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seanp\git_repos\tbng_veg\data\orig\"/>
    </mc:Choice>
  </mc:AlternateContent>
  <xr:revisionPtr revIDLastSave="0" documentId="13_ncr:1_{788EE941-4EA3-4F97-9342-0972ED9E92F6}" xr6:coauthVersionLast="47" xr6:coauthVersionMax="47" xr10:uidLastSave="{00000000-0000-0000-0000-000000000000}"/>
  <bookViews>
    <workbookView xWindow="-120" yWindow="-120" windowWidth="29040" windowHeight="15720" xr2:uid="{00000000-000D-0000-FFFF-FFFF00000000}"/>
  </bookViews>
  <sheets>
    <sheet name="Raw Data" sheetId="2" r:id="rId1"/>
    <sheet name="Summary by Pasture" sheetId="1" r:id="rId2"/>
  </sheets>
  <definedNames>
    <definedName name="_xlnm._FilterDatabase" localSheetId="0" hidden="1">'Raw Data'!$A$1:$CD$341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6" i="2" l="1"/>
  <c r="R2" i="2"/>
  <c r="R296" i="2"/>
  <c r="S296" i="2" s="1"/>
  <c r="R337" i="2"/>
  <c r="S337" i="2" s="1"/>
  <c r="R87" i="2"/>
  <c r="R21" i="2"/>
  <c r="R268" i="2"/>
  <c r="S268" i="2" s="1"/>
  <c r="R149" i="2"/>
  <c r="S149" i="2" s="1"/>
  <c r="R150" i="2"/>
  <c r="S150" i="2" s="1"/>
  <c r="R151" i="2"/>
  <c r="S151" i="2" s="1"/>
  <c r="R152" i="2"/>
  <c r="S152" i="2" s="1"/>
  <c r="R153" i="2"/>
  <c r="S153" i="2" s="1"/>
  <c r="R154" i="2"/>
  <c r="S154" i="2" s="1"/>
  <c r="R155" i="2"/>
  <c r="S155" i="2" s="1"/>
  <c r="R156" i="2"/>
  <c r="S156" i="2" s="1"/>
  <c r="R157" i="2"/>
  <c r="S157" i="2" s="1"/>
  <c r="R158" i="2"/>
  <c r="S158" i="2" s="1"/>
  <c r="R159" i="2"/>
  <c r="S159" i="2" s="1"/>
  <c r="R160" i="2"/>
  <c r="S160" i="2" s="1"/>
  <c r="R161" i="2"/>
  <c r="S161" i="2" s="1"/>
  <c r="R162" i="2"/>
  <c r="S162" i="2" s="1"/>
  <c r="R163" i="2"/>
  <c r="S163" i="2" s="1"/>
  <c r="R164" i="2"/>
  <c r="S164" i="2" s="1"/>
  <c r="R165" i="2"/>
  <c r="S165" i="2" s="1"/>
  <c r="R166" i="2"/>
  <c r="S166" i="2" s="1"/>
  <c r="R167" i="2"/>
  <c r="S167" i="2" s="1"/>
  <c r="R168" i="2"/>
  <c r="S168" i="2" s="1"/>
  <c r="R169" i="2"/>
  <c r="S169" i="2" s="1"/>
  <c r="R170" i="2"/>
  <c r="S170" i="2" s="1"/>
  <c r="R171" i="2"/>
  <c r="S171" i="2" s="1"/>
  <c r="R172" i="2"/>
  <c r="S172" i="2" s="1"/>
  <c r="R173" i="2"/>
  <c r="S173" i="2" s="1"/>
  <c r="R174" i="2"/>
  <c r="S174" i="2" s="1"/>
  <c r="R175" i="2"/>
  <c r="S175" i="2" s="1"/>
  <c r="R176" i="2"/>
  <c r="S176" i="2" s="1"/>
  <c r="R177" i="2"/>
  <c r="S177" i="2" s="1"/>
  <c r="R178" i="2"/>
  <c r="S178" i="2" s="1"/>
  <c r="R179" i="2"/>
  <c r="S179" i="2" s="1"/>
  <c r="R180" i="2"/>
  <c r="S180" i="2" s="1"/>
  <c r="R181" i="2"/>
  <c r="S181" i="2" s="1"/>
  <c r="R182" i="2"/>
  <c r="S182" i="2" s="1"/>
  <c r="R183" i="2"/>
  <c r="S183" i="2" s="1"/>
  <c r="R184" i="2"/>
  <c r="S184" i="2" s="1"/>
  <c r="R185" i="2"/>
  <c r="S185" i="2" s="1"/>
  <c r="R186" i="2"/>
  <c r="S186" i="2" s="1"/>
  <c r="R187" i="2"/>
  <c r="S187" i="2" s="1"/>
  <c r="R188" i="2"/>
  <c r="S188" i="2" s="1"/>
  <c r="R189" i="2"/>
  <c r="S189" i="2" s="1"/>
  <c r="R190" i="2"/>
  <c r="S190" i="2" s="1"/>
  <c r="R191" i="2"/>
  <c r="S191" i="2" s="1"/>
  <c r="R192" i="2"/>
  <c r="S192" i="2" s="1"/>
  <c r="R193" i="2"/>
  <c r="S193" i="2" s="1"/>
  <c r="R194" i="2"/>
  <c r="S194" i="2" s="1"/>
  <c r="R195" i="2"/>
  <c r="S195" i="2" s="1"/>
  <c r="R196" i="2"/>
  <c r="S196" i="2" s="1"/>
  <c r="R197" i="2"/>
  <c r="S197" i="2" s="1"/>
  <c r="R198" i="2"/>
  <c r="S198" i="2" s="1"/>
  <c r="R199" i="2"/>
  <c r="S199" i="2" s="1"/>
  <c r="R200" i="2"/>
  <c r="S200" i="2" s="1"/>
  <c r="R201" i="2"/>
  <c r="S201" i="2" s="1"/>
  <c r="R202" i="2"/>
  <c r="S202" i="2" s="1"/>
  <c r="R203" i="2"/>
  <c r="S203" i="2" s="1"/>
  <c r="R204" i="2"/>
  <c r="S204" i="2" s="1"/>
  <c r="R205" i="2"/>
  <c r="S205" i="2" s="1"/>
  <c r="R206" i="2"/>
  <c r="S206" i="2" s="1"/>
  <c r="R207" i="2"/>
  <c r="S207" i="2" s="1"/>
  <c r="R208" i="2"/>
  <c r="S208" i="2" s="1"/>
  <c r="R209" i="2"/>
  <c r="S209" i="2" s="1"/>
  <c r="R210" i="2"/>
  <c r="S210" i="2" s="1"/>
  <c r="R211" i="2"/>
  <c r="S211" i="2" s="1"/>
  <c r="R212" i="2"/>
  <c r="S212" i="2" s="1"/>
  <c r="R213" i="2"/>
  <c r="S213" i="2" s="1"/>
  <c r="R214" i="2"/>
  <c r="S214" i="2" s="1"/>
  <c r="R215" i="2"/>
  <c r="S215" i="2" s="1"/>
  <c r="R216" i="2"/>
  <c r="S216" i="2" s="1"/>
  <c r="R217" i="2"/>
  <c r="S217" i="2" s="1"/>
  <c r="R218" i="2"/>
  <c r="S218" i="2" s="1"/>
  <c r="R219" i="2"/>
  <c r="S219" i="2" s="1"/>
  <c r="R220" i="2"/>
  <c r="S220" i="2" s="1"/>
  <c r="R221" i="2"/>
  <c r="S221" i="2" s="1"/>
  <c r="R222" i="2"/>
  <c r="S222" i="2" s="1"/>
  <c r="R223" i="2"/>
  <c r="S223" i="2" s="1"/>
  <c r="R224" i="2"/>
  <c r="S224" i="2" s="1"/>
  <c r="R225" i="2"/>
  <c r="S225" i="2" s="1"/>
  <c r="R226" i="2"/>
  <c r="S226" i="2" s="1"/>
  <c r="R227" i="2"/>
  <c r="S227" i="2" s="1"/>
  <c r="R228" i="2"/>
  <c r="S228" i="2" s="1"/>
  <c r="R229" i="2"/>
  <c r="S229" i="2" s="1"/>
  <c r="R230" i="2"/>
  <c r="S230" i="2" s="1"/>
  <c r="R231" i="2"/>
  <c r="S231" i="2" s="1"/>
  <c r="R232" i="2"/>
  <c r="S232" i="2" s="1"/>
  <c r="R233" i="2"/>
  <c r="S233" i="2" s="1"/>
  <c r="R234" i="2"/>
  <c r="S234" i="2" s="1"/>
  <c r="R235" i="2"/>
  <c r="S235" i="2" s="1"/>
  <c r="R236" i="2"/>
  <c r="S236" i="2" s="1"/>
  <c r="R237" i="2"/>
  <c r="S237" i="2" s="1"/>
  <c r="R238" i="2"/>
  <c r="S238" i="2" s="1"/>
  <c r="R239" i="2"/>
  <c r="S239" i="2" s="1"/>
  <c r="R240" i="2"/>
  <c r="S240" i="2" s="1"/>
  <c r="R241" i="2"/>
  <c r="S241" i="2" s="1"/>
  <c r="R242" i="2"/>
  <c r="S242" i="2" s="1"/>
  <c r="R243" i="2"/>
  <c r="S243" i="2" s="1"/>
  <c r="R244" i="2"/>
  <c r="S244" i="2" s="1"/>
  <c r="R245" i="2"/>
  <c r="S245" i="2" s="1"/>
  <c r="R246" i="2"/>
  <c r="S246" i="2" s="1"/>
  <c r="R247" i="2"/>
  <c r="S247" i="2" s="1"/>
  <c r="R248" i="2"/>
  <c r="S248" i="2" s="1"/>
  <c r="R249" i="2"/>
  <c r="S249" i="2" s="1"/>
  <c r="R250" i="2"/>
  <c r="S250" i="2" s="1"/>
  <c r="R251" i="2"/>
  <c r="S251" i="2" s="1"/>
  <c r="R252" i="2"/>
  <c r="S252" i="2" s="1"/>
  <c r="R253" i="2"/>
  <c r="S253" i="2" s="1"/>
  <c r="R254" i="2"/>
  <c r="S254" i="2" s="1"/>
  <c r="R255" i="2"/>
  <c r="S255" i="2" s="1"/>
  <c r="R256" i="2"/>
  <c r="S256" i="2" s="1"/>
  <c r="R257" i="2"/>
  <c r="S257" i="2" s="1"/>
  <c r="R258" i="2"/>
  <c r="S258" i="2" s="1"/>
  <c r="R259" i="2"/>
  <c r="S259" i="2" s="1"/>
  <c r="R260" i="2"/>
  <c r="S260" i="2" s="1"/>
  <c r="R261" i="2"/>
  <c r="S261" i="2" s="1"/>
  <c r="R262" i="2"/>
  <c r="S262" i="2" s="1"/>
  <c r="R263" i="2"/>
  <c r="S263" i="2" s="1"/>
  <c r="R264" i="2"/>
  <c r="S264" i="2" s="1"/>
  <c r="R265" i="2"/>
  <c r="S265" i="2" s="1"/>
  <c r="R266" i="2"/>
  <c r="S266" i="2" s="1"/>
  <c r="R267" i="2"/>
  <c r="S267" i="2" s="1"/>
  <c r="R269" i="2"/>
  <c r="S269" i="2" s="1"/>
  <c r="R270" i="2"/>
  <c r="S270" i="2" s="1"/>
  <c r="R271" i="2"/>
  <c r="S271" i="2" s="1"/>
  <c r="R272" i="2"/>
  <c r="S272" i="2" s="1"/>
  <c r="R273" i="2"/>
  <c r="S273" i="2" s="1"/>
  <c r="R274" i="2"/>
  <c r="S274" i="2" s="1"/>
  <c r="R275" i="2"/>
  <c r="S275" i="2" s="1"/>
  <c r="R276" i="2"/>
  <c r="S276" i="2" s="1"/>
  <c r="R277" i="2"/>
  <c r="S277" i="2" s="1"/>
  <c r="R278" i="2"/>
  <c r="S278" i="2" s="1"/>
  <c r="R279" i="2"/>
  <c r="S279" i="2" s="1"/>
  <c r="R280" i="2"/>
  <c r="S280" i="2" s="1"/>
  <c r="R281" i="2"/>
  <c r="S281" i="2" s="1"/>
  <c r="R282" i="2"/>
  <c r="S282" i="2" s="1"/>
  <c r="R283" i="2"/>
  <c r="S283" i="2" s="1"/>
  <c r="R284" i="2"/>
  <c r="S284" i="2" s="1"/>
  <c r="R285" i="2"/>
  <c r="S285" i="2" s="1"/>
  <c r="R286" i="2"/>
  <c r="S286" i="2" s="1"/>
  <c r="R287" i="2"/>
  <c r="S287" i="2" s="1"/>
  <c r="R288" i="2"/>
  <c r="S288" i="2" s="1"/>
  <c r="R289" i="2"/>
  <c r="S289" i="2" s="1"/>
  <c r="R290" i="2"/>
  <c r="S290" i="2" s="1"/>
  <c r="R291" i="2"/>
  <c r="S291" i="2" s="1"/>
  <c r="R292" i="2"/>
  <c r="S292" i="2" s="1"/>
  <c r="R293" i="2"/>
  <c r="S293" i="2" s="1"/>
  <c r="R294" i="2"/>
  <c r="S294" i="2" s="1"/>
  <c r="R295" i="2"/>
  <c r="S295" i="2" s="1"/>
  <c r="R297" i="2"/>
  <c r="S297" i="2" s="1"/>
  <c r="R298" i="2"/>
  <c r="S298" i="2" s="1"/>
  <c r="R299" i="2"/>
  <c r="S299" i="2" s="1"/>
  <c r="R300" i="2"/>
  <c r="S300" i="2" s="1"/>
  <c r="R301" i="2"/>
  <c r="S301" i="2" s="1"/>
  <c r="R302" i="2"/>
  <c r="S302" i="2" s="1"/>
  <c r="R303" i="2"/>
  <c r="S303" i="2" s="1"/>
  <c r="R304" i="2"/>
  <c r="S304" i="2" s="1"/>
  <c r="R305" i="2"/>
  <c r="S305" i="2" s="1"/>
  <c r="R306" i="2"/>
  <c r="S306" i="2" s="1"/>
  <c r="R307" i="2"/>
  <c r="S307" i="2" s="1"/>
  <c r="R308" i="2"/>
  <c r="S308" i="2" s="1"/>
  <c r="R309" i="2"/>
  <c r="S309" i="2" s="1"/>
  <c r="R310" i="2"/>
  <c r="S310" i="2" s="1"/>
  <c r="R311" i="2"/>
  <c r="S311" i="2" s="1"/>
  <c r="R312" i="2"/>
  <c r="S312" i="2" s="1"/>
  <c r="R313" i="2"/>
  <c r="S313" i="2" s="1"/>
  <c r="R314" i="2"/>
  <c r="S314" i="2" s="1"/>
  <c r="R315" i="2"/>
  <c r="S315" i="2" s="1"/>
  <c r="R316" i="2"/>
  <c r="S316" i="2" s="1"/>
  <c r="R148" i="2"/>
  <c r="S148" i="2" s="1"/>
  <c r="R136" i="2"/>
  <c r="R147" i="2" l="1"/>
  <c r="S147" i="2" s="1"/>
  <c r="R146" i="2"/>
  <c r="S146" i="2" s="1"/>
  <c r="R145" i="2"/>
  <c r="S145" i="2" s="1"/>
  <c r="R144" i="2"/>
  <c r="S144" i="2" s="1"/>
  <c r="R143" i="2"/>
  <c r="S143" i="2" s="1"/>
  <c r="R142" i="2"/>
  <c r="S142" i="2" s="1"/>
  <c r="R141" i="2"/>
  <c r="S141" i="2" s="1"/>
  <c r="R140" i="2"/>
  <c r="S140" i="2" s="1"/>
  <c r="R139" i="2"/>
  <c r="S139" i="2" s="1"/>
  <c r="R138" i="2"/>
  <c r="S138" i="2" s="1"/>
  <c r="I137" i="2"/>
  <c r="R137" i="2" s="1"/>
  <c r="S137" i="2" s="1"/>
  <c r="S136" i="2"/>
  <c r="Q135" i="2"/>
  <c r="H135" i="2"/>
  <c r="R134" i="2"/>
  <c r="S134" i="2" s="1"/>
  <c r="R133" i="2"/>
  <c r="S133" i="2" s="1"/>
  <c r="R132" i="2"/>
  <c r="S132" i="2" s="1"/>
  <c r="R131" i="2"/>
  <c r="S131" i="2" s="1"/>
  <c r="R130" i="2"/>
  <c r="S130" i="2" s="1"/>
  <c r="R129" i="2"/>
  <c r="S129" i="2" s="1"/>
  <c r="R128" i="2"/>
  <c r="S128" i="2" s="1"/>
  <c r="R127" i="2"/>
  <c r="S127" i="2" s="1"/>
  <c r="R126" i="2"/>
  <c r="S126" i="2" s="1"/>
  <c r="O125" i="2"/>
  <c r="R125" i="2" s="1"/>
  <c r="S125" i="2" s="1"/>
  <c r="R124" i="2"/>
  <c r="S124" i="2" s="1"/>
  <c r="R123" i="2"/>
  <c r="S123" i="2" s="1"/>
  <c r="R122" i="2"/>
  <c r="S122" i="2" s="1"/>
  <c r="R121" i="2"/>
  <c r="S121" i="2" s="1"/>
  <c r="R120" i="2"/>
  <c r="S120" i="2" s="1"/>
  <c r="R119" i="2"/>
  <c r="S119" i="2" s="1"/>
  <c r="R118" i="2"/>
  <c r="S118" i="2" s="1"/>
  <c r="N117" i="2"/>
  <c r="R117" i="2" s="1"/>
  <c r="S117" i="2" s="1"/>
  <c r="N116" i="2"/>
  <c r="R116" i="2" s="1"/>
  <c r="S116" i="2" s="1"/>
  <c r="R115" i="2"/>
  <c r="S115" i="2" s="1"/>
  <c r="R114" i="2"/>
  <c r="S114" i="2" s="1"/>
  <c r="R113" i="2"/>
  <c r="S113" i="2" s="1"/>
  <c r="I112" i="2"/>
  <c r="R112" i="2" s="1"/>
  <c r="S112" i="2" s="1"/>
  <c r="R111" i="2"/>
  <c r="S111" i="2" s="1"/>
  <c r="R110" i="2"/>
  <c r="S110" i="2" s="1"/>
  <c r="N109" i="2"/>
  <c r="R109" i="2" s="1"/>
  <c r="S109" i="2" s="1"/>
  <c r="N108" i="2"/>
  <c r="R108" i="2" s="1"/>
  <c r="S108" i="2" s="1"/>
  <c r="R107" i="2"/>
  <c r="S107" i="2" s="1"/>
  <c r="Q106" i="2"/>
  <c r="R106" i="2" s="1"/>
  <c r="S106" i="2" s="1"/>
  <c r="H105" i="2"/>
  <c r="R105" i="2" s="1"/>
  <c r="S105" i="2" s="1"/>
  <c r="Q104" i="2"/>
  <c r="I104" i="2"/>
  <c r="R103" i="2"/>
  <c r="S103" i="2" s="1"/>
  <c r="R102" i="2"/>
  <c r="S102" i="2" s="1"/>
  <c r="R101" i="2"/>
  <c r="S101" i="2" s="1"/>
  <c r="R100" i="2"/>
  <c r="S100" i="2" s="1"/>
  <c r="R99" i="2"/>
  <c r="S99" i="2" s="1"/>
  <c r="R98" i="2"/>
  <c r="S98" i="2" s="1"/>
  <c r="R97" i="2"/>
  <c r="S97" i="2" s="1"/>
  <c r="Q96" i="2"/>
  <c r="K96" i="2"/>
  <c r="H96" i="2"/>
  <c r="R95" i="2"/>
  <c r="S95" i="2" s="1"/>
  <c r="R94" i="2"/>
  <c r="S94" i="2" s="1"/>
  <c r="Q93" i="2"/>
  <c r="R93" i="2" s="1"/>
  <c r="S93" i="2" s="1"/>
  <c r="R92" i="2"/>
  <c r="S92" i="2" s="1"/>
  <c r="R91" i="2"/>
  <c r="S91" i="2" s="1"/>
  <c r="R90" i="2"/>
  <c r="S90" i="2" s="1"/>
  <c r="R89" i="2"/>
  <c r="S89" i="2" s="1"/>
  <c r="R88" i="2"/>
  <c r="S88" i="2" s="1"/>
  <c r="S87" i="2"/>
  <c r="R70" i="2"/>
  <c r="S70" i="2" s="1"/>
  <c r="R69" i="2"/>
  <c r="S69" i="2" s="1"/>
  <c r="R68" i="2"/>
  <c r="S68" i="2" s="1"/>
  <c r="R5" i="2"/>
  <c r="S5" i="2" s="1"/>
  <c r="R4" i="2"/>
  <c r="S4" i="2" s="1"/>
  <c r="R3" i="2"/>
  <c r="S3" i="2" s="1"/>
  <c r="S2" i="2"/>
  <c r="R27" i="2"/>
  <c r="S27" i="2" s="1"/>
  <c r="S26" i="2"/>
  <c r="R25" i="2"/>
  <c r="S25" i="2" s="1"/>
  <c r="R24" i="2"/>
  <c r="S24" i="2" s="1"/>
  <c r="R23" i="2"/>
  <c r="S23" i="2" s="1"/>
  <c r="R22" i="2"/>
  <c r="S22" i="2" s="1"/>
  <c r="S21" i="2"/>
  <c r="R42" i="2"/>
  <c r="S42" i="2" s="1"/>
  <c r="R41" i="2"/>
  <c r="S41" i="2" s="1"/>
  <c r="R40" i="2"/>
  <c r="S40" i="2" s="1"/>
  <c r="R39" i="2"/>
  <c r="S39" i="2" s="1"/>
  <c r="R38" i="2"/>
  <c r="S38" i="2" s="1"/>
  <c r="R86" i="2"/>
  <c r="S86" i="2" s="1"/>
  <c r="R85" i="2"/>
  <c r="S85" i="2" s="1"/>
  <c r="R84" i="2"/>
  <c r="S84" i="2" s="1"/>
  <c r="R83" i="2"/>
  <c r="S83" i="2" s="1"/>
  <c r="R82" i="2"/>
  <c r="S82" i="2" s="1"/>
  <c r="R81" i="2"/>
  <c r="S81" i="2" s="1"/>
  <c r="R80" i="2"/>
  <c r="S80" i="2" s="1"/>
  <c r="R79" i="2"/>
  <c r="S79" i="2" s="1"/>
  <c r="R65" i="2"/>
  <c r="S65" i="2" s="1"/>
  <c r="R59" i="2"/>
  <c r="S59" i="2" s="1"/>
  <c r="R57" i="2"/>
  <c r="S57" i="2" s="1"/>
  <c r="R51" i="2"/>
  <c r="S51" i="2" s="1"/>
  <c r="R49" i="2"/>
  <c r="S49" i="2" s="1"/>
  <c r="R47" i="2"/>
  <c r="S47" i="2" s="1"/>
  <c r="R45" i="2"/>
  <c r="S45" i="2" s="1"/>
  <c r="R43" i="2"/>
  <c r="S43" i="2" s="1"/>
  <c r="R63" i="2"/>
  <c r="S63" i="2" s="1"/>
  <c r="R61" i="2"/>
  <c r="S61" i="2" s="1"/>
  <c r="R55" i="2"/>
  <c r="S55" i="2" s="1"/>
  <c r="R53" i="2"/>
  <c r="S53" i="2" s="1"/>
  <c r="R67" i="2"/>
  <c r="S67" i="2" s="1"/>
  <c r="R58" i="2"/>
  <c r="S58" i="2" s="1"/>
  <c r="R56" i="2"/>
  <c r="S56" i="2" s="1"/>
  <c r="R52" i="2"/>
  <c r="S52" i="2" s="1"/>
  <c r="R46" i="2"/>
  <c r="S46" i="2" s="1"/>
  <c r="R62" i="2"/>
  <c r="S62" i="2" s="1"/>
  <c r="R48" i="2"/>
  <c r="S48" i="2" s="1"/>
  <c r="R66" i="2"/>
  <c r="S66" i="2" s="1"/>
  <c r="R64" i="2"/>
  <c r="S64" i="2" s="1"/>
  <c r="R50" i="2"/>
  <c r="S50" i="2" s="1"/>
  <c r="R60" i="2"/>
  <c r="S60" i="2" s="1"/>
  <c r="R54" i="2"/>
  <c r="S54" i="2" s="1"/>
  <c r="R44" i="2"/>
  <c r="S44" i="2" s="1"/>
  <c r="R78" i="2"/>
  <c r="S78" i="2" s="1"/>
  <c r="R75" i="2"/>
  <c r="S75" i="2" s="1"/>
  <c r="R74" i="2"/>
  <c r="S74" i="2" s="1"/>
  <c r="R73" i="2"/>
  <c r="S73" i="2" s="1"/>
  <c r="R72" i="2"/>
  <c r="S72" i="2" s="1"/>
  <c r="R71" i="2"/>
  <c r="S71" i="2" s="1"/>
  <c r="R77" i="2"/>
  <c r="S77" i="2" s="1"/>
  <c r="R76" i="2"/>
  <c r="S76" i="2" s="1"/>
  <c r="R18" i="2"/>
  <c r="S18" i="2" s="1"/>
  <c r="R20" i="2"/>
  <c r="S20" i="2" s="1"/>
  <c r="R16" i="2"/>
  <c r="S16" i="2" s="1"/>
  <c r="R12" i="2"/>
  <c r="S12" i="2" s="1"/>
  <c r="R11" i="2"/>
  <c r="S11" i="2" s="1"/>
  <c r="R7" i="2"/>
  <c r="S7" i="2" s="1"/>
  <c r="R17" i="2"/>
  <c r="S17" i="2" s="1"/>
  <c r="R15" i="2"/>
  <c r="S15" i="2" s="1"/>
  <c r="R8" i="2"/>
  <c r="S8" i="2" s="1"/>
  <c r="R6" i="2"/>
  <c r="S6" i="2" s="1"/>
  <c r="R19" i="2"/>
  <c r="S19" i="2" s="1"/>
  <c r="R14" i="2"/>
  <c r="S14" i="2" s="1"/>
  <c r="R13" i="2"/>
  <c r="S13" i="2" s="1"/>
  <c r="R10" i="2"/>
  <c r="S10" i="2" s="1"/>
  <c r="R9" i="2"/>
  <c r="S9" i="2" s="1"/>
  <c r="R37" i="2"/>
  <c r="S37" i="2" s="1"/>
  <c r="R35" i="2"/>
  <c r="S35" i="2" s="1"/>
  <c r="R31" i="2"/>
  <c r="S31" i="2" s="1"/>
  <c r="R34" i="2"/>
  <c r="S34" i="2" s="1"/>
  <c r="R33" i="2"/>
  <c r="S33" i="2" s="1"/>
  <c r="R28" i="2"/>
  <c r="S28" i="2" s="1"/>
  <c r="R36" i="2"/>
  <c r="S36" i="2" s="1"/>
  <c r="R32" i="2"/>
  <c r="S32" i="2" s="1"/>
  <c r="R30" i="2"/>
  <c r="S30" i="2" s="1"/>
  <c r="R29" i="2"/>
  <c r="S29" i="2" s="1"/>
  <c r="C12" i="1"/>
  <c r="C11" i="1"/>
  <c r="C10" i="1"/>
  <c r="C9" i="1"/>
  <c r="C8" i="1"/>
  <c r="C7" i="1"/>
  <c r="C6" i="1"/>
  <c r="C5" i="1"/>
  <c r="C4" i="1"/>
  <c r="C3" i="1"/>
  <c r="R96" i="2" l="1"/>
  <c r="S96" i="2" s="1"/>
  <c r="R135" i="2"/>
  <c r="S135" i="2" s="1"/>
  <c r="R104" i="2"/>
  <c r="S10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tc={52CF2EBB-5460-423A-999E-5AF9A8539ABC}</author>
  </authors>
  <commentList>
    <comment ref="BV1" authorId="0" shapeId="0" xr:uid="{52CF2EBB-5460-423A-999E-5AF9A8539ABC}">
      <text>
        <t>[Threaded comment]
Your version of Excel allows you to read this threaded comment; however, any edits to it will get removed if the file is opened in a newer version of Excel. Learn more: https://go.microsoft.com/fwlink/?linkid=870924
Comment:
    Switch with other columns? It looks like the NE results are in cwt not lbs? talk with LP</t>
      </text>
    </comment>
  </commentList>
</comments>
</file>

<file path=xl/sharedStrings.xml><?xml version="1.0" encoding="utf-8"?>
<sst xmlns="http://schemas.openxmlformats.org/spreadsheetml/2006/main" count="1406" uniqueCount="673">
  <si>
    <t>Pasture</t>
  </si>
  <si>
    <t>N Points Clipped</t>
  </si>
  <si>
    <t>Total lb/ac</t>
  </si>
  <si>
    <t>Total g/m^2</t>
  </si>
  <si>
    <t>Warm-season perennial grass g/0.5m^2</t>
  </si>
  <si>
    <t>Cool-season perennial grass g/0.5m^2</t>
  </si>
  <si>
    <t>Annual brome g/0.5m^2</t>
  </si>
  <si>
    <t>Six-weeks fescue g/0.5m^2</t>
  </si>
  <si>
    <t>Annual Forb g/0.5m^2</t>
  </si>
  <si>
    <t>Perennial Forb g/0.5m^2</t>
  </si>
  <si>
    <t>Sub-shrub g/0.5m^2</t>
  </si>
  <si>
    <t>Standing dead g/0.5m^2</t>
  </si>
  <si>
    <t>Total g/0.5m^2</t>
  </si>
  <si>
    <t># OPPO cladodes g/0.5m^2</t>
  </si>
  <si>
    <t>% shrub cover</t>
  </si>
  <si>
    <t>IVTDMD % Dry Basis</t>
  </si>
  <si>
    <t>Crude Protein % Dry Basis</t>
  </si>
  <si>
    <t>ADF % Dry Basis</t>
  </si>
  <si>
    <t>NDF % Dry Basis</t>
  </si>
  <si>
    <t>TDN % Dry Basis</t>
  </si>
  <si>
    <t>Ca % Dry Basis</t>
  </si>
  <si>
    <t>P % Dry Basis</t>
  </si>
  <si>
    <t>K % Dry Basis</t>
  </si>
  <si>
    <t>Mg % Dry Basis</t>
  </si>
  <si>
    <t>Cameron Place</t>
  </si>
  <si>
    <t>bags missing….</t>
  </si>
  <si>
    <t>Center Owens</t>
  </si>
  <si>
    <t>East NE Weiss</t>
  </si>
  <si>
    <t>Mid Weiss Pasture G</t>
  </si>
  <si>
    <t>Mid Weiss Pasture K</t>
  </si>
  <si>
    <t>North Owens - No PD</t>
  </si>
  <si>
    <t>North Owens -PD</t>
  </si>
  <si>
    <t>North School Section H</t>
  </si>
  <si>
    <t>Section 8</t>
  </si>
  <si>
    <t>Top</t>
  </si>
  <si>
    <t>Ward Labs ID</t>
  </si>
  <si>
    <t>PD Colony?</t>
  </si>
  <si>
    <t>Year</t>
  </si>
  <si>
    <t>Date</t>
  </si>
  <si>
    <t>Plot</t>
  </si>
  <si>
    <t>C4P</t>
  </si>
  <si>
    <t>C3P</t>
  </si>
  <si>
    <t>Brome</t>
  </si>
  <si>
    <t>VUOC</t>
  </si>
  <si>
    <t>BoBu</t>
  </si>
  <si>
    <t>Other C4P</t>
  </si>
  <si>
    <t>Other ann grass</t>
  </si>
  <si>
    <t>Ann Forb</t>
  </si>
  <si>
    <t>Perennial Forb</t>
  </si>
  <si>
    <t>Sub-shrub</t>
  </si>
  <si>
    <t>Standing dead</t>
  </si>
  <si>
    <t># OPPO cladodes</t>
  </si>
  <si>
    <t>Moisture % As Recd</t>
  </si>
  <si>
    <t>Moisture % Dry Basis</t>
  </si>
  <si>
    <t>Dry Matter % As Recd</t>
  </si>
  <si>
    <t>Dry Matter % Dry Basis</t>
  </si>
  <si>
    <t>Crude Protein % As Recd</t>
  </si>
  <si>
    <t>ADF % As Recd</t>
  </si>
  <si>
    <t>NDF % As Recd</t>
  </si>
  <si>
    <t>RFV</t>
  </si>
  <si>
    <t>TDN % As Recd</t>
  </si>
  <si>
    <t>NE/Lact Mcal/lb As Recd</t>
  </si>
  <si>
    <t>NE/Lact Mcal/lb Dry Basis</t>
  </si>
  <si>
    <t>NE/Maint Mcal/lb As Recd</t>
  </si>
  <si>
    <t>NE/Maint Mcal/lb Dry Basis</t>
  </si>
  <si>
    <t>NE/Gain Mcal/lb As Recd</t>
  </si>
  <si>
    <t>NE/Gain Mcal/lb Dry Basis</t>
  </si>
  <si>
    <t>Ca % As Recd</t>
  </si>
  <si>
    <t>P % As Recd</t>
  </si>
  <si>
    <t>K % As Recd</t>
  </si>
  <si>
    <t>Mg % As Recd</t>
  </si>
  <si>
    <t>NDFD % of NDF</t>
  </si>
  <si>
    <t>IVTDMD % As Recd</t>
  </si>
  <si>
    <t>RFQ</t>
  </si>
  <si>
    <t>Ash % As Recd</t>
  </si>
  <si>
    <t>Ash % Dry Basis</t>
  </si>
  <si>
    <t>Lignin % As Recd</t>
  </si>
  <si>
    <t>Lignin % Dry Basis</t>
  </si>
  <si>
    <t>Fat % As Recd</t>
  </si>
  <si>
    <t>Fat % Dry Basis</t>
  </si>
  <si>
    <t>RFQ Starch % As Received</t>
  </si>
  <si>
    <t>RFQ Starch % Dry Basis</t>
  </si>
  <si>
    <t>NRIS_ Crude Protein % As Recd</t>
  </si>
  <si>
    <t>NRISCrude Protein % Dry Basis</t>
  </si>
  <si>
    <t>NRIS_ADF % As Recd</t>
  </si>
  <si>
    <t>NRIS_ADF % Dry Basis</t>
  </si>
  <si>
    <t>NRIS_NDF % As Recd</t>
  </si>
  <si>
    <t>NRIS_NDF % Dry Basis</t>
  </si>
  <si>
    <t>NRIS_RFV</t>
  </si>
  <si>
    <t>Notes</t>
  </si>
  <si>
    <t>WG-027</t>
  </si>
  <si>
    <t>WG-028</t>
  </si>
  <si>
    <t>WG-029</t>
  </si>
  <si>
    <t>WG-030</t>
  </si>
  <si>
    <t>WG-031</t>
  </si>
  <si>
    <t>brome=82.50g</t>
  </si>
  <si>
    <t>WG-032</t>
  </si>
  <si>
    <t>brome=59.25g</t>
  </si>
  <si>
    <t>WG-033</t>
  </si>
  <si>
    <t>WG-034</t>
  </si>
  <si>
    <t>WG-035</t>
  </si>
  <si>
    <t>WG-036</t>
  </si>
  <si>
    <t>WG-005</t>
  </si>
  <si>
    <t>Trimble 160</t>
  </si>
  <si>
    <t>WG-006</t>
  </si>
  <si>
    <t>Trimble 181</t>
  </si>
  <si>
    <t>WG-007</t>
  </si>
  <si>
    <t>Trimble 180</t>
  </si>
  <si>
    <t>WG-008</t>
  </si>
  <si>
    <t>WG-009</t>
  </si>
  <si>
    <t>Trimble 190</t>
  </si>
  <si>
    <t>WG-010</t>
  </si>
  <si>
    <t>Trimble 177</t>
  </si>
  <si>
    <t>WG-011</t>
  </si>
  <si>
    <t>Trimble 179</t>
  </si>
  <si>
    <t>WG-012</t>
  </si>
  <si>
    <t>Trimble 186</t>
  </si>
  <si>
    <t>WG-013</t>
  </si>
  <si>
    <t>Trimble 188</t>
  </si>
  <si>
    <t>WG-014</t>
  </si>
  <si>
    <t>Trimble 178</t>
  </si>
  <si>
    <t>WG-015</t>
  </si>
  <si>
    <t>Trimble  182</t>
  </si>
  <si>
    <t>WG-016</t>
  </si>
  <si>
    <t>Trimble 183</t>
  </si>
  <si>
    <t>WG-017</t>
  </si>
  <si>
    <t>WG-018</t>
  </si>
  <si>
    <t>Trimble 191</t>
  </si>
  <si>
    <t>WG-019</t>
  </si>
  <si>
    <t>Trimble 189</t>
  </si>
  <si>
    <t>WG-070</t>
  </si>
  <si>
    <t>Trimble 346</t>
  </si>
  <si>
    <t>WG-071</t>
  </si>
  <si>
    <t>WG-072</t>
  </si>
  <si>
    <t>WG-073</t>
  </si>
  <si>
    <t>Trimble 342</t>
  </si>
  <si>
    <t>WG-074</t>
  </si>
  <si>
    <t>Trimble 343</t>
  </si>
  <si>
    <t>WG-075</t>
  </si>
  <si>
    <t>Trimble 344</t>
  </si>
  <si>
    <t>WG-076</t>
  </si>
  <si>
    <t>Trimble 345</t>
  </si>
  <si>
    <t>WG-077</t>
  </si>
  <si>
    <t>WG-054</t>
  </si>
  <si>
    <t>WG-055</t>
  </si>
  <si>
    <t>WG-056</t>
  </si>
  <si>
    <t>WG-057</t>
  </si>
  <si>
    <t>AF=49.95g</t>
  </si>
  <si>
    <t>WG-058</t>
  </si>
  <si>
    <t>WG-059</t>
  </si>
  <si>
    <t>AF=27.60g</t>
  </si>
  <si>
    <t>WG-060</t>
  </si>
  <si>
    <t>AF=30.10g</t>
  </si>
  <si>
    <t>WG-061</t>
  </si>
  <si>
    <t>VUOC=8.00g</t>
  </si>
  <si>
    <t>WG-062</t>
  </si>
  <si>
    <t>WG-063</t>
  </si>
  <si>
    <t>WG-064</t>
  </si>
  <si>
    <t>C4=17.60g</t>
  </si>
  <si>
    <t>WG-065</t>
  </si>
  <si>
    <t>WG-066</t>
  </si>
  <si>
    <t>AF=48.45g</t>
  </si>
  <si>
    <t>WG-042</t>
  </si>
  <si>
    <t>WG-043</t>
  </si>
  <si>
    <t>AF=31.95g</t>
  </si>
  <si>
    <t>WG-044</t>
  </si>
  <si>
    <t>WG-045</t>
  </si>
  <si>
    <t>VUOC=17.30g</t>
  </si>
  <si>
    <t>WG-046</t>
  </si>
  <si>
    <t>C3=111.00g; PF=65.25g</t>
  </si>
  <si>
    <t>WG-047</t>
  </si>
  <si>
    <t>Trimble 193</t>
  </si>
  <si>
    <t>WG-048</t>
  </si>
  <si>
    <t>Trimble 194</t>
  </si>
  <si>
    <t>WG-049</t>
  </si>
  <si>
    <t>Trimble 195</t>
  </si>
  <si>
    <t>WG-050</t>
  </si>
  <si>
    <t>Trimble 196</t>
  </si>
  <si>
    <t>WG-051</t>
  </si>
  <si>
    <t>Trimble 199</t>
  </si>
  <si>
    <t>WG-052</t>
  </si>
  <si>
    <t>Trimble 200</t>
  </si>
  <si>
    <t>WG-053</t>
  </si>
  <si>
    <t>WG-078</t>
  </si>
  <si>
    <t>WG-079</t>
  </si>
  <si>
    <t>WG-080</t>
  </si>
  <si>
    <t>Trimble 219</t>
  </si>
  <si>
    <t>WG-081</t>
  </si>
  <si>
    <t>WG-082</t>
  </si>
  <si>
    <t>Trimble221</t>
  </si>
  <si>
    <t>WG-083</t>
  </si>
  <si>
    <t>WG-084</t>
  </si>
  <si>
    <t>Trinble 223</t>
  </si>
  <si>
    <t>WG-085</t>
  </si>
  <si>
    <t>Trimble 224</t>
  </si>
  <si>
    <t>WG-037</t>
  </si>
  <si>
    <t>WG-038</t>
  </si>
  <si>
    <t>WG-039</t>
  </si>
  <si>
    <t>WG-040</t>
  </si>
  <si>
    <t>WG-041</t>
  </si>
  <si>
    <t>WG-020</t>
  </si>
  <si>
    <t>GPS 1</t>
  </si>
  <si>
    <t>WG-021</t>
  </si>
  <si>
    <t>GPS 5</t>
  </si>
  <si>
    <t>WG-022</t>
  </si>
  <si>
    <t>GPS 6</t>
  </si>
  <si>
    <t>WG-023</t>
  </si>
  <si>
    <t>GPS 3</t>
  </si>
  <si>
    <t>WG-024</t>
  </si>
  <si>
    <t>GPS 7</t>
  </si>
  <si>
    <t>WG-025</t>
  </si>
  <si>
    <t>GPS 2</t>
  </si>
  <si>
    <t>WG-026</t>
  </si>
  <si>
    <t>GPS 4</t>
  </si>
  <si>
    <t>WG-001</t>
  </si>
  <si>
    <t>Trimble 350</t>
  </si>
  <si>
    <t>WG-002</t>
  </si>
  <si>
    <t>Trimble 354</t>
  </si>
  <si>
    <t>WG-003</t>
  </si>
  <si>
    <t>Trimble 357</t>
  </si>
  <si>
    <t>WG-004</t>
  </si>
  <si>
    <t>WG-067</t>
  </si>
  <si>
    <t>WG-068</t>
  </si>
  <si>
    <t>WG-069</t>
  </si>
  <si>
    <t>WG-086</t>
  </si>
  <si>
    <t>WG-087</t>
  </si>
  <si>
    <t>cattle ended up not grazing in Center Owens, 5 meters North</t>
  </si>
  <si>
    <t>WG-088</t>
  </si>
  <si>
    <t>WG-089</t>
  </si>
  <si>
    <t>WG-090</t>
  </si>
  <si>
    <t>WG-091</t>
  </si>
  <si>
    <t>na</t>
  </si>
  <si>
    <t>WG-092</t>
  </si>
  <si>
    <t>WG-093</t>
  </si>
  <si>
    <t>grazing by sheep prior to cattle entering, 5 meters North</t>
  </si>
  <si>
    <t>WG-094</t>
  </si>
  <si>
    <t>WG-095</t>
  </si>
  <si>
    <t>WG-096</t>
  </si>
  <si>
    <t>WG-097</t>
  </si>
  <si>
    <t>WG-098</t>
  </si>
  <si>
    <t>WG-099</t>
  </si>
  <si>
    <t>WG-100</t>
  </si>
  <si>
    <t>WG-101</t>
  </si>
  <si>
    <t>WG-102</t>
  </si>
  <si>
    <t>WG-103</t>
  </si>
  <si>
    <t>WG-104</t>
  </si>
  <si>
    <t>grazing in pasture by sheep prior to cattle entry, 5 meters North</t>
  </si>
  <si>
    <t>WG-105</t>
  </si>
  <si>
    <t xml:space="preserve">grazing in pasture by sheep prior to cattle entry, 5 meters North. Ward Labs did an addition wet chem analysis on this sample due to poor H statistic. Put the wet chem sample number in the main crude protein columns, ADF % AS Recd, ADF % Dry Basis, NDF% as Recd, NDF % Dry Basis, RFV and put the NIRS value in separate column "NIRS_". </t>
  </si>
  <si>
    <t>WG-106</t>
  </si>
  <si>
    <t>WG-107</t>
  </si>
  <si>
    <t>WG-108</t>
  </si>
  <si>
    <t>WG-109</t>
  </si>
  <si>
    <t>WG-110</t>
  </si>
  <si>
    <t>WG-111</t>
  </si>
  <si>
    <t>WG-112</t>
  </si>
  <si>
    <t>mass clip, 5 meters North</t>
  </si>
  <si>
    <t>WG-113</t>
  </si>
  <si>
    <t>WG-114</t>
  </si>
  <si>
    <t>5 meters North</t>
  </si>
  <si>
    <t>WG-115</t>
  </si>
  <si>
    <t>WG-116</t>
  </si>
  <si>
    <t>WG-117</t>
  </si>
  <si>
    <t>WG-118</t>
  </si>
  <si>
    <t>WG-119</t>
  </si>
  <si>
    <t>WG-120</t>
  </si>
  <si>
    <t>WG-121</t>
  </si>
  <si>
    <t>WG-122</t>
  </si>
  <si>
    <t>WG-123</t>
  </si>
  <si>
    <t>WG-124</t>
  </si>
  <si>
    <t>WG-125</t>
  </si>
  <si>
    <t>WG-126</t>
  </si>
  <si>
    <t>WG-127</t>
  </si>
  <si>
    <t>WG-128</t>
  </si>
  <si>
    <t>WG-129</t>
  </si>
  <si>
    <t>WG-130</t>
  </si>
  <si>
    <t>WG-131</t>
  </si>
  <si>
    <t>WG-132</t>
  </si>
  <si>
    <t>SD reweigh: 26.96g</t>
  </si>
  <si>
    <t>WG-133</t>
  </si>
  <si>
    <t>WG-134</t>
  </si>
  <si>
    <t>SD reweigh: 50.52g  C3P reweigh: 46.77g</t>
  </si>
  <si>
    <t>WG-135</t>
  </si>
  <si>
    <t>WG-136</t>
  </si>
  <si>
    <t>WG-137</t>
  </si>
  <si>
    <t>WG-138</t>
  </si>
  <si>
    <t>grazing</t>
  </si>
  <si>
    <t>WG-139</t>
  </si>
  <si>
    <t>WG-140</t>
  </si>
  <si>
    <t>WG-141</t>
  </si>
  <si>
    <t>mass clip</t>
  </si>
  <si>
    <t>WG-142</t>
  </si>
  <si>
    <t>WG-143</t>
  </si>
  <si>
    <t>WG-144</t>
  </si>
  <si>
    <t>WG-145</t>
  </si>
  <si>
    <t>WG-146</t>
  </si>
  <si>
    <t>C3P reweigh: 62.01g</t>
  </si>
  <si>
    <t>n</t>
  </si>
  <si>
    <t>5 meters East, reclip, grazing</t>
  </si>
  <si>
    <t>5 meters East, reclip</t>
  </si>
  <si>
    <t>5 meters East, reclip,light grazing</t>
  </si>
  <si>
    <t>5 meters East, reclip, grazing of CADU</t>
  </si>
  <si>
    <t>light grazing</t>
  </si>
  <si>
    <t>y</t>
  </si>
  <si>
    <t>on road</t>
  </si>
  <si>
    <t>mass clip c4/standing dead</t>
  </si>
  <si>
    <t>grazing, c3/sd mixed</t>
  </si>
  <si>
    <t>c3/sd mix</t>
  </si>
  <si>
    <t>mass clip. Not labelled PD or noPD assumed no PD</t>
  </si>
  <si>
    <t>no graze, no brome x, no bobu bag, no other c4 x, no ann forb x</t>
  </si>
  <si>
    <t>5 meters South, no bobu x</t>
  </si>
  <si>
    <t>grazing, no bobu x</t>
  </si>
  <si>
    <t>other c4 moved to bobu</t>
  </si>
  <si>
    <t>GP marked this one solved., other c4 moved to bobu</t>
  </si>
  <si>
    <t>5 meters East, reclip, light grazing, no other C4 bag</t>
  </si>
  <si>
    <t>no other C4 bag</t>
  </si>
  <si>
    <t>5 meters South, no other C4 bag</t>
  </si>
  <si>
    <t>just seeds in other C4 bag</t>
  </si>
  <si>
    <t>5 meters South, no ann forb x</t>
  </si>
  <si>
    <t>no bobu x, no ann forb bag</t>
  </si>
  <si>
    <t>no graze, perennial moved to annual bag</t>
  </si>
  <si>
    <t>5 meters South, new point, PerrForb reweigh = 15.999g</t>
  </si>
  <si>
    <t>no perennial bag, C4P reweigh = 14.865g, AnnForb reweigh = 0.386g</t>
  </si>
  <si>
    <t>mass clip - MH, SD reweigh = 200.873g</t>
  </si>
  <si>
    <t>no bobu x, no other C4 bag, VUOC reweigh = 0.054g, SubShrub reweigh = 0.143g</t>
  </si>
  <si>
    <t>5 meters East, reclip, BOBU reweigh = 22.858g, C4P reweigh = 18.990g</t>
  </si>
  <si>
    <t>5 meters East, reclip, grazing, VUOC reweigh = 0.149g, PerrForb reweigh = 9.627, SubShrub reweigh = 4.318g, SD reweigh = 35.442g</t>
  </si>
  <si>
    <t>grazing, VUOC reweigh = 0.607g, PerrForb = reweigh 5.169g, SubShrub original = 0.905g, SD = 22.743g</t>
  </si>
  <si>
    <t>C4P reweigh = 36.825g</t>
  </si>
  <si>
    <t>mass clip - MH, C3P original = 106.21g, SD reweigh = 34.111g</t>
  </si>
  <si>
    <t>ann forb bag empty, PerrForb bag = 3.415g</t>
  </si>
  <si>
    <t>Brome reweigh = 17.103g, C4P reweigh = 24.828g</t>
  </si>
  <si>
    <t>C4P reweigh = 13.812g</t>
  </si>
  <si>
    <t>Brome reweigh 21.755g, AnnForb reweigh = 0.315g</t>
  </si>
  <si>
    <t>no bag for vuoc, C4P reweigh = 13.460g</t>
  </si>
  <si>
    <t>Brome reweigh = 10.505g</t>
  </si>
  <si>
    <t>VUOC reweigh = 0.037g</t>
  </si>
  <si>
    <t>Brome reweigh = 14.617g, VUOC reweigh = 0.029g</t>
  </si>
  <si>
    <t>Brome reweigh = 17.402g</t>
  </si>
  <si>
    <t>There are two full transect clippings for this plot - each bag having different and/or overlapping functional groups. When functional groups overlap I think one was collected in the field and the other sorted out in the lab. Geena Poulter thinks that these are not duplicates, but they used two bags per plot but did not staple together. Christina Hiser thought they were separate plots and sorted them as such. GP thinks they should all be combined. - 12/21/2023, VUOC reweigh = 0.027g</t>
  </si>
  <si>
    <t>AnnForb reweigh = 0.718g, PerrForb = 4.441g, SubShrub = 3.300g</t>
  </si>
  <si>
    <t>ann forb reclassified as perennial forb, PerrForb reweigh = 0.108g</t>
  </si>
  <si>
    <t>AnnForb reweigh = 0.347g, PerrForb reweigh = 5.195g</t>
  </si>
  <si>
    <t>no perennial forb bag, AnnForb reweigh = 0.795g</t>
  </si>
  <si>
    <t>no bobu x, AnnForb reweigh = 0.263g</t>
  </si>
  <si>
    <t>Brome reweigh = 17.773g</t>
  </si>
  <si>
    <t>There are two full transect clippings for this plot - each bag having different and/or overlapping functional groups. When functional groups overlap I think one was collected in the field and the other sorted out in the lab. Geena Poulter thinks that these are not duplicates, but they used two bags per plot but did not staple together. Christina Hiser thought they were separate plots and sorted them as such. GP thinks they should all be combined. - 12/21/2023. sd/c3 mixed. other c4 moved to bobu, no x for sd, AnnForb reweigh = 0.374g</t>
  </si>
  <si>
    <t>There are two full transect clippings for this plot - each bag having different and/or overlapping functional groups. When functional groups overlap I think one was collected in the field and the other sorted out in the lab. Geena Poulter thinks that these are not, no  duplicates, but they used two bags per plot but did not staple together. Christina Hiser thought they were separate plots and sorted them as such. GP thinks they should all be combined. - 12/21/2023, no vuoc bag, no bobu bag, PerrForb reweigh = 8.091g</t>
  </si>
  <si>
    <t>AnnForb reweigh = 1.665g, PerrForb = 3.426g</t>
  </si>
  <si>
    <t>BOBU reweigh = 14.060g</t>
  </si>
  <si>
    <t>VUOC reweigh = 7.444g</t>
  </si>
  <si>
    <t>VUOC reweigh = 0.149g</t>
  </si>
  <si>
    <t>other c4 moved to bobu, VUOC reweigh = 0.540g, PerrForb = 4.223g</t>
  </si>
  <si>
    <t>There are two full transect clippings for this plot - each bag having different and/or overlapping functional groups. When functional groups overlap I think one was collected in the field and the other sorted out in the lab. Geena Poulter thinks that these are not duplicates, but they used two bags per plot but did not staple together. Christina Hiser thought they were separate plots and sorted them as such. GP thinks they should all be combined. - 12/21/2023, no bobu x, Brome reweigh = 14.469g</t>
  </si>
  <si>
    <t>BOBU reweigh = 17.219g</t>
  </si>
  <si>
    <t>c3/sd mix, no bobu x, C4P reweigh = 28.833g</t>
  </si>
  <si>
    <t>AnnForb reweigh = 13.388g</t>
  </si>
  <si>
    <t>VUOC reweigh = 0.043g</t>
  </si>
  <si>
    <t>There are two full transect clippings for this plot - each bag having different and/or overlapping functional groups. When functional groups overlap I think one was collected in the field and the other sorted out in the lab. Geena Poulter thinks that these are not duplicates, but they used two bags per plot but did not staple together. Christina Hiser thought they were separate plots and sorted them as such. GP thinks they should all be combined. - 12/21/2023, no bobu x, no other C4 bag, Brome reweigh = 22.426g, BOBU = 14.215g, PerrForb = 8.779g</t>
  </si>
  <si>
    <t>VUOC reweigh = 0.112g, AnnForb = 0.505g</t>
  </si>
  <si>
    <t>PerrForb original = 10.656g, SubShrub was pulled out from the PerrForb and added during reweighs</t>
  </si>
  <si>
    <t>There are two full transect clippings for this plot - each bag having different and/or overlapping functional groups. When functional groups overlap I think one was collected in the field and the other sorted out in the lab. Geena Poulter thinks that these are not duplicates, but they used two bags per plot but did not staple together. Christina Hiser thought they were separate plots and sorted them as such. GP thinks they should all be combined. - 12/21/2023, no bobu x, SubShrub reweigh = 14.139g</t>
  </si>
  <si>
    <t>BOBU reweigh = 10.175g, bag was C4P, there is now another other C4P bag, PerrForb reweigh = 3.429</t>
  </si>
  <si>
    <t>no bobu x, BOBU reweigh = 22.844g, C4P original = 26.00g</t>
  </si>
  <si>
    <t>unknown forb, BOBU reweigh = 26.005g</t>
  </si>
  <si>
    <t>2 c4 bags, ann forb bag empty, Brome reweigh = 17.712g, empty AnnForb bag with other bags</t>
  </si>
  <si>
    <t>C3P reweigh = 52.687g</t>
  </si>
  <si>
    <t>AnnForb reweigh = 0.761g</t>
  </si>
  <si>
    <t>prairie dog grazing, AnnForb reweigh = 2.076g</t>
  </si>
  <si>
    <t>no other c4 bag, Brome reweigh = 16.07g</t>
  </si>
  <si>
    <t>VUOC reweigh = 0.132g, AnnForb = .856g</t>
  </si>
  <si>
    <t>no bobu x, no other c4 bag, BOBU reweigh = 13.890g</t>
  </si>
  <si>
    <t>no bobu x, C4P reweigh = 21.861g</t>
  </si>
  <si>
    <t>VUOC reweigh = 0.029g, AnnForb = 0.357g</t>
  </si>
  <si>
    <t>AnnForb reweigh = 0.425g</t>
  </si>
  <si>
    <t>AnnForb original = 2.392g, PerrForb original = 49.068, PerForb reclassified as AnnForb and reweighed</t>
  </si>
  <si>
    <t>C3P reweigh = 58.478g</t>
  </si>
  <si>
    <t xml:space="preserve"> VUOC = 0.039g</t>
  </si>
  <si>
    <t>no bobu x, no other c4 bag, BOBU reweigh = 13.467g, AnnForb = 0.254g</t>
  </si>
  <si>
    <t>no bobu x, no other c4 bag, VUOC reweigh = 0.269g</t>
  </si>
  <si>
    <t>no bobu x, SubShrub reweigh = 14.789g</t>
  </si>
  <si>
    <t>Brome reweigh = 18.464g</t>
  </si>
  <si>
    <t>Brome reweigh = 27.912g</t>
  </si>
  <si>
    <t>Brome reweigh = 23.306g</t>
  </si>
  <si>
    <t>Brome reweigh = 13.328g</t>
  </si>
  <si>
    <t>VUOC reweigh = 0.028g, AnnForb = 0.399g</t>
  </si>
  <si>
    <t>Brome reweigh = 15.642g</t>
  </si>
  <si>
    <t>C4P reweigh = 15.062g</t>
  </si>
  <si>
    <t>There are two full transect clippings for this plot - each bag having different and/or overlapping functional groups. When functional groups overlap I think one was collected in the field and the other sorted out in the lab. Geena Poulter thinks that these are not duplicates, but they used two bags per plot but did not staple together. Christina Hiser thought they were separate plots and sorted them as such. GP thinks they should all be combined. - 12/21/2023, BOBU reweigh = 0.172g was C4P changed to BOBU</t>
  </si>
  <si>
    <t>mass clip (c3/standing dead), VUOC reweigh = 0.040g</t>
  </si>
  <si>
    <t>Brome reweigh = 13.919g</t>
  </si>
  <si>
    <t>AnnForb reweigh = 2.067g</t>
  </si>
  <si>
    <t>Brome reweigh = 14.673g, VUOC = 0.326g, PerrForb origianal = 40.575g, BOBU original = 23.368g, most of the PerrForb was reclassified as ATGA around 40g wich is not included here because its woody. 0.082g added to C3 after resort during reweigh original weight was 2.440g</t>
  </si>
  <si>
    <t>5 meters East, reclip, no other c4 bag</t>
  </si>
  <si>
    <t>north owens</t>
  </si>
  <si>
    <t>north school section H</t>
  </si>
  <si>
    <t>section 8</t>
  </si>
  <si>
    <t>section 4</t>
  </si>
  <si>
    <t>north school section</t>
  </si>
  <si>
    <t>top</t>
  </si>
  <si>
    <t>center owens</t>
  </si>
  <si>
    <t>east ne weiss</t>
  </si>
  <si>
    <t>east weiss K</t>
  </si>
  <si>
    <t>hogsback</t>
  </si>
  <si>
    <t>mid weiss G</t>
  </si>
  <si>
    <t>mid weiss K</t>
  </si>
  <si>
    <t>rattlesnake</t>
  </si>
  <si>
    <t>upper rattlesnake</t>
  </si>
  <si>
    <t>pasture</t>
  </si>
  <si>
    <t>west weiss C</t>
  </si>
  <si>
    <t>west weiss E</t>
  </si>
  <si>
    <t>ne cameron place</t>
  </si>
  <si>
    <t>mass clip, no brome bag, no other C4 bag, no bobu x, no ann forb bag, C3P reweigh = 74.536g, AnnForb reweigh = 0.143g, SD reweigh = 31.760g. Entered as non-PD which is incorrect changed to PD.</t>
  </si>
  <si>
    <t>little grazing, no bobu x, no other C4 bag. Entered as non-PD which is incorrect changed to PD.</t>
  </si>
  <si>
    <t>AnnForb reweigh = 0.215g, SubShrub reweigh = 0.080g. Entered as non-PD which is incorrect changed to PD.</t>
  </si>
  <si>
    <t>reclip, no brome bag no vuoc bag no bobu bag, no per forb bag, no subshrub bag, unkown added to ann forb, AnnForb reweigh = 0.110g. Entered as non-PD which is incorrect changed to PD.</t>
  </si>
  <si>
    <t>Entered as non-PD which is incorrect changed to PD.</t>
  </si>
  <si>
    <t>VUOC reweigh = 10.562g. Entered as non-PD which is incorrect changed to PD.</t>
  </si>
  <si>
    <t>grazing (minimal),  unknown forb = 0.038. Entered as non-PD which is incorrect changed to PD.</t>
  </si>
  <si>
    <t>VUOC reweigh = 0.140g. Entered as non-PD which is incorrect changed to PD.</t>
  </si>
  <si>
    <t>VUOC reweigh = 5.706g, AnnForb = 0.0778g, PerrForb = 4.485g. Entered as non-PD which is incorrect changed to PD.</t>
  </si>
  <si>
    <t>signs of grazing. Entered as non-PD which is incorrect changed to PD.</t>
  </si>
  <si>
    <t>mass clip,  no vuoc bag, SubShrub reweigh = 1.248g. Entered as non-PD which is incorrect changed to PD.</t>
  </si>
  <si>
    <t>VUOC reweigh = 0.191g, SD original weight = 30.137. Entered as non-PD which is incorrect changed to PD.</t>
  </si>
  <si>
    <t>light grazing, no other C4 bag, AnnForb reweigh = 0.811g. Entered as non-PD which is incorrect changed to PD.</t>
  </si>
  <si>
    <t>reclip, 5 meters East, grazing, VUOC reweigh = 2.248g. Entered as non-PD which is incorrect changed to PD.</t>
  </si>
  <si>
    <t>reclip, 5 meters East, VUOC reweigh = 22.004g, C4P = 24.813g. Entered as non-PD which is incorrect changed to PD.</t>
  </si>
  <si>
    <t>reclip, 5 meters East. Entered as non-PD which is incorrect changed to PD.</t>
  </si>
  <si>
    <t>reclip, 5 meters East, mass clip, no other C4 bag, SD reweigh = 55.337g. Entered as non-PD which is incorrect changed to PD.</t>
  </si>
  <si>
    <t>AnnForb reweigh = 1.045g. Was named nw section 4, renamed to section 4 since Reeds subdivided it after the points were established.</t>
  </si>
  <si>
    <t>Brome original weight = 27.325g. Was named nw section 4, renamed to section 4 since Reeds subdivided it after the points were established.</t>
  </si>
  <si>
    <t>C4P original weight = 23.44g. Was named nw section 4, renamed to section 4 since Reeds subdivided it after the points were established.</t>
  </si>
  <si>
    <t>VUOC reweigh = 0.048g. Was named nw section 4, renamed to section 4 since Reeds subdivided it after the points were established.</t>
  </si>
  <si>
    <t>grazing, no x for other C4, yes PD. There was a mix up with the data between dates 12/20/2023 &amp; 12/21/2023 where both upper rattlesnake plot 34 were labelled as non-PD where in 12/20 version there was one blank. Physical bags are correct and relocated OPPO pads with non-PD plot and notes.</t>
  </si>
  <si>
    <t>mass clip/light grazing, no x for brome, vuoc or BOBU , no other C4 bag, VUOC reweigh = 0.0088g. There was a mix up with the data between dates 12/20/2023 &amp; 12/21/2023 where both upper rattlesnake plot 34 were labelled as non-PD where in 12/20 version there was one blank. Physical bags are correct and relocated OPPO pads with non-PD plot and notes.</t>
  </si>
  <si>
    <t>grazing, no bobu x. Entered as non-PD which is incorrect changed to PD. It looks like on the physical bags there was some confusion with north owen plot 5, but was then labelled correctly to plot 4.</t>
  </si>
  <si>
    <t>no sd x, PerrForb reweigh = 5.585g. C3P bag labelled PD then scratched out and labelled non-PD. Physcial bag in PD bags. Relabelled PD based on the dates sampled.</t>
  </si>
  <si>
    <t>C3P reweigh = 57.099g, Brome = 14.860g, VUOC = 0.187g, AnnForb = 1.306g, SD = 38.946g *forage quality sample inclues brome from 7/15/2021.Did not send in this sample into Ward Lab.</t>
  </si>
  <si>
    <t>WG-147</t>
  </si>
  <si>
    <t>WG-148</t>
  </si>
  <si>
    <t>WG-149</t>
  </si>
  <si>
    <t>WG-150</t>
  </si>
  <si>
    <t>WG-151</t>
  </si>
  <si>
    <t>WG-152</t>
  </si>
  <si>
    <t>WG-153</t>
  </si>
  <si>
    <t>WG-154</t>
  </si>
  <si>
    <t>WG-155</t>
  </si>
  <si>
    <t>WG-156</t>
  </si>
  <si>
    <t>WG-157</t>
  </si>
  <si>
    <t>WG-158</t>
  </si>
  <si>
    <t>WG-159</t>
  </si>
  <si>
    <t>WG-160</t>
  </si>
  <si>
    <t>WG-161</t>
  </si>
  <si>
    <t>WG-162</t>
  </si>
  <si>
    <t>WG-163</t>
  </si>
  <si>
    <t>WG-164</t>
  </si>
  <si>
    <t>WG-165</t>
  </si>
  <si>
    <t>WG-166</t>
  </si>
  <si>
    <t>WG-167</t>
  </si>
  <si>
    <t>WG-168</t>
  </si>
  <si>
    <t>WG-169</t>
  </si>
  <si>
    <t>WG-170</t>
  </si>
  <si>
    <t>WG-171</t>
  </si>
  <si>
    <t>WG-172</t>
  </si>
  <si>
    <t>WG-173</t>
  </si>
  <si>
    <t>WG-174</t>
  </si>
  <si>
    <t>WG-175</t>
  </si>
  <si>
    <t>WG-176</t>
  </si>
  <si>
    <t>WG-177</t>
  </si>
  <si>
    <t>WG-178</t>
  </si>
  <si>
    <t>WG-179</t>
  </si>
  <si>
    <t>WG-180</t>
  </si>
  <si>
    <t>WG-181</t>
  </si>
  <si>
    <t>WG-182</t>
  </si>
  <si>
    <t>WG-183</t>
  </si>
  <si>
    <t>WG-184</t>
  </si>
  <si>
    <t>WG-185</t>
  </si>
  <si>
    <t>WG-186</t>
  </si>
  <si>
    <t>WG-187</t>
  </si>
  <si>
    <t>WG-188</t>
  </si>
  <si>
    <t>WG-189</t>
  </si>
  <si>
    <t>WG-190</t>
  </si>
  <si>
    <t>WG-191</t>
  </si>
  <si>
    <t>WG-192</t>
  </si>
  <si>
    <t>WG-193</t>
  </si>
  <si>
    <t>WG-194</t>
  </si>
  <si>
    <t>WG-195</t>
  </si>
  <si>
    <t>WG-196</t>
  </si>
  <si>
    <t>WG-197</t>
  </si>
  <si>
    <t>WG-198</t>
  </si>
  <si>
    <t>WG-199</t>
  </si>
  <si>
    <t>WG-200</t>
  </si>
  <si>
    <t>WG-201</t>
  </si>
  <si>
    <t>WG-202</t>
  </si>
  <si>
    <t>WG-203</t>
  </si>
  <si>
    <t>WG-204</t>
  </si>
  <si>
    <t>WG-205</t>
  </si>
  <si>
    <t>WG-206</t>
  </si>
  <si>
    <t>WG-207</t>
  </si>
  <si>
    <t>WG-208</t>
  </si>
  <si>
    <t>WG-209</t>
  </si>
  <si>
    <t>WG-210</t>
  </si>
  <si>
    <t>WG-211</t>
  </si>
  <si>
    <t>WG-212</t>
  </si>
  <si>
    <t>WG-213</t>
  </si>
  <si>
    <t>WG-214</t>
  </si>
  <si>
    <t>WG-215</t>
  </si>
  <si>
    <t>WG-216</t>
  </si>
  <si>
    <t>WG-217</t>
  </si>
  <si>
    <t>WG-218</t>
  </si>
  <si>
    <t>WG-219</t>
  </si>
  <si>
    <t>WG-220</t>
  </si>
  <si>
    <t>WG-221</t>
  </si>
  <si>
    <t>WG-222</t>
  </si>
  <si>
    <t>WG-223</t>
  </si>
  <si>
    <t>WG-224</t>
  </si>
  <si>
    <t>WG-225</t>
  </si>
  <si>
    <t>WG-226</t>
  </si>
  <si>
    <t>WG-227</t>
  </si>
  <si>
    <t>WG-228</t>
  </si>
  <si>
    <t>WG-229</t>
  </si>
  <si>
    <t>WG-230</t>
  </si>
  <si>
    <t>WG-231</t>
  </si>
  <si>
    <t>WG-232</t>
  </si>
  <si>
    <t>WG-233</t>
  </si>
  <si>
    <t>WG-234</t>
  </si>
  <si>
    <t>WG-235</t>
  </si>
  <si>
    <t>WG-236</t>
  </si>
  <si>
    <t>WG-237</t>
  </si>
  <si>
    <t>WG-238</t>
  </si>
  <si>
    <t>WG-239</t>
  </si>
  <si>
    <t>WG-240</t>
  </si>
  <si>
    <t>WG-241</t>
  </si>
  <si>
    <t>WG-242</t>
  </si>
  <si>
    <t>WG-243</t>
  </si>
  <si>
    <t>WG-244</t>
  </si>
  <si>
    <t>WG-245</t>
  </si>
  <si>
    <t>WG-246</t>
  </si>
  <si>
    <t>WG-247</t>
  </si>
  <si>
    <t>WG-248</t>
  </si>
  <si>
    <t>WG-249</t>
  </si>
  <si>
    <t>WG-250</t>
  </si>
  <si>
    <t>WG-251</t>
  </si>
  <si>
    <t>WG-252</t>
  </si>
  <si>
    <t>WG-253</t>
  </si>
  <si>
    <t>WG-254</t>
  </si>
  <si>
    <t>WG-255</t>
  </si>
  <si>
    <t>WG-256</t>
  </si>
  <si>
    <t>WG-257</t>
  </si>
  <si>
    <t>WG-258</t>
  </si>
  <si>
    <t>WG-259</t>
  </si>
  <si>
    <t>WG-260</t>
  </si>
  <si>
    <t>WG-261</t>
  </si>
  <si>
    <t>WG-262</t>
  </si>
  <si>
    <t>WG-263</t>
  </si>
  <si>
    <t>WG-264</t>
  </si>
  <si>
    <t>WG-265</t>
  </si>
  <si>
    <t>WG-266</t>
  </si>
  <si>
    <t>WG-267</t>
  </si>
  <si>
    <t>WG-268</t>
  </si>
  <si>
    <t>WG-269</t>
  </si>
  <si>
    <t>WG-270</t>
  </si>
  <si>
    <t>WG-271</t>
  </si>
  <si>
    <t>WG-272</t>
  </si>
  <si>
    <t>WG-273</t>
  </si>
  <si>
    <t>WG-274</t>
  </si>
  <si>
    <t>WG-275</t>
  </si>
  <si>
    <t>WG-276</t>
  </si>
  <si>
    <t>WG-277</t>
  </si>
  <si>
    <t>WG-278</t>
  </si>
  <si>
    <t>WG-279</t>
  </si>
  <si>
    <t>WG-280</t>
  </si>
  <si>
    <t>WG-281</t>
  </si>
  <si>
    <t>WG-282</t>
  </si>
  <si>
    <t>mass clip, SD reweigh: 42.09g   AF reweigh: 2.20g</t>
  </si>
  <si>
    <t>5 meters North, PF reweigh: 5.48g</t>
  </si>
  <si>
    <t>mass clip, 4 meters North, BoBu reweigh: 0.04g, other C4 reweigh: 7.52g</t>
  </si>
  <si>
    <t>mass clip, 5 meters North, VUOC reweigh: 0.70g</t>
  </si>
  <si>
    <t>mass clip, 5 meters North, AF reweigh: 1.01g</t>
  </si>
  <si>
    <t>5 meters North, VUOC reweigh: 1.21g</t>
  </si>
  <si>
    <t>5 meters North, other C4 reweigh: 6.63g</t>
  </si>
  <si>
    <t>mass clip, 5 meters North, AF reweigh: 1.42g   PF reweigh: 10.19g</t>
  </si>
  <si>
    <t>mass clip, 5 meters North, VUOC reweigh: 3.39g</t>
  </si>
  <si>
    <t>trimble 329. Was named sw section 4, renamed to section 4 since Reeds subdivided it after the points were established. Brome reweigh: 28.94g</t>
  </si>
  <si>
    <t>grazing by sheep prior to cattle entering, 5 meters North, clipped twice or just multiple bags? There were two different clipping dates both labelled North Owens PD #1, and each date had a mass clip bag. Therefore they are two separate clips.There were no clues in the VOR data or clipping checksheets that indicated if they were duplicates of the same clipping location or not. We left separated by date and sent them both in but they cannot be more specific than belonging to the North Owens PD pasture. other C4 reweigh: 12.14g</t>
  </si>
  <si>
    <t>grazing by sheep prior to cattle entering, 5 meters North, clipped twice or just multiple bags? There were two different clipping dates both labelled North Owens PD #1, and each date had a mass clip bag. Therefore they are two separate clips.There were no clues in the VOR data or clipping checksheets that indicated if they were duplicates of the same clipping location or not. We left separated by date and sent them both in but they cannot be more specific than belonging to the North Owens PD pasture. C3P reweigh: 46.76g - unimportant now because this was for when the two plots were combined</t>
  </si>
  <si>
    <t>Trimble 185, SD=37.00</t>
  </si>
  <si>
    <t>Trimble 187, C3=87.45g</t>
  </si>
  <si>
    <t>Trimble 203. subshrub=4.55g</t>
  </si>
  <si>
    <t>Trimble 341. SD=40.90g</t>
  </si>
  <si>
    <t>Trimble 347. SD=35.40g</t>
  </si>
  <si>
    <t>Trimble 348. C3=85.15g</t>
  </si>
  <si>
    <t>Trimble 222. AF=27.00g</t>
  </si>
  <si>
    <t>For all of 2020 GUSA was treated as a shrub rather than a subshrub. cattle ended up not grazing in Center Owens, 5 meters North. SD reweigh in weight, original: 49.31. C3P reweigh = 47.25</t>
  </si>
  <si>
    <t>cattle ended up not grazing in Center Owens, 5 meters North. BoBu reweigh: 10.31g</t>
  </si>
  <si>
    <t>grazing in pasture by sheep prior to cattle entry, 5 meters North. C3P reweigh: 44.40g   PF reweigh: 6.79g</t>
  </si>
  <si>
    <t>grazing by sheep prior to cattle entering, 5 meters North. SD reweigh: 44.90g, other C4 reweigh: 9.10g</t>
  </si>
  <si>
    <t>grazing in pasture by sheep prior to cattle entry, 5 meters North. AF reweigh: 1.36g</t>
  </si>
  <si>
    <t>grazing by sheep prior to cattle entering, 5 meters North. other C4 reweigh: 6.27g</t>
  </si>
  <si>
    <t>grazing in pasture by sheep prior to cattle entry, 5 meters North. BoBu reweigh: 10.33g</t>
  </si>
  <si>
    <t>grazing by sheep prior to cattle entering, 5 meters North. PF reweigh: 2.27g</t>
  </si>
  <si>
    <t>grazing by sheep prior to cattle entering, 5 meters North. VUOC reweigh: 0.51g   AF reweigh: 0.84g</t>
  </si>
  <si>
    <t>grazing in pasture by sheep prior to cattle entry, 5 meters North. VUOC reweigh: 1.56g</t>
  </si>
  <si>
    <t>grazing by sheep prior to cattle entering, 5 meters North. PF reweigh: 6.40g</t>
  </si>
  <si>
    <t>grazing in pasture by sheep prior to cattle entry, 5 meters North. Brome reweigh: 39.97g</t>
  </si>
  <si>
    <t>did not send in see notes</t>
  </si>
  <si>
    <t>reclip, 5 meters East, mass clip, Brome reweigh = 13.906g, *Brome put in with forage quality sample for 31 nonPD from 6/14/21. Did not send in this sample into Ward Lab.</t>
  </si>
  <si>
    <t>no graze. Other C4P bag was actually BOBU - no other C4P bag moved weight to BOBU column.</t>
  </si>
  <si>
    <t>other c4 may have been moved to bobu. AF bag found, dried, and weighed = 0.0025g</t>
  </si>
  <si>
    <t>WG-283</t>
  </si>
  <si>
    <t>WG-284</t>
  </si>
  <si>
    <t>WG-285</t>
  </si>
  <si>
    <t>WG-286</t>
  </si>
  <si>
    <t>WG-288</t>
  </si>
  <si>
    <t>WG-287</t>
  </si>
  <si>
    <t>WG-289</t>
  </si>
  <si>
    <t>WG-290</t>
  </si>
  <si>
    <t>WG-291</t>
  </si>
  <si>
    <t>WG-292</t>
  </si>
  <si>
    <t>WG-293</t>
  </si>
  <si>
    <t>WG-294</t>
  </si>
  <si>
    <t>WG-295</t>
  </si>
  <si>
    <t>WG-296</t>
  </si>
  <si>
    <t>WG-297</t>
  </si>
  <si>
    <t>WG-298</t>
  </si>
  <si>
    <t>WG-299</t>
  </si>
  <si>
    <t>WG-300</t>
  </si>
  <si>
    <t>WG-301</t>
  </si>
  <si>
    <t>WG-302</t>
  </si>
  <si>
    <t>WG-303</t>
  </si>
  <si>
    <t>5 meters South, no ann forb bag, VUOC original wt = 0.12g. Overlapping Ward Lab IDs 136 - 146. Different years and feed reports.</t>
  </si>
  <si>
    <t>5 meters South. Overlapping Ward Lab IDs 136 - 146. Different years and feed reports.</t>
  </si>
  <si>
    <t>5 meters South, no other C4 bag. Overlapping Ward Lab IDs 136 - 146. Different years and feed reports.</t>
  </si>
  <si>
    <t>5 meters South, VUOC reweigh = 0.17g. Overlapping Ward Lab IDs 136 - 146. Different years and feed reports.</t>
  </si>
  <si>
    <t>5 meters South, PerrForb reweigh = 10.419g. Overlapping Ward Lab IDs 136 - 146. Different years and feed reports.</t>
  </si>
  <si>
    <t>5 meters South, PerrForb reweigh = 26.824g. Overlapping Ward Lab IDs 136 - 146. Different years and feed reports.</t>
  </si>
  <si>
    <t>. Overlapping Ward Lab IDs 136 - 146. Different years and feed reports.</t>
  </si>
  <si>
    <t>5 meters South, VUOC reweigh = 0.116g. Overlapping Ward Lab IDs 136 - 146. Different years and feed reports.</t>
  </si>
  <si>
    <t>5 meters South, no ann forb x, C4P reweigh = 14.893g. Overlapping Ward Lab IDs 136 - 146. Different years and feed reports.</t>
  </si>
  <si>
    <t>5 meters South, PerrForb reweigh = 13.211g. Overlapping Ward Lab IDs 136 - 146. Different years and feed reports.</t>
  </si>
  <si>
    <t>Non Fiber Carbohydrates % As Received</t>
  </si>
  <si>
    <t>Non Fiber Carbohydrates % Dry Basis</t>
  </si>
  <si>
    <t>Ethanol-Soluble Carbohydrates % As Received</t>
  </si>
  <si>
    <t>Ethanol-Soluble Carbohydrates % Dry Basis</t>
  </si>
  <si>
    <t>Water-Soluble Carbohydrates % As Received</t>
  </si>
  <si>
    <t>Water-Soluble Carbohydrates % Dry Basis</t>
  </si>
  <si>
    <t>NRIS_TDN % As Received (ADF)</t>
  </si>
  <si>
    <t>NRIS_TDN % Dry Basis (ADF)</t>
  </si>
  <si>
    <t>NRIS_NE/Maint Mcal/cwt As Received (ADF)</t>
  </si>
  <si>
    <t>NRIS_NE/Maint Mcal/cwt Dry Basis (ADF)</t>
  </si>
  <si>
    <t>NRIS_NE/Gain Mcal/cwt As Received (ADF)</t>
  </si>
  <si>
    <t>NRIS_NE/Gain Mcal/cwt Dry Basis (ADF)</t>
  </si>
  <si>
    <t>NRIS_NE/Lact Mcal/cwt As Received (ADF)</t>
  </si>
  <si>
    <t>NRIS_NE/Lact Mcal/cwt Dry Basis (ADF)</t>
  </si>
  <si>
    <t>Heavily prairie dog grazed- hard to ID grasses; field spreadsheet indicated PF bag, no PF bag found</t>
  </si>
  <si>
    <t>Not labelled PD or noPD assumed no PD; field spreadsheet indicated PF bag, no PF bag found</t>
  </si>
  <si>
    <t>field spreadsheet indicated C4 bag, sorting revealed only BOBU</t>
  </si>
  <si>
    <t>mass clip. Not labelled PD or noPD assumed no PD; field spreadsheet indicated C4 bag, sorting revealed only BOBU</t>
  </si>
  <si>
    <t>baby OPPOs; field spreadsheet indicated C4 bag, sorting revealed only BOBU</t>
  </si>
  <si>
    <t>mass. Not labelled PD or noPD assumed no PD; field spreadsheet indicated C4 bag, sorting revealed only BOBU; field spreadsheet indicated PF bag, no PF bag found</t>
  </si>
  <si>
    <t>mass clip; field spreadsheet indicated C4 bag, sorting revealed only BOBU</t>
  </si>
  <si>
    <t>mass clip. Not labelled PD or noPD assumed no PD; Other C4P reweigh value: 7.785; Brome reweigh value: 11.784</t>
  </si>
  <si>
    <t>field spreadsheet indicated C4 bag, sorting revealed only BOBU; Vuoc reweigh: 0.207; AF reweigh: 13.240; PF reweigh: 8.001</t>
  </si>
  <si>
    <t>Not labelled PD or noPD assumed no PD; C4 is just ARPU seeds; Brome reweigh: 11.877; PF reweigh: 4.178</t>
  </si>
  <si>
    <t>mass clip; subshrub reweigh: 1.630</t>
  </si>
  <si>
    <t>mass clip (some grazed); Other C4P reweigh: 7.247; VUOC reweigh: 1.115</t>
  </si>
  <si>
    <t>mass clip (some grazed), field spreadsheet indicated C4 bag, sorting revelead only BOBU; brome reweigh: 22.858</t>
  </si>
  <si>
    <t>mass clip (some grazed). Not labelled PD or noPD assumed no PD; Other C4P reweigh: 18.341 SD original weight: 58.681</t>
  </si>
  <si>
    <t>Not labelled PD or noPD assumed no PD; field spreadsheet indicated C4 bag, sorting revelead only BOBU; SD reweigh: 66.779</t>
  </si>
  <si>
    <t>mass clip. Not labelled PD or noPD assumed no PD; other c4P reweigh: 5.110; VUOC reweigh: 2.083</t>
  </si>
  <si>
    <t>mass clip; field spreadsheet indicated C4 bag, sorting revealed only BOBU; VUOC reweigh: 0.823</t>
  </si>
  <si>
    <t>no bobu x, other c4 bag moved to bobu, Brome reweigh = 17.142g, VUOC = 0.087g; SPK - 4/29/25: Originally named 'section 9', renamed to 'section 4'. Tom called it 'section 9', but is a subset of section 4 and named that now to match other data</t>
  </si>
  <si>
    <t>PerrForb reweigh =  7.028g; SPK - 4/29/25: Originally named 'section 9', renamed to 'section 4'. Tom called it 'section 9', but is a subset of section 4 and named that now to match other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</si>
</sst>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
  </numFmts>
  <fonts count="11"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font>
    <font>
      <sz val="11"/>
      <name val="Calibri"/>
      <family val="2"/>
    </font>
    <font>
      <sz val="11"/>
      <color theme="1"/>
      <name val="Calibri"/>
      <family val="2"/>
    </font>
    <font>
      <sz val="11"/>
      <color theme="1"/>
      <name val="Calibri"/>
      <family val="2"/>
    </font>
    <font>
      <sz val="11"/>
      <color theme="1"/>
      <name val="Calibri"/>
    </font>
    <font>
      <sz val="8"/>
      <name val="Calibri"/>
      <scheme val="minor"/>
    </font>
    <font>
      <b/>
      <sz val="11"/>
      <color theme="1"/>
      <name val="Calibri"/>
      <family val="2"/>
      <scheme val="minor"/>
    </font>
  </fonts>
  <fills count="8">
    <fill>
      <patternFill patternType="none"/>
    </fill>
    <fill>
      <patternFill patternType="gray125"/>
    </fill>
    <fill>
      <patternFill patternType="solid">
        <fgColor rgb="FFE2EFD9"/>
        <bgColor rgb="FFE2EFD9"/>
      </patternFill>
    </fill>
    <fill>
      <patternFill patternType="solid">
        <fgColor theme="9" tint="0.79998168889431442"/>
        <bgColor rgb="FFE2EFD9"/>
      </patternFill>
    </fill>
    <fill>
      <patternFill patternType="solid">
        <fgColor theme="9" tint="0.79998168889431442"/>
        <bgColor indexed="64"/>
      </patternFill>
    </fill>
    <fill>
      <patternFill patternType="solid">
        <fgColor theme="2" tint="-0.14999847407452621"/>
        <bgColor indexed="64"/>
      </patternFill>
    </fill>
    <fill>
      <patternFill patternType="solid">
        <fgColor rgb="FFFFFF00"/>
        <bgColor indexed="64"/>
      </patternFill>
    </fill>
    <fill>
      <patternFill patternType="solid">
        <fgColor theme="0" tint="-0.14999847407452621"/>
        <bgColor indexed="64"/>
      </patternFill>
    </fill>
  </fills>
  <borders count="5">
    <border>
      <left/>
      <right/>
      <top/>
      <bottom/>
      <diagonal/>
    </border>
    <border>
      <left/>
      <right/>
      <top/>
      <bottom style="thin">
        <color rgb="FF000000"/>
      </bottom>
      <diagonal/>
    </border>
    <border>
      <left/>
      <right/>
      <top/>
      <bottom/>
      <diagonal/>
    </border>
    <border>
      <left/>
      <right/>
      <top/>
      <bottom style="thin">
        <color indexed="64"/>
      </bottom>
      <diagonal/>
    </border>
    <border>
      <left/>
      <right/>
      <top style="thin">
        <color indexed="64"/>
      </top>
      <bottom/>
      <diagonal/>
    </border>
  </borders>
  <cellStyleXfs count="1">
    <xf numFmtId="0" fontId="0" fillId="0" borderId="0"/>
  </cellStyleXfs>
  <cellXfs count="81">
    <xf numFmtId="0" fontId="0" fillId="0" borderId="0" xfId="0"/>
    <xf numFmtId="0" fontId="4" fillId="0" borderId="0" xfId="0" applyFont="1" applyAlignment="1">
      <alignment wrapText="1"/>
    </xf>
    <xf numFmtId="0" fontId="6" fillId="0" borderId="0" xfId="0" applyFont="1"/>
    <xf numFmtId="164" fontId="7" fillId="0" borderId="0" xfId="0" applyNumberFormat="1" applyFont="1"/>
    <xf numFmtId="165" fontId="7" fillId="0" borderId="0" xfId="0" applyNumberFormat="1" applyFont="1"/>
    <xf numFmtId="0" fontId="4" fillId="0" borderId="0" xfId="0" applyFont="1" applyAlignment="1">
      <alignment horizontal="left" wrapText="1"/>
    </xf>
    <xf numFmtId="1" fontId="4" fillId="0" borderId="0" xfId="0" applyNumberFormat="1" applyFont="1" applyAlignment="1">
      <alignment horizontal="right" wrapText="1"/>
    </xf>
    <xf numFmtId="2" fontId="4" fillId="0" borderId="0" xfId="0" applyNumberFormat="1" applyFont="1" applyAlignment="1">
      <alignment wrapText="1"/>
    </xf>
    <xf numFmtId="2" fontId="4" fillId="2" borderId="2" xfId="0" applyNumberFormat="1" applyFont="1" applyFill="1" applyBorder="1" applyAlignment="1">
      <alignment wrapText="1"/>
    </xf>
    <xf numFmtId="1" fontId="4" fillId="0" borderId="0" xfId="0" applyNumberFormat="1" applyFont="1" applyAlignment="1">
      <alignment wrapText="1"/>
    </xf>
    <xf numFmtId="0" fontId="4" fillId="0" borderId="0" xfId="0" applyFont="1"/>
    <xf numFmtId="14" fontId="7" fillId="0" borderId="0" xfId="0" applyNumberFormat="1" applyFont="1"/>
    <xf numFmtId="1" fontId="7" fillId="0" borderId="0" xfId="0" applyNumberFormat="1" applyFont="1"/>
    <xf numFmtId="2" fontId="7" fillId="0" borderId="0" xfId="0" applyNumberFormat="1" applyFont="1"/>
    <xf numFmtId="2" fontId="7" fillId="2" borderId="2" xfId="0" applyNumberFormat="1" applyFont="1" applyFill="1" applyBorder="1"/>
    <xf numFmtId="14" fontId="7" fillId="0" borderId="0" xfId="0" applyNumberFormat="1" applyFont="1" applyAlignment="1">
      <alignment horizontal="left"/>
    </xf>
    <xf numFmtId="1" fontId="7" fillId="0" borderId="0" xfId="0" applyNumberFormat="1" applyFont="1" applyAlignment="1">
      <alignment horizontal="right"/>
    </xf>
    <xf numFmtId="0" fontId="7" fillId="0" borderId="0" xfId="0" applyFont="1" applyAlignment="1">
      <alignment wrapText="1"/>
    </xf>
    <xf numFmtId="0" fontId="6" fillId="0" borderId="0" xfId="0" applyFont="1" applyAlignment="1">
      <alignment wrapText="1"/>
    </xf>
    <xf numFmtId="0" fontId="0" fillId="0" borderId="2" xfId="0" applyBorder="1"/>
    <xf numFmtId="0" fontId="7" fillId="0" borderId="2" xfId="0" applyFont="1" applyBorder="1" applyAlignment="1">
      <alignment wrapText="1"/>
    </xf>
    <xf numFmtId="0" fontId="3" fillId="0" borderId="0" xfId="0" applyFont="1"/>
    <xf numFmtId="0" fontId="3" fillId="0" borderId="3" xfId="0" applyFont="1" applyBorder="1"/>
    <xf numFmtId="0" fontId="6" fillId="0" borderId="2" xfId="0" applyFont="1" applyBorder="1" applyAlignment="1">
      <alignment wrapText="1"/>
    </xf>
    <xf numFmtId="2" fontId="7" fillId="3" borderId="2" xfId="0" applyNumberFormat="1" applyFont="1" applyFill="1" applyBorder="1"/>
    <xf numFmtId="2" fontId="7" fillId="0" borderId="2" xfId="0" applyNumberFormat="1" applyFont="1" applyBorder="1"/>
    <xf numFmtId="0" fontId="4" fillId="0" borderId="0" xfId="0" applyFont="1" applyAlignment="1">
      <alignment horizontal="left" vertical="top" wrapText="1"/>
    </xf>
    <xf numFmtId="0" fontId="6" fillId="0" borderId="0" xfId="0" applyFont="1" applyAlignment="1">
      <alignment horizontal="left" vertical="top" wrapText="1"/>
    </xf>
    <xf numFmtId="0" fontId="0" fillId="0" borderId="0" xfId="0" applyAlignment="1">
      <alignment horizontal="left" vertical="top" wrapText="1"/>
    </xf>
    <xf numFmtId="0" fontId="0" fillId="0" borderId="3" xfId="0" applyBorder="1"/>
    <xf numFmtId="0" fontId="7" fillId="0" borderId="3" xfId="0" applyFont="1" applyBorder="1" applyAlignment="1">
      <alignment wrapText="1"/>
    </xf>
    <xf numFmtId="0" fontId="6" fillId="0" borderId="3" xfId="0" applyFont="1" applyBorder="1" applyAlignment="1">
      <alignment wrapText="1"/>
    </xf>
    <xf numFmtId="0" fontId="8" fillId="0" borderId="0" xfId="0" applyFont="1"/>
    <xf numFmtId="14" fontId="7" fillId="0" borderId="2" xfId="0" applyNumberFormat="1" applyFont="1" applyBorder="1" applyAlignment="1">
      <alignment horizontal="left"/>
    </xf>
    <xf numFmtId="1" fontId="7" fillId="0" borderId="2" xfId="0" applyNumberFormat="1" applyFont="1" applyBorder="1" applyAlignment="1">
      <alignment horizontal="right"/>
    </xf>
    <xf numFmtId="1" fontId="7" fillId="0" borderId="2" xfId="0" applyNumberFormat="1" applyFont="1" applyBorder="1"/>
    <xf numFmtId="0" fontId="6" fillId="0" borderId="2" xfId="0" applyFont="1" applyBorder="1" applyAlignment="1">
      <alignment horizontal="left" vertical="top" wrapText="1"/>
    </xf>
    <xf numFmtId="14" fontId="7" fillId="0" borderId="2" xfId="0" applyNumberFormat="1" applyFont="1" applyBorder="1"/>
    <xf numFmtId="14" fontId="7" fillId="0" borderId="3" xfId="0" applyNumberFormat="1" applyFont="1" applyBorder="1"/>
    <xf numFmtId="1" fontId="7" fillId="0" borderId="3" xfId="0" applyNumberFormat="1" applyFont="1" applyBorder="1"/>
    <xf numFmtId="2" fontId="7" fillId="0" borderId="3" xfId="0" applyNumberFormat="1" applyFont="1" applyBorder="1"/>
    <xf numFmtId="0" fontId="0" fillId="0" borderId="3" xfId="0" applyBorder="1" applyAlignment="1">
      <alignment horizontal="left" vertical="top" wrapText="1"/>
    </xf>
    <xf numFmtId="2" fontId="7" fillId="2" borderId="3" xfId="0" applyNumberFormat="1" applyFont="1" applyFill="1" applyBorder="1"/>
    <xf numFmtId="164" fontId="6" fillId="0" borderId="0" xfId="0" applyNumberFormat="1" applyFont="1"/>
    <xf numFmtId="166" fontId="6" fillId="0" borderId="0" xfId="0" applyNumberFormat="1" applyFont="1"/>
    <xf numFmtId="166" fontId="7" fillId="0" borderId="0" xfId="0" applyNumberFormat="1" applyFont="1"/>
    <xf numFmtId="0" fontId="6" fillId="0" borderId="3" xfId="0" applyFont="1" applyBorder="1"/>
    <xf numFmtId="0" fontId="6" fillId="0" borderId="2" xfId="0" applyFont="1" applyBorder="1"/>
    <xf numFmtId="14" fontId="7" fillId="0" borderId="3" xfId="0" applyNumberFormat="1" applyFont="1" applyBorder="1" applyAlignment="1">
      <alignment horizontal="left"/>
    </xf>
    <xf numFmtId="1" fontId="7" fillId="0" borderId="3" xfId="0" applyNumberFormat="1" applyFont="1" applyBorder="1" applyAlignment="1">
      <alignment horizontal="right"/>
    </xf>
    <xf numFmtId="14" fontId="0" fillId="0" borderId="0" xfId="0" applyNumberFormat="1"/>
    <xf numFmtId="0" fontId="0" fillId="0" borderId="0" xfId="0" applyAlignment="1">
      <alignment wrapText="1"/>
    </xf>
    <xf numFmtId="1" fontId="0" fillId="0" borderId="0" xfId="0" applyNumberFormat="1"/>
    <xf numFmtId="166" fontId="0" fillId="0" borderId="0" xfId="0" applyNumberFormat="1"/>
    <xf numFmtId="164" fontId="0" fillId="0" borderId="0" xfId="0" applyNumberFormat="1"/>
    <xf numFmtId="164" fontId="7" fillId="0" borderId="2" xfId="0" applyNumberFormat="1" applyFont="1" applyBorder="1"/>
    <xf numFmtId="164" fontId="6" fillId="0" borderId="2" xfId="0" applyNumberFormat="1" applyFont="1" applyBorder="1"/>
    <xf numFmtId="164" fontId="7" fillId="0" borderId="3" xfId="0" applyNumberFormat="1" applyFont="1" applyBorder="1"/>
    <xf numFmtId="2" fontId="7" fillId="5" borderId="0" xfId="0" applyNumberFormat="1" applyFont="1" applyFill="1"/>
    <xf numFmtId="2" fontId="7" fillId="5" borderId="3" xfId="0" applyNumberFormat="1" applyFont="1" applyFill="1" applyBorder="1"/>
    <xf numFmtId="2" fontId="6" fillId="5" borderId="0" xfId="0" applyNumberFormat="1" applyFont="1" applyFill="1"/>
    <xf numFmtId="2" fontId="7" fillId="5" borderId="2" xfId="0" applyNumberFormat="1" applyFont="1" applyFill="1" applyBorder="1"/>
    <xf numFmtId="0" fontId="0" fillId="4" borderId="0" xfId="0" applyFill="1"/>
    <xf numFmtId="0" fontId="7" fillId="0" borderId="3" xfId="0" applyFont="1" applyBorder="1"/>
    <xf numFmtId="0" fontId="8" fillId="0" borderId="3" xfId="0" applyFont="1" applyBorder="1"/>
    <xf numFmtId="2" fontId="7" fillId="4" borderId="0" xfId="0" applyNumberFormat="1" applyFont="1" applyFill="1"/>
    <xf numFmtId="0" fontId="2" fillId="0" borderId="0" xfId="0" applyFont="1"/>
    <xf numFmtId="0" fontId="10" fillId="0" borderId="0" xfId="0" applyFont="1"/>
    <xf numFmtId="0" fontId="10" fillId="6" borderId="0" xfId="0" applyFont="1" applyFill="1"/>
    <xf numFmtId="0" fontId="6" fillId="6" borderId="0" xfId="0" applyFont="1" applyFill="1"/>
    <xf numFmtId="0" fontId="0" fillId="0" borderId="4" xfId="0" applyBorder="1"/>
    <xf numFmtId="0" fontId="0" fillId="7" borderId="0" xfId="0" applyFill="1"/>
    <xf numFmtId="0" fontId="0" fillId="7" borderId="3" xfId="0" applyFill="1" applyBorder="1"/>
    <xf numFmtId="0" fontId="1" fillId="0" borderId="0" xfId="0" applyFont="1" applyAlignment="1">
      <alignment horizontal="left" vertical="top" wrapText="1"/>
    </xf>
    <xf numFmtId="2" fontId="5" fillId="0" borderId="2" xfId="0" applyNumberFormat="1" applyFont="1" applyBorder="1"/>
    <xf numFmtId="164" fontId="5" fillId="0" borderId="2" xfId="0" applyNumberFormat="1" applyFont="1" applyBorder="1"/>
    <xf numFmtId="164" fontId="5" fillId="0" borderId="0" xfId="0" applyNumberFormat="1" applyFont="1"/>
    <xf numFmtId="164" fontId="5" fillId="0" borderId="3" xfId="0" applyNumberFormat="1" applyFont="1" applyBorder="1"/>
    <xf numFmtId="14" fontId="6" fillId="0" borderId="0" xfId="0" applyNumberFormat="1" applyFont="1" applyAlignment="1">
      <alignment horizontal="left"/>
    </xf>
    <xf numFmtId="0" fontId="4" fillId="0" borderId="1" xfId="0" applyFont="1" applyBorder="1" applyAlignment="1">
      <alignment horizontal="center"/>
    </xf>
    <xf numFmtId="0" fontId="5" fillId="0" borderId="1" xfId="0" applyFont="1" applyBorder="1"/>
  </cellXfs>
  <cellStyles count="1">
    <cellStyle name="Normal" xfId="0" builtinId="0"/>
  </cellStyles>
  <dxfs count="0"/>
  <tableStyles count="0" defaultTableStyle="TableStyleMedium2" defaultPivotStyle="PivotStyleLight16"/>
  <colors>
    <mruColors>
      <color rgb="FFFFCCCC"/>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Estep, Catherine - REE-ARS" id="{28DC8EBB-C228-4CC3-98DE-FAAE03CCEDA4}" userId="S::Catherine.Estep@usda.gov::2c8fc433-7d3c-4a91-8545-52a07813f555"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V1" dT="2025-01-09T23:14:57.77" personId="{28DC8EBB-C228-4CC3-98DE-FAAE03CCEDA4}" id="{52CF2EBB-5460-423A-999E-5AF9A8539ABC}">
    <text>Switch with other columns? It looks like the NE results are in cwt not lbs? talk with LP</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pageSetUpPr fitToPage="1"/>
  </sheetPr>
  <dimension ref="A1:CM341"/>
  <sheetViews>
    <sheetView tabSelected="1" zoomScale="95" zoomScaleNormal="95" workbookViewId="0">
      <pane xSplit="6" ySplit="1" topLeftCell="CA132" activePane="bottomRight" state="frozen"/>
      <selection pane="topRight" activeCell="G1" sqref="G1"/>
      <selection pane="bottomLeft" activeCell="A2" sqref="A2"/>
      <selection pane="bottomRight" activeCell="B342" sqref="B342"/>
    </sheetView>
  </sheetViews>
  <sheetFormatPr defaultColWidth="14.3984375" defaultRowHeight="15" customHeight="1" x14ac:dyDescent="0.45"/>
  <cols>
    <col min="1" max="1" width="12.3984375" customWidth="1"/>
    <col min="2" max="2" width="24.86328125" customWidth="1"/>
    <col min="3" max="3" width="8.265625" customWidth="1"/>
    <col min="4" max="4" width="6.86328125" customWidth="1"/>
    <col min="5" max="5" width="11.3984375" customWidth="1"/>
    <col min="6" max="6" width="6.86328125" customWidth="1"/>
    <col min="7" max="7" width="7.59765625" customWidth="1"/>
    <col min="8" max="8" width="7.73046875" bestFit="1" customWidth="1"/>
    <col min="9" max="9" width="7.1328125" customWidth="1"/>
    <col min="10" max="12" width="8.59765625" customWidth="1"/>
    <col min="13" max="13" width="10.73046875" customWidth="1"/>
    <col min="14" max="14" width="7.3984375" customWidth="1"/>
    <col min="15" max="15" width="9.86328125" customWidth="1"/>
    <col min="16" max="16" width="8" customWidth="1"/>
    <col min="17" max="17" width="8.86328125" customWidth="1"/>
    <col min="18" max="18" width="11.265625" customWidth="1"/>
    <col min="19" max="19" width="10.59765625" customWidth="1"/>
    <col min="20" max="20" width="8.86328125" customWidth="1"/>
    <col min="21" max="21" width="10.59765625" customWidth="1"/>
    <col min="22" max="81" width="9.1328125" customWidth="1"/>
    <col min="82" max="82" width="92.86328125" style="28" customWidth="1"/>
  </cols>
  <sheetData>
    <row r="1" spans="1:82" ht="28.5" x14ac:dyDescent="0.45">
      <c r="A1" s="1" t="s">
        <v>35</v>
      </c>
      <c r="B1" s="1" t="s">
        <v>408</v>
      </c>
      <c r="C1" s="1" t="s">
        <v>36</v>
      </c>
      <c r="D1" s="1" t="s">
        <v>37</v>
      </c>
      <c r="E1" s="5" t="s">
        <v>38</v>
      </c>
      <c r="F1" s="6" t="s">
        <v>39</v>
      </c>
      <c r="G1" s="7" t="s">
        <v>40</v>
      </c>
      <c r="H1" s="7" t="s">
        <v>41</v>
      </c>
      <c r="I1" s="7" t="s">
        <v>42</v>
      </c>
      <c r="J1" s="7" t="s">
        <v>43</v>
      </c>
      <c r="K1" s="7" t="s">
        <v>44</v>
      </c>
      <c r="L1" s="7" t="s">
        <v>45</v>
      </c>
      <c r="M1" s="7" t="s">
        <v>46</v>
      </c>
      <c r="N1" s="7" t="s">
        <v>47</v>
      </c>
      <c r="O1" s="7" t="s">
        <v>48</v>
      </c>
      <c r="P1" s="7" t="s">
        <v>49</v>
      </c>
      <c r="Q1" s="7" t="s">
        <v>50</v>
      </c>
      <c r="R1" s="7" t="s">
        <v>12</v>
      </c>
      <c r="S1" s="8" t="s">
        <v>3</v>
      </c>
      <c r="T1" s="9" t="s">
        <v>14</v>
      </c>
      <c r="U1" s="9" t="s">
        <v>51</v>
      </c>
      <c r="V1" s="10" t="s">
        <v>52</v>
      </c>
      <c r="W1" s="10" t="s">
        <v>53</v>
      </c>
      <c r="X1" s="10" t="s">
        <v>54</v>
      </c>
      <c r="Y1" s="10" t="s">
        <v>55</v>
      </c>
      <c r="Z1" s="10" t="s">
        <v>56</v>
      </c>
      <c r="AA1" s="10" t="s">
        <v>16</v>
      </c>
      <c r="AB1" s="10" t="s">
        <v>57</v>
      </c>
      <c r="AC1" s="10" t="s">
        <v>17</v>
      </c>
      <c r="AD1" s="10" t="s">
        <v>58</v>
      </c>
      <c r="AE1" s="10" t="s">
        <v>18</v>
      </c>
      <c r="AF1" s="10" t="s">
        <v>59</v>
      </c>
      <c r="AG1" s="10" t="s">
        <v>60</v>
      </c>
      <c r="AH1" s="10" t="s">
        <v>19</v>
      </c>
      <c r="AI1" s="10" t="s">
        <v>61</v>
      </c>
      <c r="AJ1" s="10" t="s">
        <v>62</v>
      </c>
      <c r="AK1" s="10" t="s">
        <v>63</v>
      </c>
      <c r="AL1" s="10" t="s">
        <v>64</v>
      </c>
      <c r="AM1" s="10" t="s">
        <v>65</v>
      </c>
      <c r="AN1" s="10" t="s">
        <v>66</v>
      </c>
      <c r="AO1" s="10" t="s">
        <v>67</v>
      </c>
      <c r="AP1" s="10" t="s">
        <v>20</v>
      </c>
      <c r="AQ1" s="10" t="s">
        <v>68</v>
      </c>
      <c r="AR1" s="10" t="s">
        <v>21</v>
      </c>
      <c r="AS1" s="10" t="s">
        <v>69</v>
      </c>
      <c r="AT1" s="10" t="s">
        <v>22</v>
      </c>
      <c r="AU1" s="10" t="s">
        <v>70</v>
      </c>
      <c r="AV1" s="10" t="s">
        <v>23</v>
      </c>
      <c r="AW1" s="10" t="s">
        <v>71</v>
      </c>
      <c r="AX1" s="10" t="s">
        <v>72</v>
      </c>
      <c r="AY1" s="10" t="s">
        <v>15</v>
      </c>
      <c r="AZ1" s="10" t="s">
        <v>73</v>
      </c>
      <c r="BA1" s="10" t="s">
        <v>74</v>
      </c>
      <c r="BB1" s="10" t="s">
        <v>75</v>
      </c>
      <c r="BC1" s="10" t="s">
        <v>76</v>
      </c>
      <c r="BD1" s="10" t="s">
        <v>77</v>
      </c>
      <c r="BE1" s="10" t="s">
        <v>78</v>
      </c>
      <c r="BF1" s="10" t="s">
        <v>79</v>
      </c>
      <c r="BG1" s="10" t="s">
        <v>80</v>
      </c>
      <c r="BH1" s="10" t="s">
        <v>81</v>
      </c>
      <c r="BI1" s="67" t="s">
        <v>640</v>
      </c>
      <c r="BJ1" s="67" t="s">
        <v>641</v>
      </c>
      <c r="BK1" s="67" t="s">
        <v>642</v>
      </c>
      <c r="BL1" s="67" t="s">
        <v>643</v>
      </c>
      <c r="BM1" s="67" t="s">
        <v>644</v>
      </c>
      <c r="BN1" s="67" t="s">
        <v>645</v>
      </c>
      <c r="BO1" s="10" t="s">
        <v>82</v>
      </c>
      <c r="BP1" s="10" t="s">
        <v>83</v>
      </c>
      <c r="BQ1" s="10" t="s">
        <v>84</v>
      </c>
      <c r="BR1" s="10" t="s">
        <v>85</v>
      </c>
      <c r="BS1" s="1" t="s">
        <v>86</v>
      </c>
      <c r="BT1" s="10" t="s">
        <v>87</v>
      </c>
      <c r="BU1" s="1" t="s">
        <v>88</v>
      </c>
      <c r="BV1" s="68" t="s">
        <v>646</v>
      </c>
      <c r="BW1" s="68" t="s">
        <v>647</v>
      </c>
      <c r="BX1" s="68" t="s">
        <v>648</v>
      </c>
      <c r="BY1" s="68" t="s">
        <v>649</v>
      </c>
      <c r="BZ1" s="68" t="s">
        <v>650</v>
      </c>
      <c r="CA1" s="68" t="s">
        <v>651</v>
      </c>
      <c r="CB1" s="68" t="s">
        <v>652</v>
      </c>
      <c r="CC1" s="68" t="s">
        <v>653</v>
      </c>
      <c r="CD1" s="26" t="s">
        <v>89</v>
      </c>
    </row>
    <row r="2" spans="1:82" ht="14.25" hidden="1" x14ac:dyDescent="0.45">
      <c r="A2" s="2" t="s">
        <v>214</v>
      </c>
      <c r="B2" s="32" t="s">
        <v>411</v>
      </c>
      <c r="C2" s="21" t="s">
        <v>297</v>
      </c>
      <c r="D2" s="2">
        <v>2019</v>
      </c>
      <c r="E2" s="11">
        <v>43683</v>
      </c>
      <c r="F2" s="12">
        <v>2</v>
      </c>
      <c r="G2" s="13">
        <v>12.74</v>
      </c>
      <c r="H2" s="13">
        <v>15.26</v>
      </c>
      <c r="I2" s="13">
        <v>0.82</v>
      </c>
      <c r="J2" s="13">
        <v>0.19</v>
      </c>
      <c r="K2" s="58"/>
      <c r="L2" s="58"/>
      <c r="M2" s="13">
        <v>0</v>
      </c>
      <c r="N2" s="13">
        <v>12.74</v>
      </c>
      <c r="O2" s="13">
        <v>0</v>
      </c>
      <c r="P2" s="13">
        <v>0</v>
      </c>
      <c r="Q2" s="13">
        <v>0.57999999999999996</v>
      </c>
      <c r="R2" s="13">
        <f t="shared" ref="R2:R33" si="0">SUM(G2:Q2)</f>
        <v>42.33</v>
      </c>
      <c r="S2" s="14">
        <f t="shared" ref="S2:S65" si="1">R2*2</f>
        <v>84.66</v>
      </c>
      <c r="T2" s="12">
        <v>25</v>
      </c>
      <c r="U2" s="12">
        <v>12</v>
      </c>
      <c r="V2" s="2">
        <v>-1</v>
      </c>
      <c r="W2" s="2">
        <v>-1</v>
      </c>
      <c r="X2" s="2">
        <v>-1</v>
      </c>
      <c r="Y2" s="2">
        <v>-1</v>
      </c>
      <c r="Z2" s="2">
        <v>-1</v>
      </c>
      <c r="AA2" s="2">
        <v>-1</v>
      </c>
      <c r="AB2" s="2">
        <v>-1</v>
      </c>
      <c r="AC2" s="2">
        <v>-1</v>
      </c>
      <c r="AD2" s="2">
        <v>-1</v>
      </c>
      <c r="AE2" s="2">
        <v>-1</v>
      </c>
      <c r="AF2" s="2">
        <v>-1</v>
      </c>
      <c r="AG2" s="2">
        <v>-1</v>
      </c>
      <c r="AH2" s="2">
        <v>-1</v>
      </c>
      <c r="AI2" s="2">
        <v>-1</v>
      </c>
      <c r="AJ2" s="2">
        <v>-1</v>
      </c>
      <c r="AK2" s="2">
        <v>-1</v>
      </c>
      <c r="AL2" s="2">
        <v>-1</v>
      </c>
      <c r="AM2" s="2">
        <v>-1</v>
      </c>
      <c r="AN2" s="2">
        <v>-1</v>
      </c>
      <c r="AO2" s="2">
        <v>-1</v>
      </c>
      <c r="AP2" s="2">
        <v>-1</v>
      </c>
      <c r="AQ2" s="2">
        <v>-1</v>
      </c>
      <c r="AR2" s="2">
        <v>-1</v>
      </c>
      <c r="AS2" s="2">
        <v>-1</v>
      </c>
      <c r="AT2" s="2">
        <v>-1</v>
      </c>
      <c r="AU2" s="2">
        <v>-1</v>
      </c>
      <c r="AV2" s="2">
        <v>-1</v>
      </c>
      <c r="AW2" s="2">
        <v>-1</v>
      </c>
      <c r="AX2" s="2">
        <v>-1</v>
      </c>
      <c r="AY2" s="2">
        <v>-1</v>
      </c>
      <c r="AZ2" s="2">
        <v>-1</v>
      </c>
      <c r="BA2" s="2">
        <v>-1</v>
      </c>
      <c r="BB2" s="2">
        <v>-1</v>
      </c>
      <c r="BC2" s="2">
        <v>-1</v>
      </c>
      <c r="BD2" s="2">
        <v>-1</v>
      </c>
      <c r="BE2" s="2">
        <v>-1</v>
      </c>
      <c r="BF2" s="2">
        <v>-1</v>
      </c>
      <c r="BG2" s="2">
        <v>-1</v>
      </c>
      <c r="BH2" s="2">
        <v>-1</v>
      </c>
      <c r="BI2" s="2"/>
      <c r="BJ2" s="2"/>
      <c r="BK2" s="2"/>
      <c r="BL2" s="2"/>
      <c r="BM2" s="2"/>
      <c r="BN2" s="2"/>
      <c r="CD2" s="27" t="s">
        <v>215</v>
      </c>
    </row>
    <row r="3" spans="1:82" ht="14.25" hidden="1" x14ac:dyDescent="0.45">
      <c r="A3" s="2" t="s">
        <v>216</v>
      </c>
      <c r="B3" s="32" t="s">
        <v>411</v>
      </c>
      <c r="C3" s="21" t="s">
        <v>297</v>
      </c>
      <c r="D3" s="2">
        <v>2019</v>
      </c>
      <c r="E3" s="11">
        <v>43683</v>
      </c>
      <c r="F3" s="12">
        <v>6</v>
      </c>
      <c r="G3" s="13">
        <v>4.5999999999999996</v>
      </c>
      <c r="H3" s="13">
        <v>47.73</v>
      </c>
      <c r="I3" s="13">
        <v>7.65</v>
      </c>
      <c r="J3" s="13">
        <v>0.76</v>
      </c>
      <c r="K3" s="58"/>
      <c r="L3" s="58"/>
      <c r="M3" s="13">
        <v>0</v>
      </c>
      <c r="N3" s="13">
        <v>4.24</v>
      </c>
      <c r="O3" s="13">
        <v>0.19</v>
      </c>
      <c r="P3" s="13">
        <v>0</v>
      </c>
      <c r="Q3" s="13">
        <v>1.05</v>
      </c>
      <c r="R3" s="13">
        <f t="shared" si="0"/>
        <v>66.219999999999985</v>
      </c>
      <c r="S3" s="14">
        <f t="shared" si="1"/>
        <v>132.43999999999997</v>
      </c>
      <c r="T3" s="12">
        <v>0</v>
      </c>
      <c r="U3" s="12">
        <v>6</v>
      </c>
      <c r="V3" s="2">
        <v>-1</v>
      </c>
      <c r="W3" s="2">
        <v>-1</v>
      </c>
      <c r="X3" s="2">
        <v>-1</v>
      </c>
      <c r="Y3" s="2">
        <v>-1</v>
      </c>
      <c r="Z3" s="2">
        <v>-1</v>
      </c>
      <c r="AA3" s="2">
        <v>-1</v>
      </c>
      <c r="AB3" s="2">
        <v>-1</v>
      </c>
      <c r="AC3" s="2">
        <v>-1</v>
      </c>
      <c r="AD3" s="2">
        <v>-1</v>
      </c>
      <c r="AE3" s="2">
        <v>-1</v>
      </c>
      <c r="AF3" s="2">
        <v>-1</v>
      </c>
      <c r="AG3" s="2">
        <v>-1</v>
      </c>
      <c r="AH3" s="2">
        <v>-1</v>
      </c>
      <c r="AI3" s="2">
        <v>-1</v>
      </c>
      <c r="AJ3" s="2">
        <v>-1</v>
      </c>
      <c r="AK3" s="2">
        <v>-1</v>
      </c>
      <c r="AL3" s="2">
        <v>-1</v>
      </c>
      <c r="AM3" s="2">
        <v>-1</v>
      </c>
      <c r="AN3" s="2">
        <v>-1</v>
      </c>
      <c r="AO3" s="2">
        <v>-1</v>
      </c>
      <c r="AP3" s="2">
        <v>-1</v>
      </c>
      <c r="AQ3" s="2">
        <v>-1</v>
      </c>
      <c r="AR3" s="2">
        <v>-1</v>
      </c>
      <c r="AS3" s="2">
        <v>-1</v>
      </c>
      <c r="AT3" s="2">
        <v>-1</v>
      </c>
      <c r="AU3" s="2">
        <v>-1</v>
      </c>
      <c r="AV3" s="2">
        <v>-1</v>
      </c>
      <c r="AW3" s="2">
        <v>-1</v>
      </c>
      <c r="AX3" s="2">
        <v>-1</v>
      </c>
      <c r="AY3" s="2">
        <v>-1</v>
      </c>
      <c r="AZ3" s="2">
        <v>-1</v>
      </c>
      <c r="BA3" s="2">
        <v>-1</v>
      </c>
      <c r="BB3" s="2">
        <v>-1</v>
      </c>
      <c r="BC3" s="2">
        <v>-1</v>
      </c>
      <c r="BD3" s="2">
        <v>-1</v>
      </c>
      <c r="BE3" s="2">
        <v>-1</v>
      </c>
      <c r="BF3" s="2">
        <v>-1</v>
      </c>
      <c r="BG3" s="2">
        <v>-1</v>
      </c>
      <c r="BH3" s="2">
        <v>-1</v>
      </c>
      <c r="BI3" s="2"/>
      <c r="BJ3" s="2"/>
      <c r="BK3" s="2"/>
      <c r="BL3" s="2"/>
      <c r="BM3" s="2"/>
      <c r="BN3" s="2"/>
      <c r="CD3" s="27" t="s">
        <v>217</v>
      </c>
    </row>
    <row r="4" spans="1:82" ht="14.25" hidden="1" x14ac:dyDescent="0.45">
      <c r="A4" s="2" t="s">
        <v>218</v>
      </c>
      <c r="B4" s="32" t="s">
        <v>411</v>
      </c>
      <c r="C4" s="21" t="s">
        <v>297</v>
      </c>
      <c r="D4" s="2">
        <v>2019</v>
      </c>
      <c r="E4" s="11">
        <v>43683</v>
      </c>
      <c r="F4" s="12">
        <v>9</v>
      </c>
      <c r="G4" s="13">
        <v>6.61</v>
      </c>
      <c r="H4" s="13">
        <v>13.5</v>
      </c>
      <c r="I4" s="13">
        <v>5.15</v>
      </c>
      <c r="J4" s="13">
        <v>0.01</v>
      </c>
      <c r="K4" s="58"/>
      <c r="L4" s="58"/>
      <c r="M4" s="13">
        <v>0</v>
      </c>
      <c r="N4" s="13">
        <v>4.8099999999999996</v>
      </c>
      <c r="O4" s="13">
        <v>0</v>
      </c>
      <c r="P4" s="13">
        <v>0</v>
      </c>
      <c r="Q4" s="13">
        <v>0.36</v>
      </c>
      <c r="R4" s="13">
        <f t="shared" si="0"/>
        <v>30.439999999999998</v>
      </c>
      <c r="S4" s="14">
        <f t="shared" si="1"/>
        <v>60.879999999999995</v>
      </c>
      <c r="T4" s="12">
        <v>49</v>
      </c>
      <c r="U4" s="12">
        <v>2</v>
      </c>
      <c r="V4" s="2">
        <v>-1</v>
      </c>
      <c r="W4" s="2">
        <v>-1</v>
      </c>
      <c r="X4" s="2">
        <v>-1</v>
      </c>
      <c r="Y4" s="2">
        <v>-1</v>
      </c>
      <c r="Z4" s="2">
        <v>-1</v>
      </c>
      <c r="AA4" s="2">
        <v>-1</v>
      </c>
      <c r="AB4" s="2">
        <v>-1</v>
      </c>
      <c r="AC4" s="2">
        <v>-1</v>
      </c>
      <c r="AD4" s="2">
        <v>-1</v>
      </c>
      <c r="AE4" s="2">
        <v>-1</v>
      </c>
      <c r="AF4" s="2">
        <v>-1</v>
      </c>
      <c r="AG4" s="2">
        <v>-1</v>
      </c>
      <c r="AH4" s="2">
        <v>-1</v>
      </c>
      <c r="AI4" s="2">
        <v>-1</v>
      </c>
      <c r="AJ4" s="2">
        <v>-1</v>
      </c>
      <c r="AK4" s="2">
        <v>-1</v>
      </c>
      <c r="AL4" s="2">
        <v>-1</v>
      </c>
      <c r="AM4" s="2">
        <v>-1</v>
      </c>
      <c r="AN4" s="2">
        <v>-1</v>
      </c>
      <c r="AO4" s="2">
        <v>-1</v>
      </c>
      <c r="AP4" s="2">
        <v>-1</v>
      </c>
      <c r="AQ4" s="2">
        <v>-1</v>
      </c>
      <c r="AR4" s="2">
        <v>-1</v>
      </c>
      <c r="AS4" s="2">
        <v>-1</v>
      </c>
      <c r="AT4" s="2">
        <v>-1</v>
      </c>
      <c r="AU4" s="2">
        <v>-1</v>
      </c>
      <c r="AV4" s="2">
        <v>-1</v>
      </c>
      <c r="AW4" s="2">
        <v>-1</v>
      </c>
      <c r="AX4" s="2">
        <v>-1</v>
      </c>
      <c r="AY4" s="2">
        <v>-1</v>
      </c>
      <c r="AZ4" s="2">
        <v>-1</v>
      </c>
      <c r="BA4" s="2">
        <v>-1</v>
      </c>
      <c r="BB4" s="2">
        <v>-1</v>
      </c>
      <c r="BC4" s="2">
        <v>-1</v>
      </c>
      <c r="BD4" s="2">
        <v>-1</v>
      </c>
      <c r="BE4" s="2">
        <v>-1</v>
      </c>
      <c r="BF4" s="2">
        <v>-1</v>
      </c>
      <c r="BG4" s="2">
        <v>-1</v>
      </c>
      <c r="BH4" s="2">
        <v>-1</v>
      </c>
      <c r="BI4" s="2"/>
      <c r="BJ4" s="2"/>
      <c r="BK4" s="2"/>
      <c r="BL4" s="2"/>
      <c r="BM4" s="2"/>
      <c r="BN4" s="2"/>
      <c r="CD4" s="27" t="s">
        <v>219</v>
      </c>
    </row>
    <row r="5" spans="1:82" ht="14.25" hidden="1" x14ac:dyDescent="0.45">
      <c r="A5" s="2" t="s">
        <v>220</v>
      </c>
      <c r="B5" s="32" t="s">
        <v>411</v>
      </c>
      <c r="C5" s="21" t="s">
        <v>297</v>
      </c>
      <c r="D5" s="2">
        <v>2019</v>
      </c>
      <c r="E5" s="11">
        <v>43683</v>
      </c>
      <c r="F5" s="12">
        <v>10</v>
      </c>
      <c r="G5" s="13">
        <v>16.7</v>
      </c>
      <c r="H5" s="13">
        <v>9.23</v>
      </c>
      <c r="I5" s="13">
        <v>0.35</v>
      </c>
      <c r="J5" s="13">
        <v>1.7</v>
      </c>
      <c r="K5" s="58"/>
      <c r="L5" s="58"/>
      <c r="M5" s="13">
        <v>0</v>
      </c>
      <c r="N5" s="13">
        <v>9.84</v>
      </c>
      <c r="O5" s="13">
        <v>0</v>
      </c>
      <c r="P5" s="13">
        <v>0</v>
      </c>
      <c r="Q5" s="13">
        <v>0.44</v>
      </c>
      <c r="R5" s="13">
        <f t="shared" si="0"/>
        <v>38.26</v>
      </c>
      <c r="S5" s="14">
        <f t="shared" si="1"/>
        <v>76.52</v>
      </c>
      <c r="T5" s="12">
        <v>0</v>
      </c>
      <c r="U5" s="12">
        <v>0</v>
      </c>
      <c r="V5" s="2">
        <v>-1</v>
      </c>
      <c r="W5" s="2">
        <v>-1</v>
      </c>
      <c r="X5" s="2">
        <v>-1</v>
      </c>
      <c r="Y5" s="2">
        <v>-1</v>
      </c>
      <c r="Z5" s="2">
        <v>-1</v>
      </c>
      <c r="AA5" s="2">
        <v>-1</v>
      </c>
      <c r="AB5" s="2">
        <v>-1</v>
      </c>
      <c r="AC5" s="2">
        <v>-1</v>
      </c>
      <c r="AD5" s="2">
        <v>-1</v>
      </c>
      <c r="AE5" s="2">
        <v>-1</v>
      </c>
      <c r="AF5" s="2">
        <v>-1</v>
      </c>
      <c r="AG5" s="2">
        <v>-1</v>
      </c>
      <c r="AH5" s="2">
        <v>-1</v>
      </c>
      <c r="AI5" s="2">
        <v>-1</v>
      </c>
      <c r="AJ5" s="2">
        <v>-1</v>
      </c>
      <c r="AK5" s="2">
        <v>-1</v>
      </c>
      <c r="AL5" s="2">
        <v>-1</v>
      </c>
      <c r="AM5" s="2">
        <v>-1</v>
      </c>
      <c r="AN5" s="2">
        <v>-1</v>
      </c>
      <c r="AO5" s="2">
        <v>-1</v>
      </c>
      <c r="AP5" s="2">
        <v>-1</v>
      </c>
      <c r="AQ5" s="2">
        <v>-1</v>
      </c>
      <c r="AR5" s="2">
        <v>-1</v>
      </c>
      <c r="AS5" s="2">
        <v>-1</v>
      </c>
      <c r="AT5" s="2">
        <v>-1</v>
      </c>
      <c r="AU5" s="2">
        <v>-1</v>
      </c>
      <c r="AV5" s="2">
        <v>-1</v>
      </c>
      <c r="AW5" s="2">
        <v>-1</v>
      </c>
      <c r="AX5" s="2">
        <v>-1</v>
      </c>
      <c r="AY5" s="2">
        <v>-1</v>
      </c>
      <c r="AZ5" s="2">
        <v>-1</v>
      </c>
      <c r="BA5" s="2">
        <v>-1</v>
      </c>
      <c r="BB5" s="2">
        <v>-1</v>
      </c>
      <c r="BC5" s="2">
        <v>-1</v>
      </c>
      <c r="BD5" s="2">
        <v>-1</v>
      </c>
      <c r="BE5" s="2">
        <v>-1</v>
      </c>
      <c r="BF5" s="2">
        <v>-1</v>
      </c>
      <c r="BG5" s="2">
        <v>-1</v>
      </c>
      <c r="BH5" s="2">
        <v>-1</v>
      </c>
      <c r="BI5" s="2"/>
      <c r="BJ5" s="2"/>
      <c r="BK5" s="2"/>
      <c r="BL5" s="2"/>
      <c r="BM5" s="2"/>
      <c r="BN5" s="2"/>
    </row>
    <row r="6" spans="1:82" ht="14.25" hidden="1" x14ac:dyDescent="0.45">
      <c r="A6" s="2" t="s">
        <v>111</v>
      </c>
      <c r="B6" s="2" t="s">
        <v>400</v>
      </c>
      <c r="C6" s="21" t="s">
        <v>297</v>
      </c>
      <c r="D6" s="2">
        <v>2019</v>
      </c>
      <c r="E6" s="11">
        <v>43629</v>
      </c>
      <c r="F6" s="12">
        <v>1</v>
      </c>
      <c r="G6" s="13">
        <v>0.03</v>
      </c>
      <c r="H6" s="13">
        <v>30.69</v>
      </c>
      <c r="I6" s="13">
        <v>51.03</v>
      </c>
      <c r="J6" s="13">
        <v>0.09</v>
      </c>
      <c r="K6" s="58"/>
      <c r="L6" s="58"/>
      <c r="M6" s="13">
        <v>0</v>
      </c>
      <c r="N6" s="13">
        <v>5</v>
      </c>
      <c r="O6" s="13">
        <v>0</v>
      </c>
      <c r="P6" s="13">
        <v>0</v>
      </c>
      <c r="Q6" s="13">
        <v>9.5399999999999991</v>
      </c>
      <c r="R6" s="13">
        <f t="shared" si="0"/>
        <v>96.38</v>
      </c>
      <c r="S6" s="14">
        <f t="shared" si="1"/>
        <v>192.76</v>
      </c>
      <c r="T6" s="12">
        <v>0</v>
      </c>
      <c r="U6" s="12">
        <v>0</v>
      </c>
      <c r="V6" s="2">
        <v>6.47</v>
      </c>
      <c r="W6" s="2">
        <v>0</v>
      </c>
      <c r="X6" s="2">
        <v>93.53</v>
      </c>
      <c r="Y6" s="2">
        <v>100</v>
      </c>
      <c r="Z6" s="2">
        <v>10.4</v>
      </c>
      <c r="AA6" s="2">
        <v>11.1</v>
      </c>
      <c r="AB6" s="2">
        <v>34.700000000000003</v>
      </c>
      <c r="AC6" s="2">
        <v>37.1</v>
      </c>
      <c r="AD6" s="2">
        <v>58.5</v>
      </c>
      <c r="AE6" s="2">
        <v>62.6</v>
      </c>
      <c r="AF6" s="2">
        <v>89</v>
      </c>
      <c r="AG6" s="2">
        <v>56.3</v>
      </c>
      <c r="AH6" s="2">
        <v>60.2</v>
      </c>
      <c r="AI6" s="2">
        <v>0.57640000000000002</v>
      </c>
      <c r="AJ6" s="2">
        <v>0.61629999999999996</v>
      </c>
      <c r="AK6" s="2">
        <v>0.56010000000000004</v>
      </c>
      <c r="AL6" s="2">
        <v>0.5988</v>
      </c>
      <c r="AM6" s="2">
        <v>0.31640000000000001</v>
      </c>
      <c r="AN6" s="2">
        <v>0.33829999999999999</v>
      </c>
      <c r="AO6" s="2">
        <v>0.35</v>
      </c>
      <c r="AP6" s="2">
        <v>0.37</v>
      </c>
      <c r="AQ6" s="2">
        <v>0.2</v>
      </c>
      <c r="AR6" s="2">
        <v>0.21</v>
      </c>
      <c r="AS6" s="2">
        <v>1.32</v>
      </c>
      <c r="AT6" s="2">
        <v>1.41</v>
      </c>
      <c r="AU6" s="2">
        <v>0.18</v>
      </c>
      <c r="AV6" s="2">
        <v>0.19</v>
      </c>
      <c r="AW6" s="2">
        <v>58</v>
      </c>
      <c r="AX6" s="2">
        <v>70.8</v>
      </c>
      <c r="AY6" s="2">
        <v>75.7</v>
      </c>
      <c r="AZ6" s="2">
        <v>123</v>
      </c>
      <c r="BA6" s="2">
        <v>6.38</v>
      </c>
      <c r="BB6" s="2">
        <v>6.82</v>
      </c>
      <c r="BC6" s="2">
        <v>4.1100000000000003</v>
      </c>
      <c r="BD6" s="2">
        <v>4.3899999999999997</v>
      </c>
      <c r="BE6" s="2">
        <v>2.1</v>
      </c>
      <c r="BF6" s="2">
        <v>2.2000000000000002</v>
      </c>
      <c r="BG6" s="2">
        <v>1.3</v>
      </c>
      <c r="BH6" s="2">
        <v>1.4</v>
      </c>
      <c r="BI6" s="2"/>
      <c r="BJ6" s="2"/>
      <c r="BK6" s="2"/>
      <c r="BL6" s="2"/>
      <c r="BM6" s="2"/>
      <c r="BN6" s="2"/>
      <c r="CD6" s="27" t="s">
        <v>112</v>
      </c>
    </row>
    <row r="7" spans="1:82" ht="14.25" hidden="1" x14ac:dyDescent="0.45">
      <c r="A7" s="2" t="s">
        <v>119</v>
      </c>
      <c r="B7" s="2" t="s">
        <v>400</v>
      </c>
      <c r="C7" s="21" t="s">
        <v>297</v>
      </c>
      <c r="D7" s="2">
        <v>2019</v>
      </c>
      <c r="E7" s="11">
        <v>43635</v>
      </c>
      <c r="F7" s="12">
        <v>2</v>
      </c>
      <c r="G7" s="13">
        <v>15.44</v>
      </c>
      <c r="H7" s="13">
        <v>19.23</v>
      </c>
      <c r="I7" s="13">
        <v>0.67</v>
      </c>
      <c r="J7" s="13">
        <v>0.01</v>
      </c>
      <c r="K7" s="58"/>
      <c r="L7" s="58"/>
      <c r="M7" s="13">
        <v>0</v>
      </c>
      <c r="N7" s="13">
        <v>0.53</v>
      </c>
      <c r="O7" s="13">
        <v>5.71</v>
      </c>
      <c r="P7" s="13">
        <v>0</v>
      </c>
      <c r="Q7" s="13">
        <v>23.28</v>
      </c>
      <c r="R7" s="13">
        <f t="shared" si="0"/>
        <v>64.87</v>
      </c>
      <c r="S7" s="14">
        <f t="shared" si="1"/>
        <v>129.74</v>
      </c>
      <c r="T7" s="12">
        <v>8</v>
      </c>
      <c r="U7" s="12">
        <v>0</v>
      </c>
      <c r="V7" s="2">
        <v>6.5</v>
      </c>
      <c r="W7" s="2">
        <v>0</v>
      </c>
      <c r="X7" s="2">
        <v>93.5</v>
      </c>
      <c r="Y7" s="2">
        <v>100</v>
      </c>
      <c r="Z7" s="2">
        <v>7.1</v>
      </c>
      <c r="AA7" s="2">
        <v>7.6</v>
      </c>
      <c r="AB7" s="2">
        <v>40</v>
      </c>
      <c r="AC7" s="2">
        <v>42.8</v>
      </c>
      <c r="AD7" s="2">
        <v>61.9</v>
      </c>
      <c r="AE7" s="2">
        <v>66.2</v>
      </c>
      <c r="AF7" s="2">
        <v>78</v>
      </c>
      <c r="AG7" s="2">
        <v>50.3</v>
      </c>
      <c r="AH7" s="2">
        <v>53.8</v>
      </c>
      <c r="AI7" s="2">
        <v>0.50880000000000003</v>
      </c>
      <c r="AJ7" s="2">
        <v>0.54420000000000002</v>
      </c>
      <c r="AK7" s="2">
        <v>0.46700000000000003</v>
      </c>
      <c r="AL7" s="2">
        <v>0.49940000000000001</v>
      </c>
      <c r="AM7" s="2">
        <v>0.23089999999999999</v>
      </c>
      <c r="AN7" s="2">
        <v>0.247</v>
      </c>
      <c r="AO7" s="2">
        <v>0.28000000000000003</v>
      </c>
      <c r="AP7" s="2">
        <v>0.3</v>
      </c>
      <c r="AQ7" s="2">
        <v>0.16</v>
      </c>
      <c r="AR7" s="2">
        <v>0.17</v>
      </c>
      <c r="AS7" s="2">
        <v>0.85</v>
      </c>
      <c r="AT7" s="2">
        <v>0.91</v>
      </c>
      <c r="AU7" s="2">
        <v>0.15</v>
      </c>
      <c r="AV7" s="2">
        <v>0.16</v>
      </c>
      <c r="AW7" s="2">
        <v>60</v>
      </c>
      <c r="AX7" s="2">
        <v>67.8</v>
      </c>
      <c r="AY7" s="2">
        <v>72.5</v>
      </c>
      <c r="AZ7" s="2">
        <v>108</v>
      </c>
      <c r="BA7" s="2">
        <v>6.41</v>
      </c>
      <c r="BB7" s="2">
        <v>6.86</v>
      </c>
      <c r="BC7" s="2">
        <v>4.25</v>
      </c>
      <c r="BD7" s="2">
        <v>4.55</v>
      </c>
      <c r="BE7" s="2">
        <v>1.7</v>
      </c>
      <c r="BF7" s="2">
        <v>1.9</v>
      </c>
      <c r="BG7" s="2">
        <v>1.5</v>
      </c>
      <c r="BH7" s="2">
        <v>1.6</v>
      </c>
      <c r="BI7" s="2"/>
      <c r="BJ7" s="2"/>
      <c r="BK7" s="2"/>
      <c r="BL7" s="2"/>
      <c r="BM7" s="2"/>
      <c r="BN7" s="2"/>
      <c r="CD7" s="27" t="s">
        <v>120</v>
      </c>
    </row>
    <row r="8" spans="1:82" ht="14.25" hidden="1" x14ac:dyDescent="0.45">
      <c r="A8" s="2" t="s">
        <v>113</v>
      </c>
      <c r="B8" s="2" t="s">
        <v>400</v>
      </c>
      <c r="C8" s="21" t="s">
        <v>297</v>
      </c>
      <c r="D8" s="2">
        <v>2019</v>
      </c>
      <c r="E8" s="11">
        <v>43629</v>
      </c>
      <c r="F8" s="12">
        <v>3</v>
      </c>
      <c r="G8" s="13">
        <v>12.59</v>
      </c>
      <c r="H8" s="13">
        <v>9.83</v>
      </c>
      <c r="I8" s="13">
        <v>0.91</v>
      </c>
      <c r="J8" s="13">
        <v>1.44</v>
      </c>
      <c r="K8" s="58"/>
      <c r="L8" s="58"/>
      <c r="M8" s="13">
        <v>0</v>
      </c>
      <c r="N8" s="13">
        <v>12.25</v>
      </c>
      <c r="O8" s="13">
        <v>0.05</v>
      </c>
      <c r="P8" s="13">
        <v>0</v>
      </c>
      <c r="Q8" s="13">
        <v>4.45</v>
      </c>
      <c r="R8" s="13">
        <f t="shared" si="0"/>
        <v>41.52</v>
      </c>
      <c r="S8" s="14">
        <f t="shared" si="1"/>
        <v>83.04</v>
      </c>
      <c r="T8" s="12">
        <v>0</v>
      </c>
      <c r="U8" s="12">
        <v>0</v>
      </c>
      <c r="V8" s="2">
        <v>6.11</v>
      </c>
      <c r="W8" s="2">
        <v>0</v>
      </c>
      <c r="X8" s="2">
        <v>93.89</v>
      </c>
      <c r="Y8" s="2">
        <v>100</v>
      </c>
      <c r="Z8" s="2">
        <v>9.1</v>
      </c>
      <c r="AA8" s="2">
        <v>9.6</v>
      </c>
      <c r="AB8" s="2">
        <v>33.299999999999997</v>
      </c>
      <c r="AC8" s="2">
        <v>35.5</v>
      </c>
      <c r="AD8" s="2">
        <v>57.6</v>
      </c>
      <c r="AE8" s="2">
        <v>61.4</v>
      </c>
      <c r="AF8" s="2">
        <v>93</v>
      </c>
      <c r="AG8" s="2">
        <v>58.3</v>
      </c>
      <c r="AH8" s="2">
        <v>62.1</v>
      </c>
      <c r="AI8" s="2">
        <v>0.59819999999999995</v>
      </c>
      <c r="AJ8" s="2">
        <v>0.6371</v>
      </c>
      <c r="AK8" s="2">
        <v>0.58860000000000001</v>
      </c>
      <c r="AL8" s="2">
        <v>0.62690000000000001</v>
      </c>
      <c r="AM8" s="2">
        <v>0.34150000000000003</v>
      </c>
      <c r="AN8" s="2">
        <v>0.36370000000000002</v>
      </c>
      <c r="AO8" s="2">
        <v>0.37</v>
      </c>
      <c r="AP8" s="2">
        <v>0.39</v>
      </c>
      <c r="AQ8" s="2">
        <v>0.18</v>
      </c>
      <c r="AR8" s="2">
        <v>0.19</v>
      </c>
      <c r="AS8" s="2">
        <v>1.25</v>
      </c>
      <c r="AT8" s="2">
        <v>1.33</v>
      </c>
      <c r="AU8" s="2">
        <v>0.15</v>
      </c>
      <c r="AV8" s="2">
        <v>0.16</v>
      </c>
      <c r="AW8" s="2">
        <v>59</v>
      </c>
      <c r="AX8" s="2">
        <v>73.7</v>
      </c>
      <c r="AY8" s="2">
        <v>78.5</v>
      </c>
      <c r="AZ8" s="2">
        <v>137</v>
      </c>
      <c r="BA8" s="2">
        <v>4.07</v>
      </c>
      <c r="BB8" s="2">
        <v>4.34</v>
      </c>
      <c r="BC8" s="2">
        <v>3.69</v>
      </c>
      <c r="BD8" s="2">
        <v>3.93</v>
      </c>
      <c r="BE8" s="2">
        <v>2.1</v>
      </c>
      <c r="BF8" s="2">
        <v>2.2999999999999998</v>
      </c>
      <c r="BG8" s="2">
        <v>4</v>
      </c>
      <c r="BH8" s="2">
        <v>4.3</v>
      </c>
      <c r="BI8" s="2"/>
      <c r="BJ8" s="2"/>
      <c r="BK8" s="2"/>
      <c r="BL8" s="2"/>
      <c r="BM8" s="2"/>
      <c r="BN8" s="2"/>
      <c r="CD8" s="27" t="s">
        <v>114</v>
      </c>
    </row>
    <row r="9" spans="1:82" ht="14.25" hidden="1" x14ac:dyDescent="0.45">
      <c r="A9" s="2" t="s">
        <v>102</v>
      </c>
      <c r="B9" s="2" t="s">
        <v>400</v>
      </c>
      <c r="C9" s="21" t="s">
        <v>297</v>
      </c>
      <c r="D9" s="2">
        <v>2019</v>
      </c>
      <c r="E9" s="11">
        <v>43627</v>
      </c>
      <c r="F9" s="12">
        <v>4</v>
      </c>
      <c r="G9" s="13">
        <v>4.38</v>
      </c>
      <c r="H9" s="13">
        <v>3.08</v>
      </c>
      <c r="I9" s="13">
        <v>0.23</v>
      </c>
      <c r="J9" s="13">
        <v>3.02</v>
      </c>
      <c r="K9" s="58"/>
      <c r="L9" s="58"/>
      <c r="M9" s="13">
        <v>0</v>
      </c>
      <c r="N9" s="13">
        <v>5.28</v>
      </c>
      <c r="O9" s="13">
        <v>0.01</v>
      </c>
      <c r="P9" s="13">
        <v>0</v>
      </c>
      <c r="Q9" s="13">
        <v>2.31</v>
      </c>
      <c r="R9" s="13">
        <f t="shared" si="0"/>
        <v>18.310000000000002</v>
      </c>
      <c r="S9" s="14">
        <f t="shared" si="1"/>
        <v>36.620000000000005</v>
      </c>
      <c r="T9" s="12">
        <v>3</v>
      </c>
      <c r="U9" s="12">
        <v>0</v>
      </c>
      <c r="V9" s="2">
        <v>5.76</v>
      </c>
      <c r="W9" s="2">
        <v>0</v>
      </c>
      <c r="X9" s="2">
        <v>94.24</v>
      </c>
      <c r="Y9" s="2">
        <v>100</v>
      </c>
      <c r="Z9" s="2">
        <v>9.3000000000000007</v>
      </c>
      <c r="AA9" s="2">
        <v>9.8000000000000007</v>
      </c>
      <c r="AB9" s="2">
        <v>33.4</v>
      </c>
      <c r="AC9" s="2">
        <v>35.5</v>
      </c>
      <c r="AD9" s="2">
        <v>54.4</v>
      </c>
      <c r="AE9" s="2">
        <v>57.8</v>
      </c>
      <c r="AF9" s="2">
        <v>99</v>
      </c>
      <c r="AG9" s="2">
        <v>58.5</v>
      </c>
      <c r="AH9" s="2">
        <v>62.1</v>
      </c>
      <c r="AI9" s="2">
        <v>0.60019999999999996</v>
      </c>
      <c r="AJ9" s="2">
        <v>0.63690000000000002</v>
      </c>
      <c r="AK9" s="2">
        <v>0.59050000000000002</v>
      </c>
      <c r="AL9" s="2">
        <v>0.62660000000000005</v>
      </c>
      <c r="AM9" s="2">
        <v>0.34250000000000003</v>
      </c>
      <c r="AN9" s="2">
        <v>0.3634</v>
      </c>
      <c r="AO9" s="2">
        <v>0.44</v>
      </c>
      <c r="AP9" s="2">
        <v>0.47</v>
      </c>
      <c r="AQ9" s="2">
        <v>0.18</v>
      </c>
      <c r="AR9" s="2">
        <v>0.19</v>
      </c>
      <c r="AS9" s="2">
        <v>1.47</v>
      </c>
      <c r="AT9" s="2">
        <v>1.56</v>
      </c>
      <c r="AU9" s="2">
        <v>0.16</v>
      </c>
      <c r="AV9" s="2">
        <v>0.17</v>
      </c>
      <c r="AW9" s="2">
        <v>62</v>
      </c>
      <c r="AX9" s="2">
        <v>77.099999999999994</v>
      </c>
      <c r="AY9" s="2">
        <v>81.8</v>
      </c>
      <c r="AZ9" s="2">
        <v>142</v>
      </c>
      <c r="BA9" s="2">
        <v>5.49</v>
      </c>
      <c r="BB9" s="2">
        <v>5.83</v>
      </c>
      <c r="BC9" s="2">
        <v>3.88</v>
      </c>
      <c r="BD9" s="2">
        <v>4.12</v>
      </c>
      <c r="BE9" s="2">
        <v>1.9</v>
      </c>
      <c r="BF9" s="2">
        <v>2</v>
      </c>
      <c r="BG9" s="2">
        <v>4.0999999999999996</v>
      </c>
      <c r="BH9" s="2">
        <v>4.3</v>
      </c>
      <c r="BI9" s="2"/>
      <c r="BJ9" s="2"/>
      <c r="BK9" s="2"/>
      <c r="BL9" s="2"/>
      <c r="BM9" s="2"/>
      <c r="BN9" s="2"/>
      <c r="CD9" s="27" t="s">
        <v>103</v>
      </c>
    </row>
    <row r="10" spans="1:82" ht="14.25" hidden="1" x14ac:dyDescent="0.45">
      <c r="A10" s="2" t="s">
        <v>104</v>
      </c>
      <c r="B10" s="2" t="s">
        <v>400</v>
      </c>
      <c r="C10" s="21" t="s">
        <v>297</v>
      </c>
      <c r="D10" s="2">
        <v>2019</v>
      </c>
      <c r="E10" s="11">
        <v>43628</v>
      </c>
      <c r="F10" s="12">
        <v>5</v>
      </c>
      <c r="G10" s="13">
        <v>5.92</v>
      </c>
      <c r="H10" s="13">
        <v>19.93</v>
      </c>
      <c r="I10" s="13">
        <v>0</v>
      </c>
      <c r="J10" s="13">
        <v>1.0900000000000001</v>
      </c>
      <c r="K10" s="58"/>
      <c r="L10" s="58"/>
      <c r="M10" s="13">
        <v>0</v>
      </c>
      <c r="N10" s="13">
        <v>2.56</v>
      </c>
      <c r="O10" s="13">
        <v>0.75</v>
      </c>
      <c r="P10" s="13">
        <v>0</v>
      </c>
      <c r="Q10" s="13">
        <v>14.18</v>
      </c>
      <c r="R10" s="13">
        <f t="shared" si="0"/>
        <v>44.43</v>
      </c>
      <c r="S10" s="14">
        <f t="shared" si="1"/>
        <v>88.86</v>
      </c>
      <c r="T10" s="12">
        <v>0</v>
      </c>
      <c r="U10" s="12">
        <v>37</v>
      </c>
      <c r="V10" s="2">
        <v>6.21</v>
      </c>
      <c r="W10" s="2">
        <v>0</v>
      </c>
      <c r="X10" s="2">
        <v>93.79</v>
      </c>
      <c r="Y10" s="2">
        <v>100</v>
      </c>
      <c r="Z10" s="2">
        <v>10.5</v>
      </c>
      <c r="AA10" s="2">
        <v>11.2</v>
      </c>
      <c r="AB10" s="2">
        <v>35.9</v>
      </c>
      <c r="AC10" s="2">
        <v>38.299999999999997</v>
      </c>
      <c r="AD10" s="2">
        <v>57.1</v>
      </c>
      <c r="AE10" s="2">
        <v>60.9</v>
      </c>
      <c r="AF10" s="2">
        <v>90</v>
      </c>
      <c r="AG10" s="2">
        <v>55.2</v>
      </c>
      <c r="AH10" s="2">
        <v>58.9</v>
      </c>
      <c r="AI10" s="2">
        <v>0.56399999999999995</v>
      </c>
      <c r="AJ10" s="2">
        <v>0.60129999999999995</v>
      </c>
      <c r="AK10" s="2">
        <v>0.54259999999999997</v>
      </c>
      <c r="AL10" s="2">
        <v>0.57850000000000001</v>
      </c>
      <c r="AM10" s="2">
        <v>0.29980000000000001</v>
      </c>
      <c r="AN10" s="2">
        <v>0.31969999999999998</v>
      </c>
      <c r="AO10" s="2">
        <v>0.45</v>
      </c>
      <c r="AP10" s="2">
        <v>0.48</v>
      </c>
      <c r="AQ10" s="2">
        <v>0.23</v>
      </c>
      <c r="AR10" s="2">
        <v>0.24</v>
      </c>
      <c r="AS10" s="2">
        <v>1.48</v>
      </c>
      <c r="AT10" s="2">
        <v>1.58</v>
      </c>
      <c r="AU10" s="2">
        <v>0.18</v>
      </c>
      <c r="AV10" s="2">
        <v>0.19</v>
      </c>
      <c r="AW10" s="2">
        <v>59</v>
      </c>
      <c r="AX10" s="2">
        <v>73.400000000000006</v>
      </c>
      <c r="AY10" s="2">
        <v>78.3</v>
      </c>
      <c r="AZ10" s="2">
        <v>125</v>
      </c>
      <c r="BA10" s="2">
        <v>6.74</v>
      </c>
      <c r="BB10" s="2">
        <v>7.19</v>
      </c>
      <c r="BC10" s="2">
        <v>4.63</v>
      </c>
      <c r="BD10" s="2">
        <v>4.9400000000000004</v>
      </c>
      <c r="BE10" s="2">
        <v>2</v>
      </c>
      <c r="BF10" s="2">
        <v>2.1</v>
      </c>
      <c r="BG10" s="2">
        <v>1.1000000000000001</v>
      </c>
      <c r="BH10" s="2">
        <v>1.1000000000000001</v>
      </c>
      <c r="BI10" s="2"/>
      <c r="BJ10" s="2"/>
      <c r="BK10" s="2"/>
      <c r="BL10" s="2"/>
      <c r="BM10" s="2"/>
      <c r="BN10" s="2"/>
      <c r="CD10" s="27" t="s">
        <v>105</v>
      </c>
    </row>
    <row r="11" spans="1:82" ht="14.25" hidden="1" x14ac:dyDescent="0.45">
      <c r="A11" s="2" t="s">
        <v>121</v>
      </c>
      <c r="B11" s="2" t="s">
        <v>400</v>
      </c>
      <c r="C11" s="21" t="s">
        <v>297</v>
      </c>
      <c r="D11" s="2">
        <v>2019</v>
      </c>
      <c r="E11" s="11">
        <v>43635</v>
      </c>
      <c r="F11" s="12">
        <v>6</v>
      </c>
      <c r="G11" s="13">
        <v>9.2100000000000009</v>
      </c>
      <c r="H11" s="13">
        <v>8.27</v>
      </c>
      <c r="I11" s="13">
        <v>0.03</v>
      </c>
      <c r="J11" s="13">
        <v>0.02</v>
      </c>
      <c r="K11" s="58"/>
      <c r="L11" s="58"/>
      <c r="M11" s="13">
        <v>0</v>
      </c>
      <c r="N11" s="13">
        <v>0.13</v>
      </c>
      <c r="O11" s="13">
        <v>3.78</v>
      </c>
      <c r="P11" s="13">
        <v>0</v>
      </c>
      <c r="Q11" s="13">
        <v>2.93</v>
      </c>
      <c r="R11" s="13">
        <f t="shared" si="0"/>
        <v>24.37</v>
      </c>
      <c r="S11" s="14">
        <f t="shared" si="1"/>
        <v>48.74</v>
      </c>
      <c r="T11" s="12">
        <v>0</v>
      </c>
      <c r="U11" s="12">
        <v>0</v>
      </c>
      <c r="V11" s="2">
        <v>6.45</v>
      </c>
      <c r="W11" s="2">
        <v>0</v>
      </c>
      <c r="X11" s="2">
        <v>93.55</v>
      </c>
      <c r="Y11" s="2">
        <v>100</v>
      </c>
      <c r="Z11" s="2">
        <v>7.4</v>
      </c>
      <c r="AA11" s="2">
        <v>7.9</v>
      </c>
      <c r="AB11" s="2">
        <v>35.700000000000003</v>
      </c>
      <c r="AC11" s="2">
        <v>38.200000000000003</v>
      </c>
      <c r="AD11" s="2">
        <v>55.4</v>
      </c>
      <c r="AE11" s="2">
        <v>59.2</v>
      </c>
      <c r="AF11" s="2">
        <v>93</v>
      </c>
      <c r="AG11" s="2">
        <v>55.2</v>
      </c>
      <c r="AH11" s="2">
        <v>59</v>
      </c>
      <c r="AI11" s="2">
        <v>0.56410000000000005</v>
      </c>
      <c r="AJ11" s="2">
        <v>0.60299999999999998</v>
      </c>
      <c r="AK11" s="2">
        <v>0.54330000000000001</v>
      </c>
      <c r="AL11" s="2">
        <v>0.58069999999999999</v>
      </c>
      <c r="AM11" s="2">
        <v>0.30099999999999999</v>
      </c>
      <c r="AN11" s="2">
        <v>0.32169999999999999</v>
      </c>
      <c r="AO11" s="2">
        <v>0.39</v>
      </c>
      <c r="AP11" s="2">
        <v>0.42</v>
      </c>
      <c r="AQ11" s="2">
        <v>0.16</v>
      </c>
      <c r="AR11" s="2">
        <v>0.17</v>
      </c>
      <c r="AS11" s="2">
        <v>1.0900000000000001</v>
      </c>
      <c r="AT11" s="2">
        <v>1.17</v>
      </c>
      <c r="AU11" s="2">
        <v>0.17</v>
      </c>
      <c r="AV11" s="2">
        <v>0.18</v>
      </c>
      <c r="AW11" s="2">
        <v>63</v>
      </c>
      <c r="AX11" s="2">
        <v>73.3</v>
      </c>
      <c r="AY11" s="2">
        <v>78.400000000000006</v>
      </c>
      <c r="AZ11" s="2">
        <v>121</v>
      </c>
      <c r="BA11" s="2">
        <v>8.25</v>
      </c>
      <c r="BB11" s="2">
        <v>8.82</v>
      </c>
      <c r="BC11" s="2">
        <v>3.53</v>
      </c>
      <c r="BD11" s="2">
        <v>3.77</v>
      </c>
      <c r="BE11" s="2">
        <v>2.2999999999999998</v>
      </c>
      <c r="BF11" s="2">
        <v>2.5</v>
      </c>
      <c r="BG11" s="2">
        <v>3.1</v>
      </c>
      <c r="BH11" s="2">
        <v>3.3</v>
      </c>
      <c r="BI11" s="2"/>
      <c r="BJ11" s="2"/>
      <c r="BK11" s="2"/>
      <c r="BL11" s="2"/>
      <c r="BM11" s="2"/>
      <c r="BN11" s="2"/>
      <c r="CD11" s="27" t="s">
        <v>122</v>
      </c>
    </row>
    <row r="12" spans="1:82" ht="14.25" hidden="1" x14ac:dyDescent="0.45">
      <c r="A12" s="2" t="s">
        <v>123</v>
      </c>
      <c r="B12" s="2" t="s">
        <v>400</v>
      </c>
      <c r="C12" s="21" t="s">
        <v>297</v>
      </c>
      <c r="D12" s="2">
        <v>2019</v>
      </c>
      <c r="E12" s="11">
        <v>43635</v>
      </c>
      <c r="F12" s="12">
        <v>7</v>
      </c>
      <c r="G12" s="13">
        <v>0.8</v>
      </c>
      <c r="H12" s="13">
        <v>8.2799999999999994</v>
      </c>
      <c r="I12" s="13">
        <v>0</v>
      </c>
      <c r="J12" s="13">
        <v>0</v>
      </c>
      <c r="K12" s="58"/>
      <c r="L12" s="58"/>
      <c r="M12" s="13">
        <v>0</v>
      </c>
      <c r="N12" s="13">
        <v>0</v>
      </c>
      <c r="O12" s="13">
        <v>13.58</v>
      </c>
      <c r="P12" s="13">
        <v>0</v>
      </c>
      <c r="Q12" s="13">
        <v>2.72</v>
      </c>
      <c r="R12" s="13">
        <f t="shared" si="0"/>
        <v>25.38</v>
      </c>
      <c r="S12" s="14">
        <f t="shared" si="1"/>
        <v>50.76</v>
      </c>
      <c r="T12" s="12">
        <v>6</v>
      </c>
      <c r="U12" s="12">
        <v>0</v>
      </c>
      <c r="V12" s="2">
        <v>6.69</v>
      </c>
      <c r="W12" s="2">
        <v>0</v>
      </c>
      <c r="X12" s="2">
        <v>93.31</v>
      </c>
      <c r="Y12" s="2">
        <v>100</v>
      </c>
      <c r="Z12" s="2">
        <v>5.3</v>
      </c>
      <c r="AA12" s="2">
        <v>5.7</v>
      </c>
      <c r="AB12" s="2">
        <v>42.6</v>
      </c>
      <c r="AC12" s="2">
        <v>45.7</v>
      </c>
      <c r="AD12" s="2">
        <v>54.3</v>
      </c>
      <c r="AE12" s="2">
        <v>58.2</v>
      </c>
      <c r="AF12" s="2">
        <v>85</v>
      </c>
      <c r="AG12" s="2">
        <v>47.1</v>
      </c>
      <c r="AH12" s="2">
        <v>50.5</v>
      </c>
      <c r="AI12" s="2">
        <v>0.47360000000000002</v>
      </c>
      <c r="AJ12" s="2">
        <v>0.50760000000000005</v>
      </c>
      <c r="AK12" s="2">
        <v>0.41760000000000003</v>
      </c>
      <c r="AL12" s="2">
        <v>0.4476</v>
      </c>
      <c r="AM12" s="2">
        <v>0.1855</v>
      </c>
      <c r="AN12" s="2">
        <v>0.1988</v>
      </c>
      <c r="AO12" s="2">
        <v>0.68</v>
      </c>
      <c r="AP12" s="2">
        <v>0.73</v>
      </c>
      <c r="AQ12" s="2">
        <v>0.13</v>
      </c>
      <c r="AR12" s="2">
        <v>0.14000000000000001</v>
      </c>
      <c r="AS12" s="2">
        <v>0.69</v>
      </c>
      <c r="AT12" s="2">
        <v>0.74</v>
      </c>
      <c r="AU12" s="2">
        <v>0.28999999999999998</v>
      </c>
      <c r="AV12" s="2">
        <v>0.31</v>
      </c>
      <c r="AW12" s="2">
        <v>59</v>
      </c>
      <c r="AX12" s="2">
        <v>69.099999999999994</v>
      </c>
      <c r="AY12" s="2">
        <v>74.099999999999994</v>
      </c>
      <c r="AZ12" s="2">
        <v>73</v>
      </c>
      <c r="BA12" s="2">
        <v>16.32</v>
      </c>
      <c r="BB12" s="2">
        <v>17.489999999999998</v>
      </c>
      <c r="BC12" s="2">
        <v>5.51</v>
      </c>
      <c r="BD12" s="2">
        <v>5.9</v>
      </c>
      <c r="BE12" s="2">
        <v>2.2999999999999998</v>
      </c>
      <c r="BF12" s="2">
        <v>2.5</v>
      </c>
      <c r="BG12" s="2">
        <v>0.1</v>
      </c>
      <c r="BH12" s="2">
        <v>0.1</v>
      </c>
      <c r="BI12" s="2"/>
      <c r="BJ12" s="2"/>
      <c r="BK12" s="2"/>
      <c r="BL12" s="2"/>
      <c r="BM12" s="2"/>
      <c r="BN12" s="2"/>
      <c r="CD12" s="27" t="s">
        <v>124</v>
      </c>
    </row>
    <row r="13" spans="1:82" ht="14.25" hidden="1" x14ac:dyDescent="0.45">
      <c r="A13" s="2" t="s">
        <v>106</v>
      </c>
      <c r="B13" s="2" t="s">
        <v>400</v>
      </c>
      <c r="C13" s="21" t="s">
        <v>297</v>
      </c>
      <c r="D13" s="2">
        <v>2019</v>
      </c>
      <c r="E13" s="11">
        <v>43628</v>
      </c>
      <c r="F13" s="12">
        <v>8</v>
      </c>
      <c r="G13" s="13">
        <v>1.49</v>
      </c>
      <c r="H13" s="13">
        <v>23.7</v>
      </c>
      <c r="I13" s="13">
        <v>49.68</v>
      </c>
      <c r="J13" s="13">
        <v>0</v>
      </c>
      <c r="K13" s="58"/>
      <c r="L13" s="58"/>
      <c r="M13" s="13">
        <v>0</v>
      </c>
      <c r="N13" s="13">
        <v>1</v>
      </c>
      <c r="O13" s="13">
        <v>0</v>
      </c>
      <c r="P13" s="13">
        <v>0</v>
      </c>
      <c r="Q13" s="13">
        <v>28.09</v>
      </c>
      <c r="R13" s="13">
        <f t="shared" si="0"/>
        <v>103.96000000000001</v>
      </c>
      <c r="S13" s="14">
        <f t="shared" si="1"/>
        <v>207.92000000000002</v>
      </c>
      <c r="T13" s="12">
        <v>0</v>
      </c>
      <c r="U13" s="12">
        <v>7</v>
      </c>
      <c r="V13" s="2">
        <v>6.34</v>
      </c>
      <c r="W13" s="2">
        <v>0</v>
      </c>
      <c r="X13" s="2">
        <v>93.66</v>
      </c>
      <c r="Y13" s="2">
        <v>100</v>
      </c>
      <c r="Z13" s="2">
        <v>7.1</v>
      </c>
      <c r="AA13" s="2">
        <v>7.6</v>
      </c>
      <c r="AB13" s="2">
        <v>42.7</v>
      </c>
      <c r="AC13" s="2">
        <v>45.5</v>
      </c>
      <c r="AD13" s="2">
        <v>64.900000000000006</v>
      </c>
      <c r="AE13" s="2">
        <v>69.3</v>
      </c>
      <c r="AF13" s="2">
        <v>72</v>
      </c>
      <c r="AG13" s="2">
        <v>47.4</v>
      </c>
      <c r="AH13" s="2">
        <v>50.6</v>
      </c>
      <c r="AI13" s="2">
        <v>0.4768</v>
      </c>
      <c r="AJ13" s="2">
        <v>0.5091</v>
      </c>
      <c r="AK13" s="2">
        <v>0.42120000000000002</v>
      </c>
      <c r="AL13" s="2">
        <v>0.44979999999999998</v>
      </c>
      <c r="AM13" s="2">
        <v>0.18809999999999999</v>
      </c>
      <c r="AN13" s="2">
        <v>0.20080000000000001</v>
      </c>
      <c r="AO13" s="2">
        <v>0.36</v>
      </c>
      <c r="AP13" s="2">
        <v>0.38</v>
      </c>
      <c r="AQ13" s="2">
        <v>0.17</v>
      </c>
      <c r="AR13" s="2">
        <v>0.18</v>
      </c>
      <c r="AS13" s="2">
        <v>0.93</v>
      </c>
      <c r="AT13" s="2">
        <v>0.99</v>
      </c>
      <c r="AU13" s="2">
        <v>0.15</v>
      </c>
      <c r="AV13" s="2">
        <v>0.16</v>
      </c>
      <c r="AW13" s="2">
        <v>57</v>
      </c>
      <c r="AX13" s="2">
        <v>66.099999999999994</v>
      </c>
      <c r="AY13" s="2">
        <v>70.599999999999994</v>
      </c>
      <c r="AZ13" s="2">
        <v>98</v>
      </c>
      <c r="BA13" s="2">
        <v>5.47</v>
      </c>
      <c r="BB13" s="2">
        <v>5.84</v>
      </c>
      <c r="BC13" s="2">
        <v>4.97</v>
      </c>
      <c r="BD13" s="2">
        <v>5.31</v>
      </c>
      <c r="BE13" s="2">
        <v>1.6</v>
      </c>
      <c r="BF13" s="2">
        <v>1.7</v>
      </c>
      <c r="BG13" s="2">
        <v>0.3</v>
      </c>
      <c r="BH13" s="2">
        <v>0.4</v>
      </c>
      <c r="BI13" s="2"/>
      <c r="BJ13" s="2"/>
      <c r="BK13" s="2"/>
      <c r="BL13" s="2"/>
      <c r="BM13" s="2"/>
      <c r="BN13" s="2"/>
      <c r="CD13" s="27" t="s">
        <v>107</v>
      </c>
    </row>
    <row r="14" spans="1:82" ht="14.25" hidden="1" x14ac:dyDescent="0.45">
      <c r="A14" s="2" t="s">
        <v>108</v>
      </c>
      <c r="B14" s="2" t="s">
        <v>400</v>
      </c>
      <c r="C14" s="21" t="s">
        <v>297</v>
      </c>
      <c r="D14" s="2">
        <v>2019</v>
      </c>
      <c r="E14" s="11">
        <v>43628</v>
      </c>
      <c r="F14" s="12">
        <v>9</v>
      </c>
      <c r="G14" s="13">
        <v>0.37</v>
      </c>
      <c r="H14" s="13">
        <v>16.489999999999998</v>
      </c>
      <c r="I14" s="13">
        <v>22.15</v>
      </c>
      <c r="J14" s="13">
        <v>0.02</v>
      </c>
      <c r="K14" s="58"/>
      <c r="L14" s="58"/>
      <c r="M14" s="13">
        <v>0</v>
      </c>
      <c r="N14" s="13">
        <v>0.52</v>
      </c>
      <c r="O14" s="13">
        <v>0.06</v>
      </c>
      <c r="P14" s="13">
        <v>0</v>
      </c>
      <c r="Q14" s="13">
        <v>36.25</v>
      </c>
      <c r="R14" s="13">
        <f t="shared" si="0"/>
        <v>75.860000000000014</v>
      </c>
      <c r="S14" s="14">
        <f t="shared" si="1"/>
        <v>151.72000000000003</v>
      </c>
      <c r="T14" s="12">
        <v>55</v>
      </c>
      <c r="U14" s="12">
        <v>4</v>
      </c>
      <c r="V14" s="2">
        <v>6.29</v>
      </c>
      <c r="W14" s="2">
        <v>0</v>
      </c>
      <c r="X14" s="2">
        <v>93.71</v>
      </c>
      <c r="Y14" s="2">
        <v>100</v>
      </c>
      <c r="Z14" s="2">
        <v>7.6</v>
      </c>
      <c r="AA14" s="2">
        <v>8.1</v>
      </c>
      <c r="AB14" s="2">
        <v>40.6</v>
      </c>
      <c r="AC14" s="2">
        <v>43.3</v>
      </c>
      <c r="AD14" s="2">
        <v>64</v>
      </c>
      <c r="AE14" s="2">
        <v>68.3</v>
      </c>
      <c r="AF14" s="2">
        <v>75</v>
      </c>
      <c r="AG14" s="2">
        <v>49.8</v>
      </c>
      <c r="AH14" s="2">
        <v>53.2</v>
      </c>
      <c r="AI14" s="2">
        <v>0.50380000000000003</v>
      </c>
      <c r="AJ14" s="2">
        <v>0.53759999999999997</v>
      </c>
      <c r="AK14" s="2">
        <v>0.45929999999999999</v>
      </c>
      <c r="AL14" s="2">
        <v>0.49009999999999998</v>
      </c>
      <c r="AM14" s="2">
        <v>0.22339999999999999</v>
      </c>
      <c r="AN14" s="2">
        <v>0.2384</v>
      </c>
      <c r="AO14" s="2">
        <v>0.27</v>
      </c>
      <c r="AP14" s="2">
        <v>0.28999999999999998</v>
      </c>
      <c r="AQ14" s="2">
        <v>0.19</v>
      </c>
      <c r="AR14" s="2">
        <v>0.2</v>
      </c>
      <c r="AS14" s="2">
        <v>1.02</v>
      </c>
      <c r="AT14" s="2">
        <v>1.0900000000000001</v>
      </c>
      <c r="AU14" s="2">
        <v>0.15</v>
      </c>
      <c r="AV14" s="2">
        <v>0.16</v>
      </c>
      <c r="AW14" s="2">
        <v>57</v>
      </c>
      <c r="AX14" s="2">
        <v>67.5</v>
      </c>
      <c r="AY14" s="2">
        <v>72.099999999999994</v>
      </c>
      <c r="AZ14" s="2">
        <v>111</v>
      </c>
      <c r="BA14" s="2">
        <v>3.97</v>
      </c>
      <c r="BB14" s="2">
        <v>4.24</v>
      </c>
      <c r="BC14" s="2">
        <v>4.57</v>
      </c>
      <c r="BD14" s="2">
        <v>4.88</v>
      </c>
      <c r="BE14" s="2">
        <v>1.5</v>
      </c>
      <c r="BF14" s="2">
        <v>1.6</v>
      </c>
      <c r="BG14" s="2">
        <v>0.3</v>
      </c>
      <c r="BH14" s="2">
        <v>0.4</v>
      </c>
      <c r="BI14" s="2"/>
      <c r="BJ14" s="2"/>
      <c r="BK14" s="2"/>
      <c r="BL14" s="2"/>
      <c r="BM14" s="2"/>
      <c r="BN14" s="2"/>
      <c r="CD14" s="27" t="s">
        <v>586</v>
      </c>
    </row>
    <row r="15" spans="1:82" ht="14.25" hidden="1" x14ac:dyDescent="0.45">
      <c r="A15" s="2" t="s">
        <v>115</v>
      </c>
      <c r="B15" s="2" t="s">
        <v>400</v>
      </c>
      <c r="C15" s="21" t="s">
        <v>297</v>
      </c>
      <c r="D15" s="2">
        <v>2019</v>
      </c>
      <c r="E15" s="11">
        <v>43629</v>
      </c>
      <c r="F15" s="12">
        <v>10</v>
      </c>
      <c r="G15" s="13">
        <v>0</v>
      </c>
      <c r="H15" s="13">
        <v>4.5999999999999996</v>
      </c>
      <c r="I15" s="13">
        <v>11.61</v>
      </c>
      <c r="J15" s="13">
        <v>0.01</v>
      </c>
      <c r="K15" s="58"/>
      <c r="L15" s="58"/>
      <c r="M15" s="13">
        <v>0</v>
      </c>
      <c r="N15" s="13">
        <v>0.39</v>
      </c>
      <c r="O15" s="13">
        <v>0</v>
      </c>
      <c r="P15" s="13">
        <v>0</v>
      </c>
      <c r="Q15" s="13">
        <v>6.3</v>
      </c>
      <c r="R15" s="13">
        <f t="shared" si="0"/>
        <v>22.910000000000004</v>
      </c>
      <c r="S15" s="14">
        <f t="shared" si="1"/>
        <v>45.820000000000007</v>
      </c>
      <c r="T15" s="12">
        <v>65</v>
      </c>
      <c r="U15" s="12">
        <v>0</v>
      </c>
      <c r="V15" s="2">
        <v>6.19</v>
      </c>
      <c r="W15" s="2">
        <v>0</v>
      </c>
      <c r="X15" s="2">
        <v>93.81</v>
      </c>
      <c r="Y15" s="2">
        <v>100</v>
      </c>
      <c r="Z15" s="2">
        <v>10.3</v>
      </c>
      <c r="AA15" s="2">
        <v>10.9</v>
      </c>
      <c r="AB15" s="2">
        <v>36.9</v>
      </c>
      <c r="AC15" s="2">
        <v>39.299999999999997</v>
      </c>
      <c r="AD15" s="2">
        <v>57.7</v>
      </c>
      <c r="AE15" s="2">
        <v>61.5</v>
      </c>
      <c r="AF15" s="2">
        <v>88</v>
      </c>
      <c r="AG15" s="2">
        <v>54.2</v>
      </c>
      <c r="AH15" s="2">
        <v>57.7</v>
      </c>
      <c r="AI15" s="2">
        <v>0.55210000000000004</v>
      </c>
      <c r="AJ15" s="2">
        <v>0.58850000000000002</v>
      </c>
      <c r="AK15" s="2">
        <v>0.5262</v>
      </c>
      <c r="AL15" s="2">
        <v>0.56089999999999995</v>
      </c>
      <c r="AM15" s="2">
        <v>0.28489999999999999</v>
      </c>
      <c r="AN15" s="2">
        <v>0.30359999999999998</v>
      </c>
      <c r="AO15" s="2">
        <v>0.35</v>
      </c>
      <c r="AP15" s="2">
        <v>0.37</v>
      </c>
      <c r="AQ15" s="2">
        <v>0.23</v>
      </c>
      <c r="AR15" s="2">
        <v>0.24</v>
      </c>
      <c r="AS15" s="2">
        <v>1.56</v>
      </c>
      <c r="AT15" s="2">
        <v>1.66</v>
      </c>
      <c r="AU15" s="2">
        <v>0.2</v>
      </c>
      <c r="AV15" s="2">
        <v>0.21</v>
      </c>
      <c r="AW15" s="2">
        <v>67</v>
      </c>
      <c r="AX15" s="2">
        <v>75.7</v>
      </c>
      <c r="AY15" s="2">
        <v>80.7</v>
      </c>
      <c r="AZ15" s="2">
        <v>129</v>
      </c>
      <c r="BA15" s="2">
        <v>8.44</v>
      </c>
      <c r="BB15" s="2">
        <v>9</v>
      </c>
      <c r="BC15" s="2">
        <v>2.61</v>
      </c>
      <c r="BD15" s="2">
        <v>2.78</v>
      </c>
      <c r="BE15" s="2">
        <v>2.2000000000000002</v>
      </c>
      <c r="BF15" s="2">
        <v>2.4</v>
      </c>
      <c r="BG15" s="2">
        <v>0.4</v>
      </c>
      <c r="BH15" s="2">
        <v>0.4</v>
      </c>
      <c r="BI15" s="2"/>
      <c r="BJ15" s="2"/>
      <c r="BK15" s="2"/>
      <c r="BL15" s="2"/>
      <c r="BM15" s="2"/>
      <c r="BN15" s="2"/>
      <c r="CD15" s="27" t="s">
        <v>116</v>
      </c>
    </row>
    <row r="16" spans="1:82" ht="14.25" hidden="1" x14ac:dyDescent="0.45">
      <c r="A16" s="2" t="s">
        <v>125</v>
      </c>
      <c r="B16" s="2" t="s">
        <v>400</v>
      </c>
      <c r="C16" s="21" t="s">
        <v>297</v>
      </c>
      <c r="D16" s="2">
        <v>2019</v>
      </c>
      <c r="E16" s="11">
        <v>43635</v>
      </c>
      <c r="F16" s="12">
        <v>11</v>
      </c>
      <c r="G16" s="13">
        <v>0</v>
      </c>
      <c r="H16" s="13">
        <v>89.27</v>
      </c>
      <c r="I16" s="13">
        <v>18.21</v>
      </c>
      <c r="J16" s="13">
        <v>0</v>
      </c>
      <c r="K16" s="58"/>
      <c r="L16" s="58"/>
      <c r="M16" s="13">
        <v>0</v>
      </c>
      <c r="N16" s="13">
        <v>0.14000000000000001</v>
      </c>
      <c r="O16" s="13">
        <v>4.49</v>
      </c>
      <c r="P16" s="13">
        <v>0</v>
      </c>
      <c r="Q16" s="13">
        <v>21.24</v>
      </c>
      <c r="R16" s="13">
        <f t="shared" si="0"/>
        <v>133.35</v>
      </c>
      <c r="S16" s="14">
        <f t="shared" si="1"/>
        <v>266.7</v>
      </c>
      <c r="T16" s="12">
        <v>1</v>
      </c>
      <c r="U16" s="12">
        <v>0</v>
      </c>
      <c r="V16" s="2">
        <v>6.01</v>
      </c>
      <c r="W16" s="2">
        <v>0</v>
      </c>
      <c r="X16" s="2">
        <v>93.99</v>
      </c>
      <c r="Y16" s="2">
        <v>100</v>
      </c>
      <c r="Z16" s="2">
        <v>6.7</v>
      </c>
      <c r="AA16" s="2">
        <v>7.1</v>
      </c>
      <c r="AB16" s="2">
        <v>36.200000000000003</v>
      </c>
      <c r="AC16" s="2">
        <v>38.6</v>
      </c>
      <c r="AD16" s="2">
        <v>60.5</v>
      </c>
      <c r="AE16" s="2">
        <v>64.3</v>
      </c>
      <c r="AF16" s="2">
        <v>85</v>
      </c>
      <c r="AG16" s="2">
        <v>55.1</v>
      </c>
      <c r="AH16" s="2">
        <v>58.6</v>
      </c>
      <c r="AI16" s="2">
        <v>0.56200000000000006</v>
      </c>
      <c r="AJ16" s="2">
        <v>0.59789999999999999</v>
      </c>
      <c r="AK16" s="2">
        <v>0.5393</v>
      </c>
      <c r="AL16" s="2">
        <v>0.57379999999999998</v>
      </c>
      <c r="AM16" s="2">
        <v>0.29649999999999999</v>
      </c>
      <c r="AN16" s="2">
        <v>0.31540000000000001</v>
      </c>
      <c r="AO16" s="2">
        <v>0.23</v>
      </c>
      <c r="AP16" s="2">
        <v>0.25</v>
      </c>
      <c r="AQ16" s="2">
        <v>0.16</v>
      </c>
      <c r="AR16" s="2">
        <v>0.17</v>
      </c>
      <c r="AS16" s="2">
        <v>0.93</v>
      </c>
      <c r="AT16" s="2">
        <v>0.99</v>
      </c>
      <c r="AU16" s="2">
        <v>0.14000000000000001</v>
      </c>
      <c r="AV16" s="2">
        <v>0.15</v>
      </c>
      <c r="AW16" s="2">
        <v>57</v>
      </c>
      <c r="AX16" s="2">
        <v>68.7</v>
      </c>
      <c r="AY16" s="2">
        <v>73.099999999999994</v>
      </c>
      <c r="AZ16" s="2">
        <v>94</v>
      </c>
      <c r="BA16" s="2">
        <v>10.220000000000001</v>
      </c>
      <c r="BB16" s="2">
        <v>10.87</v>
      </c>
      <c r="BC16" s="2">
        <v>3.88</v>
      </c>
      <c r="BD16" s="2">
        <v>4.13</v>
      </c>
      <c r="BE16" s="2">
        <v>2.6</v>
      </c>
      <c r="BF16" s="2">
        <v>2.7</v>
      </c>
      <c r="BG16" s="2">
        <v>1.4</v>
      </c>
      <c r="BH16" s="2">
        <v>1.5</v>
      </c>
      <c r="BI16" s="2"/>
      <c r="BJ16" s="2"/>
      <c r="BK16" s="2"/>
      <c r="BL16" s="2"/>
      <c r="BM16" s="2"/>
      <c r="BN16" s="2"/>
      <c r="CD16" s="27" t="s">
        <v>587</v>
      </c>
    </row>
    <row r="17" spans="1:82" ht="14.25" hidden="1" x14ac:dyDescent="0.45">
      <c r="A17" s="2" t="s">
        <v>117</v>
      </c>
      <c r="B17" s="2" t="s">
        <v>400</v>
      </c>
      <c r="C17" s="21" t="s">
        <v>297</v>
      </c>
      <c r="D17" s="2">
        <v>2019</v>
      </c>
      <c r="E17" s="11">
        <v>43633</v>
      </c>
      <c r="F17" s="12">
        <v>12</v>
      </c>
      <c r="G17" s="13">
        <v>17.8</v>
      </c>
      <c r="H17" s="13">
        <v>4.78</v>
      </c>
      <c r="I17" s="13">
        <v>0.11</v>
      </c>
      <c r="J17" s="13">
        <v>2.8</v>
      </c>
      <c r="K17" s="58"/>
      <c r="L17" s="58"/>
      <c r="M17" s="13">
        <v>0</v>
      </c>
      <c r="N17" s="13">
        <v>6.72</v>
      </c>
      <c r="O17" s="13">
        <v>0</v>
      </c>
      <c r="P17" s="13">
        <v>0</v>
      </c>
      <c r="Q17" s="13">
        <v>1.6</v>
      </c>
      <c r="R17" s="13">
        <f t="shared" si="0"/>
        <v>33.81</v>
      </c>
      <c r="S17" s="14">
        <f t="shared" si="1"/>
        <v>67.62</v>
      </c>
      <c r="T17" s="12">
        <v>0</v>
      </c>
      <c r="U17" s="12">
        <v>0</v>
      </c>
      <c r="V17" s="2">
        <v>6.54</v>
      </c>
      <c r="W17" s="2">
        <v>0</v>
      </c>
      <c r="X17" s="2">
        <v>93.46</v>
      </c>
      <c r="Y17" s="2">
        <v>100</v>
      </c>
      <c r="Z17" s="2">
        <v>9.5</v>
      </c>
      <c r="AA17" s="2">
        <v>10.199999999999999</v>
      </c>
      <c r="AB17" s="2">
        <v>31.2</v>
      </c>
      <c r="AC17" s="2">
        <v>33.4</v>
      </c>
      <c r="AD17" s="2">
        <v>50.6</v>
      </c>
      <c r="AE17" s="2">
        <v>54.1</v>
      </c>
      <c r="AF17" s="2">
        <v>108</v>
      </c>
      <c r="AG17" s="2">
        <v>60.3</v>
      </c>
      <c r="AH17" s="2">
        <v>64.5</v>
      </c>
      <c r="AI17" s="2">
        <v>0.62</v>
      </c>
      <c r="AJ17" s="2">
        <v>0.66339999999999999</v>
      </c>
      <c r="AK17" s="2">
        <v>0.61860000000000004</v>
      </c>
      <c r="AL17" s="2">
        <v>0.66190000000000004</v>
      </c>
      <c r="AM17" s="2">
        <v>0.36940000000000001</v>
      </c>
      <c r="AN17" s="2">
        <v>0.39529999999999998</v>
      </c>
      <c r="AO17" s="2">
        <v>0.47</v>
      </c>
      <c r="AP17" s="2">
        <v>0.5</v>
      </c>
      <c r="AQ17" s="2">
        <v>0.19</v>
      </c>
      <c r="AR17" s="2">
        <v>0.2</v>
      </c>
      <c r="AS17" s="2">
        <v>1.35</v>
      </c>
      <c r="AT17" s="2">
        <v>1.44</v>
      </c>
      <c r="AU17" s="2">
        <v>0.18</v>
      </c>
      <c r="AV17" s="2">
        <v>0.19</v>
      </c>
      <c r="AW17" s="2">
        <v>60</v>
      </c>
      <c r="AX17" s="2">
        <v>76.2</v>
      </c>
      <c r="AY17" s="2">
        <v>81.599999999999994</v>
      </c>
      <c r="AZ17" s="2">
        <v>143</v>
      </c>
      <c r="BA17" s="2">
        <v>6.09</v>
      </c>
      <c r="BB17" s="2">
        <v>6.52</v>
      </c>
      <c r="BC17" s="2">
        <v>3.79</v>
      </c>
      <c r="BD17" s="2">
        <v>4.05</v>
      </c>
      <c r="BE17" s="2">
        <v>2.2999999999999998</v>
      </c>
      <c r="BF17" s="2">
        <v>2.5</v>
      </c>
      <c r="BG17" s="2">
        <v>5.4</v>
      </c>
      <c r="BH17" s="2">
        <v>5.8</v>
      </c>
      <c r="BI17" s="2"/>
      <c r="BJ17" s="2"/>
      <c r="BK17" s="2"/>
      <c r="BL17" s="2"/>
      <c r="BM17" s="2"/>
      <c r="BN17" s="2"/>
      <c r="CD17" s="27" t="s">
        <v>118</v>
      </c>
    </row>
    <row r="18" spans="1:82" ht="14.25" hidden="1" x14ac:dyDescent="0.45">
      <c r="A18" s="2" t="s">
        <v>128</v>
      </c>
      <c r="B18" s="2" t="s">
        <v>400</v>
      </c>
      <c r="C18" s="21" t="s">
        <v>297</v>
      </c>
      <c r="D18" s="2">
        <v>2019</v>
      </c>
      <c r="E18" s="11">
        <v>43636</v>
      </c>
      <c r="F18" s="12">
        <v>13</v>
      </c>
      <c r="G18" s="13">
        <v>0</v>
      </c>
      <c r="H18" s="13">
        <v>23.36</v>
      </c>
      <c r="I18" s="13">
        <v>0</v>
      </c>
      <c r="J18" s="13">
        <v>0</v>
      </c>
      <c r="K18" s="58"/>
      <c r="L18" s="58"/>
      <c r="M18" s="13">
        <v>0</v>
      </c>
      <c r="N18" s="13">
        <v>0.01</v>
      </c>
      <c r="O18" s="13">
        <v>8.9700000000000006</v>
      </c>
      <c r="P18" s="13">
        <v>0</v>
      </c>
      <c r="Q18" s="13">
        <v>2.11</v>
      </c>
      <c r="R18" s="13">
        <f t="shared" si="0"/>
        <v>34.450000000000003</v>
      </c>
      <c r="S18" s="14">
        <f t="shared" si="1"/>
        <v>68.900000000000006</v>
      </c>
      <c r="T18" s="12">
        <v>1</v>
      </c>
      <c r="U18" s="12">
        <v>0</v>
      </c>
      <c r="V18" s="2">
        <v>6.09</v>
      </c>
      <c r="W18" s="2">
        <v>0</v>
      </c>
      <c r="X18" s="2">
        <v>93.91</v>
      </c>
      <c r="Y18" s="2">
        <v>100</v>
      </c>
      <c r="Z18" s="2">
        <v>5.0999999999999996</v>
      </c>
      <c r="AA18" s="2">
        <v>5.4</v>
      </c>
      <c r="AB18" s="2">
        <v>42.5</v>
      </c>
      <c r="AC18" s="2">
        <v>45.2</v>
      </c>
      <c r="AD18" s="2">
        <v>55.8</v>
      </c>
      <c r="AE18" s="2">
        <v>59.4</v>
      </c>
      <c r="AF18" s="2">
        <v>84</v>
      </c>
      <c r="AG18" s="2">
        <v>47.9</v>
      </c>
      <c r="AH18" s="2">
        <v>51</v>
      </c>
      <c r="AI18" s="2">
        <v>0.48199999999999998</v>
      </c>
      <c r="AJ18" s="2">
        <v>0.51329999999999998</v>
      </c>
      <c r="AK18" s="2">
        <v>0.42799999999999999</v>
      </c>
      <c r="AL18" s="2">
        <v>0.45569999999999999</v>
      </c>
      <c r="AM18" s="2">
        <v>0.1938</v>
      </c>
      <c r="AN18" s="2">
        <v>0.2064</v>
      </c>
      <c r="AO18" s="2">
        <v>0.36</v>
      </c>
      <c r="AP18" s="2">
        <v>0.38</v>
      </c>
      <c r="AQ18" s="2">
        <v>0.12</v>
      </c>
      <c r="AR18" s="2">
        <v>0.13</v>
      </c>
      <c r="AS18" s="2">
        <v>0.96</v>
      </c>
      <c r="AT18" s="2">
        <v>1.02</v>
      </c>
      <c r="AU18" s="2">
        <v>0.19</v>
      </c>
      <c r="AV18" s="2">
        <v>0.2</v>
      </c>
      <c r="AW18" s="2">
        <v>67</v>
      </c>
      <c r="AX18" s="2">
        <v>70.7</v>
      </c>
      <c r="AY18" s="2">
        <v>75.3</v>
      </c>
      <c r="AZ18" s="2">
        <v>67</v>
      </c>
      <c r="BA18" s="2">
        <v>20.71</v>
      </c>
      <c r="BB18" s="2">
        <v>22.05</v>
      </c>
      <c r="BC18" s="2">
        <v>3.39</v>
      </c>
      <c r="BD18" s="2">
        <v>3.61</v>
      </c>
      <c r="BE18" s="2">
        <v>2.9</v>
      </c>
      <c r="BF18" s="2">
        <v>3</v>
      </c>
      <c r="BG18" s="2">
        <v>0</v>
      </c>
      <c r="BH18" s="2">
        <v>0</v>
      </c>
      <c r="BI18" s="2"/>
      <c r="BJ18" s="2"/>
      <c r="BK18" s="2"/>
      <c r="BL18" s="2"/>
      <c r="BM18" s="2"/>
      <c r="BN18" s="2"/>
      <c r="CD18" s="27" t="s">
        <v>129</v>
      </c>
    </row>
    <row r="19" spans="1:82" ht="14.25" hidden="1" x14ac:dyDescent="0.45">
      <c r="A19" s="2" t="s">
        <v>109</v>
      </c>
      <c r="B19" s="2" t="s">
        <v>400</v>
      </c>
      <c r="C19" s="21" t="s">
        <v>297</v>
      </c>
      <c r="D19" s="2">
        <v>2019</v>
      </c>
      <c r="E19" s="11">
        <v>43628</v>
      </c>
      <c r="F19" s="12">
        <v>14</v>
      </c>
      <c r="G19" s="13">
        <v>0.49</v>
      </c>
      <c r="H19" s="13">
        <v>21.87</v>
      </c>
      <c r="I19" s="13">
        <v>40.880000000000003</v>
      </c>
      <c r="J19" s="13">
        <v>0.05</v>
      </c>
      <c r="K19" s="58"/>
      <c r="L19" s="58"/>
      <c r="M19" s="13">
        <v>0</v>
      </c>
      <c r="N19" s="13">
        <v>13.52</v>
      </c>
      <c r="O19" s="13">
        <v>0</v>
      </c>
      <c r="P19" s="13">
        <v>0</v>
      </c>
      <c r="Q19" s="13">
        <v>16.72</v>
      </c>
      <c r="R19" s="13">
        <f t="shared" si="0"/>
        <v>93.53</v>
      </c>
      <c r="S19" s="14">
        <f t="shared" si="1"/>
        <v>187.06</v>
      </c>
      <c r="T19" s="12">
        <v>0</v>
      </c>
      <c r="U19" s="12">
        <v>0</v>
      </c>
      <c r="V19" s="2">
        <v>6.39</v>
      </c>
      <c r="W19" s="2">
        <v>0</v>
      </c>
      <c r="X19" s="2">
        <v>93.61</v>
      </c>
      <c r="Y19" s="2">
        <v>100</v>
      </c>
      <c r="Z19" s="2">
        <v>8.3000000000000007</v>
      </c>
      <c r="AA19" s="2">
        <v>8.9</v>
      </c>
      <c r="AB19" s="2">
        <v>36.9</v>
      </c>
      <c r="AC19" s="2">
        <v>39.4</v>
      </c>
      <c r="AD19" s="2">
        <v>57.1</v>
      </c>
      <c r="AE19" s="2">
        <v>61</v>
      </c>
      <c r="AF19" s="2">
        <v>89</v>
      </c>
      <c r="AG19" s="2">
        <v>54</v>
      </c>
      <c r="AH19" s="2">
        <v>57.7</v>
      </c>
      <c r="AI19" s="2">
        <v>0.55010000000000003</v>
      </c>
      <c r="AJ19" s="2">
        <v>0.58760000000000001</v>
      </c>
      <c r="AK19" s="2">
        <v>0.52400000000000002</v>
      </c>
      <c r="AL19" s="2">
        <v>0.55969999999999998</v>
      </c>
      <c r="AM19" s="2">
        <v>0.28320000000000001</v>
      </c>
      <c r="AN19" s="2">
        <v>0.30249999999999999</v>
      </c>
      <c r="AO19" s="2">
        <v>0.41</v>
      </c>
      <c r="AP19" s="2">
        <v>0.44</v>
      </c>
      <c r="AQ19" s="2">
        <v>0.18</v>
      </c>
      <c r="AR19" s="2">
        <v>0.19</v>
      </c>
      <c r="AS19" s="2">
        <v>1.22</v>
      </c>
      <c r="AT19" s="2">
        <v>1.3</v>
      </c>
      <c r="AU19" s="2">
        <v>0.16</v>
      </c>
      <c r="AV19" s="2">
        <v>0.17</v>
      </c>
      <c r="AW19" s="2">
        <v>57</v>
      </c>
      <c r="AX19" s="2">
        <v>71.5</v>
      </c>
      <c r="AY19" s="2">
        <v>76.400000000000006</v>
      </c>
      <c r="AZ19" s="2">
        <v>122</v>
      </c>
      <c r="BA19" s="2">
        <v>5.49</v>
      </c>
      <c r="BB19" s="2">
        <v>5.86</v>
      </c>
      <c r="BC19" s="2">
        <v>4.84</v>
      </c>
      <c r="BD19" s="2">
        <v>5.17</v>
      </c>
      <c r="BE19" s="2">
        <v>1.9</v>
      </c>
      <c r="BF19" s="2">
        <v>2</v>
      </c>
      <c r="BG19" s="2">
        <v>1.9</v>
      </c>
      <c r="BH19" s="2">
        <v>2.1</v>
      </c>
      <c r="BI19" s="2"/>
      <c r="BJ19" s="2"/>
      <c r="BK19" s="2"/>
      <c r="BL19" s="2"/>
      <c r="BM19" s="2"/>
      <c r="BN19" s="2"/>
      <c r="CD19" s="27" t="s">
        <v>110</v>
      </c>
    </row>
    <row r="20" spans="1:82" ht="14.25" hidden="1" x14ac:dyDescent="0.45">
      <c r="A20" s="2" t="s">
        <v>126</v>
      </c>
      <c r="B20" s="2" t="s">
        <v>400</v>
      </c>
      <c r="C20" s="21" t="s">
        <v>297</v>
      </c>
      <c r="D20" s="2">
        <v>2019</v>
      </c>
      <c r="E20" s="11">
        <v>43635</v>
      </c>
      <c r="F20" s="12">
        <v>15</v>
      </c>
      <c r="G20" s="13">
        <v>18.79</v>
      </c>
      <c r="H20" s="13">
        <v>13.32</v>
      </c>
      <c r="I20" s="13">
        <v>1.61</v>
      </c>
      <c r="J20" s="13">
        <v>1.87</v>
      </c>
      <c r="K20" s="58"/>
      <c r="L20" s="58"/>
      <c r="M20" s="13">
        <v>0</v>
      </c>
      <c r="N20" s="13">
        <v>0.59</v>
      </c>
      <c r="O20" s="13">
        <v>13.99</v>
      </c>
      <c r="P20" s="13">
        <v>0</v>
      </c>
      <c r="Q20" s="13">
        <v>11.46</v>
      </c>
      <c r="R20" s="13">
        <f t="shared" si="0"/>
        <v>61.63</v>
      </c>
      <c r="S20" s="14">
        <f t="shared" si="1"/>
        <v>123.26</v>
      </c>
      <c r="T20" s="12">
        <v>0</v>
      </c>
      <c r="U20" s="12">
        <v>0</v>
      </c>
      <c r="V20" s="2">
        <v>6.54</v>
      </c>
      <c r="W20" s="2">
        <v>0</v>
      </c>
      <c r="X20" s="2">
        <v>93.46</v>
      </c>
      <c r="Y20" s="2">
        <v>100</v>
      </c>
      <c r="Z20" s="2">
        <v>7.2</v>
      </c>
      <c r="AA20" s="2">
        <v>7.7</v>
      </c>
      <c r="AB20" s="2">
        <v>39.700000000000003</v>
      </c>
      <c r="AC20" s="2">
        <v>42.5</v>
      </c>
      <c r="AD20" s="2">
        <v>55.6</v>
      </c>
      <c r="AE20" s="2">
        <v>59.5</v>
      </c>
      <c r="AF20" s="2">
        <v>87</v>
      </c>
      <c r="AG20" s="2">
        <v>50.6</v>
      </c>
      <c r="AH20" s="2">
        <v>54.2</v>
      </c>
      <c r="AI20" s="2">
        <v>0.51259999999999994</v>
      </c>
      <c r="AJ20" s="2">
        <v>0.54849999999999999</v>
      </c>
      <c r="AK20" s="2">
        <v>0.47239999999999999</v>
      </c>
      <c r="AL20" s="2">
        <v>0.50549999999999995</v>
      </c>
      <c r="AM20" s="2">
        <v>0.2361</v>
      </c>
      <c r="AN20" s="2">
        <v>0.25259999999999999</v>
      </c>
      <c r="AO20" s="2">
        <v>0.53</v>
      </c>
      <c r="AP20" s="2">
        <v>0.56999999999999995</v>
      </c>
      <c r="AQ20" s="2">
        <v>0.14000000000000001</v>
      </c>
      <c r="AR20" s="2">
        <v>0.15</v>
      </c>
      <c r="AS20" s="2">
        <v>0.91</v>
      </c>
      <c r="AT20" s="2">
        <v>0.97</v>
      </c>
      <c r="AU20" s="2">
        <v>0.17</v>
      </c>
      <c r="AV20" s="2">
        <v>0.18</v>
      </c>
      <c r="AW20" s="2">
        <v>59</v>
      </c>
      <c r="AX20" s="2">
        <v>70.599999999999994</v>
      </c>
      <c r="AY20" s="2">
        <v>75.599999999999994</v>
      </c>
      <c r="AZ20" s="2">
        <v>110</v>
      </c>
      <c r="BA20" s="2">
        <v>7.96</v>
      </c>
      <c r="BB20" s="2">
        <v>8.52</v>
      </c>
      <c r="BC20" s="2">
        <v>4.8600000000000003</v>
      </c>
      <c r="BD20" s="2">
        <v>5.2</v>
      </c>
      <c r="BE20" s="2">
        <v>2</v>
      </c>
      <c r="BF20" s="2">
        <v>2.2000000000000002</v>
      </c>
      <c r="BG20" s="2">
        <v>1.3</v>
      </c>
      <c r="BH20" s="2">
        <v>1.4</v>
      </c>
      <c r="BI20" s="2"/>
      <c r="BJ20" s="2"/>
      <c r="BK20" s="2"/>
      <c r="BL20" s="2"/>
      <c r="BM20" s="2"/>
      <c r="BN20" s="2"/>
      <c r="CD20" s="27" t="s">
        <v>127</v>
      </c>
    </row>
    <row r="21" spans="1:82" ht="14.25" hidden="1" x14ac:dyDescent="0.45">
      <c r="A21" s="2" t="s">
        <v>200</v>
      </c>
      <c r="B21" s="2" t="s">
        <v>401</v>
      </c>
      <c r="C21" s="21" t="s">
        <v>297</v>
      </c>
      <c r="D21" s="2">
        <v>2019</v>
      </c>
      <c r="E21" s="11">
        <v>43678</v>
      </c>
      <c r="F21" s="12">
        <v>1</v>
      </c>
      <c r="G21" s="13">
        <v>1.19</v>
      </c>
      <c r="H21" s="13">
        <v>34.57</v>
      </c>
      <c r="I21" s="13">
        <v>32.32</v>
      </c>
      <c r="J21" s="13">
        <v>0</v>
      </c>
      <c r="K21" s="58"/>
      <c r="L21" s="58"/>
      <c r="M21" s="13">
        <v>0</v>
      </c>
      <c r="N21" s="13">
        <v>19.09</v>
      </c>
      <c r="O21" s="13">
        <v>0.8</v>
      </c>
      <c r="P21" s="13">
        <v>0</v>
      </c>
      <c r="Q21" s="13">
        <v>3.75</v>
      </c>
      <c r="R21" s="13">
        <f t="shared" si="0"/>
        <v>91.72</v>
      </c>
      <c r="S21" s="14">
        <f t="shared" si="1"/>
        <v>183.44</v>
      </c>
      <c r="T21" s="12">
        <v>0</v>
      </c>
      <c r="U21" s="12">
        <v>0</v>
      </c>
      <c r="V21" s="2">
        <v>6.2</v>
      </c>
      <c r="W21" s="2">
        <v>0</v>
      </c>
      <c r="X21" s="2">
        <v>93.8</v>
      </c>
      <c r="Y21" s="2">
        <v>100</v>
      </c>
      <c r="Z21" s="2">
        <v>7.1</v>
      </c>
      <c r="AA21" s="2">
        <v>7.5</v>
      </c>
      <c r="AB21" s="2">
        <v>43.8</v>
      </c>
      <c r="AC21" s="2">
        <v>46.7</v>
      </c>
      <c r="AD21" s="2">
        <v>67.599999999999994</v>
      </c>
      <c r="AE21" s="2">
        <v>72.099999999999994</v>
      </c>
      <c r="AF21" s="2">
        <v>68</v>
      </c>
      <c r="AG21" s="2">
        <v>46.3</v>
      </c>
      <c r="AH21" s="2">
        <v>49.3</v>
      </c>
      <c r="AI21" s="2">
        <v>0.46410000000000001</v>
      </c>
      <c r="AJ21" s="2">
        <v>0.49480000000000002</v>
      </c>
      <c r="AK21" s="2">
        <v>0.40250000000000002</v>
      </c>
      <c r="AL21" s="2">
        <v>0.42920000000000003</v>
      </c>
      <c r="AM21" s="2">
        <v>0.17030000000000001</v>
      </c>
      <c r="AN21" s="2">
        <v>0.18160000000000001</v>
      </c>
      <c r="AO21" s="2">
        <v>0.41</v>
      </c>
      <c r="AP21" s="2">
        <v>0.44</v>
      </c>
      <c r="AQ21" s="2">
        <v>0.14000000000000001</v>
      </c>
      <c r="AR21" s="2">
        <v>0.15</v>
      </c>
      <c r="AS21" s="2">
        <v>0.7</v>
      </c>
      <c r="AT21" s="2">
        <v>0.75</v>
      </c>
      <c r="AU21" s="2">
        <v>0.12</v>
      </c>
      <c r="AV21" s="2">
        <v>0.13</v>
      </c>
      <c r="AW21" s="2">
        <v>42</v>
      </c>
      <c r="AX21" s="2">
        <v>56.9</v>
      </c>
      <c r="AY21" s="2">
        <v>60.6</v>
      </c>
      <c r="AZ21" s="2">
        <v>74</v>
      </c>
      <c r="BA21" s="2">
        <v>4.76</v>
      </c>
      <c r="BB21" s="2">
        <v>5.07</v>
      </c>
      <c r="BC21" s="2">
        <v>7.41</v>
      </c>
      <c r="BD21" s="2">
        <v>7.9</v>
      </c>
      <c r="BE21" s="2">
        <v>2.1</v>
      </c>
      <c r="BF21" s="2">
        <v>2.2000000000000002</v>
      </c>
      <c r="BG21" s="2">
        <v>1.3</v>
      </c>
      <c r="BH21" s="2">
        <v>1.4</v>
      </c>
      <c r="BI21" s="2"/>
      <c r="BJ21" s="2"/>
      <c r="BK21" s="2"/>
      <c r="BL21" s="2"/>
      <c r="BM21" s="2"/>
      <c r="BN21" s="2"/>
      <c r="CD21" s="27" t="s">
        <v>201</v>
      </c>
    </row>
    <row r="22" spans="1:82" ht="14.25" hidden="1" x14ac:dyDescent="0.45">
      <c r="A22" s="2" t="s">
        <v>202</v>
      </c>
      <c r="B22" s="2" t="s">
        <v>401</v>
      </c>
      <c r="C22" s="21" t="s">
        <v>297</v>
      </c>
      <c r="D22" s="2">
        <v>2019</v>
      </c>
      <c r="E22" s="11">
        <v>43678</v>
      </c>
      <c r="F22" s="12">
        <v>2</v>
      </c>
      <c r="G22" s="13">
        <v>0</v>
      </c>
      <c r="H22" s="13">
        <v>37.520000000000003</v>
      </c>
      <c r="I22" s="13">
        <v>24.5</v>
      </c>
      <c r="J22" s="13">
        <v>0.01</v>
      </c>
      <c r="K22" s="58"/>
      <c r="L22" s="58"/>
      <c r="M22" s="13">
        <v>0</v>
      </c>
      <c r="N22" s="13">
        <v>0.68</v>
      </c>
      <c r="O22" s="13">
        <v>2.39</v>
      </c>
      <c r="P22" s="13">
        <v>0</v>
      </c>
      <c r="Q22" s="13">
        <v>8.5</v>
      </c>
      <c r="R22" s="13">
        <f t="shared" si="0"/>
        <v>73.599999999999994</v>
      </c>
      <c r="S22" s="14">
        <f t="shared" si="1"/>
        <v>147.19999999999999</v>
      </c>
      <c r="T22" s="12">
        <v>0</v>
      </c>
      <c r="U22" s="12">
        <v>0</v>
      </c>
      <c r="V22" s="2">
        <v>5.39</v>
      </c>
      <c r="W22" s="2">
        <v>0</v>
      </c>
      <c r="X22" s="2">
        <v>94.61</v>
      </c>
      <c r="Y22" s="2">
        <v>100</v>
      </c>
      <c r="Z22" s="2">
        <v>8</v>
      </c>
      <c r="AA22" s="2">
        <v>8.5</v>
      </c>
      <c r="AB22" s="2">
        <v>45.3</v>
      </c>
      <c r="AC22" s="2">
        <v>47.9</v>
      </c>
      <c r="AD22" s="2">
        <v>70.400000000000006</v>
      </c>
      <c r="AE22" s="2">
        <v>74.400000000000006</v>
      </c>
      <c r="AF22" s="2">
        <v>65</v>
      </c>
      <c r="AG22" s="2">
        <v>45.3</v>
      </c>
      <c r="AH22" s="2">
        <v>47.9</v>
      </c>
      <c r="AI22" s="2">
        <v>0.45319999999999999</v>
      </c>
      <c r="AJ22" s="2">
        <v>0.47899999999999998</v>
      </c>
      <c r="AK22" s="2">
        <v>0.38450000000000001</v>
      </c>
      <c r="AL22" s="2">
        <v>0.40639999999999998</v>
      </c>
      <c r="AM22" s="2">
        <v>0.15160000000000001</v>
      </c>
      <c r="AN22" s="2">
        <v>0.16020000000000001</v>
      </c>
      <c r="AO22" s="2">
        <v>0.32</v>
      </c>
      <c r="AP22" s="2">
        <v>0.34</v>
      </c>
      <c r="AQ22" s="2">
        <v>0.13</v>
      </c>
      <c r="AR22" s="2">
        <v>0.14000000000000001</v>
      </c>
      <c r="AS22" s="2">
        <v>0.81</v>
      </c>
      <c r="AT22" s="2">
        <v>0.86</v>
      </c>
      <c r="AU22" s="2">
        <v>0.1</v>
      </c>
      <c r="AV22" s="2">
        <v>0.11</v>
      </c>
      <c r="AW22" s="2">
        <v>49</v>
      </c>
      <c r="AX22" s="2">
        <v>60.5</v>
      </c>
      <c r="AY22" s="2">
        <v>64</v>
      </c>
      <c r="AZ22" s="2">
        <v>76</v>
      </c>
      <c r="BA22" s="2">
        <v>5.63</v>
      </c>
      <c r="BB22" s="2">
        <v>5.95</v>
      </c>
      <c r="BC22" s="2">
        <v>6.11</v>
      </c>
      <c r="BD22" s="2">
        <v>6.46</v>
      </c>
      <c r="BE22" s="2">
        <v>1.7</v>
      </c>
      <c r="BF22" s="2">
        <v>1.8</v>
      </c>
      <c r="BG22" s="2">
        <v>0.4</v>
      </c>
      <c r="BH22" s="2">
        <v>0.4</v>
      </c>
      <c r="BI22" s="2"/>
      <c r="BJ22" s="2"/>
      <c r="BK22" s="2"/>
      <c r="BL22" s="2"/>
      <c r="BM22" s="2"/>
      <c r="BN22" s="2"/>
      <c r="CD22" s="27" t="s">
        <v>203</v>
      </c>
    </row>
    <row r="23" spans="1:82" ht="14.25" hidden="1" x14ac:dyDescent="0.45">
      <c r="A23" s="2" t="s">
        <v>204</v>
      </c>
      <c r="B23" s="2" t="s">
        <v>401</v>
      </c>
      <c r="C23" s="21" t="s">
        <v>297</v>
      </c>
      <c r="D23" s="2">
        <v>2019</v>
      </c>
      <c r="E23" s="11">
        <v>43678</v>
      </c>
      <c r="F23" s="12">
        <v>3</v>
      </c>
      <c r="G23" s="13">
        <v>0</v>
      </c>
      <c r="H23" s="13">
        <v>50.26</v>
      </c>
      <c r="I23" s="13">
        <v>1.24</v>
      </c>
      <c r="J23" s="13">
        <v>0.06</v>
      </c>
      <c r="K23" s="58"/>
      <c r="L23" s="58"/>
      <c r="M23" s="13">
        <v>0</v>
      </c>
      <c r="N23" s="13">
        <v>8.6300000000000008</v>
      </c>
      <c r="O23" s="13">
        <v>2.5099999999999998</v>
      </c>
      <c r="P23" s="13">
        <v>0</v>
      </c>
      <c r="Q23" s="13">
        <v>1.1599999999999999</v>
      </c>
      <c r="R23" s="13">
        <f t="shared" si="0"/>
        <v>63.86</v>
      </c>
      <c r="S23" s="14">
        <f t="shared" si="1"/>
        <v>127.72</v>
      </c>
      <c r="T23" s="12">
        <v>0</v>
      </c>
      <c r="U23" s="12">
        <v>0</v>
      </c>
      <c r="V23" s="2">
        <v>6.08</v>
      </c>
      <c r="W23" s="2">
        <v>0</v>
      </c>
      <c r="X23" s="2">
        <v>93.92</v>
      </c>
      <c r="Y23" s="2">
        <v>100</v>
      </c>
      <c r="Z23" s="2">
        <v>8.3000000000000007</v>
      </c>
      <c r="AA23" s="2">
        <v>8.8000000000000007</v>
      </c>
      <c r="AB23" s="2">
        <v>39.1</v>
      </c>
      <c r="AC23" s="2">
        <v>41.7</v>
      </c>
      <c r="AD23" s="2">
        <v>67.599999999999994</v>
      </c>
      <c r="AE23" s="2">
        <v>72</v>
      </c>
      <c r="AF23" s="2">
        <v>73</v>
      </c>
      <c r="AG23" s="2">
        <v>51.7</v>
      </c>
      <c r="AH23" s="2">
        <v>55</v>
      </c>
      <c r="AI23" s="2">
        <v>0.52439999999999998</v>
      </c>
      <c r="AJ23" s="2">
        <v>0.55840000000000001</v>
      </c>
      <c r="AK23" s="2">
        <v>0.48770000000000002</v>
      </c>
      <c r="AL23" s="2">
        <v>0.51929999999999998</v>
      </c>
      <c r="AM23" s="2">
        <v>0.24929999999999999</v>
      </c>
      <c r="AN23" s="2">
        <v>0.26540000000000002</v>
      </c>
      <c r="AO23" s="2">
        <v>0.43</v>
      </c>
      <c r="AP23" s="2">
        <v>0.46</v>
      </c>
      <c r="AQ23" s="2">
        <v>0.17</v>
      </c>
      <c r="AR23" s="2">
        <v>0.18</v>
      </c>
      <c r="AS23" s="2">
        <v>0.82</v>
      </c>
      <c r="AT23" s="2">
        <v>0.87</v>
      </c>
      <c r="AU23" s="2">
        <v>0.19</v>
      </c>
      <c r="AV23" s="2">
        <v>0.2</v>
      </c>
      <c r="AW23" s="2">
        <v>42</v>
      </c>
      <c r="AX23" s="2">
        <v>58.6</v>
      </c>
      <c r="AY23" s="2">
        <v>62.4</v>
      </c>
      <c r="AZ23" s="2">
        <v>87</v>
      </c>
      <c r="BA23" s="2">
        <v>3.53</v>
      </c>
      <c r="BB23" s="2">
        <v>3.76</v>
      </c>
      <c r="BC23" s="2">
        <v>6.44</v>
      </c>
      <c r="BD23" s="2">
        <v>6.86</v>
      </c>
      <c r="BE23" s="2">
        <v>3.1</v>
      </c>
      <c r="BF23" s="2">
        <v>3.3</v>
      </c>
      <c r="BG23" s="2">
        <v>2.2000000000000002</v>
      </c>
      <c r="BH23" s="2">
        <v>2.2999999999999998</v>
      </c>
      <c r="BI23" s="2"/>
      <c r="BJ23" s="2"/>
      <c r="BK23" s="2"/>
      <c r="BL23" s="2"/>
      <c r="BM23" s="2"/>
      <c r="BN23" s="2"/>
      <c r="CD23" s="27" t="s">
        <v>205</v>
      </c>
    </row>
    <row r="24" spans="1:82" ht="14.25" hidden="1" x14ac:dyDescent="0.45">
      <c r="A24" s="2" t="s">
        <v>206</v>
      </c>
      <c r="B24" s="2" t="s">
        <v>401</v>
      </c>
      <c r="C24" s="21" t="s">
        <v>297</v>
      </c>
      <c r="D24" s="2">
        <v>2019</v>
      </c>
      <c r="E24" s="11">
        <v>43678</v>
      </c>
      <c r="F24" s="12">
        <v>4</v>
      </c>
      <c r="G24" s="13">
        <v>1.1599999999999999</v>
      </c>
      <c r="H24" s="13">
        <v>39.549999999999997</v>
      </c>
      <c r="I24" s="13">
        <v>0</v>
      </c>
      <c r="J24" s="13">
        <v>0</v>
      </c>
      <c r="K24" s="58"/>
      <c r="L24" s="58"/>
      <c r="M24" s="13">
        <v>0</v>
      </c>
      <c r="N24" s="13">
        <v>20.83</v>
      </c>
      <c r="O24" s="13">
        <v>0</v>
      </c>
      <c r="P24" s="13">
        <v>0</v>
      </c>
      <c r="Q24" s="13">
        <v>4.3499999999999996</v>
      </c>
      <c r="R24" s="13">
        <f t="shared" si="0"/>
        <v>65.889999999999986</v>
      </c>
      <c r="S24" s="14">
        <f t="shared" si="1"/>
        <v>131.77999999999997</v>
      </c>
      <c r="T24" s="12">
        <v>0</v>
      </c>
      <c r="U24" s="12">
        <v>50</v>
      </c>
      <c r="V24" s="2">
        <v>5.19</v>
      </c>
      <c r="W24" s="2">
        <v>0</v>
      </c>
      <c r="X24" s="2">
        <v>94.81</v>
      </c>
      <c r="Y24" s="2">
        <v>100</v>
      </c>
      <c r="Z24" s="2">
        <v>7.1</v>
      </c>
      <c r="AA24" s="2">
        <v>7.5</v>
      </c>
      <c r="AB24" s="2">
        <v>42.7</v>
      </c>
      <c r="AC24" s="2">
        <v>45</v>
      </c>
      <c r="AD24" s="2">
        <v>66.3</v>
      </c>
      <c r="AE24" s="2">
        <v>70</v>
      </c>
      <c r="AF24" s="2">
        <v>72</v>
      </c>
      <c r="AG24" s="2">
        <v>48.6</v>
      </c>
      <c r="AH24" s="2">
        <v>51.2</v>
      </c>
      <c r="AI24" s="2">
        <v>0.48909999999999998</v>
      </c>
      <c r="AJ24" s="2">
        <v>0.51580000000000004</v>
      </c>
      <c r="AK24" s="2">
        <v>0.4355</v>
      </c>
      <c r="AL24" s="2">
        <v>0.45939999999999998</v>
      </c>
      <c r="AM24" s="2">
        <v>0.19889999999999999</v>
      </c>
      <c r="AN24" s="2">
        <v>0.20979999999999999</v>
      </c>
      <c r="AO24" s="2">
        <v>0.6</v>
      </c>
      <c r="AP24" s="2">
        <v>0.63</v>
      </c>
      <c r="AQ24" s="2">
        <v>0.15</v>
      </c>
      <c r="AR24" s="2">
        <v>0.16</v>
      </c>
      <c r="AS24" s="2">
        <v>0.83</v>
      </c>
      <c r="AT24" s="2">
        <v>0.88</v>
      </c>
      <c r="AU24" s="2">
        <v>0.14000000000000001</v>
      </c>
      <c r="AV24" s="2">
        <v>0.15</v>
      </c>
      <c r="AW24" s="2">
        <v>40</v>
      </c>
      <c r="AX24" s="2">
        <v>60.1</v>
      </c>
      <c r="AY24" s="2">
        <v>63.4</v>
      </c>
      <c r="AZ24" s="2">
        <v>80</v>
      </c>
      <c r="BA24" s="2">
        <v>3.8</v>
      </c>
      <c r="BB24" s="2">
        <v>4.01</v>
      </c>
      <c r="BC24" s="2">
        <v>7.8</v>
      </c>
      <c r="BD24" s="2">
        <v>8.23</v>
      </c>
      <c r="BE24" s="2">
        <v>2.4</v>
      </c>
      <c r="BF24" s="2">
        <v>2.6</v>
      </c>
      <c r="BG24" s="2">
        <v>1.7</v>
      </c>
      <c r="BH24" s="2">
        <v>1.8</v>
      </c>
      <c r="BI24" s="2"/>
      <c r="BJ24" s="2"/>
      <c r="BK24" s="2"/>
      <c r="BL24" s="2"/>
      <c r="BM24" s="2"/>
      <c r="BN24" s="2"/>
      <c r="CD24" s="27" t="s">
        <v>207</v>
      </c>
    </row>
    <row r="25" spans="1:82" ht="14.25" hidden="1" x14ac:dyDescent="0.45">
      <c r="A25" s="2" t="s">
        <v>208</v>
      </c>
      <c r="B25" s="2" t="s">
        <v>401</v>
      </c>
      <c r="C25" s="21" t="s">
        <v>297</v>
      </c>
      <c r="D25" s="2">
        <v>2019</v>
      </c>
      <c r="E25" s="11">
        <v>43678</v>
      </c>
      <c r="F25" s="12">
        <v>5</v>
      </c>
      <c r="G25" s="13">
        <v>2.58</v>
      </c>
      <c r="H25" s="13">
        <v>68.040000000000006</v>
      </c>
      <c r="I25" s="13">
        <v>15.3</v>
      </c>
      <c r="J25" s="13">
        <v>0</v>
      </c>
      <c r="K25" s="58"/>
      <c r="L25" s="58"/>
      <c r="M25" s="13">
        <v>0</v>
      </c>
      <c r="N25" s="13">
        <v>1.01</v>
      </c>
      <c r="O25" s="13">
        <v>0.71</v>
      </c>
      <c r="P25" s="13">
        <v>0</v>
      </c>
      <c r="Q25" s="13">
        <v>5.98</v>
      </c>
      <c r="R25" s="13">
        <f t="shared" si="0"/>
        <v>93.62</v>
      </c>
      <c r="S25" s="14">
        <f t="shared" si="1"/>
        <v>187.24</v>
      </c>
      <c r="T25" s="12">
        <v>0</v>
      </c>
      <c r="U25" s="12">
        <v>0</v>
      </c>
      <c r="V25" s="2">
        <v>6.27</v>
      </c>
      <c r="W25" s="2">
        <v>0</v>
      </c>
      <c r="X25" s="2">
        <v>93.73</v>
      </c>
      <c r="Y25" s="2">
        <v>100</v>
      </c>
      <c r="Z25" s="2">
        <v>6.6</v>
      </c>
      <c r="AA25" s="2">
        <v>7.1</v>
      </c>
      <c r="AB25" s="2">
        <v>39.700000000000003</v>
      </c>
      <c r="AC25" s="2">
        <v>42.3</v>
      </c>
      <c r="AD25" s="2">
        <v>69.5</v>
      </c>
      <c r="AE25" s="2">
        <v>74.2</v>
      </c>
      <c r="AF25" s="2">
        <v>70</v>
      </c>
      <c r="AG25" s="2">
        <v>50.9</v>
      </c>
      <c r="AH25" s="2">
        <v>54.3</v>
      </c>
      <c r="AI25" s="2">
        <v>0.51529999999999998</v>
      </c>
      <c r="AJ25" s="2">
        <v>0.54979999999999996</v>
      </c>
      <c r="AK25" s="2">
        <v>0.47549999999999998</v>
      </c>
      <c r="AL25" s="2">
        <v>0.50729999999999997</v>
      </c>
      <c r="AM25" s="2">
        <v>0.23830000000000001</v>
      </c>
      <c r="AN25" s="2">
        <v>0.25419999999999998</v>
      </c>
      <c r="AO25" s="2">
        <v>0.31</v>
      </c>
      <c r="AP25" s="2">
        <v>0.33</v>
      </c>
      <c r="AQ25" s="2">
        <v>0.12</v>
      </c>
      <c r="AR25" s="2">
        <v>0.13</v>
      </c>
      <c r="AS25" s="2">
        <v>0.52</v>
      </c>
      <c r="AT25" s="2">
        <v>0.55000000000000004</v>
      </c>
      <c r="AU25" s="2">
        <v>0.12</v>
      </c>
      <c r="AV25" s="2">
        <v>0.13</v>
      </c>
      <c r="AW25" s="2">
        <v>42</v>
      </c>
      <c r="AX25" s="2">
        <v>57.2</v>
      </c>
      <c r="AY25" s="2">
        <v>61.1</v>
      </c>
      <c r="AZ25" s="2">
        <v>80</v>
      </c>
      <c r="BA25" s="2">
        <v>3.6</v>
      </c>
      <c r="BB25" s="2">
        <v>3.84</v>
      </c>
      <c r="BC25" s="2">
        <v>6.66</v>
      </c>
      <c r="BD25" s="2">
        <v>7.11</v>
      </c>
      <c r="BE25" s="2">
        <v>2</v>
      </c>
      <c r="BF25" s="2">
        <v>2.1</v>
      </c>
      <c r="BG25" s="2">
        <v>2</v>
      </c>
      <c r="BH25" s="2">
        <v>2.2000000000000002</v>
      </c>
      <c r="BI25" s="2"/>
      <c r="BJ25" s="2"/>
      <c r="BK25" s="2"/>
      <c r="BL25" s="2"/>
      <c r="BM25" s="2"/>
      <c r="BN25" s="2"/>
      <c r="CD25" s="27" t="s">
        <v>209</v>
      </c>
    </row>
    <row r="26" spans="1:82" ht="14.25" hidden="1" x14ac:dyDescent="0.45">
      <c r="A26" s="2" t="s">
        <v>210</v>
      </c>
      <c r="B26" s="2" t="s">
        <v>401</v>
      </c>
      <c r="C26" s="21" t="s">
        <v>297</v>
      </c>
      <c r="D26" s="2">
        <v>2019</v>
      </c>
      <c r="E26" s="11">
        <v>43678</v>
      </c>
      <c r="F26" s="12">
        <v>6</v>
      </c>
      <c r="G26" s="13">
        <v>1.68</v>
      </c>
      <c r="H26" s="13">
        <v>52.89</v>
      </c>
      <c r="I26" s="13">
        <v>55.67</v>
      </c>
      <c r="J26" s="13">
        <v>0</v>
      </c>
      <c r="K26" s="58"/>
      <c r="L26" s="58"/>
      <c r="M26" s="13">
        <v>0</v>
      </c>
      <c r="N26" s="13">
        <v>0.18</v>
      </c>
      <c r="O26" s="13">
        <v>2.13</v>
      </c>
      <c r="P26" s="13">
        <v>0</v>
      </c>
      <c r="Q26" s="13">
        <v>7.1</v>
      </c>
      <c r="R26" s="13">
        <f t="shared" si="0"/>
        <v>119.65</v>
      </c>
      <c r="S26" s="14">
        <f t="shared" si="1"/>
        <v>239.3</v>
      </c>
      <c r="T26" s="12">
        <v>0</v>
      </c>
      <c r="U26" s="12">
        <v>0</v>
      </c>
      <c r="V26" s="2">
        <v>5.24</v>
      </c>
      <c r="W26" s="2">
        <v>0</v>
      </c>
      <c r="X26" s="2">
        <v>94.76</v>
      </c>
      <c r="Y26" s="2">
        <v>100</v>
      </c>
      <c r="Z26" s="2">
        <v>7.1</v>
      </c>
      <c r="AA26" s="2">
        <v>7.4</v>
      </c>
      <c r="AB26" s="2">
        <v>49.4</v>
      </c>
      <c r="AC26" s="2">
        <v>52.2</v>
      </c>
      <c r="AD26" s="2">
        <v>69.400000000000006</v>
      </c>
      <c r="AE26" s="2">
        <v>73.2</v>
      </c>
      <c r="AF26" s="2">
        <v>61</v>
      </c>
      <c r="AG26" s="2">
        <v>40.799999999999997</v>
      </c>
      <c r="AH26" s="2">
        <v>43.1</v>
      </c>
      <c r="AI26" s="2">
        <v>0.40300000000000002</v>
      </c>
      <c r="AJ26" s="2">
        <v>0.42530000000000001</v>
      </c>
      <c r="AK26" s="2">
        <v>0.30990000000000001</v>
      </c>
      <c r="AL26" s="2">
        <v>0.3271</v>
      </c>
      <c r="AM26" s="2">
        <v>8.0799999999999997E-2</v>
      </c>
      <c r="AN26" s="2">
        <v>8.5199999999999998E-2</v>
      </c>
      <c r="AO26" s="2">
        <v>0.33</v>
      </c>
      <c r="AP26" s="2">
        <v>0.35</v>
      </c>
      <c r="AQ26" s="2">
        <v>0.12</v>
      </c>
      <c r="AR26" s="2">
        <v>0.13</v>
      </c>
      <c r="AS26" s="2">
        <v>0.19</v>
      </c>
      <c r="AT26" s="2">
        <v>0.2</v>
      </c>
      <c r="AU26" s="2">
        <v>7.0000000000000007E-2</v>
      </c>
      <c r="AV26" s="2">
        <v>7.0000000000000007E-2</v>
      </c>
      <c r="AW26" s="2">
        <v>42</v>
      </c>
      <c r="AX26" s="2">
        <v>52.8</v>
      </c>
      <c r="AY26" s="2">
        <v>55.7</v>
      </c>
      <c r="AZ26" s="2">
        <v>48</v>
      </c>
      <c r="BA26" s="2">
        <v>10.7</v>
      </c>
      <c r="BB26" s="2">
        <v>11.29</v>
      </c>
      <c r="BC26" s="2">
        <v>7.5</v>
      </c>
      <c r="BD26" s="2">
        <v>7.91</v>
      </c>
      <c r="BE26" s="2">
        <v>1.4</v>
      </c>
      <c r="BF26" s="2">
        <v>1.5</v>
      </c>
      <c r="BG26" s="2">
        <v>0</v>
      </c>
      <c r="BH26" s="2">
        <v>0</v>
      </c>
      <c r="BI26" s="2"/>
      <c r="BJ26" s="2"/>
      <c r="BK26" s="2"/>
      <c r="BL26" s="2"/>
      <c r="BM26" s="2"/>
      <c r="BN26" s="2"/>
      <c r="CD26" s="27" t="s">
        <v>211</v>
      </c>
    </row>
    <row r="27" spans="1:82" ht="14.25" hidden="1" x14ac:dyDescent="0.45">
      <c r="A27" s="2" t="s">
        <v>212</v>
      </c>
      <c r="B27" s="2" t="s">
        <v>401</v>
      </c>
      <c r="C27" s="21" t="s">
        <v>297</v>
      </c>
      <c r="D27" s="2">
        <v>2019</v>
      </c>
      <c r="E27" s="11">
        <v>43682</v>
      </c>
      <c r="F27" s="12">
        <v>7</v>
      </c>
      <c r="G27" s="13">
        <v>11.47</v>
      </c>
      <c r="H27" s="13">
        <v>17.489999999999998</v>
      </c>
      <c r="I27" s="13">
        <v>0</v>
      </c>
      <c r="J27" s="13">
        <v>0.01</v>
      </c>
      <c r="K27" s="58"/>
      <c r="L27" s="58"/>
      <c r="M27" s="13">
        <v>0</v>
      </c>
      <c r="N27" s="13">
        <v>0.86</v>
      </c>
      <c r="O27" s="13">
        <v>0.87</v>
      </c>
      <c r="P27" s="13">
        <v>0</v>
      </c>
      <c r="Q27" s="13">
        <v>1.81</v>
      </c>
      <c r="R27" s="13">
        <f t="shared" si="0"/>
        <v>32.510000000000005</v>
      </c>
      <c r="S27" s="14">
        <f t="shared" si="1"/>
        <v>65.02000000000001</v>
      </c>
      <c r="T27" s="12">
        <v>0</v>
      </c>
      <c r="U27" s="12">
        <v>0</v>
      </c>
      <c r="V27" s="2">
        <v>5.96</v>
      </c>
      <c r="W27" s="2">
        <v>0</v>
      </c>
      <c r="X27" s="2">
        <v>94.04</v>
      </c>
      <c r="Y27" s="2">
        <v>100</v>
      </c>
      <c r="Z27" s="2">
        <v>3.8</v>
      </c>
      <c r="AA27" s="2">
        <v>4.0999999999999996</v>
      </c>
      <c r="AB27" s="2">
        <v>42.5</v>
      </c>
      <c r="AC27" s="2">
        <v>45.2</v>
      </c>
      <c r="AD27" s="2">
        <v>62.2</v>
      </c>
      <c r="AE27" s="2">
        <v>66.099999999999994</v>
      </c>
      <c r="AF27" s="2">
        <v>76</v>
      </c>
      <c r="AG27" s="2">
        <v>48</v>
      </c>
      <c r="AH27" s="2">
        <v>51</v>
      </c>
      <c r="AI27" s="2">
        <v>0.48330000000000001</v>
      </c>
      <c r="AJ27" s="2">
        <v>0.51390000000000002</v>
      </c>
      <c r="AK27" s="2">
        <v>0.4294</v>
      </c>
      <c r="AL27" s="2">
        <v>0.45669999999999999</v>
      </c>
      <c r="AM27" s="2">
        <v>0.19489999999999999</v>
      </c>
      <c r="AN27" s="2">
        <v>0.20730000000000001</v>
      </c>
      <c r="AO27" s="2">
        <v>0.39</v>
      </c>
      <c r="AP27" s="2">
        <v>0.41</v>
      </c>
      <c r="AQ27" s="2">
        <v>0.11</v>
      </c>
      <c r="AR27" s="2">
        <v>0.12</v>
      </c>
      <c r="AS27" s="2">
        <v>0.44</v>
      </c>
      <c r="AT27" s="2">
        <v>0.47</v>
      </c>
      <c r="AU27" s="2">
        <v>0.1</v>
      </c>
      <c r="AV27" s="2">
        <v>0.11</v>
      </c>
      <c r="AW27" s="2">
        <v>58</v>
      </c>
      <c r="AX27" s="2">
        <v>64.5</v>
      </c>
      <c r="AY27" s="2">
        <v>68.599999999999994</v>
      </c>
      <c r="AZ27" s="2">
        <v>67</v>
      </c>
      <c r="BA27" s="2">
        <v>13.24</v>
      </c>
      <c r="BB27" s="2">
        <v>14.08</v>
      </c>
      <c r="BC27" s="2">
        <v>4.0199999999999996</v>
      </c>
      <c r="BD27" s="2">
        <v>4.2699999999999996</v>
      </c>
      <c r="BE27" s="2">
        <v>3</v>
      </c>
      <c r="BF27" s="2">
        <v>3.2</v>
      </c>
      <c r="BG27" s="2">
        <v>0.6</v>
      </c>
      <c r="BH27" s="2">
        <v>0.7</v>
      </c>
      <c r="BI27" s="2"/>
      <c r="BJ27" s="2"/>
      <c r="BK27" s="2"/>
      <c r="BL27" s="2"/>
      <c r="BM27" s="2"/>
      <c r="BN27" s="2"/>
      <c r="CD27" s="27" t="s">
        <v>213</v>
      </c>
    </row>
    <row r="28" spans="1:82" ht="14.25" hidden="1" x14ac:dyDescent="0.45">
      <c r="A28" s="2" t="s">
        <v>94</v>
      </c>
      <c r="B28" s="2" t="s">
        <v>404</v>
      </c>
      <c r="C28" s="21" t="s">
        <v>297</v>
      </c>
      <c r="D28" s="2">
        <v>2019</v>
      </c>
      <c r="E28" s="11">
        <v>43626</v>
      </c>
      <c r="F28" s="12">
        <v>3</v>
      </c>
      <c r="G28" s="13">
        <v>0</v>
      </c>
      <c r="H28" s="13">
        <v>20.329999999999998</v>
      </c>
      <c r="I28" s="13">
        <v>85.49</v>
      </c>
      <c r="J28" s="13">
        <v>0</v>
      </c>
      <c r="K28" s="58"/>
      <c r="L28" s="58"/>
      <c r="M28" s="13">
        <v>0</v>
      </c>
      <c r="N28" s="13">
        <v>2.2999999999999998</v>
      </c>
      <c r="O28" s="13">
        <v>0.95</v>
      </c>
      <c r="P28" s="13">
        <v>0</v>
      </c>
      <c r="Q28" s="13">
        <v>15.75</v>
      </c>
      <c r="R28" s="13">
        <f t="shared" si="0"/>
        <v>124.82</v>
      </c>
      <c r="S28" s="14">
        <f t="shared" si="1"/>
        <v>249.64</v>
      </c>
      <c r="T28" s="12">
        <v>0</v>
      </c>
      <c r="U28" s="12">
        <v>0</v>
      </c>
      <c r="V28" s="2">
        <v>6.03</v>
      </c>
      <c r="W28" s="2">
        <v>0</v>
      </c>
      <c r="X28" s="2">
        <v>93.97</v>
      </c>
      <c r="Y28" s="2">
        <v>100</v>
      </c>
      <c r="Z28" s="2">
        <v>6.7</v>
      </c>
      <c r="AA28" s="2">
        <v>7.1</v>
      </c>
      <c r="AB28" s="2">
        <v>37.700000000000003</v>
      </c>
      <c r="AC28" s="2">
        <v>40.1</v>
      </c>
      <c r="AD28" s="2">
        <v>62.5</v>
      </c>
      <c r="AE28" s="2">
        <v>66.5</v>
      </c>
      <c r="AF28" s="2">
        <v>81</v>
      </c>
      <c r="AG28" s="2">
        <v>53.4</v>
      </c>
      <c r="AH28" s="2">
        <v>56.9</v>
      </c>
      <c r="AI28" s="2">
        <v>0.54379999999999995</v>
      </c>
      <c r="AJ28" s="2">
        <v>0.57869999999999999</v>
      </c>
      <c r="AK28" s="2">
        <v>0.51449999999999996</v>
      </c>
      <c r="AL28" s="2">
        <v>0.54749999999999999</v>
      </c>
      <c r="AM28" s="2">
        <v>0.2737</v>
      </c>
      <c r="AN28" s="2">
        <v>0.2913</v>
      </c>
      <c r="AO28" s="2">
        <v>0.26</v>
      </c>
      <c r="AP28" s="2">
        <v>0.28000000000000003</v>
      </c>
      <c r="AQ28" s="2">
        <v>0.13</v>
      </c>
      <c r="AR28" s="2">
        <v>0.14000000000000001</v>
      </c>
      <c r="AS28" s="2">
        <v>0.86</v>
      </c>
      <c r="AT28" s="2">
        <v>0.92</v>
      </c>
      <c r="AU28" s="2">
        <v>0.13</v>
      </c>
      <c r="AV28" s="2">
        <v>0.14000000000000001</v>
      </c>
      <c r="AW28" s="2">
        <v>51</v>
      </c>
      <c r="AX28" s="2">
        <v>67</v>
      </c>
      <c r="AY28" s="2">
        <v>71.3</v>
      </c>
      <c r="AZ28" s="2">
        <v>106</v>
      </c>
      <c r="BA28" s="2">
        <v>3.71</v>
      </c>
      <c r="BB28" s="2">
        <v>3.95</v>
      </c>
      <c r="BC28" s="2">
        <v>4.8600000000000003</v>
      </c>
      <c r="BD28" s="2">
        <v>5.17</v>
      </c>
      <c r="BE28" s="2">
        <v>1.7</v>
      </c>
      <c r="BF28" s="2">
        <v>1.8</v>
      </c>
      <c r="BG28" s="2">
        <v>2.2999999999999998</v>
      </c>
      <c r="BH28" s="2">
        <v>2.5</v>
      </c>
      <c r="BI28" s="2"/>
      <c r="BJ28" s="2"/>
      <c r="BK28" s="2"/>
      <c r="BL28" s="2"/>
      <c r="BM28" s="2"/>
      <c r="BN28" s="2"/>
      <c r="CD28" s="28" t="s">
        <v>95</v>
      </c>
    </row>
    <row r="29" spans="1:82" ht="14.25" hidden="1" x14ac:dyDescent="0.45">
      <c r="A29" s="2" t="s">
        <v>90</v>
      </c>
      <c r="B29" s="2" t="s">
        <v>404</v>
      </c>
      <c r="C29" s="21" t="s">
        <v>297</v>
      </c>
      <c r="D29" s="2">
        <v>2019</v>
      </c>
      <c r="E29" s="11">
        <v>43620</v>
      </c>
      <c r="F29" s="12">
        <v>6</v>
      </c>
      <c r="G29" s="13">
        <v>0.24</v>
      </c>
      <c r="H29" s="13">
        <v>10.5</v>
      </c>
      <c r="I29" s="13">
        <v>20.89</v>
      </c>
      <c r="J29" s="13">
        <v>0</v>
      </c>
      <c r="K29" s="58"/>
      <c r="L29" s="58"/>
      <c r="M29" s="13">
        <v>0</v>
      </c>
      <c r="N29" s="13">
        <v>1</v>
      </c>
      <c r="O29" s="13">
        <v>0</v>
      </c>
      <c r="P29" s="13">
        <v>0</v>
      </c>
      <c r="Q29" s="13">
        <v>27.3</v>
      </c>
      <c r="R29" s="13">
        <f t="shared" si="0"/>
        <v>59.930000000000007</v>
      </c>
      <c r="S29" s="14">
        <f t="shared" si="1"/>
        <v>119.86000000000001</v>
      </c>
      <c r="T29" s="12">
        <v>15</v>
      </c>
      <c r="U29" s="12">
        <v>9</v>
      </c>
      <c r="V29" s="2">
        <v>5.47</v>
      </c>
      <c r="W29" s="2">
        <v>0</v>
      </c>
      <c r="X29" s="2">
        <v>94.53</v>
      </c>
      <c r="Y29" s="2">
        <v>100</v>
      </c>
      <c r="Z29" s="2">
        <v>7.6</v>
      </c>
      <c r="AA29" s="2">
        <v>8.1</v>
      </c>
      <c r="AB29" s="2">
        <v>42.6</v>
      </c>
      <c r="AC29" s="2">
        <v>45.1</v>
      </c>
      <c r="AD29" s="2">
        <v>67.8</v>
      </c>
      <c r="AE29" s="2">
        <v>71.7</v>
      </c>
      <c r="AF29" s="2">
        <v>70</v>
      </c>
      <c r="AG29" s="2">
        <v>48.4</v>
      </c>
      <c r="AH29" s="2">
        <v>51.2</v>
      </c>
      <c r="AI29" s="2">
        <v>0.4869</v>
      </c>
      <c r="AJ29" s="2">
        <v>0.5151</v>
      </c>
      <c r="AK29" s="2">
        <v>0.43319999999999997</v>
      </c>
      <c r="AL29" s="2">
        <v>0.45829999999999999</v>
      </c>
      <c r="AM29" s="2">
        <v>0.19739999999999999</v>
      </c>
      <c r="AN29" s="2">
        <v>0.20880000000000001</v>
      </c>
      <c r="AO29" s="2">
        <v>0.28000000000000003</v>
      </c>
      <c r="AP29" s="2">
        <v>0.3</v>
      </c>
      <c r="AQ29" s="2">
        <v>0.18</v>
      </c>
      <c r="AR29" s="2">
        <v>0.19</v>
      </c>
      <c r="AS29" s="2">
        <v>0.9</v>
      </c>
      <c r="AT29" s="2">
        <v>0.95</v>
      </c>
      <c r="AU29" s="2">
        <v>0.1</v>
      </c>
      <c r="AV29" s="2">
        <v>0.11</v>
      </c>
      <c r="AW29" s="2">
        <v>51</v>
      </c>
      <c r="AX29" s="2">
        <v>63</v>
      </c>
      <c r="AY29" s="2">
        <v>66.599999999999994</v>
      </c>
      <c r="AZ29" s="2">
        <v>97</v>
      </c>
      <c r="BA29" s="2">
        <v>2.75</v>
      </c>
      <c r="BB29" s="2">
        <v>2.91</v>
      </c>
      <c r="BC29" s="2">
        <v>6.09</v>
      </c>
      <c r="BD29" s="2">
        <v>6.44</v>
      </c>
      <c r="BE29" s="2">
        <v>1.2</v>
      </c>
      <c r="BF29" s="2">
        <v>1.3</v>
      </c>
      <c r="BG29" s="2">
        <v>0.3</v>
      </c>
      <c r="BH29" s="2">
        <v>0.3</v>
      </c>
      <c r="BI29" s="2"/>
      <c r="BJ29" s="2"/>
      <c r="BK29" s="2"/>
      <c r="BL29" s="2"/>
      <c r="BM29" s="2"/>
      <c r="BN29" s="2"/>
    </row>
    <row r="30" spans="1:82" ht="14.25" hidden="1" x14ac:dyDescent="0.45">
      <c r="A30" s="2" t="s">
        <v>91</v>
      </c>
      <c r="B30" s="2" t="s">
        <v>404</v>
      </c>
      <c r="C30" s="21" t="s">
        <v>297</v>
      </c>
      <c r="D30" s="2">
        <v>2019</v>
      </c>
      <c r="E30" s="11">
        <v>43621</v>
      </c>
      <c r="F30" s="12">
        <v>9</v>
      </c>
      <c r="G30" s="13">
        <v>0.82</v>
      </c>
      <c r="H30" s="13">
        <v>8.5299999999999994</v>
      </c>
      <c r="I30" s="13">
        <v>27.76</v>
      </c>
      <c r="J30" s="13">
        <v>0.02</v>
      </c>
      <c r="K30" s="58"/>
      <c r="L30" s="58"/>
      <c r="M30" s="13">
        <v>0</v>
      </c>
      <c r="N30" s="13">
        <v>0.54</v>
      </c>
      <c r="O30" s="13">
        <v>0</v>
      </c>
      <c r="P30" s="13">
        <v>0</v>
      </c>
      <c r="Q30" s="13">
        <v>25.37</v>
      </c>
      <c r="R30" s="13">
        <f t="shared" si="0"/>
        <v>63.040000000000006</v>
      </c>
      <c r="S30" s="14">
        <f t="shared" si="1"/>
        <v>126.08000000000001</v>
      </c>
      <c r="T30" s="12">
        <v>0</v>
      </c>
      <c r="U30" s="12">
        <v>3</v>
      </c>
      <c r="V30" s="2">
        <v>6.26</v>
      </c>
      <c r="W30" s="2">
        <v>0</v>
      </c>
      <c r="X30" s="2">
        <v>93.74</v>
      </c>
      <c r="Y30" s="2">
        <v>100</v>
      </c>
      <c r="Z30" s="2">
        <v>7.8</v>
      </c>
      <c r="AA30" s="2">
        <v>8.3000000000000007</v>
      </c>
      <c r="AB30" s="2">
        <v>41.3</v>
      </c>
      <c r="AC30" s="2">
        <v>44.1</v>
      </c>
      <c r="AD30" s="2">
        <v>64.099999999999994</v>
      </c>
      <c r="AE30" s="2">
        <v>68.400000000000006</v>
      </c>
      <c r="AF30" s="2">
        <v>74</v>
      </c>
      <c r="AG30" s="2">
        <v>49</v>
      </c>
      <c r="AH30" s="2">
        <v>52.3</v>
      </c>
      <c r="AI30" s="2">
        <v>0.49440000000000001</v>
      </c>
      <c r="AJ30" s="2">
        <v>0.52739999999999998</v>
      </c>
      <c r="AK30" s="2">
        <v>0.44600000000000001</v>
      </c>
      <c r="AL30" s="2">
        <v>0.4758</v>
      </c>
      <c r="AM30" s="2">
        <v>0.21099999999999999</v>
      </c>
      <c r="AN30" s="2">
        <v>0.22509999999999999</v>
      </c>
      <c r="AO30" s="2">
        <v>0.31</v>
      </c>
      <c r="AP30" s="2">
        <v>0.33</v>
      </c>
      <c r="AQ30" s="2">
        <v>0.18</v>
      </c>
      <c r="AR30" s="2">
        <v>0.19</v>
      </c>
      <c r="AS30" s="2">
        <v>1.01</v>
      </c>
      <c r="AT30" s="2">
        <v>1.08</v>
      </c>
      <c r="AU30" s="2">
        <v>0.13</v>
      </c>
      <c r="AV30" s="2">
        <v>0.14000000000000001</v>
      </c>
      <c r="AW30" s="2">
        <v>56</v>
      </c>
      <c r="AX30" s="2">
        <v>67.5</v>
      </c>
      <c r="AY30" s="2">
        <v>72</v>
      </c>
      <c r="AZ30" s="2">
        <v>107</v>
      </c>
      <c r="BA30" s="2">
        <v>4.12</v>
      </c>
      <c r="BB30" s="2">
        <v>4.3899999999999997</v>
      </c>
      <c r="BC30" s="2">
        <v>5.0599999999999996</v>
      </c>
      <c r="BD30" s="2">
        <v>5.4</v>
      </c>
      <c r="BE30" s="2">
        <v>1.3</v>
      </c>
      <c r="BF30" s="2">
        <v>1.4</v>
      </c>
      <c r="BG30" s="2">
        <v>0.4</v>
      </c>
      <c r="BH30" s="2">
        <v>0.5</v>
      </c>
      <c r="BI30" s="2"/>
      <c r="BJ30" s="2"/>
      <c r="BK30" s="2"/>
      <c r="BL30" s="2"/>
      <c r="BM30" s="2"/>
      <c r="BN30" s="2"/>
    </row>
    <row r="31" spans="1:82" ht="14.25" hidden="1" x14ac:dyDescent="0.45">
      <c r="A31" s="2" t="s">
        <v>99</v>
      </c>
      <c r="B31" s="2" t="s">
        <v>404</v>
      </c>
      <c r="C31" s="21" t="s">
        <v>297</v>
      </c>
      <c r="D31" s="2">
        <v>2019</v>
      </c>
      <c r="E31" s="11">
        <v>43627</v>
      </c>
      <c r="F31" s="12">
        <v>10</v>
      </c>
      <c r="G31" s="13">
        <v>8.32</v>
      </c>
      <c r="H31" s="13">
        <v>6.05</v>
      </c>
      <c r="I31" s="13">
        <v>0.13</v>
      </c>
      <c r="J31" s="13">
        <v>0.01</v>
      </c>
      <c r="K31" s="58"/>
      <c r="L31" s="58"/>
      <c r="M31" s="13">
        <v>0</v>
      </c>
      <c r="N31" s="13">
        <v>1.1100000000000001</v>
      </c>
      <c r="O31" s="13">
        <v>1.38</v>
      </c>
      <c r="P31" s="13">
        <v>0</v>
      </c>
      <c r="Q31" s="13">
        <v>10.36</v>
      </c>
      <c r="R31" s="13">
        <f t="shared" si="0"/>
        <v>27.36</v>
      </c>
      <c r="S31" s="14">
        <f t="shared" si="1"/>
        <v>54.72</v>
      </c>
      <c r="T31" s="12">
        <v>0</v>
      </c>
      <c r="U31" s="12">
        <v>22</v>
      </c>
      <c r="V31" s="2">
        <v>6.01</v>
      </c>
      <c r="W31" s="2">
        <v>0</v>
      </c>
      <c r="X31" s="2">
        <v>93.99</v>
      </c>
      <c r="Y31" s="2">
        <v>100</v>
      </c>
      <c r="Z31" s="2">
        <v>9.6999999999999993</v>
      </c>
      <c r="AA31" s="2">
        <v>10.4</v>
      </c>
      <c r="AB31" s="2">
        <v>40.299999999999997</v>
      </c>
      <c r="AC31" s="2">
        <v>42.9</v>
      </c>
      <c r="AD31" s="2">
        <v>64</v>
      </c>
      <c r="AE31" s="2">
        <v>68.099999999999994</v>
      </c>
      <c r="AF31" s="2">
        <v>76</v>
      </c>
      <c r="AG31" s="2">
        <v>50.4</v>
      </c>
      <c r="AH31" s="2">
        <v>53.6</v>
      </c>
      <c r="AI31" s="2">
        <v>0.50990000000000002</v>
      </c>
      <c r="AJ31" s="2">
        <v>0.54249999999999998</v>
      </c>
      <c r="AK31" s="2">
        <v>0.4672</v>
      </c>
      <c r="AL31" s="2">
        <v>0.49709999999999999</v>
      </c>
      <c r="AM31" s="2">
        <v>0.2301</v>
      </c>
      <c r="AN31" s="2">
        <v>0.24490000000000001</v>
      </c>
      <c r="AO31" s="2">
        <v>0.42</v>
      </c>
      <c r="AP31" s="2">
        <v>0.45</v>
      </c>
      <c r="AQ31" s="2">
        <v>0.16</v>
      </c>
      <c r="AR31" s="2">
        <v>0.17</v>
      </c>
      <c r="AS31" s="2">
        <v>1.0900000000000001</v>
      </c>
      <c r="AT31" s="2">
        <v>1.1599999999999999</v>
      </c>
      <c r="AU31" s="2">
        <v>0.17</v>
      </c>
      <c r="AV31" s="2">
        <v>0.18</v>
      </c>
      <c r="AW31" s="2">
        <v>58</v>
      </c>
      <c r="AX31" s="2">
        <v>69.8</v>
      </c>
      <c r="AY31" s="2">
        <v>74.3</v>
      </c>
      <c r="AZ31" s="2">
        <v>116</v>
      </c>
      <c r="BA31" s="2">
        <v>4.01</v>
      </c>
      <c r="BB31" s="2">
        <v>4.2699999999999996</v>
      </c>
      <c r="BC31" s="2">
        <v>5.08</v>
      </c>
      <c r="BD31" s="2">
        <v>5.41</v>
      </c>
      <c r="BE31" s="2">
        <v>1.8</v>
      </c>
      <c r="BF31" s="2">
        <v>1.9</v>
      </c>
      <c r="BG31" s="2">
        <v>0.4</v>
      </c>
      <c r="BH31" s="2">
        <v>0.4</v>
      </c>
      <c r="BI31" s="2"/>
      <c r="BJ31" s="2"/>
      <c r="BK31" s="2"/>
      <c r="BL31" s="2"/>
      <c r="BM31" s="2"/>
      <c r="BN31" s="2"/>
    </row>
    <row r="32" spans="1:82" ht="14.25" hidden="1" x14ac:dyDescent="0.45">
      <c r="A32" s="2" t="s">
        <v>92</v>
      </c>
      <c r="B32" s="2" t="s">
        <v>404</v>
      </c>
      <c r="C32" s="21" t="s">
        <v>297</v>
      </c>
      <c r="D32" s="2">
        <v>2019</v>
      </c>
      <c r="E32" s="11">
        <v>43621</v>
      </c>
      <c r="F32" s="12">
        <v>12</v>
      </c>
      <c r="G32" s="13">
        <v>1.67</v>
      </c>
      <c r="H32" s="13">
        <v>7.01</v>
      </c>
      <c r="I32" s="13">
        <v>17.72</v>
      </c>
      <c r="J32" s="13">
        <v>0.01</v>
      </c>
      <c r="K32" s="58"/>
      <c r="L32" s="58"/>
      <c r="M32" s="13">
        <v>0</v>
      </c>
      <c r="N32" s="13">
        <v>1.95</v>
      </c>
      <c r="O32" s="13">
        <v>0.71</v>
      </c>
      <c r="P32" s="13">
        <v>0</v>
      </c>
      <c r="Q32" s="13">
        <v>6.14</v>
      </c>
      <c r="R32" s="13">
        <f t="shared" si="0"/>
        <v>35.21</v>
      </c>
      <c r="S32" s="14">
        <f t="shared" si="1"/>
        <v>70.42</v>
      </c>
      <c r="T32" s="12">
        <v>0</v>
      </c>
      <c r="U32" s="12">
        <v>6</v>
      </c>
      <c r="V32" s="2">
        <v>5.67</v>
      </c>
      <c r="W32" s="2">
        <v>0</v>
      </c>
      <c r="X32" s="2">
        <v>94.33</v>
      </c>
      <c r="Y32" s="2">
        <v>100</v>
      </c>
      <c r="Z32" s="2">
        <v>9</v>
      </c>
      <c r="AA32" s="2">
        <v>9.6</v>
      </c>
      <c r="AB32" s="2">
        <v>36</v>
      </c>
      <c r="AC32" s="2">
        <v>38.200000000000003</v>
      </c>
      <c r="AD32" s="2">
        <v>58.6</v>
      </c>
      <c r="AE32" s="2">
        <v>62.1</v>
      </c>
      <c r="AF32" s="2">
        <v>89</v>
      </c>
      <c r="AG32" s="2">
        <v>55.7</v>
      </c>
      <c r="AH32" s="2">
        <v>59</v>
      </c>
      <c r="AI32" s="2">
        <v>0.56869999999999998</v>
      </c>
      <c r="AJ32" s="2">
        <v>0.6028</v>
      </c>
      <c r="AK32" s="2">
        <v>0.54759999999999998</v>
      </c>
      <c r="AL32" s="2">
        <v>0.5806</v>
      </c>
      <c r="AM32" s="2">
        <v>0.3034</v>
      </c>
      <c r="AN32" s="2">
        <v>0.3216</v>
      </c>
      <c r="AO32" s="2">
        <v>0.34</v>
      </c>
      <c r="AP32" s="2">
        <v>0.36</v>
      </c>
      <c r="AQ32" s="2">
        <v>0.18</v>
      </c>
      <c r="AR32" s="2">
        <v>0.19</v>
      </c>
      <c r="AS32" s="2">
        <v>1.47</v>
      </c>
      <c r="AT32" s="2">
        <v>1.56</v>
      </c>
      <c r="AU32" s="2">
        <v>0.14000000000000001</v>
      </c>
      <c r="AV32" s="2">
        <v>0.15</v>
      </c>
      <c r="AW32" s="2">
        <v>62</v>
      </c>
      <c r="AX32" s="2">
        <v>74.599999999999994</v>
      </c>
      <c r="AY32" s="2">
        <v>79.099999999999994</v>
      </c>
      <c r="AZ32" s="2">
        <v>131</v>
      </c>
      <c r="BA32" s="2">
        <v>5.82</v>
      </c>
      <c r="BB32" s="2">
        <v>6.17</v>
      </c>
      <c r="BC32" s="2">
        <v>3.64</v>
      </c>
      <c r="BD32" s="2">
        <v>3.86</v>
      </c>
      <c r="BE32" s="2">
        <v>1.9</v>
      </c>
      <c r="BF32" s="2">
        <v>2</v>
      </c>
      <c r="BG32" s="2">
        <v>2.1</v>
      </c>
      <c r="BH32" s="2">
        <v>2.2000000000000002</v>
      </c>
      <c r="BI32" s="2"/>
      <c r="BJ32" s="2"/>
      <c r="BK32" s="2"/>
      <c r="BL32" s="2"/>
      <c r="BM32" s="2"/>
      <c r="BN32" s="2"/>
    </row>
    <row r="33" spans="1:82" ht="14.25" hidden="1" x14ac:dyDescent="0.45">
      <c r="A33" s="2" t="s">
        <v>96</v>
      </c>
      <c r="B33" s="2" t="s">
        <v>404</v>
      </c>
      <c r="C33" s="21" t="s">
        <v>297</v>
      </c>
      <c r="D33" s="2">
        <v>2019</v>
      </c>
      <c r="E33" s="11">
        <v>43626</v>
      </c>
      <c r="F33" s="12">
        <v>15</v>
      </c>
      <c r="G33" s="13">
        <v>0.1</v>
      </c>
      <c r="H33" s="13">
        <v>11.54</v>
      </c>
      <c r="I33" s="13">
        <v>62.17</v>
      </c>
      <c r="J33" s="13">
        <v>0</v>
      </c>
      <c r="K33" s="58"/>
      <c r="L33" s="58"/>
      <c r="M33" s="13">
        <v>0</v>
      </c>
      <c r="N33" s="13">
        <v>0.66</v>
      </c>
      <c r="O33" s="13">
        <v>1.26</v>
      </c>
      <c r="P33" s="13">
        <v>0</v>
      </c>
      <c r="Q33" s="13">
        <v>15.38</v>
      </c>
      <c r="R33" s="13">
        <f t="shared" si="0"/>
        <v>91.11</v>
      </c>
      <c r="S33" s="14">
        <f t="shared" si="1"/>
        <v>182.22</v>
      </c>
      <c r="T33" s="12">
        <v>0</v>
      </c>
      <c r="U33" s="12">
        <v>0</v>
      </c>
      <c r="V33" s="2">
        <v>6.01</v>
      </c>
      <c r="W33" s="2">
        <v>0</v>
      </c>
      <c r="X33" s="2">
        <v>93.99</v>
      </c>
      <c r="Y33" s="2">
        <v>100</v>
      </c>
      <c r="Z33" s="2">
        <v>6</v>
      </c>
      <c r="AA33" s="2">
        <v>6.3</v>
      </c>
      <c r="AB33" s="2">
        <v>38.700000000000003</v>
      </c>
      <c r="AC33" s="2">
        <v>41.2</v>
      </c>
      <c r="AD33" s="2">
        <v>63.1</v>
      </c>
      <c r="AE33" s="2">
        <v>67.099999999999994</v>
      </c>
      <c r="AF33" s="2">
        <v>79</v>
      </c>
      <c r="AG33" s="2">
        <v>52.2</v>
      </c>
      <c r="AH33" s="2">
        <v>55.6</v>
      </c>
      <c r="AI33" s="2">
        <v>0.5302</v>
      </c>
      <c r="AJ33" s="2">
        <v>0.56410000000000005</v>
      </c>
      <c r="AK33" s="2">
        <v>0.49559999999999998</v>
      </c>
      <c r="AL33" s="2">
        <v>0.52729999999999999</v>
      </c>
      <c r="AM33" s="2">
        <v>0.25629999999999997</v>
      </c>
      <c r="AN33" s="2">
        <v>0.2727</v>
      </c>
      <c r="AO33" s="2">
        <v>0.27</v>
      </c>
      <c r="AP33" s="2">
        <v>0.28999999999999998</v>
      </c>
      <c r="AQ33" s="2">
        <v>0.14000000000000001</v>
      </c>
      <c r="AR33" s="2">
        <v>0.15</v>
      </c>
      <c r="AS33" s="2">
        <v>1.02</v>
      </c>
      <c r="AT33" s="2">
        <v>1.08</v>
      </c>
      <c r="AU33" s="2">
        <v>0.12</v>
      </c>
      <c r="AV33" s="2">
        <v>0.13</v>
      </c>
      <c r="AW33" s="2">
        <v>51</v>
      </c>
      <c r="AX33" s="2">
        <v>67.099999999999994</v>
      </c>
      <c r="AY33" s="2">
        <v>71.3</v>
      </c>
      <c r="AZ33" s="2">
        <v>99</v>
      </c>
      <c r="BA33" s="2">
        <v>4.17</v>
      </c>
      <c r="BB33" s="2">
        <v>4.4400000000000004</v>
      </c>
      <c r="BC33" s="2">
        <v>5.01</v>
      </c>
      <c r="BD33" s="2">
        <v>5.33</v>
      </c>
      <c r="BE33" s="2">
        <v>1.6</v>
      </c>
      <c r="BF33" s="2">
        <v>1.7</v>
      </c>
      <c r="BG33" s="2">
        <v>2.2000000000000002</v>
      </c>
      <c r="BH33" s="2">
        <v>2.2999999999999998</v>
      </c>
      <c r="BI33" s="2"/>
      <c r="BJ33" s="2"/>
      <c r="BK33" s="2"/>
      <c r="BL33" s="2"/>
      <c r="BM33" s="2"/>
      <c r="BN33" s="2"/>
      <c r="CD33" s="2" t="s">
        <v>97</v>
      </c>
    </row>
    <row r="34" spans="1:82" ht="14.25" hidden="1" x14ac:dyDescent="0.45">
      <c r="A34" s="2" t="s">
        <v>98</v>
      </c>
      <c r="B34" s="2" t="s">
        <v>404</v>
      </c>
      <c r="C34" s="21" t="s">
        <v>297</v>
      </c>
      <c r="D34" s="2">
        <v>2019</v>
      </c>
      <c r="E34" s="11">
        <v>43626</v>
      </c>
      <c r="F34" s="12">
        <v>20</v>
      </c>
      <c r="G34" s="13">
        <v>5.43</v>
      </c>
      <c r="H34" s="13">
        <v>13.74</v>
      </c>
      <c r="I34" s="13">
        <v>15.67</v>
      </c>
      <c r="J34" s="13">
        <v>0.06</v>
      </c>
      <c r="K34" s="58"/>
      <c r="L34" s="58"/>
      <c r="M34" s="13">
        <v>0</v>
      </c>
      <c r="N34" s="13">
        <v>1.1299999999999999</v>
      </c>
      <c r="O34" s="13">
        <v>0.17</v>
      </c>
      <c r="P34" s="13">
        <v>0</v>
      </c>
      <c r="Q34" s="13">
        <v>21.13</v>
      </c>
      <c r="R34" s="13">
        <f t="shared" ref="R34:R65" si="2">SUM(G34:Q34)</f>
        <v>57.330000000000013</v>
      </c>
      <c r="S34" s="14">
        <f t="shared" si="1"/>
        <v>114.66000000000003</v>
      </c>
      <c r="T34" s="12">
        <v>0</v>
      </c>
      <c r="U34" s="12">
        <v>23</v>
      </c>
      <c r="V34" s="2">
        <v>5.98</v>
      </c>
      <c r="W34" s="2">
        <v>0</v>
      </c>
      <c r="X34" s="2">
        <v>94.02</v>
      </c>
      <c r="Y34" s="2">
        <v>100</v>
      </c>
      <c r="Z34" s="2">
        <v>8.3000000000000007</v>
      </c>
      <c r="AA34" s="2">
        <v>8.8000000000000007</v>
      </c>
      <c r="AB34" s="2">
        <v>37.9</v>
      </c>
      <c r="AC34" s="2">
        <v>40.4</v>
      </c>
      <c r="AD34" s="2">
        <v>64.2</v>
      </c>
      <c r="AE34" s="2">
        <v>68.3</v>
      </c>
      <c r="AF34" s="2">
        <v>78</v>
      </c>
      <c r="AG34" s="2">
        <v>53.2</v>
      </c>
      <c r="AH34" s="2">
        <v>56.5</v>
      </c>
      <c r="AI34" s="2">
        <v>0.54059999999999997</v>
      </c>
      <c r="AJ34" s="2">
        <v>0.57499999999999996</v>
      </c>
      <c r="AK34" s="2">
        <v>0.51</v>
      </c>
      <c r="AL34" s="2">
        <v>0.54239999999999999</v>
      </c>
      <c r="AM34" s="2">
        <v>0.26950000000000002</v>
      </c>
      <c r="AN34" s="2">
        <v>0.28660000000000002</v>
      </c>
      <c r="AO34" s="2">
        <v>0.21</v>
      </c>
      <c r="AP34" s="2">
        <v>0.22</v>
      </c>
      <c r="AQ34" s="2">
        <v>0.17</v>
      </c>
      <c r="AR34" s="2">
        <v>0.18</v>
      </c>
      <c r="AS34" s="2">
        <v>1.1000000000000001</v>
      </c>
      <c r="AT34" s="2">
        <v>1.17</v>
      </c>
      <c r="AU34" s="2">
        <v>0.14000000000000001</v>
      </c>
      <c r="AV34" s="2">
        <v>0.15</v>
      </c>
      <c r="AW34" s="2">
        <v>57</v>
      </c>
      <c r="AX34" s="2">
        <v>68.400000000000006</v>
      </c>
      <c r="AY34" s="2">
        <v>72.7</v>
      </c>
      <c r="AZ34" s="2">
        <v>112</v>
      </c>
      <c r="BA34" s="2">
        <v>4.95</v>
      </c>
      <c r="BB34" s="2">
        <v>5.26</v>
      </c>
      <c r="BC34" s="2">
        <v>4.3</v>
      </c>
      <c r="BD34" s="2">
        <v>4.57</v>
      </c>
      <c r="BE34" s="2">
        <v>1.5</v>
      </c>
      <c r="BF34" s="2">
        <v>1.6</v>
      </c>
      <c r="BG34" s="2">
        <v>1.4</v>
      </c>
      <c r="BH34" s="2">
        <v>1.5</v>
      </c>
      <c r="BI34" s="2"/>
      <c r="BJ34" s="2"/>
      <c r="BK34" s="2"/>
      <c r="BL34" s="2"/>
      <c r="BM34" s="2"/>
      <c r="BN34" s="2"/>
    </row>
    <row r="35" spans="1:82" ht="14.25" hidden="1" x14ac:dyDescent="0.45">
      <c r="A35" s="2" t="s">
        <v>100</v>
      </c>
      <c r="B35" s="2" t="s">
        <v>404</v>
      </c>
      <c r="C35" s="21" t="s">
        <v>297</v>
      </c>
      <c r="D35" s="2">
        <v>2019</v>
      </c>
      <c r="E35" s="11">
        <v>43627</v>
      </c>
      <c r="F35" s="12">
        <v>21</v>
      </c>
      <c r="G35" s="13">
        <v>0</v>
      </c>
      <c r="H35" s="13">
        <v>14.16</v>
      </c>
      <c r="I35" s="13">
        <v>12.98</v>
      </c>
      <c r="J35" s="13">
        <v>0</v>
      </c>
      <c r="K35" s="58"/>
      <c r="L35" s="58"/>
      <c r="M35" s="13">
        <v>0</v>
      </c>
      <c r="N35" s="13">
        <v>0.68</v>
      </c>
      <c r="O35" s="13">
        <v>0</v>
      </c>
      <c r="P35" s="13">
        <v>0</v>
      </c>
      <c r="Q35" s="13">
        <v>17.29</v>
      </c>
      <c r="R35" s="13">
        <f t="shared" si="2"/>
        <v>45.11</v>
      </c>
      <c r="S35" s="14">
        <f t="shared" si="1"/>
        <v>90.22</v>
      </c>
      <c r="T35" s="12">
        <v>80</v>
      </c>
      <c r="U35" s="12">
        <v>0</v>
      </c>
      <c r="V35" s="2">
        <v>5.86</v>
      </c>
      <c r="W35" s="2">
        <v>0</v>
      </c>
      <c r="X35" s="2">
        <v>94.14</v>
      </c>
      <c r="Y35" s="2">
        <v>100</v>
      </c>
      <c r="Z35" s="2">
        <v>10.9</v>
      </c>
      <c r="AA35" s="2">
        <v>11.5</v>
      </c>
      <c r="AB35" s="2">
        <v>38.4</v>
      </c>
      <c r="AC35" s="2">
        <v>40.700000000000003</v>
      </c>
      <c r="AD35" s="2">
        <v>62.3</v>
      </c>
      <c r="AE35" s="2">
        <v>66.2</v>
      </c>
      <c r="AF35" s="2">
        <v>80</v>
      </c>
      <c r="AG35" s="2">
        <v>52.8</v>
      </c>
      <c r="AH35" s="2">
        <v>56.1</v>
      </c>
      <c r="AI35" s="2">
        <v>0.53680000000000005</v>
      </c>
      <c r="AJ35" s="2">
        <v>0.57020000000000004</v>
      </c>
      <c r="AK35" s="2">
        <v>0.50429999999999997</v>
      </c>
      <c r="AL35" s="2">
        <v>0.53569999999999995</v>
      </c>
      <c r="AM35" s="2">
        <v>0.2641</v>
      </c>
      <c r="AN35" s="2">
        <v>0.28050000000000003</v>
      </c>
      <c r="AO35" s="2">
        <v>0.33</v>
      </c>
      <c r="AP35" s="2">
        <v>0.35</v>
      </c>
      <c r="AQ35" s="2">
        <v>0.23</v>
      </c>
      <c r="AR35" s="2">
        <v>0.24</v>
      </c>
      <c r="AS35" s="2">
        <v>1.64</v>
      </c>
      <c r="AT35" s="2">
        <v>1.74</v>
      </c>
      <c r="AU35" s="2">
        <v>0.16</v>
      </c>
      <c r="AV35" s="2">
        <v>0.17</v>
      </c>
      <c r="AW35" s="2">
        <v>59</v>
      </c>
      <c r="AX35" s="2">
        <v>70.3</v>
      </c>
      <c r="AY35" s="2">
        <v>74.7</v>
      </c>
      <c r="AZ35" s="2">
        <v>113</v>
      </c>
      <c r="BA35" s="2">
        <v>6.59</v>
      </c>
      <c r="BB35" s="2">
        <v>7</v>
      </c>
      <c r="BC35" s="2">
        <v>4.2699999999999996</v>
      </c>
      <c r="BD35" s="2">
        <v>4.54</v>
      </c>
      <c r="BE35" s="2">
        <v>1.9</v>
      </c>
      <c r="BF35" s="2">
        <v>2</v>
      </c>
      <c r="BG35" s="2">
        <v>0.2</v>
      </c>
      <c r="BH35" s="2">
        <v>0.2</v>
      </c>
      <c r="BI35" s="2"/>
      <c r="BJ35" s="2"/>
      <c r="BK35" s="2"/>
      <c r="BL35" s="2"/>
      <c r="BM35" s="2"/>
      <c r="BN35" s="2"/>
    </row>
    <row r="36" spans="1:82" ht="14.25" hidden="1" x14ac:dyDescent="0.45">
      <c r="A36" s="2" t="s">
        <v>93</v>
      </c>
      <c r="B36" s="2" t="s">
        <v>404</v>
      </c>
      <c r="C36" s="21" t="s">
        <v>297</v>
      </c>
      <c r="D36" s="2">
        <v>2019</v>
      </c>
      <c r="E36" s="11">
        <v>43621</v>
      </c>
      <c r="F36" s="12">
        <v>25</v>
      </c>
      <c r="G36" s="13">
        <v>0</v>
      </c>
      <c r="H36" s="13">
        <v>24.85</v>
      </c>
      <c r="I36" s="13">
        <v>38.15</v>
      </c>
      <c r="J36" s="13">
        <v>0.06</v>
      </c>
      <c r="K36" s="58"/>
      <c r="L36" s="58"/>
      <c r="M36" s="13">
        <v>0</v>
      </c>
      <c r="N36" s="13">
        <v>4.46</v>
      </c>
      <c r="O36" s="13">
        <v>0.65</v>
      </c>
      <c r="P36" s="13">
        <v>0</v>
      </c>
      <c r="Q36" s="13">
        <v>13.51</v>
      </c>
      <c r="R36" s="13">
        <f t="shared" si="2"/>
        <v>81.680000000000007</v>
      </c>
      <c r="S36" s="14">
        <f t="shared" si="1"/>
        <v>163.36000000000001</v>
      </c>
      <c r="T36" s="12">
        <v>0</v>
      </c>
      <c r="U36" s="12">
        <v>0</v>
      </c>
      <c r="V36" s="2">
        <v>6.03</v>
      </c>
      <c r="W36" s="2">
        <v>0</v>
      </c>
      <c r="X36" s="2">
        <v>93.97</v>
      </c>
      <c r="Y36" s="2">
        <v>100</v>
      </c>
      <c r="Z36" s="2">
        <v>8.5</v>
      </c>
      <c r="AA36" s="2">
        <v>9.1</v>
      </c>
      <c r="AB36" s="2">
        <v>35.700000000000003</v>
      </c>
      <c r="AC36" s="2">
        <v>38</v>
      </c>
      <c r="AD36" s="2">
        <v>59.5</v>
      </c>
      <c r="AE36" s="2">
        <v>63.3</v>
      </c>
      <c r="AF36" s="2">
        <v>87</v>
      </c>
      <c r="AG36" s="2">
        <v>55.7</v>
      </c>
      <c r="AH36" s="2">
        <v>59.3</v>
      </c>
      <c r="AI36" s="2">
        <v>0.56889999999999996</v>
      </c>
      <c r="AJ36" s="2">
        <v>0.60540000000000005</v>
      </c>
      <c r="AK36" s="2">
        <v>0.54879999999999995</v>
      </c>
      <c r="AL36" s="2">
        <v>0.58399999999999996</v>
      </c>
      <c r="AM36" s="2">
        <v>0.30520000000000003</v>
      </c>
      <c r="AN36" s="2">
        <v>0.32469999999999999</v>
      </c>
      <c r="AO36" s="2">
        <v>0.31</v>
      </c>
      <c r="AP36" s="2">
        <v>0.33</v>
      </c>
      <c r="AQ36" s="2">
        <v>0.16</v>
      </c>
      <c r="AR36" s="2">
        <v>0.17</v>
      </c>
      <c r="AS36" s="2">
        <v>1.36</v>
      </c>
      <c r="AT36" s="2">
        <v>1.45</v>
      </c>
      <c r="AU36" s="2">
        <v>0.12</v>
      </c>
      <c r="AV36" s="2">
        <v>0.13</v>
      </c>
      <c r="AW36" s="2">
        <v>54</v>
      </c>
      <c r="AX36" s="2">
        <v>70</v>
      </c>
      <c r="AY36" s="2">
        <v>74.5</v>
      </c>
      <c r="AZ36" s="2">
        <v>112</v>
      </c>
      <c r="BA36" s="2">
        <v>6.18</v>
      </c>
      <c r="BB36" s="2">
        <v>6.58</v>
      </c>
      <c r="BC36" s="2">
        <v>4.6399999999999997</v>
      </c>
      <c r="BD36" s="2">
        <v>4.9400000000000004</v>
      </c>
      <c r="BE36" s="2">
        <v>1.8</v>
      </c>
      <c r="BF36" s="2">
        <v>1.9</v>
      </c>
      <c r="BG36" s="2">
        <v>2.9</v>
      </c>
      <c r="BH36" s="2">
        <v>3.1</v>
      </c>
      <c r="BI36" s="2"/>
      <c r="BJ36" s="2"/>
      <c r="BK36" s="2"/>
      <c r="BL36" s="2"/>
      <c r="BM36" s="2"/>
      <c r="BN36" s="2"/>
    </row>
    <row r="37" spans="1:82" ht="14.25" hidden="1" x14ac:dyDescent="0.45">
      <c r="A37" s="2" t="s">
        <v>101</v>
      </c>
      <c r="B37" s="2" t="s">
        <v>404</v>
      </c>
      <c r="C37" s="21" t="s">
        <v>297</v>
      </c>
      <c r="D37" s="2">
        <v>2019</v>
      </c>
      <c r="E37" s="11">
        <v>43627</v>
      </c>
      <c r="F37" s="12">
        <v>27</v>
      </c>
      <c r="G37" s="13">
        <v>2.29</v>
      </c>
      <c r="H37" s="13">
        <v>28.22</v>
      </c>
      <c r="I37" s="13">
        <v>19.670000000000002</v>
      </c>
      <c r="J37" s="13">
        <v>0</v>
      </c>
      <c r="K37" s="58"/>
      <c r="L37" s="58"/>
      <c r="M37" s="13">
        <v>0</v>
      </c>
      <c r="N37" s="13">
        <v>0.02</v>
      </c>
      <c r="O37" s="13">
        <v>0</v>
      </c>
      <c r="P37" s="13">
        <v>0</v>
      </c>
      <c r="Q37" s="13">
        <v>19.95</v>
      </c>
      <c r="R37" s="13">
        <f t="shared" si="2"/>
        <v>70.150000000000006</v>
      </c>
      <c r="S37" s="14">
        <f t="shared" si="1"/>
        <v>140.30000000000001</v>
      </c>
      <c r="T37" s="12">
        <v>0</v>
      </c>
      <c r="U37" s="12">
        <v>12</v>
      </c>
      <c r="V37" s="2">
        <v>5.77</v>
      </c>
      <c r="W37" s="2">
        <v>0</v>
      </c>
      <c r="X37" s="2">
        <v>94.23</v>
      </c>
      <c r="Y37" s="2">
        <v>100</v>
      </c>
      <c r="Z37" s="2">
        <v>8.5</v>
      </c>
      <c r="AA37" s="2">
        <v>9</v>
      </c>
      <c r="AB37" s="2">
        <v>38.200000000000003</v>
      </c>
      <c r="AC37" s="2">
        <v>40.5</v>
      </c>
      <c r="AD37" s="2">
        <v>64.099999999999994</v>
      </c>
      <c r="AE37" s="2">
        <v>68</v>
      </c>
      <c r="AF37" s="2">
        <v>78</v>
      </c>
      <c r="AG37" s="2">
        <v>53.1</v>
      </c>
      <c r="AH37" s="2">
        <v>56.3</v>
      </c>
      <c r="AI37" s="2">
        <v>0.53979999999999995</v>
      </c>
      <c r="AJ37" s="2">
        <v>0.57289999999999996</v>
      </c>
      <c r="AK37" s="2">
        <v>0.50829999999999997</v>
      </c>
      <c r="AL37" s="2">
        <v>0.53939999999999999</v>
      </c>
      <c r="AM37" s="2">
        <v>0.26750000000000002</v>
      </c>
      <c r="AN37" s="2">
        <v>0.28389999999999999</v>
      </c>
      <c r="AO37" s="2">
        <v>0.24</v>
      </c>
      <c r="AP37" s="2">
        <v>0.26</v>
      </c>
      <c r="AQ37" s="2">
        <v>0.17</v>
      </c>
      <c r="AR37" s="2">
        <v>0.18</v>
      </c>
      <c r="AS37" s="2">
        <v>1.31</v>
      </c>
      <c r="AT37" s="2">
        <v>1.39</v>
      </c>
      <c r="AU37" s="2">
        <v>0.14000000000000001</v>
      </c>
      <c r="AV37" s="2">
        <v>0.15</v>
      </c>
      <c r="AW37" s="2">
        <v>56</v>
      </c>
      <c r="AX37" s="2">
        <v>69.2</v>
      </c>
      <c r="AY37" s="2">
        <v>73.5</v>
      </c>
      <c r="AZ37" s="2">
        <v>112</v>
      </c>
      <c r="BA37" s="2">
        <v>4.8600000000000003</v>
      </c>
      <c r="BB37" s="2">
        <v>5.16</v>
      </c>
      <c r="BC37" s="2">
        <v>4.38</v>
      </c>
      <c r="BD37" s="2">
        <v>4.6500000000000004</v>
      </c>
      <c r="BE37" s="2">
        <v>1.6</v>
      </c>
      <c r="BF37" s="2">
        <v>1.7</v>
      </c>
      <c r="BG37" s="2">
        <v>1.7</v>
      </c>
      <c r="BH37" s="2">
        <v>1.9</v>
      </c>
      <c r="BI37" s="2"/>
      <c r="BJ37" s="2"/>
      <c r="BK37" s="2"/>
      <c r="BL37" s="2"/>
      <c r="BM37" s="2"/>
      <c r="BN37" s="2"/>
    </row>
    <row r="38" spans="1:82" ht="14.25" hidden="1" x14ac:dyDescent="0.45">
      <c r="A38" s="2" t="s">
        <v>195</v>
      </c>
      <c r="B38" s="2" t="s">
        <v>405</v>
      </c>
      <c r="C38" s="21" t="s">
        <v>297</v>
      </c>
      <c r="D38" s="2">
        <v>2019</v>
      </c>
      <c r="E38" s="11">
        <v>43676</v>
      </c>
      <c r="F38" s="12">
        <v>4</v>
      </c>
      <c r="G38" s="13">
        <v>0</v>
      </c>
      <c r="H38" s="13">
        <v>39.75</v>
      </c>
      <c r="I38" s="13">
        <v>15.79</v>
      </c>
      <c r="J38" s="13">
        <v>0</v>
      </c>
      <c r="K38" s="58"/>
      <c r="L38" s="58"/>
      <c r="M38" s="13">
        <v>0</v>
      </c>
      <c r="N38" s="13">
        <v>1.07</v>
      </c>
      <c r="O38" s="13">
        <v>0</v>
      </c>
      <c r="P38" s="13">
        <v>0</v>
      </c>
      <c r="Q38" s="13">
        <v>9.3800000000000008</v>
      </c>
      <c r="R38" s="13">
        <f t="shared" si="2"/>
        <v>65.989999999999995</v>
      </c>
      <c r="S38" s="14">
        <f t="shared" si="1"/>
        <v>131.97999999999999</v>
      </c>
      <c r="T38" s="12">
        <v>60</v>
      </c>
      <c r="U38" s="12">
        <v>0</v>
      </c>
      <c r="V38" s="2">
        <v>4.74</v>
      </c>
      <c r="W38" s="2">
        <v>0</v>
      </c>
      <c r="X38" s="2">
        <v>95.26</v>
      </c>
      <c r="Y38" s="2">
        <v>100</v>
      </c>
      <c r="Z38" s="2">
        <v>6.7</v>
      </c>
      <c r="AA38" s="2">
        <v>7.1</v>
      </c>
      <c r="AB38" s="2">
        <v>46</v>
      </c>
      <c r="AC38" s="2">
        <v>48.3</v>
      </c>
      <c r="AD38" s="2">
        <v>75.2</v>
      </c>
      <c r="AE38" s="2">
        <v>79</v>
      </c>
      <c r="AF38" s="2">
        <v>60</v>
      </c>
      <c r="AG38" s="2">
        <v>45.3</v>
      </c>
      <c r="AH38" s="2">
        <v>47.5</v>
      </c>
      <c r="AI38" s="2">
        <v>0.4521</v>
      </c>
      <c r="AJ38" s="2">
        <v>0.47460000000000002</v>
      </c>
      <c r="AK38" s="2">
        <v>0.38090000000000002</v>
      </c>
      <c r="AL38" s="2">
        <v>0.39989999999999998</v>
      </c>
      <c r="AM38" s="2">
        <v>0.14680000000000001</v>
      </c>
      <c r="AN38" s="2">
        <v>0.15409999999999999</v>
      </c>
      <c r="AO38" s="2">
        <v>0.27</v>
      </c>
      <c r="AP38" s="2">
        <v>0.28000000000000003</v>
      </c>
      <c r="AQ38" s="2">
        <v>0.1</v>
      </c>
      <c r="AR38" s="2">
        <v>0.11</v>
      </c>
      <c r="AS38" s="2">
        <v>0.51</v>
      </c>
      <c r="AT38" s="2">
        <v>0.54</v>
      </c>
      <c r="AU38" s="2">
        <v>0.09</v>
      </c>
      <c r="AV38" s="2">
        <v>0.09</v>
      </c>
      <c r="AW38" s="2">
        <v>44</v>
      </c>
      <c r="AX38" s="2">
        <v>54.8</v>
      </c>
      <c r="AY38" s="2">
        <v>57.5</v>
      </c>
      <c r="AZ38" s="2">
        <v>68</v>
      </c>
      <c r="BA38" s="2">
        <v>3.66</v>
      </c>
      <c r="BB38" s="2">
        <v>3.84</v>
      </c>
      <c r="BC38" s="2">
        <v>6.88</v>
      </c>
      <c r="BD38" s="2">
        <v>7.22</v>
      </c>
      <c r="BE38" s="2">
        <v>1.3</v>
      </c>
      <c r="BF38" s="2">
        <v>1.4</v>
      </c>
      <c r="BG38" s="2">
        <v>0.4</v>
      </c>
      <c r="BH38" s="2">
        <v>0.4</v>
      </c>
      <c r="BI38" s="2"/>
      <c r="BJ38" s="2"/>
      <c r="BK38" s="2"/>
      <c r="BL38" s="2"/>
      <c r="BM38" s="2"/>
      <c r="BN38" s="2"/>
    </row>
    <row r="39" spans="1:82" ht="14.25" hidden="1" x14ac:dyDescent="0.45">
      <c r="A39" s="2" t="s">
        <v>196</v>
      </c>
      <c r="B39" s="2" t="s">
        <v>405</v>
      </c>
      <c r="C39" s="21" t="s">
        <v>297</v>
      </c>
      <c r="D39" s="2">
        <v>2019</v>
      </c>
      <c r="E39" s="11">
        <v>43676</v>
      </c>
      <c r="F39" s="12">
        <v>5</v>
      </c>
      <c r="G39" s="13">
        <v>1.32</v>
      </c>
      <c r="H39" s="13">
        <v>36.57</v>
      </c>
      <c r="I39" s="13">
        <v>28.24</v>
      </c>
      <c r="J39" s="13">
        <v>0.03</v>
      </c>
      <c r="K39" s="58"/>
      <c r="L39" s="58"/>
      <c r="M39" s="13">
        <v>0</v>
      </c>
      <c r="N39" s="13">
        <v>2.35</v>
      </c>
      <c r="O39" s="13">
        <v>1.53</v>
      </c>
      <c r="P39" s="13">
        <v>0</v>
      </c>
      <c r="Q39" s="13">
        <v>6.9</v>
      </c>
      <c r="R39" s="13">
        <f t="shared" si="2"/>
        <v>76.94</v>
      </c>
      <c r="S39" s="14">
        <f t="shared" si="1"/>
        <v>153.88</v>
      </c>
      <c r="T39" s="12">
        <v>0</v>
      </c>
      <c r="U39" s="12">
        <v>0</v>
      </c>
      <c r="V39" s="2">
        <v>4.91</v>
      </c>
      <c r="W39" s="2">
        <v>0</v>
      </c>
      <c r="X39" s="2">
        <v>95.09</v>
      </c>
      <c r="Y39" s="2">
        <v>100</v>
      </c>
      <c r="Z39" s="2">
        <v>7.4</v>
      </c>
      <c r="AA39" s="2">
        <v>7.8</v>
      </c>
      <c r="AB39" s="2">
        <v>43.6</v>
      </c>
      <c r="AC39" s="2">
        <v>45.9</v>
      </c>
      <c r="AD39" s="2">
        <v>70.5</v>
      </c>
      <c r="AE39" s="2">
        <v>74.099999999999994</v>
      </c>
      <c r="AF39" s="2">
        <v>67</v>
      </c>
      <c r="AG39" s="2">
        <v>47.8</v>
      </c>
      <c r="AH39" s="2">
        <v>50.2</v>
      </c>
      <c r="AI39" s="2">
        <v>0.48010000000000003</v>
      </c>
      <c r="AJ39" s="2">
        <v>0.50490000000000002</v>
      </c>
      <c r="AK39" s="2">
        <v>0.42199999999999999</v>
      </c>
      <c r="AL39" s="2">
        <v>0.44379999999999997</v>
      </c>
      <c r="AM39" s="2">
        <v>0.18559999999999999</v>
      </c>
      <c r="AN39" s="2">
        <v>0.19520000000000001</v>
      </c>
      <c r="AO39" s="2">
        <v>0.26</v>
      </c>
      <c r="AP39" s="2">
        <v>0.27</v>
      </c>
      <c r="AQ39" s="2">
        <v>0.11</v>
      </c>
      <c r="AR39" s="2">
        <v>0.12</v>
      </c>
      <c r="AS39" s="2">
        <v>0.55000000000000004</v>
      </c>
      <c r="AT39" s="2">
        <v>0.57999999999999996</v>
      </c>
      <c r="AU39" s="2">
        <v>0.09</v>
      </c>
      <c r="AV39" s="2">
        <v>0.09</v>
      </c>
      <c r="AW39" s="2">
        <v>42</v>
      </c>
      <c r="AX39" s="2">
        <v>56.7</v>
      </c>
      <c r="AY39" s="2">
        <v>59.6</v>
      </c>
      <c r="AZ39" s="2">
        <v>73</v>
      </c>
      <c r="BA39" s="2">
        <v>4.67</v>
      </c>
      <c r="BB39" s="2">
        <v>4.91</v>
      </c>
      <c r="BC39" s="2">
        <v>6.96</v>
      </c>
      <c r="BD39" s="2">
        <v>7.32</v>
      </c>
      <c r="BE39" s="2">
        <v>1.5</v>
      </c>
      <c r="BF39" s="2">
        <v>1.6</v>
      </c>
      <c r="BG39" s="2">
        <v>1.6</v>
      </c>
      <c r="BH39" s="2">
        <v>1.6</v>
      </c>
      <c r="BI39" s="2"/>
      <c r="BJ39" s="2"/>
      <c r="BK39" s="2"/>
      <c r="BL39" s="2"/>
      <c r="BM39" s="2"/>
      <c r="BN39" s="2"/>
    </row>
    <row r="40" spans="1:82" ht="14.25" hidden="1" x14ac:dyDescent="0.45">
      <c r="A40" s="2" t="s">
        <v>197</v>
      </c>
      <c r="B40" s="2" t="s">
        <v>405</v>
      </c>
      <c r="C40" s="21" t="s">
        <v>297</v>
      </c>
      <c r="D40" s="2">
        <v>2019</v>
      </c>
      <c r="E40" s="11">
        <v>43676</v>
      </c>
      <c r="F40" s="12">
        <v>8</v>
      </c>
      <c r="G40" s="13">
        <v>2.66</v>
      </c>
      <c r="H40" s="13">
        <v>5.15</v>
      </c>
      <c r="I40" s="13">
        <v>35.08</v>
      </c>
      <c r="J40" s="13">
        <v>0</v>
      </c>
      <c r="K40" s="58"/>
      <c r="L40" s="58"/>
      <c r="M40" s="13">
        <v>0</v>
      </c>
      <c r="N40" s="13">
        <v>0.76</v>
      </c>
      <c r="O40" s="13">
        <v>4.28</v>
      </c>
      <c r="P40" s="13">
        <v>0</v>
      </c>
      <c r="Q40" s="13">
        <v>1.57</v>
      </c>
      <c r="R40" s="13">
        <f t="shared" si="2"/>
        <v>49.5</v>
      </c>
      <c r="S40" s="14">
        <f t="shared" si="1"/>
        <v>99</v>
      </c>
      <c r="T40" s="12">
        <v>65</v>
      </c>
      <c r="U40" s="12">
        <v>4</v>
      </c>
      <c r="V40" s="2">
        <v>4.82</v>
      </c>
      <c r="W40" s="2">
        <v>0</v>
      </c>
      <c r="X40" s="2">
        <v>95.18</v>
      </c>
      <c r="Y40" s="2">
        <v>100</v>
      </c>
      <c r="Z40" s="2">
        <v>6.2</v>
      </c>
      <c r="AA40" s="2">
        <v>6.6</v>
      </c>
      <c r="AB40" s="2">
        <v>48.7</v>
      </c>
      <c r="AC40" s="2">
        <v>51.2</v>
      </c>
      <c r="AD40" s="2">
        <v>75.900000000000006</v>
      </c>
      <c r="AE40" s="2">
        <v>79.7</v>
      </c>
      <c r="AF40" s="2">
        <v>57</v>
      </c>
      <c r="AG40" s="2">
        <v>42.1</v>
      </c>
      <c r="AH40" s="2">
        <v>44.2</v>
      </c>
      <c r="AI40" s="2">
        <v>0.4168</v>
      </c>
      <c r="AJ40" s="2">
        <v>0.43790000000000001</v>
      </c>
      <c r="AK40" s="2">
        <v>0.32919999999999999</v>
      </c>
      <c r="AL40" s="2">
        <v>0.3458</v>
      </c>
      <c r="AM40" s="2">
        <v>9.8100000000000007E-2</v>
      </c>
      <c r="AN40" s="2">
        <v>0.1031</v>
      </c>
      <c r="AO40" s="2">
        <v>0.34</v>
      </c>
      <c r="AP40" s="2">
        <v>0.36</v>
      </c>
      <c r="AQ40" s="2">
        <v>0.1</v>
      </c>
      <c r="AR40" s="2">
        <v>0.1</v>
      </c>
      <c r="AS40" s="2">
        <v>0.4</v>
      </c>
      <c r="AT40" s="2">
        <v>0.42</v>
      </c>
      <c r="AU40" s="2">
        <v>0.1</v>
      </c>
      <c r="AV40" s="2">
        <v>0.1</v>
      </c>
      <c r="AW40" s="2">
        <v>41</v>
      </c>
      <c r="AX40" s="2">
        <v>51.7</v>
      </c>
      <c r="AY40" s="2">
        <v>54.3</v>
      </c>
      <c r="AZ40" s="2">
        <v>58</v>
      </c>
      <c r="BA40" s="2">
        <v>3.07</v>
      </c>
      <c r="BB40" s="2">
        <v>3.23</v>
      </c>
      <c r="BC40" s="2">
        <v>7.79</v>
      </c>
      <c r="BD40" s="2">
        <v>8.18</v>
      </c>
      <c r="BE40" s="2">
        <v>1.2</v>
      </c>
      <c r="BF40" s="2">
        <v>1.3</v>
      </c>
      <c r="BG40" s="2">
        <v>1.1000000000000001</v>
      </c>
      <c r="BH40" s="2">
        <v>1.1000000000000001</v>
      </c>
      <c r="BI40" s="2"/>
      <c r="BJ40" s="2"/>
      <c r="BK40" s="2"/>
      <c r="BL40" s="2"/>
      <c r="BM40" s="2"/>
      <c r="BN40" s="2"/>
    </row>
    <row r="41" spans="1:82" ht="14.25" hidden="1" x14ac:dyDescent="0.45">
      <c r="A41" s="2" t="s">
        <v>198</v>
      </c>
      <c r="B41" s="2" t="s">
        <v>405</v>
      </c>
      <c r="C41" s="21" t="s">
        <v>297</v>
      </c>
      <c r="D41" s="2">
        <v>2019</v>
      </c>
      <c r="E41" s="11">
        <v>43676</v>
      </c>
      <c r="F41" s="12">
        <v>11</v>
      </c>
      <c r="G41" s="13">
        <v>5.42</v>
      </c>
      <c r="H41" s="13">
        <v>12.98</v>
      </c>
      <c r="I41" s="13">
        <v>31.24</v>
      </c>
      <c r="J41" s="13">
        <v>0</v>
      </c>
      <c r="K41" s="58"/>
      <c r="L41" s="58"/>
      <c r="M41" s="13">
        <v>0</v>
      </c>
      <c r="N41" s="13">
        <v>3.64</v>
      </c>
      <c r="O41" s="13">
        <v>0</v>
      </c>
      <c r="P41" s="13">
        <v>0</v>
      </c>
      <c r="Q41" s="13">
        <v>1.64</v>
      </c>
      <c r="R41" s="13">
        <f t="shared" si="2"/>
        <v>54.92</v>
      </c>
      <c r="S41" s="14">
        <f t="shared" si="1"/>
        <v>109.84</v>
      </c>
      <c r="T41" s="12">
        <v>28</v>
      </c>
      <c r="U41" s="12">
        <v>5</v>
      </c>
      <c r="V41" s="2">
        <v>4.82</v>
      </c>
      <c r="W41" s="2">
        <v>0</v>
      </c>
      <c r="X41" s="2">
        <v>95.18</v>
      </c>
      <c r="Y41" s="2">
        <v>100</v>
      </c>
      <c r="Z41" s="2">
        <v>4.7</v>
      </c>
      <c r="AA41" s="2">
        <v>4.9000000000000004</v>
      </c>
      <c r="AB41" s="2">
        <v>49.5</v>
      </c>
      <c r="AC41" s="2">
        <v>52</v>
      </c>
      <c r="AD41" s="2">
        <v>75.7</v>
      </c>
      <c r="AE41" s="2">
        <v>79.599999999999994</v>
      </c>
      <c r="AF41" s="2">
        <v>57</v>
      </c>
      <c r="AG41" s="2">
        <v>41.2</v>
      </c>
      <c r="AH41" s="2">
        <v>43.3</v>
      </c>
      <c r="AI41" s="2">
        <v>0.40670000000000001</v>
      </c>
      <c r="AJ41" s="2">
        <v>0.42730000000000001</v>
      </c>
      <c r="AK41" s="2">
        <v>0.31419999999999998</v>
      </c>
      <c r="AL41" s="2">
        <v>0.3301</v>
      </c>
      <c r="AM41" s="2">
        <v>8.3900000000000002E-2</v>
      </c>
      <c r="AN41" s="2">
        <v>8.8099999999999998E-2</v>
      </c>
      <c r="AO41" s="2">
        <v>0.26</v>
      </c>
      <c r="AP41" s="2">
        <v>0.27</v>
      </c>
      <c r="AQ41" s="2">
        <v>0.08</v>
      </c>
      <c r="AR41" s="2">
        <v>0.08</v>
      </c>
      <c r="AS41" s="2">
        <v>0.37</v>
      </c>
      <c r="AT41" s="2">
        <v>0.39</v>
      </c>
      <c r="AU41" s="2">
        <v>0.04</v>
      </c>
      <c r="AV41" s="2">
        <v>0.04</v>
      </c>
      <c r="AW41" s="2">
        <v>41</v>
      </c>
      <c r="AX41" s="2">
        <v>51.9</v>
      </c>
      <c r="AY41" s="2">
        <v>54.5</v>
      </c>
      <c r="AZ41" s="2">
        <v>52</v>
      </c>
      <c r="BA41" s="2">
        <v>3.48</v>
      </c>
      <c r="BB41" s="2">
        <v>3.66</v>
      </c>
      <c r="BC41" s="2">
        <v>7.84</v>
      </c>
      <c r="BD41" s="2">
        <v>8.24</v>
      </c>
      <c r="BE41" s="2">
        <v>1.1000000000000001</v>
      </c>
      <c r="BF41" s="2">
        <v>1.1000000000000001</v>
      </c>
      <c r="BG41" s="2">
        <v>0.9</v>
      </c>
      <c r="BH41" s="2">
        <v>0.9</v>
      </c>
      <c r="BI41" s="2"/>
      <c r="BJ41" s="2"/>
      <c r="BK41" s="2"/>
      <c r="BL41" s="2"/>
      <c r="BM41" s="2"/>
      <c r="BN41" s="2"/>
    </row>
    <row r="42" spans="1:82" ht="14.25" hidden="1" x14ac:dyDescent="0.45">
      <c r="A42" s="2" t="s">
        <v>199</v>
      </c>
      <c r="B42" s="2" t="s">
        <v>405</v>
      </c>
      <c r="C42" s="21" t="s">
        <v>297</v>
      </c>
      <c r="D42" s="2">
        <v>2019</v>
      </c>
      <c r="E42" s="11">
        <v>43676</v>
      </c>
      <c r="F42" s="12">
        <v>16</v>
      </c>
      <c r="G42" s="13">
        <v>9.2200000000000006</v>
      </c>
      <c r="H42" s="13">
        <v>59.35</v>
      </c>
      <c r="I42" s="13">
        <v>21.3</v>
      </c>
      <c r="J42" s="13">
        <v>0.14000000000000001</v>
      </c>
      <c r="K42" s="58"/>
      <c r="L42" s="58"/>
      <c r="M42" s="13">
        <v>0</v>
      </c>
      <c r="N42" s="13">
        <v>3.71</v>
      </c>
      <c r="O42" s="13">
        <v>3.62</v>
      </c>
      <c r="P42" s="13">
        <v>0</v>
      </c>
      <c r="Q42" s="13">
        <v>0</v>
      </c>
      <c r="R42" s="13">
        <f t="shared" si="2"/>
        <v>97.34</v>
      </c>
      <c r="S42" s="14">
        <f t="shared" si="1"/>
        <v>194.68</v>
      </c>
      <c r="T42" s="12">
        <v>0</v>
      </c>
      <c r="U42" s="12">
        <v>0</v>
      </c>
      <c r="V42" s="2">
        <v>4.7</v>
      </c>
      <c r="W42" s="2">
        <v>0</v>
      </c>
      <c r="X42" s="2">
        <v>95.3</v>
      </c>
      <c r="Y42" s="2">
        <v>100</v>
      </c>
      <c r="Z42" s="2">
        <v>7.8</v>
      </c>
      <c r="AA42" s="2">
        <v>8.1999999999999993</v>
      </c>
      <c r="AB42" s="2">
        <v>43.3</v>
      </c>
      <c r="AC42" s="2">
        <v>45.5</v>
      </c>
      <c r="AD42" s="2">
        <v>71.7</v>
      </c>
      <c r="AE42" s="2">
        <v>75.2</v>
      </c>
      <c r="AF42" s="2">
        <v>66</v>
      </c>
      <c r="AG42" s="2">
        <v>48.3</v>
      </c>
      <c r="AH42" s="2">
        <v>50.7</v>
      </c>
      <c r="AI42" s="2">
        <v>0.4864</v>
      </c>
      <c r="AJ42" s="2">
        <v>0.51039999999999996</v>
      </c>
      <c r="AK42" s="2">
        <v>0.4304</v>
      </c>
      <c r="AL42" s="2">
        <v>0.4516</v>
      </c>
      <c r="AM42" s="2">
        <v>0.193</v>
      </c>
      <c r="AN42" s="2">
        <v>0.20250000000000001</v>
      </c>
      <c r="AO42" s="2">
        <v>0.34</v>
      </c>
      <c r="AP42" s="2">
        <v>0.36</v>
      </c>
      <c r="AQ42" s="2">
        <v>0.13</v>
      </c>
      <c r="AR42" s="2">
        <v>0.14000000000000001</v>
      </c>
      <c r="AS42" s="2">
        <v>0.46</v>
      </c>
      <c r="AT42" s="2">
        <v>0.48</v>
      </c>
      <c r="AU42" s="2">
        <v>0.1</v>
      </c>
      <c r="AV42" s="2">
        <v>0.11</v>
      </c>
      <c r="AW42" s="2">
        <v>41</v>
      </c>
      <c r="AX42" s="2">
        <v>56.6</v>
      </c>
      <c r="AY42" s="2">
        <v>59.3</v>
      </c>
      <c r="AZ42" s="2">
        <v>77</v>
      </c>
      <c r="BA42" s="2">
        <v>3</v>
      </c>
      <c r="BB42" s="2">
        <v>3.15</v>
      </c>
      <c r="BC42" s="2">
        <v>7.38</v>
      </c>
      <c r="BD42" s="2">
        <v>7.74</v>
      </c>
      <c r="BE42" s="2">
        <v>2</v>
      </c>
      <c r="BF42" s="2">
        <v>2.1</v>
      </c>
      <c r="BG42" s="2">
        <v>1.2</v>
      </c>
      <c r="BH42" s="2">
        <v>1.2</v>
      </c>
      <c r="BI42" s="2"/>
      <c r="BJ42" s="2"/>
      <c r="BK42" s="2"/>
      <c r="BL42" s="2"/>
      <c r="BM42" s="2"/>
      <c r="BN42" s="2"/>
    </row>
    <row r="43" spans="1:82" ht="14.25" hidden="1" x14ac:dyDescent="0.45">
      <c r="A43" s="2" t="s">
        <v>168</v>
      </c>
      <c r="B43" s="2" t="s">
        <v>394</v>
      </c>
      <c r="C43" s="21" t="s">
        <v>297</v>
      </c>
      <c r="D43" s="2">
        <v>2019</v>
      </c>
      <c r="E43" s="11">
        <v>43670</v>
      </c>
      <c r="F43" s="12">
        <v>1</v>
      </c>
      <c r="G43" s="13">
        <v>0.69</v>
      </c>
      <c r="H43" s="13">
        <v>107.22</v>
      </c>
      <c r="I43" s="13">
        <v>13.86</v>
      </c>
      <c r="J43" s="13">
        <v>0</v>
      </c>
      <c r="K43" s="58"/>
      <c r="L43" s="58"/>
      <c r="M43" s="13">
        <v>0</v>
      </c>
      <c r="N43" s="13">
        <v>0.84</v>
      </c>
      <c r="O43" s="13">
        <v>64.239999999999995</v>
      </c>
      <c r="P43" s="13">
        <v>0</v>
      </c>
      <c r="Q43" s="13">
        <v>1.47</v>
      </c>
      <c r="R43" s="13">
        <f t="shared" si="2"/>
        <v>188.32</v>
      </c>
      <c r="S43" s="14">
        <f t="shared" si="1"/>
        <v>376.64</v>
      </c>
      <c r="T43" s="12">
        <v>4</v>
      </c>
      <c r="U43" s="12">
        <v>0</v>
      </c>
      <c r="V43" s="2">
        <v>4.8899999999999997</v>
      </c>
      <c r="W43" s="2">
        <v>0</v>
      </c>
      <c r="X43" s="2">
        <v>95.11</v>
      </c>
      <c r="Y43" s="2">
        <v>100</v>
      </c>
      <c r="Z43" s="2">
        <v>7.8</v>
      </c>
      <c r="AA43" s="2">
        <v>8.1999999999999993</v>
      </c>
      <c r="AB43" s="2">
        <v>41.2</v>
      </c>
      <c r="AC43" s="2">
        <v>43.3</v>
      </c>
      <c r="AD43" s="2">
        <v>58.2</v>
      </c>
      <c r="AE43" s="2">
        <v>61.2</v>
      </c>
      <c r="AF43" s="2">
        <v>84</v>
      </c>
      <c r="AG43" s="2">
        <v>50.6</v>
      </c>
      <c r="AH43" s="2">
        <v>53.2</v>
      </c>
      <c r="AI43" s="2">
        <v>0.51180000000000003</v>
      </c>
      <c r="AJ43" s="2">
        <v>0.53810000000000002</v>
      </c>
      <c r="AK43" s="2">
        <v>0.46689999999999998</v>
      </c>
      <c r="AL43" s="2">
        <v>0.4909</v>
      </c>
      <c r="AM43" s="2">
        <v>0.22739999999999999</v>
      </c>
      <c r="AN43" s="2">
        <v>0.23910000000000001</v>
      </c>
      <c r="AO43" s="2">
        <v>0.53</v>
      </c>
      <c r="AP43" s="2">
        <v>0.56000000000000005</v>
      </c>
      <c r="AQ43" s="2">
        <v>0.16</v>
      </c>
      <c r="AR43" s="2">
        <v>0.17</v>
      </c>
      <c r="AS43" s="2">
        <v>0.95</v>
      </c>
      <c r="AT43" s="2">
        <v>1</v>
      </c>
      <c r="AU43" s="2">
        <v>0.15</v>
      </c>
      <c r="AV43" s="2">
        <v>0.16</v>
      </c>
      <c r="AW43" s="2">
        <v>44</v>
      </c>
      <c r="AX43" s="2">
        <v>63.3</v>
      </c>
      <c r="AY43" s="2">
        <v>66.599999999999994</v>
      </c>
      <c r="AZ43" s="2">
        <v>80</v>
      </c>
      <c r="BA43" s="2">
        <v>10.76</v>
      </c>
      <c r="BB43" s="2">
        <v>11.31</v>
      </c>
      <c r="BC43" s="2">
        <v>6.9</v>
      </c>
      <c r="BD43" s="2">
        <v>7.26</v>
      </c>
      <c r="BE43" s="2">
        <v>2.1</v>
      </c>
      <c r="BF43" s="2">
        <v>2.2000000000000002</v>
      </c>
      <c r="BG43" s="2">
        <v>0.8</v>
      </c>
      <c r="BH43" s="2">
        <v>0.8</v>
      </c>
      <c r="BI43" s="2"/>
      <c r="BJ43" s="2"/>
      <c r="BK43" s="2"/>
      <c r="BL43" s="2"/>
      <c r="BM43" s="2"/>
      <c r="BN43" s="2"/>
      <c r="CD43" s="2" t="s">
        <v>169</v>
      </c>
    </row>
    <row r="44" spans="1:82" ht="14.25" hidden="1" x14ac:dyDescent="0.45">
      <c r="A44" s="2" t="s">
        <v>143</v>
      </c>
      <c r="B44" s="2" t="s">
        <v>394</v>
      </c>
      <c r="C44" s="21" t="s">
        <v>303</v>
      </c>
      <c r="D44" s="2">
        <v>2019</v>
      </c>
      <c r="E44" s="11">
        <v>43661</v>
      </c>
      <c r="F44" s="12">
        <v>1</v>
      </c>
      <c r="G44" s="13">
        <v>0</v>
      </c>
      <c r="H44" s="13">
        <v>45.2</v>
      </c>
      <c r="I44" s="13">
        <v>30.2</v>
      </c>
      <c r="J44" s="13">
        <v>0.01</v>
      </c>
      <c r="K44" s="58"/>
      <c r="L44" s="58"/>
      <c r="M44" s="13">
        <v>0</v>
      </c>
      <c r="N44" s="13">
        <v>9.92</v>
      </c>
      <c r="O44" s="13">
        <v>0.3</v>
      </c>
      <c r="P44" s="13">
        <v>0</v>
      </c>
      <c r="Q44" s="13">
        <v>9.25</v>
      </c>
      <c r="R44" s="13">
        <f t="shared" si="2"/>
        <v>94.88000000000001</v>
      </c>
      <c r="S44" s="14">
        <f t="shared" si="1"/>
        <v>189.76000000000002</v>
      </c>
      <c r="T44" s="12">
        <v>0</v>
      </c>
      <c r="U44" s="12">
        <v>0</v>
      </c>
      <c r="V44" s="2">
        <v>4.6900000000000004</v>
      </c>
      <c r="W44" s="2">
        <v>0</v>
      </c>
      <c r="X44" s="2">
        <v>95.31</v>
      </c>
      <c r="Y44" s="2">
        <v>100</v>
      </c>
      <c r="Z44" s="2">
        <v>6.6</v>
      </c>
      <c r="AA44" s="2">
        <v>6.9</v>
      </c>
      <c r="AB44" s="2">
        <v>45.2</v>
      </c>
      <c r="AC44" s="2">
        <v>47.4</v>
      </c>
      <c r="AD44" s="2">
        <v>73</v>
      </c>
      <c r="AE44" s="2">
        <v>76.599999999999994</v>
      </c>
      <c r="AF44" s="2">
        <v>63</v>
      </c>
      <c r="AG44" s="2">
        <v>46.2</v>
      </c>
      <c r="AH44" s="2">
        <v>48.5</v>
      </c>
      <c r="AI44" s="2">
        <v>0.46239999999999998</v>
      </c>
      <c r="AJ44" s="2">
        <v>0.48509999999999998</v>
      </c>
      <c r="AK44" s="2">
        <v>0.3957</v>
      </c>
      <c r="AL44" s="2">
        <v>0.41520000000000001</v>
      </c>
      <c r="AM44" s="2">
        <v>0.16059999999999999</v>
      </c>
      <c r="AN44" s="2">
        <v>0.16850000000000001</v>
      </c>
      <c r="AO44" s="2">
        <v>0.32</v>
      </c>
      <c r="AP44" s="2">
        <v>0.34</v>
      </c>
      <c r="AQ44" s="2">
        <v>0.1</v>
      </c>
      <c r="AR44" s="2">
        <v>0.1</v>
      </c>
      <c r="AS44" s="2">
        <v>0.61</v>
      </c>
      <c r="AT44" s="2">
        <v>0.64</v>
      </c>
      <c r="AU44" s="2">
        <v>0.1</v>
      </c>
      <c r="AV44" s="2">
        <v>0.11</v>
      </c>
      <c r="AW44" s="2">
        <v>41</v>
      </c>
      <c r="AX44" s="2">
        <v>57</v>
      </c>
      <c r="AY44" s="2">
        <v>59.8</v>
      </c>
      <c r="AZ44" s="2">
        <v>70</v>
      </c>
      <c r="BA44" s="2">
        <v>2.73</v>
      </c>
      <c r="BB44" s="2">
        <v>2.86</v>
      </c>
      <c r="BC44" s="2">
        <v>7.19</v>
      </c>
      <c r="BD44" s="2">
        <v>7.54</v>
      </c>
      <c r="BE44" s="2">
        <v>1.3</v>
      </c>
      <c r="BF44" s="2">
        <v>1.4</v>
      </c>
      <c r="BG44" s="2">
        <v>2.1</v>
      </c>
      <c r="BH44" s="2">
        <v>2.2000000000000002</v>
      </c>
      <c r="BI44" s="2"/>
      <c r="BJ44" s="2"/>
      <c r="BK44" s="2"/>
      <c r="BL44" s="2"/>
      <c r="BM44" s="2"/>
      <c r="BN44" s="2"/>
      <c r="CD44" s="27"/>
    </row>
    <row r="45" spans="1:82" ht="14.25" hidden="1" x14ac:dyDescent="0.45">
      <c r="A45" s="2" t="s">
        <v>170</v>
      </c>
      <c r="B45" s="2" t="s">
        <v>394</v>
      </c>
      <c r="C45" s="21" t="s">
        <v>297</v>
      </c>
      <c r="D45" s="2">
        <v>2019</v>
      </c>
      <c r="E45" s="11">
        <v>43670</v>
      </c>
      <c r="F45" s="12">
        <v>2</v>
      </c>
      <c r="G45" s="13">
        <v>0</v>
      </c>
      <c r="H45" s="13">
        <v>33.53</v>
      </c>
      <c r="I45" s="13">
        <v>0</v>
      </c>
      <c r="J45" s="13">
        <v>0</v>
      </c>
      <c r="K45" s="58"/>
      <c r="L45" s="58"/>
      <c r="M45" s="13">
        <v>0</v>
      </c>
      <c r="N45" s="13">
        <v>0</v>
      </c>
      <c r="O45" s="13">
        <v>0.63</v>
      </c>
      <c r="P45" s="13">
        <v>0</v>
      </c>
      <c r="Q45" s="13">
        <v>1.88</v>
      </c>
      <c r="R45" s="13">
        <f t="shared" si="2"/>
        <v>36.040000000000006</v>
      </c>
      <c r="S45" s="14">
        <f t="shared" si="1"/>
        <v>72.080000000000013</v>
      </c>
      <c r="T45" s="12">
        <v>0</v>
      </c>
      <c r="U45" s="12">
        <v>0</v>
      </c>
      <c r="V45" s="2">
        <v>4.7300000000000004</v>
      </c>
      <c r="W45" s="2">
        <v>0</v>
      </c>
      <c r="X45" s="2">
        <v>95.27</v>
      </c>
      <c r="Y45" s="2">
        <v>100</v>
      </c>
      <c r="Z45" s="2">
        <v>0.8</v>
      </c>
      <c r="AA45" s="2">
        <v>0.9</v>
      </c>
      <c r="AB45" s="2">
        <v>49.6</v>
      </c>
      <c r="AC45" s="2">
        <v>52</v>
      </c>
      <c r="AD45" s="2">
        <v>66.900000000000006</v>
      </c>
      <c r="AE45" s="2">
        <v>70.2</v>
      </c>
      <c r="AF45" s="2">
        <v>64</v>
      </c>
      <c r="AG45" s="2">
        <v>41.2</v>
      </c>
      <c r="AH45" s="2">
        <v>43.2</v>
      </c>
      <c r="AI45" s="2">
        <v>0.40660000000000002</v>
      </c>
      <c r="AJ45" s="2">
        <v>0.42680000000000001</v>
      </c>
      <c r="AK45" s="2">
        <v>0.31380000000000002</v>
      </c>
      <c r="AL45" s="2">
        <v>0.32940000000000003</v>
      </c>
      <c r="AM45" s="2">
        <v>8.3299999999999999E-2</v>
      </c>
      <c r="AN45" s="2">
        <v>8.7400000000000005E-2</v>
      </c>
      <c r="AO45" s="2">
        <v>0.14000000000000001</v>
      </c>
      <c r="AP45" s="2">
        <v>0.15</v>
      </c>
      <c r="AQ45" s="2">
        <v>0.06</v>
      </c>
      <c r="AR45" s="2">
        <v>0.06</v>
      </c>
      <c r="AS45" s="2">
        <v>0.35</v>
      </c>
      <c r="AT45" s="2">
        <v>0.37</v>
      </c>
      <c r="AU45" s="2">
        <v>0.08</v>
      </c>
      <c r="AV45" s="2">
        <v>0.08</v>
      </c>
      <c r="AW45" s="2">
        <v>65</v>
      </c>
      <c r="AX45" s="2">
        <v>66.2</v>
      </c>
      <c r="AY45" s="2">
        <v>69.400000000000006</v>
      </c>
      <c r="AZ45" s="2">
        <v>30</v>
      </c>
      <c r="BA45" s="2">
        <v>23.04</v>
      </c>
      <c r="BB45" s="2">
        <v>24.18</v>
      </c>
      <c r="BC45" s="2">
        <v>2.4700000000000002</v>
      </c>
      <c r="BD45" s="2">
        <v>2.59</v>
      </c>
      <c r="BE45" s="2">
        <v>3.2</v>
      </c>
      <c r="BF45" s="2">
        <v>3.4</v>
      </c>
      <c r="BG45" s="2">
        <v>0</v>
      </c>
      <c r="BH45" s="2">
        <v>0</v>
      </c>
      <c r="BI45" s="2"/>
      <c r="BJ45" s="2"/>
      <c r="BK45" s="2"/>
      <c r="BL45" s="2"/>
      <c r="BM45" s="2"/>
      <c r="BN45" s="2"/>
      <c r="CD45" s="27" t="s">
        <v>171</v>
      </c>
    </row>
    <row r="46" spans="1:82" ht="14.25" hidden="1" x14ac:dyDescent="0.45">
      <c r="A46" s="2" t="s">
        <v>155</v>
      </c>
      <c r="B46" s="2" t="s">
        <v>394</v>
      </c>
      <c r="C46" s="21" t="s">
        <v>303</v>
      </c>
      <c r="D46" s="2">
        <v>2019</v>
      </c>
      <c r="E46" s="11">
        <v>43668</v>
      </c>
      <c r="F46" s="12">
        <v>2</v>
      </c>
      <c r="G46" s="13">
        <v>5.87</v>
      </c>
      <c r="H46" s="13">
        <v>28.54</v>
      </c>
      <c r="I46" s="13">
        <v>19.66</v>
      </c>
      <c r="J46" s="13">
        <v>0</v>
      </c>
      <c r="K46" s="58"/>
      <c r="L46" s="58"/>
      <c r="M46" s="13">
        <v>0</v>
      </c>
      <c r="N46" s="13">
        <v>0.5</v>
      </c>
      <c r="O46" s="13">
        <v>8.34</v>
      </c>
      <c r="P46" s="13">
        <v>0</v>
      </c>
      <c r="Q46" s="13">
        <v>7.76</v>
      </c>
      <c r="R46" s="13">
        <f t="shared" si="2"/>
        <v>70.67</v>
      </c>
      <c r="S46" s="14">
        <f t="shared" si="1"/>
        <v>141.34</v>
      </c>
      <c r="T46" s="12">
        <v>32</v>
      </c>
      <c r="U46" s="12">
        <v>8</v>
      </c>
      <c r="V46" s="2">
        <v>5.13</v>
      </c>
      <c r="W46" s="2">
        <v>0</v>
      </c>
      <c r="X46" s="2">
        <v>94.87</v>
      </c>
      <c r="Y46" s="2">
        <v>100</v>
      </c>
      <c r="Z46" s="2">
        <v>7.4</v>
      </c>
      <c r="AA46" s="2">
        <v>7.8</v>
      </c>
      <c r="AB46" s="2">
        <v>41.9</v>
      </c>
      <c r="AC46" s="2">
        <v>44.1</v>
      </c>
      <c r="AD46" s="2">
        <v>67.599999999999994</v>
      </c>
      <c r="AE46" s="2">
        <v>71.2</v>
      </c>
      <c r="AF46" s="2">
        <v>71</v>
      </c>
      <c r="AG46" s="2">
        <v>49.6</v>
      </c>
      <c r="AH46" s="2">
        <v>52.2</v>
      </c>
      <c r="AI46" s="2">
        <v>0.50019999999999998</v>
      </c>
      <c r="AJ46" s="2">
        <v>0.52729999999999999</v>
      </c>
      <c r="AK46" s="2">
        <v>0.45119999999999999</v>
      </c>
      <c r="AL46" s="2">
        <v>0.47560000000000002</v>
      </c>
      <c r="AM46" s="2">
        <v>0.21340000000000001</v>
      </c>
      <c r="AN46" s="2">
        <v>0.22489999999999999</v>
      </c>
      <c r="AO46" s="2">
        <v>0.36</v>
      </c>
      <c r="AP46" s="2">
        <v>0.38</v>
      </c>
      <c r="AQ46" s="2">
        <v>0.14000000000000001</v>
      </c>
      <c r="AR46" s="2">
        <v>0.15</v>
      </c>
      <c r="AS46" s="2">
        <v>0.95</v>
      </c>
      <c r="AT46" s="2">
        <v>1</v>
      </c>
      <c r="AU46" s="2">
        <v>0.13</v>
      </c>
      <c r="AV46" s="2">
        <v>0.14000000000000001</v>
      </c>
      <c r="AW46" s="2">
        <v>45</v>
      </c>
      <c r="AX46" s="2">
        <v>60.4</v>
      </c>
      <c r="AY46" s="2">
        <v>63.6</v>
      </c>
      <c r="AZ46" s="2">
        <v>84</v>
      </c>
      <c r="BA46" s="2">
        <v>4.6100000000000003</v>
      </c>
      <c r="BB46" s="2">
        <v>4.8600000000000003</v>
      </c>
      <c r="BC46" s="2">
        <v>6.49</v>
      </c>
      <c r="BD46" s="2">
        <v>6.84</v>
      </c>
      <c r="BE46" s="2">
        <v>1.7</v>
      </c>
      <c r="BF46" s="2">
        <v>1.8</v>
      </c>
      <c r="BG46" s="2">
        <v>1.5</v>
      </c>
      <c r="BH46" s="2">
        <v>1.6</v>
      </c>
      <c r="BI46" s="2"/>
      <c r="BJ46" s="2"/>
      <c r="BK46" s="2"/>
      <c r="BL46" s="2"/>
      <c r="BM46" s="2"/>
      <c r="BN46" s="2"/>
      <c r="CD46" s="27"/>
    </row>
    <row r="47" spans="1:82" ht="14.25" hidden="1" x14ac:dyDescent="0.45">
      <c r="A47" s="2" t="s">
        <v>172</v>
      </c>
      <c r="B47" s="2" t="s">
        <v>394</v>
      </c>
      <c r="C47" s="21" t="s">
        <v>297</v>
      </c>
      <c r="D47" s="2">
        <v>2019</v>
      </c>
      <c r="E47" s="11">
        <v>43670</v>
      </c>
      <c r="F47" s="12">
        <v>3</v>
      </c>
      <c r="G47" s="13">
        <v>0</v>
      </c>
      <c r="H47" s="13">
        <v>0</v>
      </c>
      <c r="I47" s="13">
        <v>16.920000000000002</v>
      </c>
      <c r="J47" s="13">
        <v>0</v>
      </c>
      <c r="K47" s="58"/>
      <c r="L47" s="58"/>
      <c r="M47" s="13">
        <v>0</v>
      </c>
      <c r="N47" s="13">
        <v>0.12</v>
      </c>
      <c r="O47" s="13">
        <v>0</v>
      </c>
      <c r="P47" s="13">
        <v>0</v>
      </c>
      <c r="Q47" s="13">
        <v>0</v>
      </c>
      <c r="R47" s="13">
        <f t="shared" si="2"/>
        <v>17.040000000000003</v>
      </c>
      <c r="S47" s="14">
        <f t="shared" si="1"/>
        <v>34.080000000000005</v>
      </c>
      <c r="T47" s="12">
        <v>0</v>
      </c>
      <c r="U47" s="12">
        <v>0</v>
      </c>
      <c r="V47" s="2">
        <v>5.09</v>
      </c>
      <c r="W47" s="2">
        <v>0</v>
      </c>
      <c r="X47" s="2">
        <v>94.91</v>
      </c>
      <c r="Y47" s="2">
        <v>100</v>
      </c>
      <c r="Z47" s="2">
        <v>5.7</v>
      </c>
      <c r="AA47" s="2">
        <v>6.1</v>
      </c>
      <c r="AB47" s="2">
        <v>41.3</v>
      </c>
      <c r="AC47" s="2">
        <v>43.5</v>
      </c>
      <c r="AD47" s="2">
        <v>58.1</v>
      </c>
      <c r="AE47" s="2">
        <v>61.2</v>
      </c>
      <c r="AF47" s="2">
        <v>84</v>
      </c>
      <c r="AG47" s="2">
        <v>50.2</v>
      </c>
      <c r="AH47" s="2">
        <v>52.9</v>
      </c>
      <c r="AI47" s="2">
        <v>0.50770000000000004</v>
      </c>
      <c r="AJ47" s="2">
        <v>0.53490000000000004</v>
      </c>
      <c r="AK47" s="2">
        <v>0.46160000000000001</v>
      </c>
      <c r="AL47" s="2">
        <v>0.4864</v>
      </c>
      <c r="AM47" s="2">
        <v>0.223</v>
      </c>
      <c r="AN47" s="2">
        <v>0.2349</v>
      </c>
      <c r="AO47" s="2">
        <v>0.26</v>
      </c>
      <c r="AP47" s="2">
        <v>0.27</v>
      </c>
      <c r="AQ47" s="2">
        <v>0.12</v>
      </c>
      <c r="AR47" s="2">
        <v>0.13</v>
      </c>
      <c r="AS47" s="2">
        <v>1.26</v>
      </c>
      <c r="AT47" s="2">
        <v>1.33</v>
      </c>
      <c r="AU47" s="2">
        <v>0.12</v>
      </c>
      <c r="AV47" s="2">
        <v>0.13</v>
      </c>
      <c r="AW47" s="2">
        <v>62</v>
      </c>
      <c r="AX47" s="2">
        <v>73.3</v>
      </c>
      <c r="AY47" s="2">
        <v>77.3</v>
      </c>
      <c r="AZ47" s="2">
        <v>77</v>
      </c>
      <c r="BA47" s="2">
        <v>16.41</v>
      </c>
      <c r="BB47" s="2">
        <v>17.29</v>
      </c>
      <c r="BC47" s="2">
        <v>3.01</v>
      </c>
      <c r="BD47" s="2">
        <v>3.17</v>
      </c>
      <c r="BE47" s="2">
        <v>2.2999999999999998</v>
      </c>
      <c r="BF47" s="2">
        <v>2.5</v>
      </c>
      <c r="BG47" s="2">
        <v>1.7</v>
      </c>
      <c r="BH47" s="2">
        <v>1.8</v>
      </c>
      <c r="BI47" s="2"/>
      <c r="BJ47" s="2"/>
      <c r="BK47" s="2"/>
      <c r="BL47" s="2"/>
      <c r="BM47" s="2"/>
      <c r="BN47" s="2"/>
      <c r="CD47" s="27" t="s">
        <v>173</v>
      </c>
    </row>
    <row r="48" spans="1:82" ht="14.25" hidden="1" x14ac:dyDescent="0.45">
      <c r="A48" s="2" t="s">
        <v>151</v>
      </c>
      <c r="B48" s="2" t="s">
        <v>394</v>
      </c>
      <c r="C48" s="21" t="s">
        <v>303</v>
      </c>
      <c r="D48" s="2">
        <v>2019</v>
      </c>
      <c r="E48" s="11">
        <v>43664</v>
      </c>
      <c r="F48" s="12">
        <v>3</v>
      </c>
      <c r="G48" s="13">
        <v>13.46</v>
      </c>
      <c r="H48" s="13">
        <v>0.92</v>
      </c>
      <c r="I48" s="13">
        <v>0</v>
      </c>
      <c r="J48" s="13">
        <v>0.35</v>
      </c>
      <c r="K48" s="58"/>
      <c r="L48" s="58"/>
      <c r="M48" s="13">
        <v>0</v>
      </c>
      <c r="N48" s="13">
        <v>29.55</v>
      </c>
      <c r="O48" s="13">
        <v>0</v>
      </c>
      <c r="P48" s="13">
        <v>0</v>
      </c>
      <c r="Q48" s="13">
        <v>0.69</v>
      </c>
      <c r="R48" s="13">
        <f t="shared" si="2"/>
        <v>44.97</v>
      </c>
      <c r="S48" s="14">
        <f t="shared" si="1"/>
        <v>89.94</v>
      </c>
      <c r="T48" s="12">
        <v>0</v>
      </c>
      <c r="U48" s="12">
        <v>0</v>
      </c>
      <c r="V48" s="2">
        <v>5.67</v>
      </c>
      <c r="W48" s="2">
        <v>0</v>
      </c>
      <c r="X48" s="2">
        <v>94.33</v>
      </c>
      <c r="Y48" s="2">
        <v>100</v>
      </c>
      <c r="Z48" s="2">
        <v>7.6</v>
      </c>
      <c r="AA48" s="2">
        <v>8.1</v>
      </c>
      <c r="AB48" s="2">
        <v>35.6</v>
      </c>
      <c r="AC48" s="2">
        <v>37.799999999999997</v>
      </c>
      <c r="AD48" s="2">
        <v>56.4</v>
      </c>
      <c r="AE48" s="2">
        <v>59.8</v>
      </c>
      <c r="AF48" s="2">
        <v>92</v>
      </c>
      <c r="AG48" s="2">
        <v>56.1</v>
      </c>
      <c r="AH48" s="2">
        <v>59.5</v>
      </c>
      <c r="AI48" s="2">
        <v>0.57330000000000003</v>
      </c>
      <c r="AJ48" s="2">
        <v>0.60780000000000001</v>
      </c>
      <c r="AK48" s="2">
        <v>0.55400000000000005</v>
      </c>
      <c r="AL48" s="2">
        <v>0.58730000000000004</v>
      </c>
      <c r="AM48" s="2">
        <v>0.30919999999999997</v>
      </c>
      <c r="AN48" s="2">
        <v>0.32769999999999999</v>
      </c>
      <c r="AO48" s="2">
        <v>0.62</v>
      </c>
      <c r="AP48" s="2">
        <v>0.66</v>
      </c>
      <c r="AQ48" s="2">
        <v>0.14000000000000001</v>
      </c>
      <c r="AR48" s="2">
        <v>0.15</v>
      </c>
      <c r="AS48" s="2">
        <v>0.61</v>
      </c>
      <c r="AT48" s="2">
        <v>0.65</v>
      </c>
      <c r="AU48" s="2">
        <v>0.21</v>
      </c>
      <c r="AV48" s="2">
        <v>0.22</v>
      </c>
      <c r="AW48" s="2">
        <v>41</v>
      </c>
      <c r="AX48" s="2">
        <v>63</v>
      </c>
      <c r="AY48" s="2">
        <v>66.8</v>
      </c>
      <c r="AZ48" s="2">
        <v>98</v>
      </c>
      <c r="BA48" s="2">
        <v>5.79</v>
      </c>
      <c r="BB48" s="2">
        <v>6.14</v>
      </c>
      <c r="BC48" s="2">
        <v>7.98</v>
      </c>
      <c r="BD48" s="2">
        <v>8.4600000000000009</v>
      </c>
      <c r="BE48" s="2">
        <v>2.7</v>
      </c>
      <c r="BF48" s="2">
        <v>2.8</v>
      </c>
      <c r="BG48" s="2">
        <v>4.5</v>
      </c>
      <c r="BH48" s="2">
        <v>4.7</v>
      </c>
      <c r="BI48" s="2"/>
      <c r="BJ48" s="2"/>
      <c r="BK48" s="2"/>
      <c r="BL48" s="2"/>
      <c r="BM48" s="2"/>
      <c r="BN48" s="2"/>
      <c r="CD48" s="2" t="s">
        <v>152</v>
      </c>
    </row>
    <row r="49" spans="1:82" ht="14.25" hidden="1" x14ac:dyDescent="0.45">
      <c r="A49" s="2" t="s">
        <v>174</v>
      </c>
      <c r="B49" s="2" t="s">
        <v>394</v>
      </c>
      <c r="C49" s="21" t="s">
        <v>297</v>
      </c>
      <c r="D49" s="2">
        <v>2019</v>
      </c>
      <c r="E49" s="11">
        <v>43670</v>
      </c>
      <c r="F49" s="12">
        <v>4</v>
      </c>
      <c r="G49" s="13">
        <v>13.71</v>
      </c>
      <c r="H49" s="13">
        <v>6.82</v>
      </c>
      <c r="I49" s="13">
        <v>0.04</v>
      </c>
      <c r="J49" s="13">
        <v>0.04</v>
      </c>
      <c r="K49" s="58"/>
      <c r="L49" s="58"/>
      <c r="M49" s="13">
        <v>0</v>
      </c>
      <c r="N49" s="13">
        <v>0.28999999999999998</v>
      </c>
      <c r="O49" s="13">
        <v>4.42</v>
      </c>
      <c r="P49" s="13">
        <v>0</v>
      </c>
      <c r="Q49" s="13">
        <v>1.1100000000000001</v>
      </c>
      <c r="R49" s="13">
        <f t="shared" si="2"/>
        <v>26.43</v>
      </c>
      <c r="S49" s="14">
        <f t="shared" si="1"/>
        <v>52.86</v>
      </c>
      <c r="T49" s="12">
        <v>0</v>
      </c>
      <c r="U49" s="12">
        <v>0</v>
      </c>
      <c r="V49" s="2">
        <v>5.14</v>
      </c>
      <c r="W49" s="2">
        <v>0</v>
      </c>
      <c r="X49" s="2">
        <v>94.86</v>
      </c>
      <c r="Y49" s="2">
        <v>100</v>
      </c>
      <c r="Z49" s="2">
        <v>6.9</v>
      </c>
      <c r="AA49" s="2">
        <v>7.3</v>
      </c>
      <c r="AB49" s="2">
        <v>38.799999999999997</v>
      </c>
      <c r="AC49" s="2">
        <v>40.9</v>
      </c>
      <c r="AD49" s="2">
        <v>59</v>
      </c>
      <c r="AE49" s="2">
        <v>62.2</v>
      </c>
      <c r="AF49" s="2">
        <v>85</v>
      </c>
      <c r="AG49" s="2">
        <v>53</v>
      </c>
      <c r="AH49" s="2">
        <v>55.9</v>
      </c>
      <c r="AI49" s="2">
        <v>0.53900000000000003</v>
      </c>
      <c r="AJ49" s="2">
        <v>0.56820000000000004</v>
      </c>
      <c r="AK49" s="2">
        <v>0.50549999999999995</v>
      </c>
      <c r="AL49" s="2">
        <v>0.53290000000000004</v>
      </c>
      <c r="AM49" s="2">
        <v>0.2636</v>
      </c>
      <c r="AN49" s="2">
        <v>0.27789999999999998</v>
      </c>
      <c r="AO49" s="2">
        <v>0.46</v>
      </c>
      <c r="AP49" s="2">
        <v>0.48</v>
      </c>
      <c r="AQ49" s="2">
        <v>0.14000000000000001</v>
      </c>
      <c r="AR49" s="2">
        <v>0.15</v>
      </c>
      <c r="AS49" s="2">
        <v>0.72</v>
      </c>
      <c r="AT49" s="2">
        <v>0.76</v>
      </c>
      <c r="AU49" s="2">
        <v>0.14000000000000001</v>
      </c>
      <c r="AV49" s="2">
        <v>0.15</v>
      </c>
      <c r="AW49" s="2">
        <v>59</v>
      </c>
      <c r="AX49" s="2">
        <v>69.5</v>
      </c>
      <c r="AY49" s="2">
        <v>73.3</v>
      </c>
      <c r="AZ49" s="2">
        <v>99</v>
      </c>
      <c r="BA49" s="2">
        <v>10.09</v>
      </c>
      <c r="BB49" s="2">
        <v>10.64</v>
      </c>
      <c r="BC49" s="2">
        <v>4.51</v>
      </c>
      <c r="BD49" s="2">
        <v>4.75</v>
      </c>
      <c r="BE49" s="2">
        <v>2.6</v>
      </c>
      <c r="BF49" s="2">
        <v>2.8</v>
      </c>
      <c r="BG49" s="2">
        <v>1.8</v>
      </c>
      <c r="BH49" s="2">
        <v>1.9</v>
      </c>
      <c r="BI49" s="2"/>
      <c r="BJ49" s="2"/>
      <c r="BK49" s="2"/>
      <c r="BL49" s="2"/>
      <c r="BM49" s="2"/>
      <c r="BN49" s="2"/>
      <c r="CD49" s="27" t="s">
        <v>175</v>
      </c>
    </row>
    <row r="50" spans="1:82" ht="14.25" hidden="1" x14ac:dyDescent="0.45">
      <c r="A50" s="2" t="s">
        <v>146</v>
      </c>
      <c r="B50" s="2" t="s">
        <v>394</v>
      </c>
      <c r="C50" s="21" t="s">
        <v>303</v>
      </c>
      <c r="D50" s="2">
        <v>2019</v>
      </c>
      <c r="E50" s="11">
        <v>43662</v>
      </c>
      <c r="F50" s="12">
        <v>4</v>
      </c>
      <c r="G50" s="13">
        <v>15.02</v>
      </c>
      <c r="H50" s="13">
        <v>18.559999999999999</v>
      </c>
      <c r="I50" s="13">
        <v>0.2</v>
      </c>
      <c r="J50" s="13">
        <v>1.69</v>
      </c>
      <c r="K50" s="58"/>
      <c r="L50" s="58"/>
      <c r="M50" s="13">
        <v>0</v>
      </c>
      <c r="N50" s="13">
        <v>48.96</v>
      </c>
      <c r="O50" s="13">
        <v>0</v>
      </c>
      <c r="P50" s="13">
        <v>0</v>
      </c>
      <c r="Q50" s="13">
        <v>4.4000000000000004</v>
      </c>
      <c r="R50" s="13">
        <f t="shared" si="2"/>
        <v>88.830000000000013</v>
      </c>
      <c r="S50" s="14">
        <f t="shared" si="1"/>
        <v>177.66000000000003</v>
      </c>
      <c r="T50" s="12">
        <v>0</v>
      </c>
      <c r="U50" s="12">
        <v>0</v>
      </c>
      <c r="V50" s="2">
        <v>5.36</v>
      </c>
      <c r="W50" s="2">
        <v>0</v>
      </c>
      <c r="X50" s="2">
        <v>94.64</v>
      </c>
      <c r="Y50" s="2">
        <v>100</v>
      </c>
      <c r="Z50" s="2">
        <v>6.8</v>
      </c>
      <c r="AA50" s="2">
        <v>7.2</v>
      </c>
      <c r="AB50" s="2">
        <v>39.5</v>
      </c>
      <c r="AC50" s="2">
        <v>41.7</v>
      </c>
      <c r="AD50" s="2">
        <v>60.8</v>
      </c>
      <c r="AE50" s="2">
        <v>64.3</v>
      </c>
      <c r="AF50" s="2">
        <v>82</v>
      </c>
      <c r="AG50" s="2">
        <v>52</v>
      </c>
      <c r="AH50" s="2">
        <v>55</v>
      </c>
      <c r="AI50" s="2">
        <v>0.52800000000000002</v>
      </c>
      <c r="AJ50" s="2">
        <v>0.55789999999999995</v>
      </c>
      <c r="AK50" s="2">
        <v>0.49080000000000001</v>
      </c>
      <c r="AL50" s="2">
        <v>0.51859999999999995</v>
      </c>
      <c r="AM50" s="2">
        <v>0.2505</v>
      </c>
      <c r="AN50" s="2">
        <v>0.26469999999999999</v>
      </c>
      <c r="AO50" s="2">
        <v>0.61</v>
      </c>
      <c r="AP50" s="2">
        <v>0.64</v>
      </c>
      <c r="AQ50" s="2">
        <v>0.13</v>
      </c>
      <c r="AR50" s="2">
        <v>0.14000000000000001</v>
      </c>
      <c r="AS50" s="2">
        <v>0.79</v>
      </c>
      <c r="AT50" s="2">
        <v>0.83</v>
      </c>
      <c r="AU50" s="2">
        <v>0.14000000000000001</v>
      </c>
      <c r="AV50" s="2">
        <v>0.15</v>
      </c>
      <c r="AW50" s="2">
        <v>38</v>
      </c>
      <c r="AX50" s="2">
        <v>61.4</v>
      </c>
      <c r="AY50" s="2">
        <v>64.8</v>
      </c>
      <c r="AZ50" s="2">
        <v>90</v>
      </c>
      <c r="BA50" s="2">
        <v>3.42</v>
      </c>
      <c r="BB50" s="2">
        <v>3.61</v>
      </c>
      <c r="BC50" s="2">
        <v>7.97</v>
      </c>
      <c r="BD50" s="2">
        <v>8.42</v>
      </c>
      <c r="BE50" s="2">
        <v>2</v>
      </c>
      <c r="BF50" s="2">
        <v>2.2000000000000002</v>
      </c>
      <c r="BG50" s="2">
        <v>3.7</v>
      </c>
      <c r="BH50" s="2">
        <v>3.9</v>
      </c>
      <c r="BI50" s="2"/>
      <c r="BJ50" s="2"/>
      <c r="BK50" s="2"/>
      <c r="BL50" s="2"/>
      <c r="BM50" s="2"/>
      <c r="BN50" s="2"/>
      <c r="CD50" s="2" t="s">
        <v>147</v>
      </c>
    </row>
    <row r="51" spans="1:82" ht="14.25" hidden="1" x14ac:dyDescent="0.45">
      <c r="A51" s="2" t="s">
        <v>176</v>
      </c>
      <c r="B51" s="2" t="s">
        <v>394</v>
      </c>
      <c r="C51" s="21" t="s">
        <v>297</v>
      </c>
      <c r="D51" s="2">
        <v>2019</v>
      </c>
      <c r="E51" s="11">
        <v>43670</v>
      </c>
      <c r="F51" s="12">
        <v>5</v>
      </c>
      <c r="G51" s="13">
        <v>0</v>
      </c>
      <c r="H51" s="13">
        <v>12.11</v>
      </c>
      <c r="I51" s="13">
        <v>0</v>
      </c>
      <c r="J51" s="13">
        <v>0</v>
      </c>
      <c r="K51" s="58"/>
      <c r="L51" s="58"/>
      <c r="M51" s="13">
        <v>0</v>
      </c>
      <c r="N51" s="13">
        <v>2.5299999999999998</v>
      </c>
      <c r="O51" s="13">
        <v>0</v>
      </c>
      <c r="P51" s="13">
        <v>0</v>
      </c>
      <c r="Q51" s="13">
        <v>0.96</v>
      </c>
      <c r="R51" s="13">
        <f t="shared" si="2"/>
        <v>15.599999999999998</v>
      </c>
      <c r="S51" s="14">
        <f t="shared" si="1"/>
        <v>31.199999999999996</v>
      </c>
      <c r="T51" s="12">
        <v>1</v>
      </c>
      <c r="U51" s="12">
        <v>0</v>
      </c>
      <c r="V51" s="2">
        <v>5.42</v>
      </c>
      <c r="W51" s="2">
        <v>0</v>
      </c>
      <c r="X51" s="2">
        <v>94.58</v>
      </c>
      <c r="Y51" s="2">
        <v>100</v>
      </c>
      <c r="Z51" s="2">
        <v>3.3</v>
      </c>
      <c r="AA51" s="2">
        <v>3.5</v>
      </c>
      <c r="AB51" s="2">
        <v>45.8</v>
      </c>
      <c r="AC51" s="2">
        <v>48.4</v>
      </c>
      <c r="AD51" s="2">
        <v>59</v>
      </c>
      <c r="AE51" s="2">
        <v>62.4</v>
      </c>
      <c r="AF51" s="2">
        <v>76</v>
      </c>
      <c r="AG51" s="2">
        <v>44.8</v>
      </c>
      <c r="AH51" s="2">
        <v>47.4</v>
      </c>
      <c r="AI51" s="2">
        <v>0.44719999999999999</v>
      </c>
      <c r="AJ51" s="2">
        <v>0.4728</v>
      </c>
      <c r="AK51" s="2">
        <v>0.37580000000000002</v>
      </c>
      <c r="AL51" s="2">
        <v>0.39729999999999999</v>
      </c>
      <c r="AM51" s="2">
        <v>0.1434</v>
      </c>
      <c r="AN51" s="2">
        <v>0.1517</v>
      </c>
      <c r="AO51" s="2">
        <v>0.33</v>
      </c>
      <c r="AP51" s="2">
        <v>0.35</v>
      </c>
      <c r="AQ51" s="2">
        <v>0.12</v>
      </c>
      <c r="AR51" s="2">
        <v>0.13</v>
      </c>
      <c r="AS51" s="2">
        <v>0.8</v>
      </c>
      <c r="AT51" s="2">
        <v>0.85</v>
      </c>
      <c r="AU51" s="2">
        <v>0.09</v>
      </c>
      <c r="AV51" s="2">
        <v>0.09</v>
      </c>
      <c r="AW51" s="2">
        <v>64</v>
      </c>
      <c r="AX51" s="2">
        <v>66.099999999999994</v>
      </c>
      <c r="AY51" s="2">
        <v>69.900000000000006</v>
      </c>
      <c r="AZ51" s="2">
        <v>51</v>
      </c>
      <c r="BA51" s="2">
        <v>21.07</v>
      </c>
      <c r="BB51" s="2">
        <v>22.28</v>
      </c>
      <c r="BC51" s="2">
        <v>4.08</v>
      </c>
      <c r="BD51" s="2">
        <v>4.3099999999999996</v>
      </c>
      <c r="BE51" s="2">
        <v>3.7</v>
      </c>
      <c r="BF51" s="2">
        <v>3.9</v>
      </c>
      <c r="BG51" s="2">
        <v>0</v>
      </c>
      <c r="BH51" s="2">
        <v>0</v>
      </c>
      <c r="BI51" s="2"/>
      <c r="BJ51" s="2"/>
      <c r="BK51" s="2"/>
      <c r="BL51" s="2"/>
      <c r="BM51" s="2"/>
      <c r="BN51" s="2"/>
      <c r="CD51" s="27" t="s">
        <v>177</v>
      </c>
    </row>
    <row r="52" spans="1:82" ht="14.25" hidden="1" x14ac:dyDescent="0.45">
      <c r="A52" s="2" t="s">
        <v>156</v>
      </c>
      <c r="B52" s="2" t="s">
        <v>394</v>
      </c>
      <c r="C52" s="21" t="s">
        <v>303</v>
      </c>
      <c r="D52" s="2">
        <v>2019</v>
      </c>
      <c r="E52" s="11">
        <v>43668</v>
      </c>
      <c r="F52" s="12">
        <v>5</v>
      </c>
      <c r="G52" s="13">
        <v>8.83</v>
      </c>
      <c r="H52" s="13">
        <v>5.71</v>
      </c>
      <c r="I52" s="13">
        <v>0</v>
      </c>
      <c r="J52" s="13">
        <v>0.11</v>
      </c>
      <c r="K52" s="58"/>
      <c r="L52" s="58"/>
      <c r="M52" s="13">
        <v>0</v>
      </c>
      <c r="N52" s="13">
        <v>9.6</v>
      </c>
      <c r="O52" s="13">
        <v>0.25</v>
      </c>
      <c r="P52" s="13">
        <v>0</v>
      </c>
      <c r="Q52" s="13">
        <v>0.85</v>
      </c>
      <c r="R52" s="13">
        <f t="shared" si="2"/>
        <v>25.35</v>
      </c>
      <c r="S52" s="14">
        <f t="shared" si="1"/>
        <v>50.7</v>
      </c>
      <c r="T52" s="12">
        <v>0</v>
      </c>
      <c r="U52" s="12">
        <v>0</v>
      </c>
      <c r="V52" s="2">
        <v>5.65</v>
      </c>
      <c r="W52" s="2">
        <v>0</v>
      </c>
      <c r="X52" s="2">
        <v>94.35</v>
      </c>
      <c r="Y52" s="2">
        <v>100</v>
      </c>
      <c r="Z52" s="2">
        <v>7</v>
      </c>
      <c r="AA52" s="2">
        <v>7.4</v>
      </c>
      <c r="AB52" s="2">
        <v>38.1</v>
      </c>
      <c r="AC52" s="2">
        <v>40.299999999999997</v>
      </c>
      <c r="AD52" s="2">
        <v>58.9</v>
      </c>
      <c r="AE52" s="2">
        <v>62.5</v>
      </c>
      <c r="AF52" s="2">
        <v>86</v>
      </c>
      <c r="AG52" s="2">
        <v>53.4</v>
      </c>
      <c r="AH52" s="2">
        <v>56.6</v>
      </c>
      <c r="AI52" s="2">
        <v>0.54290000000000005</v>
      </c>
      <c r="AJ52" s="2">
        <v>0.57540000000000002</v>
      </c>
      <c r="AK52" s="2">
        <v>0.51229999999999998</v>
      </c>
      <c r="AL52" s="2">
        <v>0.54290000000000005</v>
      </c>
      <c r="AM52" s="2">
        <v>0.27089999999999997</v>
      </c>
      <c r="AN52" s="2">
        <v>0.28710000000000002</v>
      </c>
      <c r="AO52" s="2">
        <v>0.57999999999999996</v>
      </c>
      <c r="AP52" s="2">
        <v>0.62</v>
      </c>
      <c r="AQ52" s="2">
        <v>0.14000000000000001</v>
      </c>
      <c r="AR52" s="2">
        <v>0.15</v>
      </c>
      <c r="AS52" s="2">
        <v>0.75</v>
      </c>
      <c r="AT52" s="2">
        <v>0.8</v>
      </c>
      <c r="AU52" s="2">
        <v>0.18</v>
      </c>
      <c r="AV52" s="2">
        <v>0.19</v>
      </c>
      <c r="AW52" s="2">
        <v>50</v>
      </c>
      <c r="AX52" s="2">
        <v>66.099999999999994</v>
      </c>
      <c r="AY52" s="2">
        <v>70</v>
      </c>
      <c r="AZ52" s="2">
        <v>101</v>
      </c>
      <c r="BA52" s="2">
        <v>6.28</v>
      </c>
      <c r="BB52" s="2">
        <v>6.66</v>
      </c>
      <c r="BC52" s="2">
        <v>6.34</v>
      </c>
      <c r="BD52" s="2">
        <v>6.72</v>
      </c>
      <c r="BE52" s="2">
        <v>2.6</v>
      </c>
      <c r="BF52" s="2">
        <v>2.8</v>
      </c>
      <c r="BG52" s="2">
        <v>3.2</v>
      </c>
      <c r="BH52" s="2">
        <v>3.4</v>
      </c>
      <c r="BI52" s="2"/>
      <c r="BJ52" s="2"/>
      <c r="BK52" s="2"/>
      <c r="BL52" s="2"/>
      <c r="BM52" s="2"/>
      <c r="BN52" s="2"/>
      <c r="CD52" s="27"/>
    </row>
    <row r="53" spans="1:82" ht="14.25" hidden="1" x14ac:dyDescent="0.45">
      <c r="A53" s="2" t="s">
        <v>162</v>
      </c>
      <c r="B53" s="2" t="s">
        <v>394</v>
      </c>
      <c r="C53" s="21" t="s">
        <v>297</v>
      </c>
      <c r="D53" s="2">
        <v>2019</v>
      </c>
      <c r="E53" s="11">
        <v>43669</v>
      </c>
      <c r="F53" s="12">
        <v>6</v>
      </c>
      <c r="G53" s="13">
        <v>15.57</v>
      </c>
      <c r="H53" s="13">
        <v>26.44</v>
      </c>
      <c r="I53" s="13">
        <v>8.52</v>
      </c>
      <c r="J53" s="13">
        <v>0.06</v>
      </c>
      <c r="K53" s="58"/>
      <c r="L53" s="58"/>
      <c r="M53" s="13">
        <v>0</v>
      </c>
      <c r="N53" s="13">
        <v>10.130000000000001</v>
      </c>
      <c r="O53" s="13">
        <v>0.53</v>
      </c>
      <c r="P53" s="13">
        <v>0</v>
      </c>
      <c r="Q53" s="13">
        <v>1.7</v>
      </c>
      <c r="R53" s="13">
        <f t="shared" si="2"/>
        <v>62.95000000000001</v>
      </c>
      <c r="S53" s="14">
        <f t="shared" si="1"/>
        <v>125.90000000000002</v>
      </c>
      <c r="T53" s="12">
        <v>18</v>
      </c>
      <c r="U53" s="12">
        <v>0</v>
      </c>
      <c r="V53" s="2">
        <v>5.32</v>
      </c>
      <c r="W53" s="2">
        <v>0</v>
      </c>
      <c r="X53" s="2">
        <v>94.68</v>
      </c>
      <c r="Y53" s="2">
        <v>100</v>
      </c>
      <c r="Z53" s="2">
        <v>7.3</v>
      </c>
      <c r="AA53" s="2">
        <v>7.7</v>
      </c>
      <c r="AB53" s="2">
        <v>38.9</v>
      </c>
      <c r="AC53" s="2">
        <v>41.1</v>
      </c>
      <c r="AD53" s="2">
        <v>62.1</v>
      </c>
      <c r="AE53" s="2">
        <v>65.599999999999994</v>
      </c>
      <c r="AF53" s="2">
        <v>81</v>
      </c>
      <c r="AG53" s="2">
        <v>52.7</v>
      </c>
      <c r="AH53" s="2">
        <v>55.7</v>
      </c>
      <c r="AI53" s="2">
        <v>0.53569999999999995</v>
      </c>
      <c r="AJ53" s="2">
        <v>0.56579999999999997</v>
      </c>
      <c r="AK53" s="2">
        <v>0.50139999999999996</v>
      </c>
      <c r="AL53" s="2">
        <v>0.52959999999999996</v>
      </c>
      <c r="AM53" s="2">
        <v>0.26019999999999999</v>
      </c>
      <c r="AN53" s="2">
        <v>0.27479999999999999</v>
      </c>
      <c r="AO53" s="2">
        <v>0.4</v>
      </c>
      <c r="AP53" s="2">
        <v>0.42</v>
      </c>
      <c r="AQ53" s="2">
        <v>0.13</v>
      </c>
      <c r="AR53" s="2">
        <v>0.14000000000000001</v>
      </c>
      <c r="AS53" s="2">
        <v>0.8</v>
      </c>
      <c r="AT53" s="2">
        <v>0.85</v>
      </c>
      <c r="AU53" s="2">
        <v>0.14000000000000001</v>
      </c>
      <c r="AV53" s="2">
        <v>0.15</v>
      </c>
      <c r="AW53" s="2">
        <v>50</v>
      </c>
      <c r="AX53" s="2">
        <v>65.3</v>
      </c>
      <c r="AY53" s="2">
        <v>68.900000000000006</v>
      </c>
      <c r="AZ53" s="2">
        <v>96</v>
      </c>
      <c r="BA53" s="2">
        <v>6.46</v>
      </c>
      <c r="BB53" s="2">
        <v>6.82</v>
      </c>
      <c r="BC53" s="2">
        <v>5.48</v>
      </c>
      <c r="BD53" s="2">
        <v>5.79</v>
      </c>
      <c r="BE53" s="2">
        <v>2.4</v>
      </c>
      <c r="BF53" s="2">
        <v>2.6</v>
      </c>
      <c r="BG53" s="2">
        <v>2.4</v>
      </c>
      <c r="BH53" s="2">
        <v>2.5</v>
      </c>
      <c r="BI53" s="2"/>
      <c r="BJ53" s="2"/>
      <c r="BK53" s="2"/>
      <c r="BL53" s="2"/>
      <c r="BM53" s="2"/>
      <c r="BN53" s="2"/>
    </row>
    <row r="54" spans="1:82" ht="14.25" hidden="1" x14ac:dyDescent="0.45">
      <c r="A54" s="2" t="s">
        <v>144</v>
      </c>
      <c r="B54" s="2" t="s">
        <v>394</v>
      </c>
      <c r="C54" s="21" t="s">
        <v>303</v>
      </c>
      <c r="D54" s="2">
        <v>2019</v>
      </c>
      <c r="E54" s="11">
        <v>43661</v>
      </c>
      <c r="F54" s="12">
        <v>6</v>
      </c>
      <c r="G54" s="13">
        <v>4.88</v>
      </c>
      <c r="H54" s="13">
        <v>32.67</v>
      </c>
      <c r="I54" s="13">
        <v>0</v>
      </c>
      <c r="J54" s="13">
        <v>0.16</v>
      </c>
      <c r="K54" s="58"/>
      <c r="L54" s="58"/>
      <c r="M54" s="13">
        <v>0</v>
      </c>
      <c r="N54" s="13">
        <v>10.5</v>
      </c>
      <c r="O54" s="13">
        <v>0.48</v>
      </c>
      <c r="P54" s="13">
        <v>0</v>
      </c>
      <c r="Q54" s="13">
        <v>4.7699999999999996</v>
      </c>
      <c r="R54" s="13">
        <f t="shared" si="2"/>
        <v>53.459999999999994</v>
      </c>
      <c r="S54" s="14">
        <f t="shared" si="1"/>
        <v>106.91999999999999</v>
      </c>
      <c r="T54" s="12">
        <v>25</v>
      </c>
      <c r="U54" s="12">
        <v>0</v>
      </c>
      <c r="V54" s="2">
        <v>4.5999999999999996</v>
      </c>
      <c r="W54" s="2">
        <v>0</v>
      </c>
      <c r="X54" s="2">
        <v>95.4</v>
      </c>
      <c r="Y54" s="2">
        <v>100</v>
      </c>
      <c r="Z54" s="2">
        <v>5.7</v>
      </c>
      <c r="AA54" s="2">
        <v>5.9</v>
      </c>
      <c r="AB54" s="2">
        <v>41.2</v>
      </c>
      <c r="AC54" s="2">
        <v>43.2</v>
      </c>
      <c r="AD54" s="2">
        <v>61.8</v>
      </c>
      <c r="AE54" s="2">
        <v>64.8</v>
      </c>
      <c r="AF54" s="2">
        <v>79</v>
      </c>
      <c r="AG54" s="2">
        <v>50.9</v>
      </c>
      <c r="AH54" s="2">
        <v>53.3</v>
      </c>
      <c r="AI54" s="2">
        <v>0.51470000000000005</v>
      </c>
      <c r="AJ54" s="2">
        <v>0.53949999999999998</v>
      </c>
      <c r="AK54" s="2">
        <v>0.47020000000000001</v>
      </c>
      <c r="AL54" s="2">
        <v>0.49280000000000002</v>
      </c>
      <c r="AM54" s="2">
        <v>0.2298</v>
      </c>
      <c r="AN54" s="2">
        <v>0.2409</v>
      </c>
      <c r="AO54" s="2">
        <v>0.52</v>
      </c>
      <c r="AP54" s="2">
        <v>0.54</v>
      </c>
      <c r="AQ54" s="2">
        <v>0.14000000000000001</v>
      </c>
      <c r="AR54" s="2">
        <v>0.15</v>
      </c>
      <c r="AS54" s="2">
        <v>1.1399999999999999</v>
      </c>
      <c r="AT54" s="2">
        <v>1.19</v>
      </c>
      <c r="AU54" s="2">
        <v>0.13</v>
      </c>
      <c r="AV54" s="2">
        <v>0.14000000000000001</v>
      </c>
      <c r="AW54" s="2">
        <v>60</v>
      </c>
      <c r="AX54" s="2">
        <v>71.400000000000006</v>
      </c>
      <c r="AY54" s="2">
        <v>74.8</v>
      </c>
      <c r="AZ54" s="2">
        <v>104</v>
      </c>
      <c r="BA54" s="2">
        <v>6.85</v>
      </c>
      <c r="BB54" s="2">
        <v>7.18</v>
      </c>
      <c r="BC54" s="2">
        <v>4.25</v>
      </c>
      <c r="BD54" s="2">
        <v>4.46</v>
      </c>
      <c r="BE54" s="2">
        <v>2.7</v>
      </c>
      <c r="BF54" s="2">
        <v>2.8</v>
      </c>
      <c r="BG54" s="2">
        <v>1.3</v>
      </c>
      <c r="BH54" s="2">
        <v>1.4</v>
      </c>
      <c r="BI54" s="2"/>
      <c r="BJ54" s="2"/>
      <c r="BK54" s="2"/>
      <c r="BL54" s="2"/>
      <c r="BM54" s="2"/>
      <c r="BN54" s="2"/>
      <c r="CD54" s="27"/>
    </row>
    <row r="55" spans="1:82" ht="14.25" hidden="1" x14ac:dyDescent="0.45">
      <c r="A55" s="2" t="s">
        <v>163</v>
      </c>
      <c r="B55" s="2" t="s">
        <v>394</v>
      </c>
      <c r="C55" s="21" t="s">
        <v>297</v>
      </c>
      <c r="D55" s="2">
        <v>2019</v>
      </c>
      <c r="E55" s="11">
        <v>43669</v>
      </c>
      <c r="F55" s="12">
        <v>7</v>
      </c>
      <c r="G55" s="13">
        <v>5.48</v>
      </c>
      <c r="H55" s="13">
        <v>39.67</v>
      </c>
      <c r="I55" s="13">
        <v>20.84</v>
      </c>
      <c r="J55" s="13">
        <v>0.18</v>
      </c>
      <c r="K55" s="58"/>
      <c r="L55" s="58"/>
      <c r="M55" s="13">
        <v>0</v>
      </c>
      <c r="N55" s="13">
        <v>31.79</v>
      </c>
      <c r="O55" s="13">
        <v>0.05</v>
      </c>
      <c r="P55" s="13">
        <v>0</v>
      </c>
      <c r="Q55" s="13">
        <v>4.6900000000000004</v>
      </c>
      <c r="R55" s="13">
        <f t="shared" si="2"/>
        <v>102.7</v>
      </c>
      <c r="S55" s="14">
        <f t="shared" si="1"/>
        <v>205.4</v>
      </c>
      <c r="T55" s="12">
        <v>0</v>
      </c>
      <c r="U55" s="12">
        <v>0</v>
      </c>
      <c r="V55" s="2">
        <v>5.09</v>
      </c>
      <c r="W55" s="2">
        <v>0</v>
      </c>
      <c r="X55" s="2">
        <v>94.91</v>
      </c>
      <c r="Y55" s="2">
        <v>100</v>
      </c>
      <c r="Z55" s="2">
        <v>7.1</v>
      </c>
      <c r="AA55" s="2">
        <v>7.5</v>
      </c>
      <c r="AB55" s="2">
        <v>42.8</v>
      </c>
      <c r="AC55" s="2">
        <v>45.1</v>
      </c>
      <c r="AD55" s="2">
        <v>66.8</v>
      </c>
      <c r="AE55" s="2">
        <v>70.400000000000006</v>
      </c>
      <c r="AF55" s="2">
        <v>71</v>
      </c>
      <c r="AG55" s="2">
        <v>48.5</v>
      </c>
      <c r="AH55" s="2">
        <v>51.1</v>
      </c>
      <c r="AI55" s="2">
        <v>0.48870000000000002</v>
      </c>
      <c r="AJ55" s="2">
        <v>0.51500000000000001</v>
      </c>
      <c r="AK55" s="2">
        <v>0.43480000000000002</v>
      </c>
      <c r="AL55" s="2">
        <v>0.45810000000000001</v>
      </c>
      <c r="AM55" s="2">
        <v>0.19800000000000001</v>
      </c>
      <c r="AN55" s="2">
        <v>0.20860000000000001</v>
      </c>
      <c r="AO55" s="2">
        <v>0.47</v>
      </c>
      <c r="AP55" s="2">
        <v>0.5</v>
      </c>
      <c r="AQ55" s="2">
        <v>0.12</v>
      </c>
      <c r="AR55" s="2">
        <v>0.13</v>
      </c>
      <c r="AS55" s="2">
        <v>0.67</v>
      </c>
      <c r="AT55" s="2">
        <v>0.71</v>
      </c>
      <c r="AU55" s="2">
        <v>0.12</v>
      </c>
      <c r="AV55" s="2">
        <v>0.13</v>
      </c>
      <c r="AW55" s="2">
        <v>37</v>
      </c>
      <c r="AX55" s="2">
        <v>56.5</v>
      </c>
      <c r="AY55" s="2">
        <v>59.5</v>
      </c>
      <c r="AZ55" s="2">
        <v>75</v>
      </c>
      <c r="BA55" s="2">
        <v>3.69</v>
      </c>
      <c r="BB55" s="2">
        <v>3.89</v>
      </c>
      <c r="BC55" s="2">
        <v>8.49</v>
      </c>
      <c r="BD55" s="2">
        <v>8.9499999999999993</v>
      </c>
      <c r="BE55" s="2">
        <v>1.8</v>
      </c>
      <c r="BF55" s="2">
        <v>1.9</v>
      </c>
      <c r="BG55" s="2">
        <v>2</v>
      </c>
      <c r="BH55" s="2">
        <v>2.1</v>
      </c>
      <c r="BI55" s="2"/>
      <c r="BJ55" s="2"/>
      <c r="BK55" s="2"/>
      <c r="BL55" s="2"/>
      <c r="BM55" s="2"/>
      <c r="BN55" s="2"/>
      <c r="CD55" s="2" t="s">
        <v>164</v>
      </c>
    </row>
    <row r="56" spans="1:82" ht="14.25" hidden="1" x14ac:dyDescent="0.45">
      <c r="A56" s="2" t="s">
        <v>157</v>
      </c>
      <c r="B56" s="2" t="s">
        <v>394</v>
      </c>
      <c r="C56" s="21" t="s">
        <v>303</v>
      </c>
      <c r="D56" s="2">
        <v>2019</v>
      </c>
      <c r="E56" s="11">
        <v>43668</v>
      </c>
      <c r="F56" s="12">
        <v>7</v>
      </c>
      <c r="G56" s="13">
        <v>17.600000000000001</v>
      </c>
      <c r="H56" s="13">
        <v>3.61</v>
      </c>
      <c r="I56" s="13">
        <v>0.55000000000000004</v>
      </c>
      <c r="J56" s="13">
        <v>0.59</v>
      </c>
      <c r="K56" s="58"/>
      <c r="L56" s="58"/>
      <c r="M56" s="13">
        <v>0</v>
      </c>
      <c r="N56" s="13">
        <v>14.81</v>
      </c>
      <c r="O56" s="13">
        <v>0.03</v>
      </c>
      <c r="P56" s="13">
        <v>0</v>
      </c>
      <c r="Q56" s="13">
        <v>0.92</v>
      </c>
      <c r="R56" s="13">
        <f t="shared" si="2"/>
        <v>38.110000000000007</v>
      </c>
      <c r="S56" s="14">
        <f t="shared" si="1"/>
        <v>76.220000000000013</v>
      </c>
      <c r="T56" s="12">
        <v>0</v>
      </c>
      <c r="U56" s="12">
        <v>1</v>
      </c>
      <c r="V56" s="2">
        <v>5.8</v>
      </c>
      <c r="W56" s="2">
        <v>0</v>
      </c>
      <c r="X56" s="2">
        <v>94.2</v>
      </c>
      <c r="Y56" s="2">
        <v>100</v>
      </c>
      <c r="Z56" s="2">
        <v>6.9</v>
      </c>
      <c r="AA56" s="2">
        <v>7.3</v>
      </c>
      <c r="AB56" s="2">
        <v>39.299999999999997</v>
      </c>
      <c r="AC56" s="2">
        <v>41.7</v>
      </c>
      <c r="AD56" s="2">
        <v>60.9</v>
      </c>
      <c r="AE56" s="2">
        <v>64.599999999999994</v>
      </c>
      <c r="AF56" s="2">
        <v>81</v>
      </c>
      <c r="AG56" s="2">
        <v>51.8</v>
      </c>
      <c r="AH56" s="2">
        <v>55</v>
      </c>
      <c r="AI56" s="2">
        <v>0.52590000000000003</v>
      </c>
      <c r="AJ56" s="2">
        <v>0.55830000000000002</v>
      </c>
      <c r="AK56" s="2">
        <v>0.48899999999999999</v>
      </c>
      <c r="AL56" s="2">
        <v>0.51910000000000001</v>
      </c>
      <c r="AM56" s="2">
        <v>0.24979999999999999</v>
      </c>
      <c r="AN56" s="2">
        <v>0.26519999999999999</v>
      </c>
      <c r="AO56" s="2">
        <v>0.56999999999999995</v>
      </c>
      <c r="AP56" s="2">
        <v>0.6</v>
      </c>
      <c r="AQ56" s="2">
        <v>0.12</v>
      </c>
      <c r="AR56" s="2">
        <v>0.13</v>
      </c>
      <c r="AS56" s="2">
        <v>0.56999999999999995</v>
      </c>
      <c r="AT56" s="2">
        <v>0.61</v>
      </c>
      <c r="AU56" s="2">
        <v>0.16</v>
      </c>
      <c r="AV56" s="2">
        <v>0.17</v>
      </c>
      <c r="AW56" s="2">
        <v>49</v>
      </c>
      <c r="AX56" s="2">
        <v>64.7</v>
      </c>
      <c r="AY56" s="2">
        <v>68.7</v>
      </c>
      <c r="AZ56" s="2">
        <v>96</v>
      </c>
      <c r="BA56" s="2">
        <v>6.13</v>
      </c>
      <c r="BB56" s="2">
        <v>6.51</v>
      </c>
      <c r="BC56" s="2">
        <v>6.51</v>
      </c>
      <c r="BD56" s="2">
        <v>6.91</v>
      </c>
      <c r="BE56" s="2">
        <v>2.5</v>
      </c>
      <c r="BF56" s="2">
        <v>2.6</v>
      </c>
      <c r="BG56" s="2">
        <v>2.4</v>
      </c>
      <c r="BH56" s="2">
        <v>2.6</v>
      </c>
      <c r="BI56" s="2"/>
      <c r="BJ56" s="2"/>
      <c r="BK56" s="2"/>
      <c r="BL56" s="2"/>
      <c r="BM56" s="2"/>
      <c r="BN56" s="2"/>
      <c r="CD56" s="2" t="s">
        <v>158</v>
      </c>
    </row>
    <row r="57" spans="1:82" ht="14.25" hidden="1" x14ac:dyDescent="0.45">
      <c r="A57" s="2" t="s">
        <v>178</v>
      </c>
      <c r="B57" s="2" t="s">
        <v>394</v>
      </c>
      <c r="C57" s="21" t="s">
        <v>297</v>
      </c>
      <c r="D57" s="2">
        <v>2019</v>
      </c>
      <c r="E57" s="11">
        <v>43670</v>
      </c>
      <c r="F57" s="12">
        <v>8</v>
      </c>
      <c r="G57" s="13">
        <v>4.05</v>
      </c>
      <c r="H57" s="13">
        <v>48.33</v>
      </c>
      <c r="I57" s="13">
        <v>0.08</v>
      </c>
      <c r="J57" s="13">
        <v>0.03</v>
      </c>
      <c r="K57" s="58"/>
      <c r="L57" s="58"/>
      <c r="M57" s="13">
        <v>0</v>
      </c>
      <c r="N57" s="13">
        <v>0.34</v>
      </c>
      <c r="O57" s="13">
        <v>4.3899999999999997</v>
      </c>
      <c r="P57" s="13">
        <v>0</v>
      </c>
      <c r="Q57" s="13">
        <v>8.0299999999999994</v>
      </c>
      <c r="R57" s="13">
        <f t="shared" si="2"/>
        <v>65.25</v>
      </c>
      <c r="S57" s="14">
        <f t="shared" si="1"/>
        <v>130.5</v>
      </c>
      <c r="T57" s="12">
        <v>26</v>
      </c>
      <c r="U57" s="12">
        <v>3</v>
      </c>
      <c r="V57" s="2">
        <v>4.99</v>
      </c>
      <c r="W57" s="2">
        <v>0</v>
      </c>
      <c r="X57" s="2">
        <v>95.01</v>
      </c>
      <c r="Y57" s="2">
        <v>100</v>
      </c>
      <c r="Z57" s="2">
        <v>4.8</v>
      </c>
      <c r="AA57" s="2">
        <v>5.0999999999999996</v>
      </c>
      <c r="AB57" s="2">
        <v>45.4</v>
      </c>
      <c r="AC57" s="2">
        <v>47.8</v>
      </c>
      <c r="AD57" s="2">
        <v>64.900000000000006</v>
      </c>
      <c r="AE57" s="2">
        <v>68.3</v>
      </c>
      <c r="AF57" s="2">
        <v>70</v>
      </c>
      <c r="AG57" s="2">
        <v>45.7</v>
      </c>
      <c r="AH57" s="2">
        <v>48.1</v>
      </c>
      <c r="AI57" s="2">
        <v>0.45700000000000002</v>
      </c>
      <c r="AJ57" s="2">
        <v>0.48099999999999998</v>
      </c>
      <c r="AK57" s="2">
        <v>0.38890000000000002</v>
      </c>
      <c r="AL57" s="2">
        <v>0.4093</v>
      </c>
      <c r="AM57" s="2">
        <v>0.15479999999999999</v>
      </c>
      <c r="AN57" s="2">
        <v>0.16300000000000001</v>
      </c>
      <c r="AO57" s="2">
        <v>0.4</v>
      </c>
      <c r="AP57" s="2">
        <v>0.42</v>
      </c>
      <c r="AQ57" s="2">
        <v>0.1</v>
      </c>
      <c r="AR57" s="2">
        <v>0.11</v>
      </c>
      <c r="AS57" s="2">
        <v>0.91</v>
      </c>
      <c r="AT57" s="2">
        <v>0.96</v>
      </c>
      <c r="AU57" s="2">
        <v>0.1</v>
      </c>
      <c r="AV57" s="2">
        <v>0.11</v>
      </c>
      <c r="AW57" s="2">
        <v>61</v>
      </c>
      <c r="AX57" s="2">
        <v>70.099999999999994</v>
      </c>
      <c r="AY57" s="2">
        <v>73.8</v>
      </c>
      <c r="AZ57" s="2">
        <v>86</v>
      </c>
      <c r="BA57" s="2">
        <v>8.2799999999999994</v>
      </c>
      <c r="BB57" s="2">
        <v>8.7100000000000009</v>
      </c>
      <c r="BC57" s="2">
        <v>4.26</v>
      </c>
      <c r="BD57" s="2">
        <v>4.4800000000000004</v>
      </c>
      <c r="BE57" s="2">
        <v>1.9</v>
      </c>
      <c r="BF57" s="2">
        <v>2</v>
      </c>
      <c r="BG57" s="2">
        <v>0.6</v>
      </c>
      <c r="BH57" s="2">
        <v>0.7</v>
      </c>
      <c r="BI57" s="2"/>
      <c r="BJ57" s="2"/>
      <c r="BK57" s="2"/>
      <c r="BL57" s="2"/>
      <c r="BM57" s="2"/>
      <c r="BN57" s="2"/>
      <c r="CD57" s="27" t="s">
        <v>179</v>
      </c>
    </row>
    <row r="58" spans="1:82" ht="14.25" hidden="1" x14ac:dyDescent="0.45">
      <c r="A58" s="2" t="s">
        <v>159</v>
      </c>
      <c r="B58" s="2" t="s">
        <v>394</v>
      </c>
      <c r="C58" s="21" t="s">
        <v>303</v>
      </c>
      <c r="D58" s="2">
        <v>2019</v>
      </c>
      <c r="E58" s="11">
        <v>43668</v>
      </c>
      <c r="F58" s="12">
        <v>8</v>
      </c>
      <c r="G58" s="13">
        <v>2.4</v>
      </c>
      <c r="H58" s="13">
        <v>21.95</v>
      </c>
      <c r="I58" s="13">
        <v>0.03</v>
      </c>
      <c r="J58" s="13">
        <v>0</v>
      </c>
      <c r="K58" s="58"/>
      <c r="L58" s="58"/>
      <c r="M58" s="13">
        <v>0</v>
      </c>
      <c r="N58" s="13">
        <v>0.22</v>
      </c>
      <c r="O58" s="13">
        <v>2.21</v>
      </c>
      <c r="P58" s="13">
        <v>0</v>
      </c>
      <c r="Q58" s="13">
        <v>1.62</v>
      </c>
      <c r="R58" s="13">
        <f t="shared" si="2"/>
        <v>28.43</v>
      </c>
      <c r="S58" s="14">
        <f t="shared" si="1"/>
        <v>56.86</v>
      </c>
      <c r="T58" s="12">
        <v>0</v>
      </c>
      <c r="U58" s="12">
        <v>0</v>
      </c>
      <c r="V58" s="2">
        <v>5.41</v>
      </c>
      <c r="W58" s="2">
        <v>0</v>
      </c>
      <c r="X58" s="2">
        <v>94.59</v>
      </c>
      <c r="Y58" s="2">
        <v>100</v>
      </c>
      <c r="Z58" s="2">
        <v>9</v>
      </c>
      <c r="AA58" s="2">
        <v>9.5</v>
      </c>
      <c r="AB58" s="2">
        <v>36.200000000000003</v>
      </c>
      <c r="AC58" s="2">
        <v>38.299999999999997</v>
      </c>
      <c r="AD58" s="2">
        <v>61.3</v>
      </c>
      <c r="AE58" s="2">
        <v>64.8</v>
      </c>
      <c r="AF58" s="2">
        <v>85</v>
      </c>
      <c r="AG58" s="2">
        <v>55.7</v>
      </c>
      <c r="AH58" s="2">
        <v>58.9</v>
      </c>
      <c r="AI58" s="2">
        <v>0.56850000000000001</v>
      </c>
      <c r="AJ58" s="2">
        <v>0.60109999999999997</v>
      </c>
      <c r="AK58" s="2">
        <v>0.54690000000000005</v>
      </c>
      <c r="AL58" s="2">
        <v>0.57809999999999995</v>
      </c>
      <c r="AM58" s="2">
        <v>0.30209999999999998</v>
      </c>
      <c r="AN58" s="2">
        <v>0.31940000000000002</v>
      </c>
      <c r="AO58" s="2">
        <v>0.37</v>
      </c>
      <c r="AP58" s="2">
        <v>0.39</v>
      </c>
      <c r="AQ58" s="2">
        <v>0.19</v>
      </c>
      <c r="AR58" s="2">
        <v>0.2</v>
      </c>
      <c r="AS58" s="2">
        <v>0.9</v>
      </c>
      <c r="AT58" s="2">
        <v>0.95</v>
      </c>
      <c r="AU58" s="2">
        <v>0.18</v>
      </c>
      <c r="AV58" s="2">
        <v>0.19</v>
      </c>
      <c r="AW58" s="2">
        <v>57</v>
      </c>
      <c r="AX58" s="2">
        <v>68.599999999999994</v>
      </c>
      <c r="AY58" s="2">
        <v>72.5</v>
      </c>
      <c r="AZ58" s="2">
        <v>100</v>
      </c>
      <c r="BA58" s="2">
        <v>10.09</v>
      </c>
      <c r="BB58" s="2">
        <v>10.67</v>
      </c>
      <c r="BC58" s="2">
        <v>4.42</v>
      </c>
      <c r="BD58" s="2">
        <v>4.67</v>
      </c>
      <c r="BE58" s="2">
        <v>3.5</v>
      </c>
      <c r="BF58" s="2">
        <v>3.7</v>
      </c>
      <c r="BG58" s="2">
        <v>2</v>
      </c>
      <c r="BH58" s="2">
        <v>2.1</v>
      </c>
      <c r="BI58" s="2"/>
      <c r="BJ58" s="2"/>
      <c r="BK58" s="2"/>
      <c r="BL58" s="2"/>
      <c r="BM58" s="2"/>
      <c r="BN58" s="2"/>
      <c r="CD58" s="27"/>
    </row>
    <row r="59" spans="1:82" ht="14.25" hidden="1" x14ac:dyDescent="0.45">
      <c r="A59" s="2" t="s">
        <v>180</v>
      </c>
      <c r="B59" s="2" t="s">
        <v>394</v>
      </c>
      <c r="C59" s="21" t="s">
        <v>297</v>
      </c>
      <c r="D59" s="2">
        <v>2019</v>
      </c>
      <c r="E59" s="11">
        <v>43670</v>
      </c>
      <c r="F59" s="12">
        <v>9</v>
      </c>
      <c r="G59" s="13">
        <v>0</v>
      </c>
      <c r="H59" s="13">
        <v>11.15</v>
      </c>
      <c r="I59" s="13">
        <v>49.69</v>
      </c>
      <c r="J59" s="13">
        <v>0</v>
      </c>
      <c r="K59" s="58"/>
      <c r="L59" s="58"/>
      <c r="M59" s="13">
        <v>0</v>
      </c>
      <c r="N59" s="13">
        <v>7.6</v>
      </c>
      <c r="O59" s="13">
        <v>0</v>
      </c>
      <c r="P59" s="13">
        <v>0</v>
      </c>
      <c r="Q59" s="13">
        <v>0</v>
      </c>
      <c r="R59" s="13">
        <f t="shared" si="2"/>
        <v>68.44</v>
      </c>
      <c r="S59" s="14">
        <f t="shared" si="1"/>
        <v>136.88</v>
      </c>
      <c r="T59" s="12">
        <v>0</v>
      </c>
      <c r="U59" s="12">
        <v>0</v>
      </c>
      <c r="V59" s="2">
        <v>4.71</v>
      </c>
      <c r="W59" s="2">
        <v>0</v>
      </c>
      <c r="X59" s="2">
        <v>95.29</v>
      </c>
      <c r="Y59" s="2">
        <v>100</v>
      </c>
      <c r="Z59" s="2">
        <v>6.6</v>
      </c>
      <c r="AA59" s="2">
        <v>6.9</v>
      </c>
      <c r="AB59" s="2">
        <v>47.2</v>
      </c>
      <c r="AC59" s="2">
        <v>49.5</v>
      </c>
      <c r="AD59" s="2">
        <v>71.599999999999994</v>
      </c>
      <c r="AE59" s="2">
        <v>75.099999999999994</v>
      </c>
      <c r="AF59" s="2">
        <v>62</v>
      </c>
      <c r="AG59" s="2">
        <v>43.9</v>
      </c>
      <c r="AH59" s="2">
        <v>46.1</v>
      </c>
      <c r="AI59" s="2">
        <v>0.43680000000000002</v>
      </c>
      <c r="AJ59" s="2">
        <v>0.45839999999999997</v>
      </c>
      <c r="AK59" s="2">
        <v>0.35859999999999997</v>
      </c>
      <c r="AL59" s="2">
        <v>0.37630000000000002</v>
      </c>
      <c r="AM59" s="2">
        <v>0.12559999999999999</v>
      </c>
      <c r="AN59" s="2">
        <v>0.13189999999999999</v>
      </c>
      <c r="AO59" s="2">
        <v>0.42</v>
      </c>
      <c r="AP59" s="2">
        <v>0.44</v>
      </c>
      <c r="AQ59" s="2">
        <v>0.09</v>
      </c>
      <c r="AR59" s="2">
        <v>0.09</v>
      </c>
      <c r="AS59" s="2">
        <v>0.15</v>
      </c>
      <c r="AT59" s="2">
        <v>0.16</v>
      </c>
      <c r="AU59" s="2">
        <v>0.13</v>
      </c>
      <c r="AV59" s="2">
        <v>0.14000000000000001</v>
      </c>
      <c r="AW59" s="2">
        <v>34</v>
      </c>
      <c r="AX59" s="2">
        <v>51.2</v>
      </c>
      <c r="AY59" s="2">
        <v>53.7</v>
      </c>
      <c r="AZ59" s="2">
        <v>54</v>
      </c>
      <c r="BA59" s="2">
        <v>5.81</v>
      </c>
      <c r="BB59" s="2">
        <v>6.1</v>
      </c>
      <c r="BC59" s="2">
        <v>8.3800000000000008</v>
      </c>
      <c r="BD59" s="2">
        <v>8.7899999999999991</v>
      </c>
      <c r="BE59" s="2">
        <v>2</v>
      </c>
      <c r="BF59" s="2">
        <v>2.1</v>
      </c>
      <c r="BG59" s="2">
        <v>2.2999999999999998</v>
      </c>
      <c r="BH59" s="2">
        <v>2.4</v>
      </c>
      <c r="BI59" s="2"/>
      <c r="BJ59" s="2"/>
      <c r="BK59" s="2"/>
      <c r="BL59" s="2"/>
      <c r="BM59" s="2"/>
      <c r="BN59" s="2"/>
      <c r="CD59" s="27" t="s">
        <v>181</v>
      </c>
    </row>
    <row r="60" spans="1:82" ht="14.25" hidden="1" x14ac:dyDescent="0.45">
      <c r="A60" s="2" t="s">
        <v>145</v>
      </c>
      <c r="B60" s="2" t="s">
        <v>394</v>
      </c>
      <c r="C60" s="21" t="s">
        <v>303</v>
      </c>
      <c r="D60" s="2">
        <v>2019</v>
      </c>
      <c r="E60" s="11">
        <v>43661</v>
      </c>
      <c r="F60" s="12">
        <v>9</v>
      </c>
      <c r="G60" s="13">
        <v>0</v>
      </c>
      <c r="H60" s="13">
        <v>39.44</v>
      </c>
      <c r="I60" s="13">
        <v>17.91</v>
      </c>
      <c r="J60" s="13">
        <v>0</v>
      </c>
      <c r="K60" s="58"/>
      <c r="L60" s="58"/>
      <c r="M60" s="13">
        <v>0</v>
      </c>
      <c r="N60" s="13">
        <v>0.68</v>
      </c>
      <c r="O60" s="13">
        <v>4.38</v>
      </c>
      <c r="P60" s="13">
        <v>0</v>
      </c>
      <c r="Q60" s="13">
        <v>3.59</v>
      </c>
      <c r="R60" s="13">
        <f t="shared" si="2"/>
        <v>66</v>
      </c>
      <c r="S60" s="14">
        <f t="shared" si="1"/>
        <v>132</v>
      </c>
      <c r="T60" s="12">
        <v>20</v>
      </c>
      <c r="U60" s="12">
        <v>0</v>
      </c>
      <c r="V60" s="2">
        <v>4.54</v>
      </c>
      <c r="W60" s="2">
        <v>0</v>
      </c>
      <c r="X60" s="2">
        <v>95.46</v>
      </c>
      <c r="Y60" s="2">
        <v>100</v>
      </c>
      <c r="Z60" s="2">
        <v>7.4</v>
      </c>
      <c r="AA60" s="2">
        <v>7.8</v>
      </c>
      <c r="AB60" s="2">
        <v>40.799999999999997</v>
      </c>
      <c r="AC60" s="2">
        <v>42.7</v>
      </c>
      <c r="AD60" s="2">
        <v>67</v>
      </c>
      <c r="AE60" s="2">
        <v>70.2</v>
      </c>
      <c r="AF60" s="2">
        <v>74</v>
      </c>
      <c r="AG60" s="2">
        <v>51.4</v>
      </c>
      <c r="AH60" s="2">
        <v>53.8</v>
      </c>
      <c r="AI60" s="2">
        <v>0.52029999999999998</v>
      </c>
      <c r="AJ60" s="2">
        <v>0.54510000000000003</v>
      </c>
      <c r="AK60" s="2">
        <v>0.47789999999999999</v>
      </c>
      <c r="AL60" s="2">
        <v>0.50070000000000003</v>
      </c>
      <c r="AM60" s="2">
        <v>0.2369</v>
      </c>
      <c r="AN60" s="2">
        <v>0.2482</v>
      </c>
      <c r="AO60" s="2">
        <v>0.39</v>
      </c>
      <c r="AP60" s="2">
        <v>0.41</v>
      </c>
      <c r="AQ60" s="2">
        <v>0.14000000000000001</v>
      </c>
      <c r="AR60" s="2">
        <v>0.15</v>
      </c>
      <c r="AS60" s="2">
        <v>0.75</v>
      </c>
      <c r="AT60" s="2">
        <v>0.79</v>
      </c>
      <c r="AU60" s="2">
        <v>0.15</v>
      </c>
      <c r="AV60" s="2">
        <v>0.16</v>
      </c>
      <c r="AW60" s="2">
        <v>43</v>
      </c>
      <c r="AX60" s="2">
        <v>60</v>
      </c>
      <c r="AY60" s="2">
        <v>62.9</v>
      </c>
      <c r="AZ60" s="2">
        <v>82</v>
      </c>
      <c r="BA60" s="2">
        <v>5.64</v>
      </c>
      <c r="BB60" s="2">
        <v>5.91</v>
      </c>
      <c r="BC60" s="2">
        <v>6.34</v>
      </c>
      <c r="BD60" s="2">
        <v>6.64</v>
      </c>
      <c r="BE60" s="2">
        <v>2.6</v>
      </c>
      <c r="BF60" s="2">
        <v>2.8</v>
      </c>
      <c r="BG60" s="2">
        <v>2.2000000000000002</v>
      </c>
      <c r="BH60" s="2">
        <v>2.2999999999999998</v>
      </c>
      <c r="BI60" s="2"/>
      <c r="BJ60" s="2"/>
      <c r="BK60" s="2"/>
      <c r="BL60" s="2"/>
      <c r="BM60" s="2"/>
      <c r="BN60" s="2"/>
      <c r="CD60" s="27"/>
    </row>
    <row r="61" spans="1:82" ht="14.25" hidden="1" x14ac:dyDescent="0.45">
      <c r="A61" s="2" t="s">
        <v>165</v>
      </c>
      <c r="B61" s="2" t="s">
        <v>394</v>
      </c>
      <c r="C61" s="21" t="s">
        <v>297</v>
      </c>
      <c r="D61" s="2">
        <v>2019</v>
      </c>
      <c r="E61" s="11">
        <v>43669</v>
      </c>
      <c r="F61" s="12">
        <v>10</v>
      </c>
      <c r="G61" s="13">
        <v>21.52</v>
      </c>
      <c r="H61" s="13">
        <v>25.75</v>
      </c>
      <c r="I61" s="13">
        <v>0.53</v>
      </c>
      <c r="J61" s="13">
        <v>0.65</v>
      </c>
      <c r="K61" s="58"/>
      <c r="L61" s="58"/>
      <c r="M61" s="13">
        <v>0</v>
      </c>
      <c r="N61" s="13">
        <v>20.059999999999999</v>
      </c>
      <c r="O61" s="13">
        <v>0.23</v>
      </c>
      <c r="P61" s="13">
        <v>0</v>
      </c>
      <c r="Q61" s="13">
        <v>3.4</v>
      </c>
      <c r="R61" s="13">
        <f t="shared" si="2"/>
        <v>72.14</v>
      </c>
      <c r="S61" s="14">
        <f t="shared" si="1"/>
        <v>144.28</v>
      </c>
      <c r="T61" s="12">
        <v>0</v>
      </c>
      <c r="U61" s="12">
        <v>12</v>
      </c>
      <c r="V61" s="2">
        <v>5.15</v>
      </c>
      <c r="W61" s="2">
        <v>0</v>
      </c>
      <c r="X61" s="2">
        <v>94.85</v>
      </c>
      <c r="Y61" s="2">
        <v>100</v>
      </c>
      <c r="Z61" s="2">
        <v>7</v>
      </c>
      <c r="AA61" s="2">
        <v>7.3</v>
      </c>
      <c r="AB61" s="2">
        <v>38.799999999999997</v>
      </c>
      <c r="AC61" s="2">
        <v>41</v>
      </c>
      <c r="AD61" s="2">
        <v>63.2</v>
      </c>
      <c r="AE61" s="2">
        <v>66.7</v>
      </c>
      <c r="AF61" s="2">
        <v>80</v>
      </c>
      <c r="AG61" s="2">
        <v>53</v>
      </c>
      <c r="AH61" s="2">
        <v>55.9</v>
      </c>
      <c r="AI61" s="2">
        <v>0.5383</v>
      </c>
      <c r="AJ61" s="2">
        <v>0.5675</v>
      </c>
      <c r="AK61" s="2">
        <v>0.50460000000000005</v>
      </c>
      <c r="AL61" s="2">
        <v>0.53200000000000003</v>
      </c>
      <c r="AM61" s="2">
        <v>0.26279999999999998</v>
      </c>
      <c r="AN61" s="2">
        <v>0.27710000000000001</v>
      </c>
      <c r="AO61" s="2">
        <v>0.44</v>
      </c>
      <c r="AP61" s="2">
        <v>0.46</v>
      </c>
      <c r="AQ61" s="2">
        <v>0.14000000000000001</v>
      </c>
      <c r="AR61" s="2">
        <v>0.15</v>
      </c>
      <c r="AS61" s="2">
        <v>0.82</v>
      </c>
      <c r="AT61" s="2">
        <v>0.86</v>
      </c>
      <c r="AU61" s="2">
        <v>0.13</v>
      </c>
      <c r="AV61" s="2">
        <v>0.14000000000000001</v>
      </c>
      <c r="AW61" s="2">
        <v>49</v>
      </c>
      <c r="AX61" s="2">
        <v>64.7</v>
      </c>
      <c r="AY61" s="2">
        <v>68.2</v>
      </c>
      <c r="AZ61" s="2">
        <v>99</v>
      </c>
      <c r="BA61" s="2">
        <v>4.5</v>
      </c>
      <c r="BB61" s="2">
        <v>4.74</v>
      </c>
      <c r="BC61" s="2">
        <v>5.93</v>
      </c>
      <c r="BD61" s="2">
        <v>6.25</v>
      </c>
      <c r="BE61" s="2">
        <v>2.4</v>
      </c>
      <c r="BF61" s="2">
        <v>2.5</v>
      </c>
      <c r="BG61" s="2">
        <v>1.8</v>
      </c>
      <c r="BH61" s="2">
        <v>1.9</v>
      </c>
      <c r="BI61" s="2"/>
      <c r="BJ61" s="2"/>
      <c r="BK61" s="2"/>
      <c r="BL61" s="2"/>
      <c r="BM61" s="2"/>
      <c r="BN61" s="2"/>
    </row>
    <row r="62" spans="1:82" ht="14.25" hidden="1" x14ac:dyDescent="0.45">
      <c r="A62" s="2" t="s">
        <v>153</v>
      </c>
      <c r="B62" s="2" t="s">
        <v>394</v>
      </c>
      <c r="C62" s="21" t="s">
        <v>303</v>
      </c>
      <c r="D62" s="2">
        <v>2019</v>
      </c>
      <c r="E62" s="11">
        <v>43664</v>
      </c>
      <c r="F62" s="12">
        <v>10</v>
      </c>
      <c r="G62" s="13">
        <v>14.51</v>
      </c>
      <c r="H62" s="13">
        <v>34.18</v>
      </c>
      <c r="I62" s="13">
        <v>11.51</v>
      </c>
      <c r="J62" s="13">
        <v>7.88</v>
      </c>
      <c r="K62" s="58"/>
      <c r="L62" s="58"/>
      <c r="M62" s="13">
        <v>0</v>
      </c>
      <c r="N62" s="13">
        <v>8.75</v>
      </c>
      <c r="O62" s="13">
        <v>0.28999999999999998</v>
      </c>
      <c r="P62" s="13">
        <v>0</v>
      </c>
      <c r="Q62" s="13">
        <v>11.84</v>
      </c>
      <c r="R62" s="13">
        <f t="shared" si="2"/>
        <v>88.960000000000008</v>
      </c>
      <c r="S62" s="14">
        <f t="shared" si="1"/>
        <v>177.92000000000002</v>
      </c>
      <c r="T62" s="12">
        <v>0</v>
      </c>
      <c r="U62" s="12">
        <v>0</v>
      </c>
      <c r="V62" s="2">
        <v>5.23</v>
      </c>
      <c r="W62" s="2">
        <v>0</v>
      </c>
      <c r="X62" s="2">
        <v>94.77</v>
      </c>
      <c r="Y62" s="2">
        <v>100</v>
      </c>
      <c r="Z62" s="2">
        <v>6.3</v>
      </c>
      <c r="AA62" s="2">
        <v>6.6</v>
      </c>
      <c r="AB62" s="2">
        <v>43.8</v>
      </c>
      <c r="AC62" s="2">
        <v>46.3</v>
      </c>
      <c r="AD62" s="2">
        <v>69.8</v>
      </c>
      <c r="AE62" s="2">
        <v>73.599999999999994</v>
      </c>
      <c r="AF62" s="2">
        <v>67</v>
      </c>
      <c r="AG62" s="2">
        <v>47.2</v>
      </c>
      <c r="AH62" s="2">
        <v>49.8</v>
      </c>
      <c r="AI62" s="2">
        <v>0.47389999999999999</v>
      </c>
      <c r="AJ62" s="2">
        <v>0.50009999999999999</v>
      </c>
      <c r="AK62" s="2">
        <v>0.41399999999999998</v>
      </c>
      <c r="AL62" s="2">
        <v>0.43680000000000002</v>
      </c>
      <c r="AM62" s="2">
        <v>0.1789</v>
      </c>
      <c r="AN62" s="2">
        <v>0.1888</v>
      </c>
      <c r="AO62" s="2">
        <v>0.3</v>
      </c>
      <c r="AP62" s="2">
        <v>0.32</v>
      </c>
      <c r="AQ62" s="2">
        <v>0.1</v>
      </c>
      <c r="AR62" s="2">
        <v>0.11</v>
      </c>
      <c r="AS62" s="2">
        <v>0.53</v>
      </c>
      <c r="AT62" s="2">
        <v>0.56000000000000005</v>
      </c>
      <c r="AU62" s="2">
        <v>0.09</v>
      </c>
      <c r="AV62" s="2">
        <v>0.09</v>
      </c>
      <c r="AW62" s="2">
        <v>44</v>
      </c>
      <c r="AX62" s="2">
        <v>58.3</v>
      </c>
      <c r="AY62" s="2">
        <v>61.5</v>
      </c>
      <c r="AZ62" s="2">
        <v>78</v>
      </c>
      <c r="BA62" s="2">
        <v>3.14</v>
      </c>
      <c r="BB62" s="2">
        <v>3.31</v>
      </c>
      <c r="BC62" s="2">
        <v>6.92</v>
      </c>
      <c r="BD62" s="2">
        <v>7.3</v>
      </c>
      <c r="BE62" s="2">
        <v>1.3</v>
      </c>
      <c r="BF62" s="2">
        <v>1.4</v>
      </c>
      <c r="BG62" s="2">
        <v>2.8</v>
      </c>
      <c r="BH62" s="2">
        <v>3</v>
      </c>
      <c r="BI62" s="2"/>
      <c r="BJ62" s="2"/>
      <c r="BK62" s="2"/>
      <c r="BL62" s="2"/>
      <c r="BM62" s="2"/>
      <c r="BN62" s="2"/>
      <c r="CD62" s="2" t="s">
        <v>154</v>
      </c>
    </row>
    <row r="63" spans="1:82" ht="14.25" hidden="1" x14ac:dyDescent="0.45">
      <c r="A63" s="2" t="s">
        <v>166</v>
      </c>
      <c r="B63" s="2" t="s">
        <v>394</v>
      </c>
      <c r="C63" s="21" t="s">
        <v>297</v>
      </c>
      <c r="D63" s="2">
        <v>2019</v>
      </c>
      <c r="E63" s="11">
        <v>43669</v>
      </c>
      <c r="F63" s="12">
        <v>11</v>
      </c>
      <c r="G63" s="13">
        <v>0</v>
      </c>
      <c r="H63" s="13">
        <v>17.73</v>
      </c>
      <c r="I63" s="13">
        <v>5.05</v>
      </c>
      <c r="J63" s="13">
        <v>16.68</v>
      </c>
      <c r="K63" s="58"/>
      <c r="L63" s="58"/>
      <c r="M63" s="13">
        <v>0</v>
      </c>
      <c r="N63" s="13">
        <v>16.649999999999999</v>
      </c>
      <c r="O63" s="13">
        <v>0.05</v>
      </c>
      <c r="P63" s="13">
        <v>0</v>
      </c>
      <c r="Q63" s="13">
        <v>5.01</v>
      </c>
      <c r="R63" s="13">
        <f t="shared" si="2"/>
        <v>61.169999999999995</v>
      </c>
      <c r="S63" s="14">
        <f t="shared" si="1"/>
        <v>122.33999999999999</v>
      </c>
      <c r="T63" s="12">
        <v>0</v>
      </c>
      <c r="U63" s="12">
        <v>20</v>
      </c>
      <c r="V63" s="2">
        <v>5.16</v>
      </c>
      <c r="W63" s="2">
        <v>0</v>
      </c>
      <c r="X63" s="2">
        <v>94.84</v>
      </c>
      <c r="Y63" s="2">
        <v>100</v>
      </c>
      <c r="Z63" s="2">
        <v>6.8</v>
      </c>
      <c r="AA63" s="2">
        <v>7.2</v>
      </c>
      <c r="AB63" s="2">
        <v>43.4</v>
      </c>
      <c r="AC63" s="2">
        <v>45.8</v>
      </c>
      <c r="AD63" s="2">
        <v>66.7</v>
      </c>
      <c r="AE63" s="2">
        <v>70.3</v>
      </c>
      <c r="AF63" s="2">
        <v>70</v>
      </c>
      <c r="AG63" s="2">
        <v>47.7</v>
      </c>
      <c r="AH63" s="2">
        <v>50.3</v>
      </c>
      <c r="AI63" s="2">
        <v>0.4798</v>
      </c>
      <c r="AJ63" s="2">
        <v>0.50590000000000002</v>
      </c>
      <c r="AK63" s="2">
        <v>0.42220000000000002</v>
      </c>
      <c r="AL63" s="2">
        <v>0.44519999999999998</v>
      </c>
      <c r="AM63" s="2">
        <v>0.18640000000000001</v>
      </c>
      <c r="AN63" s="2">
        <v>0.1966</v>
      </c>
      <c r="AO63" s="2">
        <v>0.4</v>
      </c>
      <c r="AP63" s="2">
        <v>0.42</v>
      </c>
      <c r="AQ63" s="2">
        <v>0.12</v>
      </c>
      <c r="AR63" s="2">
        <v>0.13</v>
      </c>
      <c r="AS63" s="2">
        <v>0.56000000000000005</v>
      </c>
      <c r="AT63" s="2">
        <v>0.59</v>
      </c>
      <c r="AU63" s="2">
        <v>0.11</v>
      </c>
      <c r="AV63" s="2">
        <v>0.12</v>
      </c>
      <c r="AW63" s="2">
        <v>43</v>
      </c>
      <c r="AX63" s="2">
        <v>59.8</v>
      </c>
      <c r="AY63" s="2">
        <v>63</v>
      </c>
      <c r="AZ63" s="2">
        <v>81</v>
      </c>
      <c r="BA63" s="2">
        <v>3.92</v>
      </c>
      <c r="BB63" s="2">
        <v>4.13</v>
      </c>
      <c r="BC63" s="2">
        <v>7.17</v>
      </c>
      <c r="BD63" s="2">
        <v>7.56</v>
      </c>
      <c r="BE63" s="2">
        <v>1.7</v>
      </c>
      <c r="BF63" s="2">
        <v>1.8</v>
      </c>
      <c r="BG63" s="2">
        <v>2.7</v>
      </c>
      <c r="BH63" s="2">
        <v>2.8</v>
      </c>
      <c r="BI63" s="2"/>
      <c r="BJ63" s="2"/>
      <c r="BK63" s="2"/>
      <c r="BL63" s="2"/>
      <c r="BM63" s="2"/>
      <c r="BN63" s="2"/>
      <c r="CD63" s="2" t="s">
        <v>167</v>
      </c>
    </row>
    <row r="64" spans="1:82" ht="14.25" hidden="1" x14ac:dyDescent="0.45">
      <c r="A64" s="2" t="s">
        <v>148</v>
      </c>
      <c r="B64" s="2" t="s">
        <v>394</v>
      </c>
      <c r="C64" s="21" t="s">
        <v>303</v>
      </c>
      <c r="D64" s="2">
        <v>2019</v>
      </c>
      <c r="E64" s="11">
        <v>43662</v>
      </c>
      <c r="F64" s="12">
        <v>11</v>
      </c>
      <c r="G64" s="13">
        <v>0</v>
      </c>
      <c r="H64" s="13">
        <v>11.11</v>
      </c>
      <c r="I64" s="13">
        <v>0</v>
      </c>
      <c r="J64" s="13">
        <v>0</v>
      </c>
      <c r="K64" s="58"/>
      <c r="L64" s="58"/>
      <c r="M64" s="13">
        <v>0</v>
      </c>
      <c r="N64" s="13">
        <v>0.08</v>
      </c>
      <c r="O64" s="13">
        <v>16.829999999999998</v>
      </c>
      <c r="P64" s="13">
        <v>0</v>
      </c>
      <c r="Q64" s="13">
        <v>2.72</v>
      </c>
      <c r="R64" s="13">
        <f t="shared" si="2"/>
        <v>30.739999999999995</v>
      </c>
      <c r="S64" s="14">
        <f t="shared" si="1"/>
        <v>61.47999999999999</v>
      </c>
      <c r="T64" s="12">
        <v>0</v>
      </c>
      <c r="U64" s="12">
        <v>0</v>
      </c>
      <c r="V64" s="2">
        <v>5.01</v>
      </c>
      <c r="W64" s="2">
        <v>0</v>
      </c>
      <c r="X64" s="2">
        <v>94.99</v>
      </c>
      <c r="Y64" s="2">
        <v>100</v>
      </c>
      <c r="Z64" s="2">
        <v>9.6</v>
      </c>
      <c r="AA64" s="2">
        <v>10.1</v>
      </c>
      <c r="AB64" s="2">
        <v>33.4</v>
      </c>
      <c r="AC64" s="2">
        <v>35.200000000000003</v>
      </c>
      <c r="AD64" s="2">
        <v>49.8</v>
      </c>
      <c r="AE64" s="2">
        <v>52.5</v>
      </c>
      <c r="AF64" s="2">
        <v>109</v>
      </c>
      <c r="AG64" s="2">
        <v>59.3</v>
      </c>
      <c r="AH64" s="2">
        <v>62.5</v>
      </c>
      <c r="AI64" s="2">
        <v>0.60899999999999999</v>
      </c>
      <c r="AJ64" s="2">
        <v>0.6411</v>
      </c>
      <c r="AK64" s="2">
        <v>0.60050000000000003</v>
      </c>
      <c r="AL64" s="2">
        <v>0.63219999999999998</v>
      </c>
      <c r="AM64" s="2">
        <v>0.35</v>
      </c>
      <c r="AN64" s="2">
        <v>0.36849999999999999</v>
      </c>
      <c r="AO64" s="2">
        <v>0.74</v>
      </c>
      <c r="AP64" s="2">
        <v>0.78</v>
      </c>
      <c r="AQ64" s="2">
        <v>0.2</v>
      </c>
      <c r="AR64" s="2">
        <v>0.21</v>
      </c>
      <c r="AS64" s="2">
        <v>0.98</v>
      </c>
      <c r="AT64" s="2">
        <v>1.03</v>
      </c>
      <c r="AU64" s="2">
        <v>0.18</v>
      </c>
      <c r="AV64" s="2">
        <v>0.19</v>
      </c>
      <c r="AW64" s="2">
        <v>50</v>
      </c>
      <c r="AX64" s="2">
        <v>72.900000000000006</v>
      </c>
      <c r="AY64" s="2">
        <v>76.8</v>
      </c>
      <c r="AZ64" s="2">
        <v>115</v>
      </c>
      <c r="BA64" s="2">
        <v>9.56</v>
      </c>
      <c r="BB64" s="2">
        <v>10.06</v>
      </c>
      <c r="BC64" s="2">
        <v>6.09</v>
      </c>
      <c r="BD64" s="2">
        <v>6.41</v>
      </c>
      <c r="BE64" s="2">
        <v>2.8</v>
      </c>
      <c r="BF64" s="2">
        <v>2.9</v>
      </c>
      <c r="BG64" s="2">
        <v>2</v>
      </c>
      <c r="BH64" s="2">
        <v>2.1</v>
      </c>
      <c r="BI64" s="2"/>
      <c r="BJ64" s="2"/>
      <c r="BK64" s="2"/>
      <c r="BL64" s="2"/>
      <c r="BM64" s="2"/>
      <c r="BN64" s="2"/>
      <c r="CD64" s="27"/>
    </row>
    <row r="65" spans="1:82" ht="14.25" hidden="1" x14ac:dyDescent="0.45">
      <c r="A65" s="2" t="s">
        <v>182</v>
      </c>
      <c r="B65" s="2" t="s">
        <v>394</v>
      </c>
      <c r="C65" s="21" t="s">
        <v>297</v>
      </c>
      <c r="D65" s="2">
        <v>2019</v>
      </c>
      <c r="E65" s="11">
        <v>43670</v>
      </c>
      <c r="F65" s="12">
        <v>12</v>
      </c>
      <c r="G65" s="13">
        <v>6.54</v>
      </c>
      <c r="H65" s="13">
        <v>8.5299999999999994</v>
      </c>
      <c r="I65" s="13">
        <v>0</v>
      </c>
      <c r="J65" s="13">
        <v>0</v>
      </c>
      <c r="K65" s="58"/>
      <c r="L65" s="58"/>
      <c r="M65" s="13">
        <v>0</v>
      </c>
      <c r="N65" s="13">
        <v>0.24</v>
      </c>
      <c r="O65" s="13">
        <v>7.32</v>
      </c>
      <c r="P65" s="13">
        <v>4.55</v>
      </c>
      <c r="Q65" s="13">
        <v>1.23</v>
      </c>
      <c r="R65" s="13">
        <f t="shared" si="2"/>
        <v>28.410000000000004</v>
      </c>
      <c r="S65" s="14">
        <f t="shared" si="1"/>
        <v>56.820000000000007</v>
      </c>
      <c r="T65" s="12">
        <v>0</v>
      </c>
      <c r="U65" s="12">
        <v>0</v>
      </c>
      <c r="V65" s="2">
        <v>5.23</v>
      </c>
      <c r="W65" s="2">
        <v>0</v>
      </c>
      <c r="X65" s="2">
        <v>94.77</v>
      </c>
      <c r="Y65" s="2">
        <v>100</v>
      </c>
      <c r="Z65" s="2">
        <v>6.9</v>
      </c>
      <c r="AA65" s="2">
        <v>7.3</v>
      </c>
      <c r="AB65" s="2">
        <v>41.8</v>
      </c>
      <c r="AC65" s="2">
        <v>44.1</v>
      </c>
      <c r="AD65" s="2">
        <v>56.2</v>
      </c>
      <c r="AE65" s="2">
        <v>59.3</v>
      </c>
      <c r="AF65" s="2">
        <v>86</v>
      </c>
      <c r="AG65" s="2">
        <v>49.6</v>
      </c>
      <c r="AH65" s="2">
        <v>52.3</v>
      </c>
      <c r="AI65" s="2">
        <v>0.50029999999999997</v>
      </c>
      <c r="AJ65" s="2">
        <v>0.52790000000000004</v>
      </c>
      <c r="AK65" s="2">
        <v>0.4516</v>
      </c>
      <c r="AL65" s="2">
        <v>0.47649999999999998</v>
      </c>
      <c r="AM65" s="2">
        <v>0.21390000000000001</v>
      </c>
      <c r="AN65" s="2">
        <v>0.22570000000000001</v>
      </c>
      <c r="AO65" s="2">
        <v>0.89</v>
      </c>
      <c r="AP65" s="2">
        <v>0.94</v>
      </c>
      <c r="AQ65" s="2">
        <v>0.15</v>
      </c>
      <c r="AR65" s="2">
        <v>0.16</v>
      </c>
      <c r="AS65" s="2">
        <v>0.63</v>
      </c>
      <c r="AT65" s="2">
        <v>0.66</v>
      </c>
      <c r="AU65" s="2">
        <v>0.23</v>
      </c>
      <c r="AV65" s="2">
        <v>0.24</v>
      </c>
      <c r="AW65" s="2">
        <v>44</v>
      </c>
      <c r="AX65" s="2">
        <v>65.2</v>
      </c>
      <c r="AY65" s="2">
        <v>68.8</v>
      </c>
      <c r="AZ65" s="2">
        <v>88</v>
      </c>
      <c r="BA65" s="2">
        <v>7.96</v>
      </c>
      <c r="BB65" s="2">
        <v>8.4</v>
      </c>
      <c r="BC65" s="2">
        <v>7.74</v>
      </c>
      <c r="BD65" s="2">
        <v>8.17</v>
      </c>
      <c r="BE65" s="2">
        <v>2.4</v>
      </c>
      <c r="BF65" s="2">
        <v>2.5</v>
      </c>
      <c r="BG65" s="2">
        <v>0.5</v>
      </c>
      <c r="BH65" s="2">
        <v>0.6</v>
      </c>
      <c r="BI65" s="2"/>
      <c r="BJ65" s="2"/>
      <c r="BK65" s="2"/>
      <c r="BL65" s="2"/>
      <c r="BM65" s="2"/>
      <c r="BN65" s="2"/>
      <c r="CD65" s="27" t="s">
        <v>588</v>
      </c>
    </row>
    <row r="66" spans="1:82" ht="14.25" hidden="1" x14ac:dyDescent="0.45">
      <c r="A66" s="2" t="s">
        <v>149</v>
      </c>
      <c r="B66" s="2" t="s">
        <v>394</v>
      </c>
      <c r="C66" s="21" t="s">
        <v>303</v>
      </c>
      <c r="D66" s="2">
        <v>2019</v>
      </c>
      <c r="E66" s="11">
        <v>43662</v>
      </c>
      <c r="F66" s="12">
        <v>12</v>
      </c>
      <c r="G66" s="13">
        <v>6.78</v>
      </c>
      <c r="H66" s="13">
        <v>9.06</v>
      </c>
      <c r="I66" s="13">
        <v>0</v>
      </c>
      <c r="J66" s="13">
        <v>0</v>
      </c>
      <c r="K66" s="58"/>
      <c r="L66" s="58"/>
      <c r="M66" s="13">
        <v>0</v>
      </c>
      <c r="N66" s="13">
        <v>26.85</v>
      </c>
      <c r="O66" s="13">
        <v>0.09</v>
      </c>
      <c r="P66" s="13">
        <v>0</v>
      </c>
      <c r="Q66" s="13">
        <v>0.51</v>
      </c>
      <c r="R66" s="13">
        <f t="shared" ref="R66:R86" si="3">SUM(G66:Q66)</f>
        <v>43.29</v>
      </c>
      <c r="S66" s="14">
        <f t="shared" ref="S66:S129" si="4">R66*2</f>
        <v>86.58</v>
      </c>
      <c r="T66" s="12">
        <v>0</v>
      </c>
      <c r="U66" s="12">
        <v>0</v>
      </c>
      <c r="V66" s="2">
        <v>5.58</v>
      </c>
      <c r="W66" s="2">
        <v>0</v>
      </c>
      <c r="X66" s="2">
        <v>94.42</v>
      </c>
      <c r="Y66" s="2">
        <v>100</v>
      </c>
      <c r="Z66" s="2">
        <v>9.5</v>
      </c>
      <c r="AA66" s="2">
        <v>10</v>
      </c>
      <c r="AB66" s="2">
        <v>35.1</v>
      </c>
      <c r="AC66" s="2">
        <v>37.200000000000003</v>
      </c>
      <c r="AD66" s="2">
        <v>54.5</v>
      </c>
      <c r="AE66" s="2">
        <v>57.7</v>
      </c>
      <c r="AF66" s="2">
        <v>97</v>
      </c>
      <c r="AG66" s="2">
        <v>56.8</v>
      </c>
      <c r="AH66" s="2">
        <v>60.2</v>
      </c>
      <c r="AI66" s="2">
        <v>0.58120000000000005</v>
      </c>
      <c r="AJ66" s="2">
        <v>0.61550000000000005</v>
      </c>
      <c r="AK66" s="2">
        <v>0.5645</v>
      </c>
      <c r="AL66" s="2">
        <v>0.5978</v>
      </c>
      <c r="AM66" s="2">
        <v>0.31850000000000001</v>
      </c>
      <c r="AN66" s="2">
        <v>0.33729999999999999</v>
      </c>
      <c r="AO66" s="2">
        <v>0.62</v>
      </c>
      <c r="AP66" s="2">
        <v>0.66</v>
      </c>
      <c r="AQ66" s="2">
        <v>0.16</v>
      </c>
      <c r="AR66" s="2">
        <v>0.17</v>
      </c>
      <c r="AS66" s="2">
        <v>0.84</v>
      </c>
      <c r="AT66" s="2">
        <v>0.89</v>
      </c>
      <c r="AU66" s="2">
        <v>0.19</v>
      </c>
      <c r="AV66" s="2">
        <v>0.2</v>
      </c>
      <c r="AW66" s="2">
        <v>41</v>
      </c>
      <c r="AX66" s="2">
        <v>65.599999999999994</v>
      </c>
      <c r="AY66" s="2">
        <v>69.5</v>
      </c>
      <c r="AZ66" s="2">
        <v>108</v>
      </c>
      <c r="BA66" s="2">
        <v>5.63</v>
      </c>
      <c r="BB66" s="2">
        <v>5.96</v>
      </c>
      <c r="BC66" s="2">
        <v>7.71</v>
      </c>
      <c r="BD66" s="2">
        <v>8.17</v>
      </c>
      <c r="BE66" s="2">
        <v>2.4</v>
      </c>
      <c r="BF66" s="2">
        <v>2.6</v>
      </c>
      <c r="BG66" s="2">
        <v>4.7</v>
      </c>
      <c r="BH66" s="2">
        <v>5</v>
      </c>
      <c r="BI66" s="2"/>
      <c r="BJ66" s="2"/>
      <c r="BK66" s="2"/>
      <c r="BL66" s="2"/>
      <c r="BM66" s="2"/>
      <c r="BN66" s="2"/>
      <c r="CD66" s="2" t="s">
        <v>150</v>
      </c>
    </row>
    <row r="67" spans="1:82" ht="14.25" hidden="1" x14ac:dyDescent="0.45">
      <c r="A67" s="2" t="s">
        <v>160</v>
      </c>
      <c r="B67" s="2" t="s">
        <v>394</v>
      </c>
      <c r="C67" s="21" t="s">
        <v>303</v>
      </c>
      <c r="D67" s="2">
        <v>2019</v>
      </c>
      <c r="E67" s="11">
        <v>43668</v>
      </c>
      <c r="F67" s="12">
        <v>13</v>
      </c>
      <c r="G67" s="13">
        <v>7.33</v>
      </c>
      <c r="H67" s="13">
        <v>6.91</v>
      </c>
      <c r="I67" s="13">
        <v>0</v>
      </c>
      <c r="J67" s="13">
        <v>1.4</v>
      </c>
      <c r="K67" s="58"/>
      <c r="L67" s="58"/>
      <c r="M67" s="13">
        <v>0</v>
      </c>
      <c r="N67" s="13">
        <v>47.16</v>
      </c>
      <c r="O67" s="13">
        <v>0.67</v>
      </c>
      <c r="P67" s="13">
        <v>0</v>
      </c>
      <c r="Q67" s="13">
        <v>0.77</v>
      </c>
      <c r="R67" s="13">
        <f t="shared" si="3"/>
        <v>64.239999999999995</v>
      </c>
      <c r="S67" s="14">
        <f t="shared" si="4"/>
        <v>128.47999999999999</v>
      </c>
      <c r="T67" s="12">
        <v>0</v>
      </c>
      <c r="U67" s="12">
        <v>43</v>
      </c>
      <c r="V67" s="2">
        <v>5.74</v>
      </c>
      <c r="W67" s="2">
        <v>0</v>
      </c>
      <c r="X67" s="2">
        <v>94.26</v>
      </c>
      <c r="Y67" s="2">
        <v>100</v>
      </c>
      <c r="Z67" s="2">
        <v>7.7</v>
      </c>
      <c r="AA67" s="2">
        <v>8.1999999999999993</v>
      </c>
      <c r="AB67" s="2">
        <v>40.5</v>
      </c>
      <c r="AC67" s="2">
        <v>42.9</v>
      </c>
      <c r="AD67" s="2">
        <v>61.2</v>
      </c>
      <c r="AE67" s="2">
        <v>64.900000000000006</v>
      </c>
      <c r="AF67" s="2">
        <v>80</v>
      </c>
      <c r="AG67" s="2">
        <v>50.5</v>
      </c>
      <c r="AH67" s="2">
        <v>53.6</v>
      </c>
      <c r="AI67" s="2">
        <v>0.51129999999999998</v>
      </c>
      <c r="AJ67" s="2">
        <v>0.54239999999999999</v>
      </c>
      <c r="AK67" s="2">
        <v>0.46839999999999998</v>
      </c>
      <c r="AL67" s="2">
        <v>0.49690000000000001</v>
      </c>
      <c r="AM67" s="2">
        <v>0.2306</v>
      </c>
      <c r="AN67" s="2">
        <v>0.2447</v>
      </c>
      <c r="AO67" s="2">
        <v>0.71</v>
      </c>
      <c r="AP67" s="2">
        <v>0.75</v>
      </c>
      <c r="AQ67" s="2">
        <v>0.13</v>
      </c>
      <c r="AR67" s="2">
        <v>0.14000000000000001</v>
      </c>
      <c r="AS67" s="2">
        <v>0.61</v>
      </c>
      <c r="AT67" s="2">
        <v>0.65</v>
      </c>
      <c r="AU67" s="2">
        <v>0.16</v>
      </c>
      <c r="AV67" s="2">
        <v>0.17</v>
      </c>
      <c r="AW67" s="2">
        <v>30</v>
      </c>
      <c r="AX67" s="2">
        <v>55.7</v>
      </c>
      <c r="AY67" s="2">
        <v>59.1</v>
      </c>
      <c r="AZ67" s="2">
        <v>79</v>
      </c>
      <c r="BA67" s="2">
        <v>3.83</v>
      </c>
      <c r="BB67" s="2">
        <v>4.0599999999999996</v>
      </c>
      <c r="BC67" s="2">
        <v>10</v>
      </c>
      <c r="BD67" s="2">
        <v>10.61</v>
      </c>
      <c r="BE67" s="2">
        <v>2.2000000000000002</v>
      </c>
      <c r="BF67" s="2">
        <v>2.4</v>
      </c>
      <c r="BG67" s="2">
        <v>3.1</v>
      </c>
      <c r="BH67" s="2">
        <v>3.2</v>
      </c>
      <c r="BI67" s="2"/>
      <c r="BJ67" s="2"/>
      <c r="BK67" s="2"/>
      <c r="BL67" s="2"/>
      <c r="BM67" s="2"/>
      <c r="BN67" s="2"/>
      <c r="CD67" s="2" t="s">
        <v>161</v>
      </c>
    </row>
    <row r="68" spans="1:82" ht="14.25" hidden="1" x14ac:dyDescent="0.45">
      <c r="A68" s="2" t="s">
        <v>221</v>
      </c>
      <c r="B68" s="2" t="s">
        <v>395</v>
      </c>
      <c r="C68" s="21" t="s">
        <v>297</v>
      </c>
      <c r="D68" s="2">
        <v>2019</v>
      </c>
      <c r="E68" s="11">
        <v>43689</v>
      </c>
      <c r="F68" s="12">
        <v>2</v>
      </c>
      <c r="G68" s="13">
        <v>0</v>
      </c>
      <c r="H68" s="13">
        <v>35.44</v>
      </c>
      <c r="I68" s="13">
        <v>39.82</v>
      </c>
      <c r="J68" s="13">
        <v>0</v>
      </c>
      <c r="K68" s="58"/>
      <c r="L68" s="58"/>
      <c r="M68" s="13">
        <v>0</v>
      </c>
      <c r="N68" s="13">
        <v>3.6</v>
      </c>
      <c r="O68" s="13">
        <v>0</v>
      </c>
      <c r="P68" s="13">
        <v>0</v>
      </c>
      <c r="Q68" s="13">
        <v>7.45</v>
      </c>
      <c r="R68" s="13">
        <f t="shared" si="3"/>
        <v>86.309999999999988</v>
      </c>
      <c r="S68" s="14">
        <f t="shared" si="4"/>
        <v>172.61999999999998</v>
      </c>
      <c r="T68" s="12">
        <v>23</v>
      </c>
      <c r="U68" s="12">
        <v>0</v>
      </c>
      <c r="V68" s="2">
        <v>5.44</v>
      </c>
      <c r="W68" s="2">
        <v>0</v>
      </c>
      <c r="X68" s="2">
        <v>94.56</v>
      </c>
      <c r="Y68" s="2">
        <v>100</v>
      </c>
      <c r="Z68" s="2">
        <v>7.2</v>
      </c>
      <c r="AA68" s="2">
        <v>7.6</v>
      </c>
      <c r="AB68" s="2">
        <v>46.9</v>
      </c>
      <c r="AC68" s="2">
        <v>49.6</v>
      </c>
      <c r="AD68" s="2">
        <v>71.599999999999994</v>
      </c>
      <c r="AE68" s="2">
        <v>75.7</v>
      </c>
      <c r="AF68" s="2">
        <v>62</v>
      </c>
      <c r="AG68" s="2">
        <v>43.5</v>
      </c>
      <c r="AH68" s="2">
        <v>46</v>
      </c>
      <c r="AI68" s="2">
        <v>0.43290000000000001</v>
      </c>
      <c r="AJ68" s="2">
        <v>0.45779999999999998</v>
      </c>
      <c r="AK68" s="2">
        <v>0.35489999999999999</v>
      </c>
      <c r="AL68" s="2">
        <v>0.37530000000000002</v>
      </c>
      <c r="AM68" s="2">
        <v>0.1239</v>
      </c>
      <c r="AN68" s="2">
        <v>0.13100000000000001</v>
      </c>
      <c r="AO68" s="2">
        <v>0.32</v>
      </c>
      <c r="AP68" s="2">
        <v>0.34</v>
      </c>
      <c r="AQ68" s="2">
        <v>0.12</v>
      </c>
      <c r="AR68" s="2">
        <v>0.13</v>
      </c>
      <c r="AS68" s="2">
        <v>0.2</v>
      </c>
      <c r="AT68" s="2">
        <v>0.21</v>
      </c>
      <c r="AU68" s="2">
        <v>0.08</v>
      </c>
      <c r="AV68" s="2">
        <v>0.08</v>
      </c>
      <c r="AW68" s="2">
        <v>40</v>
      </c>
      <c r="AX68" s="2">
        <v>52.9</v>
      </c>
      <c r="AY68" s="2">
        <v>56</v>
      </c>
      <c r="AZ68" s="2">
        <v>64</v>
      </c>
      <c r="BA68" s="2">
        <v>3.84</v>
      </c>
      <c r="BB68" s="2">
        <v>4.0599999999999996</v>
      </c>
      <c r="BC68" s="2">
        <v>7.87</v>
      </c>
      <c r="BD68" s="2">
        <v>8.32</v>
      </c>
      <c r="BE68" s="2">
        <v>1.5</v>
      </c>
      <c r="BF68" s="2">
        <v>1.6</v>
      </c>
      <c r="BG68" s="2">
        <v>0.4</v>
      </c>
      <c r="BH68" s="2">
        <v>0.5</v>
      </c>
      <c r="BI68" s="2"/>
      <c r="BJ68" s="2"/>
      <c r="BK68" s="2"/>
      <c r="BL68" s="2"/>
      <c r="BM68" s="2"/>
      <c r="BN68" s="2"/>
    </row>
    <row r="69" spans="1:82" ht="14.25" hidden="1" x14ac:dyDescent="0.45">
      <c r="A69" s="2" t="s">
        <v>222</v>
      </c>
      <c r="B69" s="2" t="s">
        <v>395</v>
      </c>
      <c r="C69" s="21" t="s">
        <v>297</v>
      </c>
      <c r="D69" s="2">
        <v>2019</v>
      </c>
      <c r="E69" s="11">
        <v>43689</v>
      </c>
      <c r="F69" s="12">
        <v>22</v>
      </c>
      <c r="G69" s="13">
        <v>18.02</v>
      </c>
      <c r="H69" s="13">
        <v>27.69</v>
      </c>
      <c r="I69" s="13">
        <v>21.55</v>
      </c>
      <c r="J69" s="13">
        <v>0</v>
      </c>
      <c r="K69" s="58"/>
      <c r="L69" s="58"/>
      <c r="M69" s="13">
        <v>0</v>
      </c>
      <c r="N69" s="13">
        <v>11.16</v>
      </c>
      <c r="O69" s="13">
        <v>0</v>
      </c>
      <c r="P69" s="13">
        <v>0</v>
      </c>
      <c r="Q69" s="13">
        <v>3.74</v>
      </c>
      <c r="R69" s="13">
        <f t="shared" si="3"/>
        <v>82.16</v>
      </c>
      <c r="S69" s="14">
        <f t="shared" si="4"/>
        <v>164.32</v>
      </c>
      <c r="T69" s="12">
        <v>0</v>
      </c>
      <c r="U69" s="12">
        <v>1</v>
      </c>
      <c r="V69" s="2">
        <v>5.39</v>
      </c>
      <c r="W69" s="2">
        <v>0</v>
      </c>
      <c r="X69" s="2">
        <v>94.61</v>
      </c>
      <c r="Y69" s="2">
        <v>100</v>
      </c>
      <c r="Z69" s="2">
        <v>6.8</v>
      </c>
      <c r="AA69" s="2">
        <v>7.2</v>
      </c>
      <c r="AB69" s="2">
        <v>44.4</v>
      </c>
      <c r="AC69" s="2">
        <v>47</v>
      </c>
      <c r="AD69" s="2">
        <v>69.2</v>
      </c>
      <c r="AE69" s="2">
        <v>73.099999999999994</v>
      </c>
      <c r="AF69" s="2">
        <v>67</v>
      </c>
      <c r="AG69" s="2">
        <v>46.3</v>
      </c>
      <c r="AH69" s="2">
        <v>49</v>
      </c>
      <c r="AI69" s="2">
        <v>0.46450000000000002</v>
      </c>
      <c r="AJ69" s="2">
        <v>0.49099999999999999</v>
      </c>
      <c r="AK69" s="2">
        <v>0.40079999999999999</v>
      </c>
      <c r="AL69" s="2">
        <v>0.42370000000000002</v>
      </c>
      <c r="AM69" s="2">
        <v>0.16689999999999999</v>
      </c>
      <c r="AN69" s="2">
        <v>0.1764</v>
      </c>
      <c r="AO69" s="2">
        <v>0.37</v>
      </c>
      <c r="AP69" s="2">
        <v>0.39</v>
      </c>
      <c r="AQ69" s="2">
        <v>0.12</v>
      </c>
      <c r="AR69" s="2">
        <v>0.13</v>
      </c>
      <c r="AS69" s="2">
        <v>0.41</v>
      </c>
      <c r="AT69" s="2">
        <v>0.43</v>
      </c>
      <c r="AU69" s="2">
        <v>0.08</v>
      </c>
      <c r="AV69" s="2">
        <v>0.08</v>
      </c>
      <c r="AW69" s="2">
        <v>42</v>
      </c>
      <c r="AX69" s="2">
        <v>56.5</v>
      </c>
      <c r="AY69" s="2">
        <v>59.7</v>
      </c>
      <c r="AZ69" s="2">
        <v>74</v>
      </c>
      <c r="BA69" s="2">
        <v>4.2300000000000004</v>
      </c>
      <c r="BB69" s="2">
        <v>4.47</v>
      </c>
      <c r="BC69" s="2">
        <v>7.45</v>
      </c>
      <c r="BD69" s="2">
        <v>7.87</v>
      </c>
      <c r="BE69" s="2">
        <v>1.8</v>
      </c>
      <c r="BF69" s="2">
        <v>1.9</v>
      </c>
      <c r="BG69" s="2">
        <v>0.8</v>
      </c>
      <c r="BH69" s="2">
        <v>0.9</v>
      </c>
      <c r="BI69" s="2"/>
      <c r="BJ69" s="2"/>
      <c r="BK69" s="2"/>
      <c r="BL69" s="2"/>
      <c r="BM69" s="2"/>
      <c r="BN69" s="2"/>
    </row>
    <row r="70" spans="1:82" ht="14.25" hidden="1" x14ac:dyDescent="0.45">
      <c r="A70" s="2" t="s">
        <v>223</v>
      </c>
      <c r="B70" s="2" t="s">
        <v>395</v>
      </c>
      <c r="C70" s="21" t="s">
        <v>297</v>
      </c>
      <c r="D70" s="2">
        <v>2019</v>
      </c>
      <c r="E70" s="11">
        <v>43689</v>
      </c>
      <c r="F70" s="12">
        <v>29</v>
      </c>
      <c r="G70" s="13">
        <v>3.62</v>
      </c>
      <c r="H70" s="13">
        <v>15.73</v>
      </c>
      <c r="I70" s="13">
        <v>0.31</v>
      </c>
      <c r="J70" s="13">
        <v>0.06</v>
      </c>
      <c r="K70" s="58"/>
      <c r="L70" s="58"/>
      <c r="M70" s="13">
        <v>0</v>
      </c>
      <c r="N70" s="13">
        <v>4.5999999999999996</v>
      </c>
      <c r="O70" s="13">
        <v>0.01</v>
      </c>
      <c r="P70" s="13">
        <v>0</v>
      </c>
      <c r="Q70" s="13">
        <v>1.1000000000000001</v>
      </c>
      <c r="R70" s="13">
        <f t="shared" si="3"/>
        <v>25.430000000000003</v>
      </c>
      <c r="S70" s="14">
        <f t="shared" si="4"/>
        <v>50.860000000000007</v>
      </c>
      <c r="T70" s="12">
        <v>45</v>
      </c>
      <c r="U70" s="12">
        <v>7</v>
      </c>
      <c r="V70" s="2">
        <v>5.37</v>
      </c>
      <c r="W70" s="2">
        <v>0</v>
      </c>
      <c r="X70" s="2">
        <v>94.63</v>
      </c>
      <c r="Y70" s="2">
        <v>100</v>
      </c>
      <c r="Z70" s="2">
        <v>6.9</v>
      </c>
      <c r="AA70" s="2">
        <v>7.3</v>
      </c>
      <c r="AB70" s="2">
        <v>43.9</v>
      </c>
      <c r="AC70" s="2">
        <v>46.4</v>
      </c>
      <c r="AD70" s="2">
        <v>66</v>
      </c>
      <c r="AE70" s="2">
        <v>69.8</v>
      </c>
      <c r="AF70" s="2">
        <v>70</v>
      </c>
      <c r="AG70" s="2">
        <v>46.9</v>
      </c>
      <c r="AH70" s="2">
        <v>49.6</v>
      </c>
      <c r="AI70" s="2">
        <v>0.47120000000000001</v>
      </c>
      <c r="AJ70" s="2">
        <v>0.49790000000000001</v>
      </c>
      <c r="AK70" s="2">
        <v>0.41039999999999999</v>
      </c>
      <c r="AL70" s="2">
        <v>0.43369999999999997</v>
      </c>
      <c r="AM70" s="2">
        <v>0.1759</v>
      </c>
      <c r="AN70" s="2">
        <v>0.18590000000000001</v>
      </c>
      <c r="AO70" s="2">
        <v>0.47</v>
      </c>
      <c r="AP70" s="2">
        <v>0.5</v>
      </c>
      <c r="AQ70" s="2">
        <v>0.13</v>
      </c>
      <c r="AR70" s="2">
        <v>0.14000000000000001</v>
      </c>
      <c r="AS70" s="2">
        <v>0.62</v>
      </c>
      <c r="AT70" s="2">
        <v>0.65</v>
      </c>
      <c r="AU70" s="2">
        <v>0.1</v>
      </c>
      <c r="AV70" s="2">
        <v>0.11</v>
      </c>
      <c r="AW70" s="2">
        <v>53</v>
      </c>
      <c r="AX70" s="2">
        <v>63.9</v>
      </c>
      <c r="AY70" s="2">
        <v>67.599999999999994</v>
      </c>
      <c r="AZ70" s="2">
        <v>92</v>
      </c>
      <c r="BA70" s="2">
        <v>4.92</v>
      </c>
      <c r="BB70" s="2">
        <v>5.2</v>
      </c>
      <c r="BC70" s="2">
        <v>5.8</v>
      </c>
      <c r="BD70" s="2">
        <v>6.13</v>
      </c>
      <c r="BE70" s="2">
        <v>2.1</v>
      </c>
      <c r="BF70" s="2">
        <v>2.2999999999999998</v>
      </c>
      <c r="BG70" s="2">
        <v>1</v>
      </c>
      <c r="BH70" s="2">
        <v>1.1000000000000001</v>
      </c>
      <c r="BI70" s="2"/>
      <c r="BJ70" s="2"/>
      <c r="BK70" s="2"/>
      <c r="BL70" s="2"/>
      <c r="BM70" s="2"/>
      <c r="BN70" s="2"/>
    </row>
    <row r="71" spans="1:82" ht="14.25" hidden="1" x14ac:dyDescent="0.45">
      <c r="A71" s="2" t="s">
        <v>133</v>
      </c>
      <c r="B71" s="2" t="s">
        <v>396</v>
      </c>
      <c r="C71" s="21" t="s">
        <v>297</v>
      </c>
      <c r="D71" s="2">
        <v>2019</v>
      </c>
      <c r="E71" s="11">
        <v>43640</v>
      </c>
      <c r="F71" s="12">
        <v>1</v>
      </c>
      <c r="G71" s="13">
        <v>0</v>
      </c>
      <c r="H71" s="13">
        <v>22.04</v>
      </c>
      <c r="I71" s="13">
        <v>15.1</v>
      </c>
      <c r="J71" s="13">
        <v>0</v>
      </c>
      <c r="K71" s="58"/>
      <c r="L71" s="58"/>
      <c r="M71" s="13">
        <v>0</v>
      </c>
      <c r="N71" s="13">
        <v>7.0000000000000007E-2</v>
      </c>
      <c r="O71" s="13">
        <v>0</v>
      </c>
      <c r="P71" s="13">
        <v>0</v>
      </c>
      <c r="Q71" s="13">
        <v>41.8</v>
      </c>
      <c r="R71" s="13">
        <f t="shared" si="3"/>
        <v>79.009999999999991</v>
      </c>
      <c r="S71" s="14">
        <f t="shared" si="4"/>
        <v>158.01999999999998</v>
      </c>
      <c r="T71" s="12">
        <v>72</v>
      </c>
      <c r="U71" s="12">
        <v>0</v>
      </c>
      <c r="V71" s="2">
        <v>5.56</v>
      </c>
      <c r="W71" s="2">
        <v>0</v>
      </c>
      <c r="X71" s="2">
        <v>94.44</v>
      </c>
      <c r="Y71" s="2">
        <v>100</v>
      </c>
      <c r="Z71" s="2">
        <v>7</v>
      </c>
      <c r="AA71" s="2">
        <v>7.4</v>
      </c>
      <c r="AB71" s="2">
        <v>43.9</v>
      </c>
      <c r="AC71" s="2">
        <v>46.5</v>
      </c>
      <c r="AD71" s="2">
        <v>70.8</v>
      </c>
      <c r="AE71" s="2">
        <v>75</v>
      </c>
      <c r="AF71" s="2">
        <v>65</v>
      </c>
      <c r="AG71" s="2">
        <v>46.8</v>
      </c>
      <c r="AH71" s="2">
        <v>49.5</v>
      </c>
      <c r="AI71" s="2">
        <v>0.46939999999999998</v>
      </c>
      <c r="AJ71" s="2">
        <v>0.497</v>
      </c>
      <c r="AK71" s="2">
        <v>0.40839999999999999</v>
      </c>
      <c r="AL71" s="2">
        <v>0.43240000000000001</v>
      </c>
      <c r="AM71" s="2">
        <v>0.1744</v>
      </c>
      <c r="AN71" s="2">
        <v>0.1847</v>
      </c>
      <c r="AO71" s="2">
        <v>0.22</v>
      </c>
      <c r="AP71" s="2">
        <v>0.23</v>
      </c>
      <c r="AQ71" s="2">
        <v>0.13</v>
      </c>
      <c r="AR71" s="2">
        <v>0.14000000000000001</v>
      </c>
      <c r="AS71" s="2">
        <v>0.79</v>
      </c>
      <c r="AT71" s="2">
        <v>0.84</v>
      </c>
      <c r="AU71" s="2">
        <v>0.08</v>
      </c>
      <c r="AV71" s="2">
        <v>0.09</v>
      </c>
      <c r="AW71" s="2">
        <v>46</v>
      </c>
      <c r="AX71" s="2">
        <v>58.2</v>
      </c>
      <c r="AY71" s="2">
        <v>61.6</v>
      </c>
      <c r="AZ71" s="2">
        <v>74</v>
      </c>
      <c r="BA71" s="2">
        <v>5.29</v>
      </c>
      <c r="BB71" s="2">
        <v>5.6</v>
      </c>
      <c r="BC71" s="2">
        <v>6.39</v>
      </c>
      <c r="BD71" s="2">
        <v>6.77</v>
      </c>
      <c r="BE71" s="2">
        <v>1.3</v>
      </c>
      <c r="BF71" s="2">
        <v>1.3</v>
      </c>
      <c r="BG71" s="2">
        <v>0.4</v>
      </c>
      <c r="BH71" s="2">
        <v>0.4</v>
      </c>
      <c r="BI71" s="2"/>
      <c r="BJ71" s="2"/>
      <c r="BK71" s="2"/>
      <c r="BL71" s="2"/>
      <c r="BM71" s="2"/>
      <c r="BN71" s="2"/>
      <c r="CD71" s="27" t="s">
        <v>589</v>
      </c>
    </row>
    <row r="72" spans="1:82" ht="14.25" hidden="1" x14ac:dyDescent="0.45">
      <c r="A72" s="2" t="s">
        <v>134</v>
      </c>
      <c r="B72" s="2" t="s">
        <v>396</v>
      </c>
      <c r="C72" s="21" t="s">
        <v>297</v>
      </c>
      <c r="D72" s="2">
        <v>2019</v>
      </c>
      <c r="E72" s="11">
        <v>43640</v>
      </c>
      <c r="F72" s="12">
        <v>2</v>
      </c>
      <c r="G72" s="13">
        <v>4.67</v>
      </c>
      <c r="H72" s="13">
        <v>13.9</v>
      </c>
      <c r="I72" s="13">
        <v>3.24</v>
      </c>
      <c r="J72" s="13">
        <v>0.36</v>
      </c>
      <c r="K72" s="58"/>
      <c r="L72" s="58"/>
      <c r="M72" s="13">
        <v>0</v>
      </c>
      <c r="N72" s="13">
        <v>9.02</v>
      </c>
      <c r="O72" s="13">
        <v>0</v>
      </c>
      <c r="P72" s="13">
        <v>0</v>
      </c>
      <c r="Q72" s="13">
        <v>8.9</v>
      </c>
      <c r="R72" s="13">
        <f t="shared" si="3"/>
        <v>40.090000000000003</v>
      </c>
      <c r="S72" s="14">
        <f t="shared" si="4"/>
        <v>80.180000000000007</v>
      </c>
      <c r="T72" s="12">
        <v>0</v>
      </c>
      <c r="U72" s="12">
        <v>12</v>
      </c>
      <c r="V72" s="2">
        <v>5.76</v>
      </c>
      <c r="W72" s="2">
        <v>0</v>
      </c>
      <c r="X72" s="2">
        <v>94.24</v>
      </c>
      <c r="Y72" s="2">
        <v>100</v>
      </c>
      <c r="Z72" s="2">
        <v>8</v>
      </c>
      <c r="AA72" s="2">
        <v>8.5</v>
      </c>
      <c r="AB72" s="2">
        <v>38.700000000000003</v>
      </c>
      <c r="AC72" s="2">
        <v>41.1</v>
      </c>
      <c r="AD72" s="2">
        <v>61.4</v>
      </c>
      <c r="AE72" s="2">
        <v>65.2</v>
      </c>
      <c r="AF72" s="2">
        <v>81</v>
      </c>
      <c r="AG72" s="2">
        <v>52.5</v>
      </c>
      <c r="AH72" s="2">
        <v>55.7</v>
      </c>
      <c r="AI72" s="2">
        <v>0.53339999999999999</v>
      </c>
      <c r="AJ72" s="2">
        <v>0.56599999999999995</v>
      </c>
      <c r="AK72" s="2">
        <v>0.49940000000000001</v>
      </c>
      <c r="AL72" s="2">
        <v>0.52990000000000004</v>
      </c>
      <c r="AM72" s="2">
        <v>0.25929999999999997</v>
      </c>
      <c r="AN72" s="2">
        <v>0.2752</v>
      </c>
      <c r="AO72" s="2">
        <v>0.44</v>
      </c>
      <c r="AP72" s="2">
        <v>0.47</v>
      </c>
      <c r="AQ72" s="2">
        <v>0.15</v>
      </c>
      <c r="AR72" s="2">
        <v>0.16</v>
      </c>
      <c r="AS72" s="2">
        <v>1.05</v>
      </c>
      <c r="AT72" s="2">
        <v>1.1100000000000001</v>
      </c>
      <c r="AU72" s="2">
        <v>0.13</v>
      </c>
      <c r="AV72" s="2">
        <v>0.14000000000000001</v>
      </c>
      <c r="AW72" s="2">
        <v>51</v>
      </c>
      <c r="AX72" s="2">
        <v>67.599999999999994</v>
      </c>
      <c r="AY72" s="2">
        <v>71.8</v>
      </c>
      <c r="AZ72" s="2">
        <v>106</v>
      </c>
      <c r="BA72" s="2">
        <v>4.76</v>
      </c>
      <c r="BB72" s="2">
        <v>5.05</v>
      </c>
      <c r="BC72" s="2">
        <v>5.82</v>
      </c>
      <c r="BD72" s="2">
        <v>6.18</v>
      </c>
      <c r="BE72" s="2">
        <v>1.7</v>
      </c>
      <c r="BF72" s="2">
        <v>1.8</v>
      </c>
      <c r="BG72" s="2">
        <v>2.6</v>
      </c>
      <c r="BH72" s="2">
        <v>2.8</v>
      </c>
      <c r="BI72" s="2"/>
      <c r="BJ72" s="2"/>
      <c r="BK72" s="2"/>
      <c r="BL72" s="2"/>
      <c r="BM72" s="2"/>
      <c r="BN72" s="2"/>
      <c r="CD72" s="27" t="s">
        <v>135</v>
      </c>
    </row>
    <row r="73" spans="1:82" ht="14.25" hidden="1" x14ac:dyDescent="0.45">
      <c r="A73" s="2" t="s">
        <v>136</v>
      </c>
      <c r="B73" s="2" t="s">
        <v>396</v>
      </c>
      <c r="C73" s="21" t="s">
        <v>297</v>
      </c>
      <c r="D73" s="2">
        <v>2019</v>
      </c>
      <c r="E73" s="11">
        <v>43640</v>
      </c>
      <c r="F73" s="12">
        <v>3</v>
      </c>
      <c r="G73" s="13">
        <v>0</v>
      </c>
      <c r="H73" s="13">
        <v>34.49</v>
      </c>
      <c r="I73" s="13">
        <v>14.93</v>
      </c>
      <c r="J73" s="13">
        <v>0</v>
      </c>
      <c r="K73" s="58"/>
      <c r="L73" s="58"/>
      <c r="M73" s="13">
        <v>0</v>
      </c>
      <c r="N73" s="13">
        <v>1.33</v>
      </c>
      <c r="O73" s="13">
        <v>0</v>
      </c>
      <c r="P73" s="13">
        <v>0</v>
      </c>
      <c r="Q73" s="13">
        <v>12.39</v>
      </c>
      <c r="R73" s="13">
        <f t="shared" si="3"/>
        <v>63.14</v>
      </c>
      <c r="S73" s="14">
        <f t="shared" si="4"/>
        <v>126.28</v>
      </c>
      <c r="T73" s="12">
        <v>31</v>
      </c>
      <c r="U73" s="12">
        <v>5</v>
      </c>
      <c r="V73" s="2">
        <v>5.72</v>
      </c>
      <c r="W73" s="2">
        <v>0</v>
      </c>
      <c r="X73" s="2">
        <v>94.28</v>
      </c>
      <c r="Y73" s="2">
        <v>100</v>
      </c>
      <c r="Z73" s="2">
        <v>6.4</v>
      </c>
      <c r="AA73" s="2">
        <v>6.8</v>
      </c>
      <c r="AB73" s="2">
        <v>39.200000000000003</v>
      </c>
      <c r="AC73" s="2">
        <v>41.5</v>
      </c>
      <c r="AD73" s="2">
        <v>62.5</v>
      </c>
      <c r="AE73" s="2">
        <v>66.3</v>
      </c>
      <c r="AF73" s="2">
        <v>79</v>
      </c>
      <c r="AG73" s="2">
        <v>52</v>
      </c>
      <c r="AH73" s="2">
        <v>55.2</v>
      </c>
      <c r="AI73" s="2">
        <v>0.52800000000000002</v>
      </c>
      <c r="AJ73" s="2">
        <v>0.56000000000000005</v>
      </c>
      <c r="AK73" s="2">
        <v>0.49180000000000001</v>
      </c>
      <c r="AL73" s="2">
        <v>0.52159999999999995</v>
      </c>
      <c r="AM73" s="2">
        <v>0.25219999999999998</v>
      </c>
      <c r="AN73" s="2">
        <v>0.26750000000000002</v>
      </c>
      <c r="AO73" s="2">
        <v>0.25</v>
      </c>
      <c r="AP73" s="2">
        <v>0.27</v>
      </c>
      <c r="AQ73" s="2">
        <v>0.13</v>
      </c>
      <c r="AR73" s="2">
        <v>0.14000000000000001</v>
      </c>
      <c r="AS73" s="2">
        <v>0.82</v>
      </c>
      <c r="AT73" s="2">
        <v>0.87</v>
      </c>
      <c r="AU73" s="2">
        <v>0.12</v>
      </c>
      <c r="AV73" s="2">
        <v>0.13</v>
      </c>
      <c r="AW73" s="2">
        <v>56</v>
      </c>
      <c r="AX73" s="2">
        <v>67.900000000000006</v>
      </c>
      <c r="AY73" s="2">
        <v>72</v>
      </c>
      <c r="AZ73" s="2">
        <v>88</v>
      </c>
      <c r="BA73" s="2">
        <v>10.039999999999999</v>
      </c>
      <c r="BB73" s="2">
        <v>10.65</v>
      </c>
      <c r="BC73" s="2">
        <v>4.1900000000000004</v>
      </c>
      <c r="BD73" s="2">
        <v>4.4400000000000004</v>
      </c>
      <c r="BE73" s="2">
        <v>2.2000000000000002</v>
      </c>
      <c r="BF73" s="2">
        <v>2.4</v>
      </c>
      <c r="BG73" s="2">
        <v>1.2</v>
      </c>
      <c r="BH73" s="2">
        <v>1.3</v>
      </c>
      <c r="BI73" s="2"/>
      <c r="BJ73" s="2"/>
      <c r="BK73" s="2"/>
      <c r="BL73" s="2"/>
      <c r="BM73" s="2"/>
      <c r="BN73" s="2"/>
      <c r="CD73" s="27" t="s">
        <v>137</v>
      </c>
    </row>
    <row r="74" spans="1:82" ht="14.25" hidden="1" x14ac:dyDescent="0.45">
      <c r="A74" s="2" t="s">
        <v>138</v>
      </c>
      <c r="B74" s="2" t="s">
        <v>396</v>
      </c>
      <c r="C74" s="21" t="s">
        <v>297</v>
      </c>
      <c r="D74" s="2">
        <v>2019</v>
      </c>
      <c r="E74" s="11">
        <v>43640</v>
      </c>
      <c r="F74" s="12">
        <v>4</v>
      </c>
      <c r="G74" s="13">
        <v>7.7</v>
      </c>
      <c r="H74" s="13">
        <v>11.33</v>
      </c>
      <c r="I74" s="13">
        <v>0</v>
      </c>
      <c r="J74" s="13">
        <v>0.17</v>
      </c>
      <c r="K74" s="58"/>
      <c r="L74" s="58"/>
      <c r="M74" s="13">
        <v>0</v>
      </c>
      <c r="N74" s="13">
        <v>4.5199999999999996</v>
      </c>
      <c r="O74" s="13">
        <v>2.62</v>
      </c>
      <c r="P74" s="13">
        <v>0.31</v>
      </c>
      <c r="Q74" s="13">
        <v>3.75</v>
      </c>
      <c r="R74" s="13">
        <f t="shared" si="3"/>
        <v>30.400000000000002</v>
      </c>
      <c r="S74" s="14">
        <f t="shared" si="4"/>
        <v>60.800000000000004</v>
      </c>
      <c r="T74" s="12">
        <v>0</v>
      </c>
      <c r="U74" s="12">
        <v>0</v>
      </c>
      <c r="V74" s="2">
        <v>6.02</v>
      </c>
      <c r="W74" s="2">
        <v>0</v>
      </c>
      <c r="X74" s="2">
        <v>93.98</v>
      </c>
      <c r="Y74" s="2">
        <v>100</v>
      </c>
      <c r="Z74" s="2">
        <v>6.8</v>
      </c>
      <c r="AA74" s="2">
        <v>7.2</v>
      </c>
      <c r="AB74" s="2">
        <v>36.700000000000003</v>
      </c>
      <c r="AC74" s="2">
        <v>39</v>
      </c>
      <c r="AD74" s="2">
        <v>56.3</v>
      </c>
      <c r="AE74" s="2">
        <v>59.9</v>
      </c>
      <c r="AF74" s="2">
        <v>91</v>
      </c>
      <c r="AG74" s="2">
        <v>54.5</v>
      </c>
      <c r="AH74" s="2">
        <v>58</v>
      </c>
      <c r="AI74" s="2">
        <v>0.55620000000000003</v>
      </c>
      <c r="AJ74" s="2">
        <v>0.59179999999999999</v>
      </c>
      <c r="AK74" s="2">
        <v>0.53139999999999998</v>
      </c>
      <c r="AL74" s="2">
        <v>0.5655</v>
      </c>
      <c r="AM74" s="2">
        <v>0.2893</v>
      </c>
      <c r="AN74" s="2">
        <v>0.30780000000000002</v>
      </c>
      <c r="AO74" s="2">
        <v>0.41</v>
      </c>
      <c r="AP74" s="2">
        <v>0.44</v>
      </c>
      <c r="AQ74" s="2">
        <v>0.15</v>
      </c>
      <c r="AR74" s="2">
        <v>0.16</v>
      </c>
      <c r="AS74" s="2">
        <v>1.1599999999999999</v>
      </c>
      <c r="AT74" s="2">
        <v>1.23</v>
      </c>
      <c r="AU74" s="2">
        <v>0.13</v>
      </c>
      <c r="AV74" s="2">
        <v>0.14000000000000001</v>
      </c>
      <c r="AW74" s="2">
        <v>56</v>
      </c>
      <c r="AX74" s="2">
        <v>71</v>
      </c>
      <c r="AY74" s="2">
        <v>75.5</v>
      </c>
      <c r="AZ74" s="2">
        <v>106</v>
      </c>
      <c r="BA74" s="2">
        <v>8.35</v>
      </c>
      <c r="BB74" s="2">
        <v>8.89</v>
      </c>
      <c r="BC74" s="2">
        <v>4.6399999999999997</v>
      </c>
      <c r="BD74" s="2">
        <v>4.9400000000000004</v>
      </c>
      <c r="BE74" s="2">
        <v>2.1</v>
      </c>
      <c r="BF74" s="2">
        <v>2.2999999999999998</v>
      </c>
      <c r="BG74" s="2">
        <v>4.2</v>
      </c>
      <c r="BH74" s="2">
        <v>4.4000000000000004</v>
      </c>
      <c r="BI74" s="2"/>
      <c r="BJ74" s="2"/>
      <c r="BK74" s="2"/>
      <c r="BL74" s="2"/>
      <c r="BM74" s="2"/>
      <c r="BN74" s="2"/>
      <c r="CD74" s="27" t="s">
        <v>139</v>
      </c>
    </row>
    <row r="75" spans="1:82" ht="14.25" hidden="1" x14ac:dyDescent="0.45">
      <c r="A75" s="2" t="s">
        <v>140</v>
      </c>
      <c r="B75" s="2" t="s">
        <v>396</v>
      </c>
      <c r="C75" s="21" t="s">
        <v>297</v>
      </c>
      <c r="D75" s="2">
        <v>2019</v>
      </c>
      <c r="E75" s="11">
        <v>43641</v>
      </c>
      <c r="F75" s="12">
        <v>5</v>
      </c>
      <c r="G75" s="13">
        <v>0.55000000000000004</v>
      </c>
      <c r="H75" s="13">
        <v>26.33</v>
      </c>
      <c r="I75" s="13">
        <v>28.05</v>
      </c>
      <c r="J75" s="13">
        <v>0</v>
      </c>
      <c r="K75" s="58"/>
      <c r="L75" s="58"/>
      <c r="M75" s="13">
        <v>0</v>
      </c>
      <c r="N75" s="13">
        <v>4.67</v>
      </c>
      <c r="O75" s="13">
        <v>2.95</v>
      </c>
      <c r="P75" s="13">
        <v>0</v>
      </c>
      <c r="Q75" s="13">
        <v>23.97</v>
      </c>
      <c r="R75" s="13">
        <f t="shared" si="3"/>
        <v>86.52000000000001</v>
      </c>
      <c r="S75" s="14">
        <f t="shared" si="4"/>
        <v>173.04000000000002</v>
      </c>
      <c r="T75" s="12">
        <v>40</v>
      </c>
      <c r="U75" s="12">
        <v>3</v>
      </c>
      <c r="V75" s="2">
        <v>5.57</v>
      </c>
      <c r="W75" s="2">
        <v>0</v>
      </c>
      <c r="X75" s="2">
        <v>94.43</v>
      </c>
      <c r="Y75" s="2">
        <v>100</v>
      </c>
      <c r="Z75" s="2">
        <v>7.2</v>
      </c>
      <c r="AA75" s="2">
        <v>7.6</v>
      </c>
      <c r="AB75" s="2">
        <v>41</v>
      </c>
      <c r="AC75" s="2">
        <v>43.4</v>
      </c>
      <c r="AD75" s="2">
        <v>64.2</v>
      </c>
      <c r="AE75" s="2">
        <v>67.900000000000006</v>
      </c>
      <c r="AF75" s="2">
        <v>75</v>
      </c>
      <c r="AG75" s="2">
        <v>50.1</v>
      </c>
      <c r="AH75" s="2">
        <v>53.1</v>
      </c>
      <c r="AI75" s="2">
        <v>0.50690000000000002</v>
      </c>
      <c r="AJ75" s="2">
        <v>0.53680000000000005</v>
      </c>
      <c r="AK75" s="2">
        <v>0.46179999999999999</v>
      </c>
      <c r="AL75" s="2">
        <v>0.48909999999999998</v>
      </c>
      <c r="AM75" s="2">
        <v>0.22420000000000001</v>
      </c>
      <c r="AN75" s="2">
        <v>0.2374</v>
      </c>
      <c r="AO75" s="2">
        <v>0.28999999999999998</v>
      </c>
      <c r="AP75" s="2">
        <v>0.31</v>
      </c>
      <c r="AQ75" s="2">
        <v>0.15</v>
      </c>
      <c r="AR75" s="2">
        <v>0.16</v>
      </c>
      <c r="AS75" s="2">
        <v>0.99</v>
      </c>
      <c r="AT75" s="2">
        <v>1.05</v>
      </c>
      <c r="AU75" s="2">
        <v>0.1</v>
      </c>
      <c r="AV75" s="2">
        <v>0.11</v>
      </c>
      <c r="AW75" s="2">
        <v>50</v>
      </c>
      <c r="AX75" s="2">
        <v>64.400000000000006</v>
      </c>
      <c r="AY75" s="2">
        <v>68.2</v>
      </c>
      <c r="AZ75" s="2">
        <v>92</v>
      </c>
      <c r="BA75" s="2">
        <v>5.82</v>
      </c>
      <c r="BB75" s="2">
        <v>6.16</v>
      </c>
      <c r="BC75" s="2">
        <v>5.6</v>
      </c>
      <c r="BD75" s="2">
        <v>5.93</v>
      </c>
      <c r="BE75" s="2">
        <v>1.5</v>
      </c>
      <c r="BF75" s="2">
        <v>1.6</v>
      </c>
      <c r="BG75" s="2">
        <v>1.6</v>
      </c>
      <c r="BH75" s="2">
        <v>1.7</v>
      </c>
      <c r="BI75" s="2"/>
      <c r="BJ75" s="2"/>
      <c r="BK75" s="2"/>
      <c r="BL75" s="2"/>
      <c r="BM75" s="2"/>
      <c r="BN75" s="2"/>
      <c r="CD75" s="27" t="s">
        <v>141</v>
      </c>
    </row>
    <row r="76" spans="1:82" ht="14.25" hidden="1" x14ac:dyDescent="0.45">
      <c r="A76" s="2" t="s">
        <v>130</v>
      </c>
      <c r="B76" s="2" t="s">
        <v>396</v>
      </c>
      <c r="C76" s="21" t="s">
        <v>297</v>
      </c>
      <c r="D76" s="2">
        <v>2019</v>
      </c>
      <c r="E76" s="11">
        <v>43636</v>
      </c>
      <c r="F76" s="12">
        <v>6</v>
      </c>
      <c r="G76" s="13">
        <v>7.03</v>
      </c>
      <c r="H76" s="13">
        <v>6.99</v>
      </c>
      <c r="I76" s="13">
        <v>47.35</v>
      </c>
      <c r="J76" s="13">
        <v>2.7</v>
      </c>
      <c r="K76" s="58"/>
      <c r="L76" s="58"/>
      <c r="M76" s="13">
        <v>0</v>
      </c>
      <c r="N76" s="13">
        <v>5.39</v>
      </c>
      <c r="O76" s="13">
        <v>7.0000000000000007E-2</v>
      </c>
      <c r="P76" s="13">
        <v>0</v>
      </c>
      <c r="Q76" s="13">
        <v>13.36</v>
      </c>
      <c r="R76" s="13">
        <f t="shared" si="3"/>
        <v>82.89</v>
      </c>
      <c r="S76" s="14">
        <f t="shared" si="4"/>
        <v>165.78</v>
      </c>
      <c r="T76" s="12">
        <v>3</v>
      </c>
      <c r="U76" s="12">
        <v>0</v>
      </c>
      <c r="V76" s="2">
        <v>5.95</v>
      </c>
      <c r="W76" s="2">
        <v>0</v>
      </c>
      <c r="X76" s="2">
        <v>94.05</v>
      </c>
      <c r="Y76" s="2">
        <v>100</v>
      </c>
      <c r="Z76" s="2">
        <v>6.2</v>
      </c>
      <c r="AA76" s="2">
        <v>6.6</v>
      </c>
      <c r="AB76" s="2">
        <v>42.3</v>
      </c>
      <c r="AC76" s="2">
        <v>45</v>
      </c>
      <c r="AD76" s="2">
        <v>62.8</v>
      </c>
      <c r="AE76" s="2">
        <v>66.8</v>
      </c>
      <c r="AF76" s="2">
        <v>75</v>
      </c>
      <c r="AG76" s="2">
        <v>48.2</v>
      </c>
      <c r="AH76" s="2">
        <v>51.3</v>
      </c>
      <c r="AI76" s="2">
        <v>0.4859</v>
      </c>
      <c r="AJ76" s="2">
        <v>0.51659999999999995</v>
      </c>
      <c r="AK76" s="2">
        <v>0.43309999999999998</v>
      </c>
      <c r="AL76" s="2">
        <v>0.46050000000000002</v>
      </c>
      <c r="AM76" s="2">
        <v>0.1983</v>
      </c>
      <c r="AN76" s="2">
        <v>0.21079999999999999</v>
      </c>
      <c r="AO76" s="2">
        <v>0.38</v>
      </c>
      <c r="AP76" s="2">
        <v>0.4</v>
      </c>
      <c r="AQ76" s="2">
        <v>0.14000000000000001</v>
      </c>
      <c r="AR76" s="2">
        <v>0.15</v>
      </c>
      <c r="AS76" s="2">
        <v>0.83</v>
      </c>
      <c r="AT76" s="2">
        <v>0.88</v>
      </c>
      <c r="AU76" s="2">
        <v>0.1</v>
      </c>
      <c r="AV76" s="2">
        <v>0.11</v>
      </c>
      <c r="AW76" s="2">
        <v>51</v>
      </c>
      <c r="AX76" s="2">
        <v>65.099999999999994</v>
      </c>
      <c r="AY76" s="2">
        <v>69.2</v>
      </c>
      <c r="AZ76" s="2">
        <v>92</v>
      </c>
      <c r="BA76" s="2">
        <v>5.05</v>
      </c>
      <c r="BB76" s="2">
        <v>5.37</v>
      </c>
      <c r="BC76" s="2">
        <v>5.72</v>
      </c>
      <c r="BD76" s="2">
        <v>6.08</v>
      </c>
      <c r="BE76" s="2">
        <v>1.5</v>
      </c>
      <c r="BF76" s="2">
        <v>1.6</v>
      </c>
      <c r="BG76" s="2">
        <v>1.8</v>
      </c>
      <c r="BH76" s="2">
        <v>1.9</v>
      </c>
      <c r="BI76" s="2"/>
      <c r="BJ76" s="2"/>
      <c r="BK76" s="2"/>
      <c r="BL76" s="2"/>
      <c r="BM76" s="2"/>
      <c r="BN76" s="2"/>
      <c r="CD76" s="27" t="s">
        <v>131</v>
      </c>
    </row>
    <row r="77" spans="1:82" ht="14.25" hidden="1" x14ac:dyDescent="0.45">
      <c r="A77" s="2" t="s">
        <v>132</v>
      </c>
      <c r="B77" s="2" t="s">
        <v>396</v>
      </c>
      <c r="C77" s="21" t="s">
        <v>297</v>
      </c>
      <c r="D77" s="2">
        <v>2019</v>
      </c>
      <c r="E77" s="11">
        <v>43636</v>
      </c>
      <c r="F77" s="12">
        <v>7</v>
      </c>
      <c r="G77" s="13">
        <v>0</v>
      </c>
      <c r="H77" s="13">
        <v>50.78</v>
      </c>
      <c r="I77" s="13">
        <v>9.5299999999999994</v>
      </c>
      <c r="J77" s="13">
        <v>2.0299999999999998</v>
      </c>
      <c r="K77" s="58"/>
      <c r="L77" s="58"/>
      <c r="M77" s="13">
        <v>0</v>
      </c>
      <c r="N77" s="13">
        <v>17.61</v>
      </c>
      <c r="O77" s="13">
        <v>0.45</v>
      </c>
      <c r="P77" s="13">
        <v>0</v>
      </c>
      <c r="Q77" s="13">
        <v>35.35</v>
      </c>
      <c r="R77" s="13">
        <f t="shared" si="3"/>
        <v>115.75</v>
      </c>
      <c r="S77" s="14">
        <f t="shared" si="4"/>
        <v>231.5</v>
      </c>
      <c r="T77" s="12">
        <v>0</v>
      </c>
      <c r="U77" s="12">
        <v>0</v>
      </c>
      <c r="V77" s="2">
        <v>5.58</v>
      </c>
      <c r="W77" s="2">
        <v>0</v>
      </c>
      <c r="X77" s="2">
        <v>94.42</v>
      </c>
      <c r="Y77" s="2">
        <v>100</v>
      </c>
      <c r="Z77" s="2">
        <v>7.1</v>
      </c>
      <c r="AA77" s="2">
        <v>7.5</v>
      </c>
      <c r="AB77" s="2">
        <v>39.6</v>
      </c>
      <c r="AC77" s="2">
        <v>41.9</v>
      </c>
      <c r="AD77" s="2">
        <v>64.3</v>
      </c>
      <c r="AE77" s="2">
        <v>68.099999999999994</v>
      </c>
      <c r="AF77" s="2">
        <v>77</v>
      </c>
      <c r="AG77" s="2">
        <v>51.7</v>
      </c>
      <c r="AH77" s="2">
        <v>54.7</v>
      </c>
      <c r="AI77" s="2">
        <v>0.52400000000000002</v>
      </c>
      <c r="AJ77" s="2">
        <v>0.55500000000000005</v>
      </c>
      <c r="AK77" s="2">
        <v>0.48580000000000001</v>
      </c>
      <c r="AL77" s="2">
        <v>0.51449999999999996</v>
      </c>
      <c r="AM77" s="2">
        <v>0.24640000000000001</v>
      </c>
      <c r="AN77" s="2">
        <v>0.26100000000000001</v>
      </c>
      <c r="AO77" s="2">
        <v>0.31</v>
      </c>
      <c r="AP77" s="2">
        <v>0.33</v>
      </c>
      <c r="AQ77" s="2">
        <v>0.15</v>
      </c>
      <c r="AR77" s="2">
        <v>0.16</v>
      </c>
      <c r="AS77" s="2">
        <v>0.98</v>
      </c>
      <c r="AT77" s="2">
        <v>1.04</v>
      </c>
      <c r="AU77" s="2">
        <v>0.12</v>
      </c>
      <c r="AV77" s="2">
        <v>0.13</v>
      </c>
      <c r="AW77" s="2">
        <v>51</v>
      </c>
      <c r="AX77" s="2">
        <v>65.099999999999994</v>
      </c>
      <c r="AY77" s="2">
        <v>68.900000000000006</v>
      </c>
      <c r="AZ77" s="2">
        <v>95</v>
      </c>
      <c r="BA77" s="2">
        <v>5.55</v>
      </c>
      <c r="BB77" s="2">
        <v>5.88</v>
      </c>
      <c r="BC77" s="2">
        <v>5.53</v>
      </c>
      <c r="BD77" s="2">
        <v>5.86</v>
      </c>
      <c r="BE77" s="2">
        <v>1.7</v>
      </c>
      <c r="BF77" s="2">
        <v>1.8</v>
      </c>
      <c r="BG77" s="2">
        <v>1.8</v>
      </c>
      <c r="BH77" s="2">
        <v>1.9</v>
      </c>
      <c r="BI77" s="2"/>
      <c r="BJ77" s="2"/>
      <c r="BK77" s="2"/>
      <c r="BL77" s="2"/>
      <c r="BM77" s="2"/>
      <c r="BN77" s="2"/>
      <c r="CD77" s="27" t="s">
        <v>590</v>
      </c>
    </row>
    <row r="78" spans="1:82" ht="14.25" hidden="1" x14ac:dyDescent="0.45">
      <c r="A78" s="2" t="s">
        <v>142</v>
      </c>
      <c r="B78" s="2" t="s">
        <v>396</v>
      </c>
      <c r="C78" s="21" t="s">
        <v>297</v>
      </c>
      <c r="D78" s="2">
        <v>2019</v>
      </c>
      <c r="E78" s="11">
        <v>43641</v>
      </c>
      <c r="F78" s="12">
        <v>8</v>
      </c>
      <c r="G78" s="13">
        <v>0.84</v>
      </c>
      <c r="H78" s="13">
        <v>87.1</v>
      </c>
      <c r="I78" s="13">
        <v>26.73</v>
      </c>
      <c r="J78" s="13">
        <v>0</v>
      </c>
      <c r="K78" s="58"/>
      <c r="L78" s="58"/>
      <c r="M78" s="13">
        <v>0</v>
      </c>
      <c r="N78" s="13">
        <v>0.12</v>
      </c>
      <c r="O78" s="13">
        <v>2.16</v>
      </c>
      <c r="P78" s="13">
        <v>0</v>
      </c>
      <c r="Q78" s="13">
        <v>19.02</v>
      </c>
      <c r="R78" s="13">
        <f t="shared" si="3"/>
        <v>135.97</v>
      </c>
      <c r="S78" s="14">
        <f t="shared" si="4"/>
        <v>271.94</v>
      </c>
      <c r="T78" s="12">
        <v>0</v>
      </c>
      <c r="U78" s="12">
        <v>0</v>
      </c>
      <c r="V78" s="2">
        <v>5.46</v>
      </c>
      <c r="W78" s="2">
        <v>0</v>
      </c>
      <c r="X78" s="2">
        <v>94.54</v>
      </c>
      <c r="Y78" s="2">
        <v>100</v>
      </c>
      <c r="Z78" s="2">
        <v>5.6</v>
      </c>
      <c r="AA78" s="2">
        <v>5.9</v>
      </c>
      <c r="AB78" s="2">
        <v>38.1</v>
      </c>
      <c r="AC78" s="2">
        <v>40.299999999999997</v>
      </c>
      <c r="AD78" s="2">
        <v>62.4</v>
      </c>
      <c r="AE78" s="2">
        <v>66</v>
      </c>
      <c r="AF78" s="2">
        <v>81</v>
      </c>
      <c r="AG78" s="2">
        <v>53.5</v>
      </c>
      <c r="AH78" s="2">
        <v>56.5</v>
      </c>
      <c r="AI78" s="2">
        <v>0.54379999999999995</v>
      </c>
      <c r="AJ78" s="2">
        <v>0.57520000000000004</v>
      </c>
      <c r="AK78" s="2">
        <v>0.51300000000000001</v>
      </c>
      <c r="AL78" s="2">
        <v>0.54259999999999997</v>
      </c>
      <c r="AM78" s="2">
        <v>0.27110000000000001</v>
      </c>
      <c r="AN78" s="2">
        <v>0.2868</v>
      </c>
      <c r="AO78" s="2">
        <v>0.24</v>
      </c>
      <c r="AP78" s="2">
        <v>0.25</v>
      </c>
      <c r="AQ78" s="2">
        <v>0.1</v>
      </c>
      <c r="AR78" s="2">
        <v>0.11</v>
      </c>
      <c r="AS78" s="2">
        <v>0.54</v>
      </c>
      <c r="AT78" s="2">
        <v>0.56999999999999995</v>
      </c>
      <c r="AU78" s="2">
        <v>0.13</v>
      </c>
      <c r="AV78" s="2">
        <v>0.14000000000000001</v>
      </c>
      <c r="AW78" s="2">
        <v>53</v>
      </c>
      <c r="AX78" s="2">
        <v>65.599999999999994</v>
      </c>
      <c r="AY78" s="2">
        <v>69.3</v>
      </c>
      <c r="AZ78" s="2">
        <v>77</v>
      </c>
      <c r="BA78" s="2">
        <v>11.84</v>
      </c>
      <c r="BB78" s="2">
        <v>12.52</v>
      </c>
      <c r="BC78" s="2">
        <v>4.4800000000000004</v>
      </c>
      <c r="BD78" s="2">
        <v>4.74</v>
      </c>
      <c r="BE78" s="2">
        <v>2.5</v>
      </c>
      <c r="BF78" s="2">
        <v>2.6</v>
      </c>
      <c r="BG78" s="2">
        <v>1.4</v>
      </c>
      <c r="BH78" s="2">
        <v>1.4</v>
      </c>
      <c r="BI78" s="2"/>
      <c r="BJ78" s="2"/>
      <c r="BK78" s="2"/>
      <c r="BL78" s="2"/>
      <c r="BM78" s="2"/>
      <c r="BN78" s="2"/>
      <c r="CD78" s="27" t="s">
        <v>591</v>
      </c>
    </row>
    <row r="79" spans="1:82" ht="14.25" hidden="1" x14ac:dyDescent="0.45">
      <c r="A79" s="2" t="s">
        <v>183</v>
      </c>
      <c r="B79" s="2" t="s">
        <v>399</v>
      </c>
      <c r="C79" s="21" t="s">
        <v>297</v>
      </c>
      <c r="D79" s="2">
        <v>2019</v>
      </c>
      <c r="E79" s="11">
        <v>43671</v>
      </c>
      <c r="F79" s="12">
        <v>1</v>
      </c>
      <c r="G79" s="13">
        <v>3.9</v>
      </c>
      <c r="H79" s="13">
        <v>55.19</v>
      </c>
      <c r="I79" s="13">
        <v>33.06</v>
      </c>
      <c r="J79" s="13">
        <v>0.11</v>
      </c>
      <c r="K79" s="58"/>
      <c r="L79" s="58"/>
      <c r="M79" s="13">
        <v>0</v>
      </c>
      <c r="N79" s="13">
        <v>0.64</v>
      </c>
      <c r="O79" s="13">
        <v>3.42</v>
      </c>
      <c r="P79" s="13">
        <v>0</v>
      </c>
      <c r="Q79" s="13">
        <v>19.670000000000002</v>
      </c>
      <c r="R79" s="13">
        <f t="shared" si="3"/>
        <v>115.99000000000001</v>
      </c>
      <c r="S79" s="14">
        <f t="shared" si="4"/>
        <v>231.98000000000002</v>
      </c>
      <c r="T79" s="12">
        <v>2</v>
      </c>
      <c r="U79" s="12">
        <v>4</v>
      </c>
      <c r="V79" s="2">
        <v>5.27</v>
      </c>
      <c r="W79" s="2">
        <v>0</v>
      </c>
      <c r="X79" s="2">
        <v>94.73</v>
      </c>
      <c r="Y79" s="2">
        <v>100</v>
      </c>
      <c r="Z79" s="2">
        <v>7.9</v>
      </c>
      <c r="AA79" s="2">
        <v>8.3000000000000007</v>
      </c>
      <c r="AB79" s="2">
        <v>43.9</v>
      </c>
      <c r="AC79" s="2">
        <v>46.4</v>
      </c>
      <c r="AD79" s="2">
        <v>65.5</v>
      </c>
      <c r="AE79" s="2">
        <v>69.2</v>
      </c>
      <c r="AF79" s="2">
        <v>71</v>
      </c>
      <c r="AG79" s="2">
        <v>47.1</v>
      </c>
      <c r="AH79" s="2">
        <v>49.7</v>
      </c>
      <c r="AI79" s="2">
        <v>0.47239999999999999</v>
      </c>
      <c r="AJ79" s="2">
        <v>0.49869999999999998</v>
      </c>
      <c r="AK79" s="2">
        <v>0.41189999999999999</v>
      </c>
      <c r="AL79" s="2">
        <v>0.43480000000000002</v>
      </c>
      <c r="AM79" s="2">
        <v>0.17699999999999999</v>
      </c>
      <c r="AN79" s="2">
        <v>0.18690000000000001</v>
      </c>
      <c r="AO79" s="2">
        <v>0.36</v>
      </c>
      <c r="AP79" s="2">
        <v>0.38</v>
      </c>
      <c r="AQ79" s="2">
        <v>0.14000000000000001</v>
      </c>
      <c r="AR79" s="2">
        <v>0.15</v>
      </c>
      <c r="AS79" s="2">
        <v>0.56000000000000005</v>
      </c>
      <c r="AT79" s="2">
        <v>0.59</v>
      </c>
      <c r="AU79" s="2">
        <v>0.11</v>
      </c>
      <c r="AV79" s="2">
        <v>0.12</v>
      </c>
      <c r="AW79" s="2">
        <v>47</v>
      </c>
      <c r="AX79" s="2">
        <v>60</v>
      </c>
      <c r="AY79" s="2">
        <v>63.3</v>
      </c>
      <c r="AZ79" s="2">
        <v>74</v>
      </c>
      <c r="BA79" s="2">
        <v>8.8000000000000007</v>
      </c>
      <c r="BB79" s="2">
        <v>9.2899999999999991</v>
      </c>
      <c r="BC79" s="2">
        <v>6.29</v>
      </c>
      <c r="BD79" s="2">
        <v>6.64</v>
      </c>
      <c r="BE79" s="2">
        <v>1.7</v>
      </c>
      <c r="BF79" s="2">
        <v>1.8</v>
      </c>
      <c r="BG79" s="2">
        <v>0.8</v>
      </c>
      <c r="BH79" s="2">
        <v>0.9</v>
      </c>
      <c r="BI79" s="2"/>
      <c r="BJ79" s="2"/>
      <c r="BK79" s="2"/>
      <c r="BL79" s="2"/>
      <c r="BM79" s="2"/>
      <c r="BN79" s="2"/>
    </row>
    <row r="80" spans="1:82" ht="14.25" hidden="1" x14ac:dyDescent="0.45">
      <c r="A80" s="2" t="s">
        <v>184</v>
      </c>
      <c r="B80" s="2" t="s">
        <v>399</v>
      </c>
      <c r="C80" s="21" t="s">
        <v>297</v>
      </c>
      <c r="D80" s="2">
        <v>2019</v>
      </c>
      <c r="E80" s="11">
        <v>43671</v>
      </c>
      <c r="F80" s="12">
        <v>2</v>
      </c>
      <c r="G80" s="13">
        <v>0.3</v>
      </c>
      <c r="H80" s="13">
        <v>39.590000000000003</v>
      </c>
      <c r="I80" s="13">
        <v>14.82</v>
      </c>
      <c r="J80" s="13">
        <v>0.01</v>
      </c>
      <c r="K80" s="58"/>
      <c r="L80" s="58"/>
      <c r="M80" s="13">
        <v>0</v>
      </c>
      <c r="N80" s="13">
        <v>1.56</v>
      </c>
      <c r="O80" s="13">
        <v>3.75</v>
      </c>
      <c r="P80" s="13">
        <v>0</v>
      </c>
      <c r="Q80" s="13">
        <v>16.72</v>
      </c>
      <c r="R80" s="13">
        <f t="shared" si="3"/>
        <v>76.75</v>
      </c>
      <c r="S80" s="14">
        <f t="shared" si="4"/>
        <v>153.5</v>
      </c>
      <c r="T80" s="12">
        <v>0</v>
      </c>
      <c r="U80" s="12">
        <v>0</v>
      </c>
      <c r="V80" s="2">
        <v>5.09</v>
      </c>
      <c r="W80" s="2">
        <v>0</v>
      </c>
      <c r="X80" s="2">
        <v>94.91</v>
      </c>
      <c r="Y80" s="2">
        <v>100</v>
      </c>
      <c r="Z80" s="2">
        <v>8.1</v>
      </c>
      <c r="AA80" s="2">
        <v>8.5</v>
      </c>
      <c r="AB80" s="2">
        <v>44.8</v>
      </c>
      <c r="AC80" s="2">
        <v>47.2</v>
      </c>
      <c r="AD80" s="2">
        <v>69.8</v>
      </c>
      <c r="AE80" s="2">
        <v>73.599999999999994</v>
      </c>
      <c r="AF80" s="2">
        <v>66</v>
      </c>
      <c r="AG80" s="2">
        <v>46.3</v>
      </c>
      <c r="AH80" s="2">
        <v>48.8</v>
      </c>
      <c r="AI80" s="2">
        <v>0.46379999999999999</v>
      </c>
      <c r="AJ80" s="2">
        <v>0.48870000000000002</v>
      </c>
      <c r="AK80" s="2">
        <v>0.39900000000000002</v>
      </c>
      <c r="AL80" s="2">
        <v>0.4204</v>
      </c>
      <c r="AM80" s="2">
        <v>0.16450000000000001</v>
      </c>
      <c r="AN80" s="2">
        <v>0.17330000000000001</v>
      </c>
      <c r="AO80" s="2">
        <v>0.33</v>
      </c>
      <c r="AP80" s="2">
        <v>0.35</v>
      </c>
      <c r="AQ80" s="2">
        <v>0.11</v>
      </c>
      <c r="AR80" s="2">
        <v>0.12</v>
      </c>
      <c r="AS80" s="2">
        <v>0.51</v>
      </c>
      <c r="AT80" s="2">
        <v>0.54</v>
      </c>
      <c r="AU80" s="2">
        <v>0.09</v>
      </c>
      <c r="AV80" s="2">
        <v>0.1</v>
      </c>
      <c r="AW80" s="2">
        <v>46</v>
      </c>
      <c r="AX80" s="2">
        <v>60.8</v>
      </c>
      <c r="AY80" s="2">
        <v>64</v>
      </c>
      <c r="AZ80" s="2">
        <v>81</v>
      </c>
      <c r="BA80" s="2">
        <v>3.64</v>
      </c>
      <c r="BB80" s="2">
        <v>3.83</v>
      </c>
      <c r="BC80" s="2">
        <v>6.72</v>
      </c>
      <c r="BD80" s="2">
        <v>7.08</v>
      </c>
      <c r="BE80" s="2">
        <v>1.2</v>
      </c>
      <c r="BF80" s="2">
        <v>1.3</v>
      </c>
      <c r="BG80" s="2">
        <v>1</v>
      </c>
      <c r="BH80" s="2">
        <v>1</v>
      </c>
      <c r="BI80" s="2"/>
      <c r="BJ80" s="2"/>
      <c r="BK80" s="2"/>
      <c r="BL80" s="2"/>
      <c r="BM80" s="2"/>
      <c r="BN80" s="2"/>
    </row>
    <row r="81" spans="1:82" ht="14.25" hidden="1" x14ac:dyDescent="0.45">
      <c r="A81" s="2" t="s">
        <v>185</v>
      </c>
      <c r="B81" s="2" t="s">
        <v>399</v>
      </c>
      <c r="C81" s="21" t="s">
        <v>297</v>
      </c>
      <c r="D81" s="2">
        <v>2019</v>
      </c>
      <c r="E81" s="11">
        <v>43675</v>
      </c>
      <c r="F81" s="12">
        <v>3</v>
      </c>
      <c r="G81" s="13">
        <v>6.39</v>
      </c>
      <c r="H81" s="13">
        <v>20.63</v>
      </c>
      <c r="I81" s="13">
        <v>24</v>
      </c>
      <c r="J81" s="13">
        <v>0.41</v>
      </c>
      <c r="K81" s="58"/>
      <c r="L81" s="58"/>
      <c r="M81" s="13">
        <v>0</v>
      </c>
      <c r="N81" s="13">
        <v>17.36</v>
      </c>
      <c r="O81" s="13">
        <v>5.79</v>
      </c>
      <c r="P81" s="13">
        <v>0</v>
      </c>
      <c r="Q81" s="13">
        <v>2.97</v>
      </c>
      <c r="R81" s="13">
        <f t="shared" si="3"/>
        <v>77.55</v>
      </c>
      <c r="S81" s="14">
        <f t="shared" si="4"/>
        <v>155.1</v>
      </c>
      <c r="T81" s="12">
        <v>2</v>
      </c>
      <c r="U81" s="12">
        <v>0</v>
      </c>
      <c r="V81" s="2">
        <v>5.01</v>
      </c>
      <c r="W81" s="2">
        <v>0</v>
      </c>
      <c r="X81" s="2">
        <v>94.99</v>
      </c>
      <c r="Y81" s="2">
        <v>100</v>
      </c>
      <c r="Z81" s="2">
        <v>8.3000000000000007</v>
      </c>
      <c r="AA81" s="2">
        <v>8.8000000000000007</v>
      </c>
      <c r="AB81" s="2">
        <v>44</v>
      </c>
      <c r="AC81" s="2">
        <v>46.4</v>
      </c>
      <c r="AD81" s="2">
        <v>65.099999999999994</v>
      </c>
      <c r="AE81" s="2">
        <v>68.5</v>
      </c>
      <c r="AF81" s="2">
        <v>72</v>
      </c>
      <c r="AG81" s="2">
        <v>47.2</v>
      </c>
      <c r="AH81" s="2">
        <v>49.7</v>
      </c>
      <c r="AI81" s="2">
        <v>0.4738</v>
      </c>
      <c r="AJ81" s="2">
        <v>0.49880000000000002</v>
      </c>
      <c r="AK81" s="2">
        <v>0.41320000000000001</v>
      </c>
      <c r="AL81" s="2">
        <v>0.435</v>
      </c>
      <c r="AM81" s="2">
        <v>0.1777</v>
      </c>
      <c r="AN81" s="2">
        <v>0.18709999999999999</v>
      </c>
      <c r="AO81" s="2">
        <v>0.51</v>
      </c>
      <c r="AP81" s="2">
        <v>0.54</v>
      </c>
      <c r="AQ81" s="2">
        <v>0.12</v>
      </c>
      <c r="AR81" s="2">
        <v>0.13</v>
      </c>
      <c r="AS81" s="2">
        <v>0.9</v>
      </c>
      <c r="AT81" s="2">
        <v>0.95</v>
      </c>
      <c r="AU81" s="2">
        <v>0.12</v>
      </c>
      <c r="AV81" s="2">
        <v>0.13</v>
      </c>
      <c r="AW81" s="2">
        <v>45</v>
      </c>
      <c r="AX81" s="2">
        <v>63.1</v>
      </c>
      <c r="AY81" s="2">
        <v>66.5</v>
      </c>
      <c r="AZ81" s="2">
        <v>84</v>
      </c>
      <c r="BA81" s="2">
        <v>5.03</v>
      </c>
      <c r="BB81" s="2">
        <v>5.3</v>
      </c>
      <c r="BC81" s="2">
        <v>7.26</v>
      </c>
      <c r="BD81" s="2">
        <v>7.64</v>
      </c>
      <c r="BE81" s="2">
        <v>1.5</v>
      </c>
      <c r="BF81" s="2">
        <v>1.5</v>
      </c>
      <c r="BG81" s="2">
        <v>1.5</v>
      </c>
      <c r="BH81" s="2">
        <v>1.6</v>
      </c>
      <c r="BI81" s="2"/>
      <c r="BJ81" s="2"/>
      <c r="BK81" s="2"/>
      <c r="BL81" s="2"/>
      <c r="BM81" s="2"/>
      <c r="BN81" s="2"/>
      <c r="CD81" s="27" t="s">
        <v>186</v>
      </c>
    </row>
    <row r="82" spans="1:82" ht="14.25" hidden="1" x14ac:dyDescent="0.45">
      <c r="A82" s="2" t="s">
        <v>187</v>
      </c>
      <c r="B82" s="2" t="s">
        <v>399</v>
      </c>
      <c r="C82" s="21" t="s">
        <v>297</v>
      </c>
      <c r="D82" s="2">
        <v>2019</v>
      </c>
      <c r="E82" s="11">
        <v>43675</v>
      </c>
      <c r="F82" s="12">
        <v>4</v>
      </c>
      <c r="G82" s="13">
        <v>15.74</v>
      </c>
      <c r="H82" s="13">
        <v>17.02</v>
      </c>
      <c r="I82" s="13">
        <v>12.41</v>
      </c>
      <c r="J82" s="13">
        <v>0.49</v>
      </c>
      <c r="K82" s="58"/>
      <c r="L82" s="58"/>
      <c r="M82" s="13">
        <v>0</v>
      </c>
      <c r="N82" s="13">
        <v>10.5</v>
      </c>
      <c r="O82" s="13">
        <v>4.83</v>
      </c>
      <c r="P82" s="13">
        <v>0</v>
      </c>
      <c r="Q82" s="13">
        <v>2.36</v>
      </c>
      <c r="R82" s="13">
        <f t="shared" si="3"/>
        <v>63.35</v>
      </c>
      <c r="S82" s="14">
        <f t="shared" si="4"/>
        <v>126.7</v>
      </c>
      <c r="T82" s="12">
        <v>0</v>
      </c>
      <c r="U82" s="12">
        <v>0</v>
      </c>
      <c r="V82" s="2">
        <v>5.4</v>
      </c>
      <c r="W82" s="2">
        <v>0</v>
      </c>
      <c r="X82" s="2">
        <v>94.6</v>
      </c>
      <c r="Y82" s="2">
        <v>100</v>
      </c>
      <c r="Z82" s="2">
        <v>7.5</v>
      </c>
      <c r="AA82" s="2">
        <v>7.9</v>
      </c>
      <c r="AB82" s="2">
        <v>39.1</v>
      </c>
      <c r="AC82" s="2">
        <v>41.3</v>
      </c>
      <c r="AD82" s="2">
        <v>63.9</v>
      </c>
      <c r="AE82" s="2">
        <v>67.5</v>
      </c>
      <c r="AF82" s="2">
        <v>78</v>
      </c>
      <c r="AG82" s="2">
        <v>52.5</v>
      </c>
      <c r="AH82" s="2">
        <v>55.5</v>
      </c>
      <c r="AI82" s="2">
        <v>0.53269999999999995</v>
      </c>
      <c r="AJ82" s="2">
        <v>0.56310000000000004</v>
      </c>
      <c r="AK82" s="2">
        <v>0.4975</v>
      </c>
      <c r="AL82" s="2">
        <v>0.52590000000000003</v>
      </c>
      <c r="AM82" s="2">
        <v>0.25679999999999997</v>
      </c>
      <c r="AN82" s="2">
        <v>0.27139999999999997</v>
      </c>
      <c r="AO82" s="2">
        <v>0.44</v>
      </c>
      <c r="AP82" s="2">
        <v>0.46</v>
      </c>
      <c r="AQ82" s="2">
        <v>0.13</v>
      </c>
      <c r="AR82" s="2">
        <v>0.14000000000000001</v>
      </c>
      <c r="AS82" s="2">
        <v>0.72</v>
      </c>
      <c r="AT82" s="2">
        <v>0.76</v>
      </c>
      <c r="AU82" s="2">
        <v>0.14000000000000001</v>
      </c>
      <c r="AV82" s="2">
        <v>0.15</v>
      </c>
      <c r="AW82" s="2">
        <v>43</v>
      </c>
      <c r="AX82" s="2">
        <v>61.4</v>
      </c>
      <c r="AY82" s="2">
        <v>64.900000000000006</v>
      </c>
      <c r="AZ82" s="2">
        <v>90</v>
      </c>
      <c r="BA82" s="2">
        <v>4.7300000000000004</v>
      </c>
      <c r="BB82" s="2">
        <v>5</v>
      </c>
      <c r="BC82" s="2">
        <v>6.67</v>
      </c>
      <c r="BD82" s="2">
        <v>7.05</v>
      </c>
      <c r="BE82" s="2">
        <v>2.4</v>
      </c>
      <c r="BF82" s="2">
        <v>2.5</v>
      </c>
      <c r="BG82" s="2">
        <v>3</v>
      </c>
      <c r="BH82" s="2">
        <v>3.2</v>
      </c>
      <c r="BI82" s="2"/>
      <c r="BJ82" s="2"/>
      <c r="BK82" s="2"/>
      <c r="BL82" s="2"/>
      <c r="BM82" s="2"/>
      <c r="BN82" s="2"/>
    </row>
    <row r="83" spans="1:82" ht="14.25" hidden="1" x14ac:dyDescent="0.45">
      <c r="A83" s="2" t="s">
        <v>188</v>
      </c>
      <c r="B83" s="2" t="s">
        <v>399</v>
      </c>
      <c r="C83" s="21" t="s">
        <v>297</v>
      </c>
      <c r="D83" s="2">
        <v>2019</v>
      </c>
      <c r="E83" s="11">
        <v>43675</v>
      </c>
      <c r="F83" s="12">
        <v>5</v>
      </c>
      <c r="G83" s="13">
        <v>9.1999999999999993</v>
      </c>
      <c r="H83" s="13">
        <v>5.0999999999999996</v>
      </c>
      <c r="I83" s="13">
        <v>0</v>
      </c>
      <c r="J83" s="13">
        <v>0.06</v>
      </c>
      <c r="K83" s="58"/>
      <c r="L83" s="58"/>
      <c r="M83" s="13">
        <v>0</v>
      </c>
      <c r="N83" s="13">
        <v>2.3199999999999998</v>
      </c>
      <c r="O83" s="13">
        <v>1.4</v>
      </c>
      <c r="P83" s="13">
        <v>0</v>
      </c>
      <c r="Q83" s="13">
        <v>0.45</v>
      </c>
      <c r="R83" s="13">
        <f t="shared" si="3"/>
        <v>18.529999999999998</v>
      </c>
      <c r="S83" s="14">
        <f t="shared" si="4"/>
        <v>37.059999999999995</v>
      </c>
      <c r="T83" s="12">
        <v>25</v>
      </c>
      <c r="U83" s="12">
        <v>4</v>
      </c>
      <c r="V83" s="2">
        <v>5.53</v>
      </c>
      <c r="W83" s="2">
        <v>0</v>
      </c>
      <c r="X83" s="2">
        <v>94.47</v>
      </c>
      <c r="Y83" s="2">
        <v>100</v>
      </c>
      <c r="Z83" s="2">
        <v>8.1</v>
      </c>
      <c r="AA83" s="2">
        <v>8.6</v>
      </c>
      <c r="AB83" s="2">
        <v>38.4</v>
      </c>
      <c r="AC83" s="2">
        <v>40.700000000000003</v>
      </c>
      <c r="AD83" s="2">
        <v>59.7</v>
      </c>
      <c r="AE83" s="2">
        <v>63.2</v>
      </c>
      <c r="AF83" s="2">
        <v>84</v>
      </c>
      <c r="AG83" s="2">
        <v>53</v>
      </c>
      <c r="AH83" s="2">
        <v>56.1</v>
      </c>
      <c r="AI83" s="2">
        <v>0.53910000000000002</v>
      </c>
      <c r="AJ83" s="2">
        <v>0.57069999999999999</v>
      </c>
      <c r="AK83" s="2">
        <v>0.50680000000000003</v>
      </c>
      <c r="AL83" s="2">
        <v>0.53639999999999999</v>
      </c>
      <c r="AM83" s="2">
        <v>0.2656</v>
      </c>
      <c r="AN83" s="2">
        <v>0.28120000000000001</v>
      </c>
      <c r="AO83" s="2">
        <v>0.51</v>
      </c>
      <c r="AP83" s="2">
        <v>0.54</v>
      </c>
      <c r="AQ83" s="2">
        <v>0.15</v>
      </c>
      <c r="AR83" s="2">
        <v>0.16</v>
      </c>
      <c r="AS83" s="2">
        <v>1.01</v>
      </c>
      <c r="AT83" s="2">
        <v>1.07</v>
      </c>
      <c r="AU83" s="2">
        <v>0.14000000000000001</v>
      </c>
      <c r="AV83" s="2">
        <v>0.15</v>
      </c>
      <c r="AW83" s="2">
        <v>54</v>
      </c>
      <c r="AX83" s="2">
        <v>68.2</v>
      </c>
      <c r="AY83" s="2">
        <v>72.2</v>
      </c>
      <c r="AZ83" s="2">
        <v>106</v>
      </c>
      <c r="BA83" s="2">
        <v>6.74</v>
      </c>
      <c r="BB83" s="2">
        <v>7.13</v>
      </c>
      <c r="BC83" s="2">
        <v>5.58</v>
      </c>
      <c r="BD83" s="2">
        <v>5.91</v>
      </c>
      <c r="BE83" s="2">
        <v>2.2999999999999998</v>
      </c>
      <c r="BF83" s="2">
        <v>2.4</v>
      </c>
      <c r="BG83" s="2">
        <v>1.4</v>
      </c>
      <c r="BH83" s="2">
        <v>1.5</v>
      </c>
      <c r="BI83" s="2"/>
      <c r="BJ83" s="2"/>
      <c r="BK83" s="2"/>
      <c r="BL83" s="2"/>
      <c r="BM83" s="2"/>
      <c r="BN83" s="2"/>
      <c r="CD83" s="27" t="s">
        <v>189</v>
      </c>
    </row>
    <row r="84" spans="1:82" ht="14.25" hidden="1" x14ac:dyDescent="0.45">
      <c r="A84" s="2" t="s">
        <v>190</v>
      </c>
      <c r="B84" s="2" t="s">
        <v>399</v>
      </c>
      <c r="C84" s="21" t="s">
        <v>297</v>
      </c>
      <c r="D84" s="2">
        <v>2019</v>
      </c>
      <c r="E84" s="11">
        <v>43675</v>
      </c>
      <c r="F84" s="12">
        <v>6</v>
      </c>
      <c r="G84" s="13">
        <v>12.62</v>
      </c>
      <c r="H84" s="13">
        <v>15.06</v>
      </c>
      <c r="I84" s="13">
        <v>9.0299999999999994</v>
      </c>
      <c r="J84" s="13">
        <v>1.31</v>
      </c>
      <c r="K84" s="58"/>
      <c r="L84" s="58"/>
      <c r="M84" s="13">
        <v>0</v>
      </c>
      <c r="N84" s="13">
        <v>26.93</v>
      </c>
      <c r="O84" s="13">
        <v>3.01</v>
      </c>
      <c r="P84" s="13">
        <v>0</v>
      </c>
      <c r="Q84" s="13">
        <v>2.17</v>
      </c>
      <c r="R84" s="13">
        <f t="shared" si="3"/>
        <v>70.13000000000001</v>
      </c>
      <c r="S84" s="14">
        <f t="shared" si="4"/>
        <v>140.26000000000002</v>
      </c>
      <c r="T84" s="12">
        <v>0</v>
      </c>
      <c r="U84" s="12">
        <v>0</v>
      </c>
      <c r="V84" s="2">
        <v>5.21</v>
      </c>
      <c r="W84" s="2">
        <v>0</v>
      </c>
      <c r="X84" s="2">
        <v>94.79</v>
      </c>
      <c r="Y84" s="2">
        <v>100</v>
      </c>
      <c r="Z84" s="2">
        <v>8.1</v>
      </c>
      <c r="AA84" s="2">
        <v>8.5</v>
      </c>
      <c r="AB84" s="2">
        <v>39.6</v>
      </c>
      <c r="AC84" s="2">
        <v>41.8</v>
      </c>
      <c r="AD84" s="2">
        <v>63</v>
      </c>
      <c r="AE84" s="2">
        <v>66.5</v>
      </c>
      <c r="AF84" s="2">
        <v>79</v>
      </c>
      <c r="AG84" s="2">
        <v>52</v>
      </c>
      <c r="AH84" s="2">
        <v>54.9</v>
      </c>
      <c r="AI84" s="2">
        <v>0.52749999999999997</v>
      </c>
      <c r="AJ84" s="2">
        <v>0.55649999999999999</v>
      </c>
      <c r="AK84" s="2">
        <v>0.48970000000000002</v>
      </c>
      <c r="AL84" s="2">
        <v>0.51670000000000005</v>
      </c>
      <c r="AM84" s="2">
        <v>0.2492</v>
      </c>
      <c r="AN84" s="2">
        <v>0.26290000000000002</v>
      </c>
      <c r="AO84" s="2">
        <v>0.49</v>
      </c>
      <c r="AP84" s="2">
        <v>0.52</v>
      </c>
      <c r="AQ84" s="2">
        <v>0.17</v>
      </c>
      <c r="AR84" s="2">
        <v>0.18</v>
      </c>
      <c r="AS84" s="2">
        <v>0.8</v>
      </c>
      <c r="AT84" s="2">
        <v>0.84</v>
      </c>
      <c r="AU84" s="2">
        <v>0.15</v>
      </c>
      <c r="AV84" s="2">
        <v>0.16</v>
      </c>
      <c r="AW84" s="2">
        <v>42</v>
      </c>
      <c r="AX84" s="2">
        <v>60.9</v>
      </c>
      <c r="AY84" s="2">
        <v>64.3</v>
      </c>
      <c r="AZ84" s="2">
        <v>92</v>
      </c>
      <c r="BA84" s="2">
        <v>4.45</v>
      </c>
      <c r="BB84" s="2">
        <v>4.6900000000000004</v>
      </c>
      <c r="BC84" s="2">
        <v>7.52</v>
      </c>
      <c r="BD84" s="2">
        <v>7.93</v>
      </c>
      <c r="BE84" s="2">
        <v>2.5</v>
      </c>
      <c r="BF84" s="2">
        <v>2.6</v>
      </c>
      <c r="BG84" s="2">
        <v>2.1</v>
      </c>
      <c r="BH84" s="2">
        <v>2.2000000000000002</v>
      </c>
      <c r="BI84" s="2"/>
      <c r="BJ84" s="2"/>
      <c r="BK84" s="2"/>
      <c r="BL84" s="2"/>
      <c r="BM84" s="2"/>
      <c r="BN84" s="2"/>
      <c r="CD84" s="27" t="s">
        <v>592</v>
      </c>
    </row>
    <row r="85" spans="1:82" ht="14.25" hidden="1" x14ac:dyDescent="0.45">
      <c r="A85" s="2" t="s">
        <v>191</v>
      </c>
      <c r="B85" s="2" t="s">
        <v>399</v>
      </c>
      <c r="C85" s="21" t="s">
        <v>297</v>
      </c>
      <c r="D85" s="2">
        <v>2019</v>
      </c>
      <c r="E85" s="11">
        <v>43675</v>
      </c>
      <c r="F85" s="12">
        <v>7</v>
      </c>
      <c r="G85" s="13">
        <v>0.69</v>
      </c>
      <c r="H85" s="13">
        <v>8.2100000000000009</v>
      </c>
      <c r="I85" s="13">
        <v>24.24</v>
      </c>
      <c r="J85" s="13">
        <v>0</v>
      </c>
      <c r="K85" s="58"/>
      <c r="L85" s="58"/>
      <c r="M85" s="13">
        <v>0</v>
      </c>
      <c r="N85" s="13">
        <v>3.65</v>
      </c>
      <c r="O85" s="13">
        <v>0.59</v>
      </c>
      <c r="P85" s="13">
        <v>0</v>
      </c>
      <c r="Q85" s="13">
        <v>2.2999999999999998</v>
      </c>
      <c r="R85" s="13">
        <f t="shared" si="3"/>
        <v>39.68</v>
      </c>
      <c r="S85" s="14">
        <f t="shared" si="4"/>
        <v>79.36</v>
      </c>
      <c r="T85" s="12">
        <v>0</v>
      </c>
      <c r="U85" s="12">
        <v>3</v>
      </c>
      <c r="V85" s="2">
        <v>5</v>
      </c>
      <c r="W85" s="2">
        <v>0</v>
      </c>
      <c r="X85" s="2">
        <v>95</v>
      </c>
      <c r="Y85" s="2">
        <v>100</v>
      </c>
      <c r="Z85" s="2">
        <v>7.3</v>
      </c>
      <c r="AA85" s="2">
        <v>7.7</v>
      </c>
      <c r="AB85" s="2">
        <v>46.8</v>
      </c>
      <c r="AC85" s="2">
        <v>49.3</v>
      </c>
      <c r="AD85" s="2">
        <v>72</v>
      </c>
      <c r="AE85" s="2">
        <v>75.8</v>
      </c>
      <c r="AF85" s="2">
        <v>62</v>
      </c>
      <c r="AG85" s="2">
        <v>44</v>
      </c>
      <c r="AH85" s="2">
        <v>46.3</v>
      </c>
      <c r="AI85" s="2">
        <v>0.43840000000000001</v>
      </c>
      <c r="AJ85" s="2">
        <v>0.46150000000000002</v>
      </c>
      <c r="AK85" s="2">
        <v>0.36170000000000002</v>
      </c>
      <c r="AL85" s="2">
        <v>0.38080000000000003</v>
      </c>
      <c r="AM85" s="2">
        <v>0.1293</v>
      </c>
      <c r="AN85" s="2">
        <v>0.1361</v>
      </c>
      <c r="AO85" s="2">
        <v>0.37</v>
      </c>
      <c r="AP85" s="2">
        <v>0.39</v>
      </c>
      <c r="AQ85" s="2">
        <v>0.11</v>
      </c>
      <c r="AR85" s="2">
        <v>0.12</v>
      </c>
      <c r="AS85" s="2">
        <v>0.57999999999999996</v>
      </c>
      <c r="AT85" s="2">
        <v>0.61</v>
      </c>
      <c r="AU85" s="2">
        <v>0.11</v>
      </c>
      <c r="AV85" s="2">
        <v>0.12</v>
      </c>
      <c r="AW85" s="2">
        <v>39</v>
      </c>
      <c r="AX85" s="2">
        <v>54.8</v>
      </c>
      <c r="AY85" s="2">
        <v>57.7</v>
      </c>
      <c r="AZ85" s="2">
        <v>65</v>
      </c>
      <c r="BA85" s="2">
        <v>3.27</v>
      </c>
      <c r="BB85" s="2">
        <v>3.44</v>
      </c>
      <c r="BC85" s="2">
        <v>8.07</v>
      </c>
      <c r="BD85" s="2">
        <v>8.5</v>
      </c>
      <c r="BE85" s="2">
        <v>1.2</v>
      </c>
      <c r="BF85" s="2">
        <v>1.2</v>
      </c>
      <c r="BG85" s="2">
        <v>1.3</v>
      </c>
      <c r="BH85" s="2">
        <v>1.4</v>
      </c>
      <c r="BI85" s="2"/>
      <c r="BJ85" s="2"/>
      <c r="BK85" s="2"/>
      <c r="BL85" s="2"/>
      <c r="BM85" s="2"/>
      <c r="BN85" s="2"/>
      <c r="CD85" s="27" t="s">
        <v>192</v>
      </c>
    </row>
    <row r="86" spans="1:82" ht="14.25" hidden="1" x14ac:dyDescent="0.45">
      <c r="A86" s="2" t="s">
        <v>193</v>
      </c>
      <c r="B86" s="2" t="s">
        <v>399</v>
      </c>
      <c r="C86" s="21" t="s">
        <v>297</v>
      </c>
      <c r="D86" s="2">
        <v>2019</v>
      </c>
      <c r="E86" s="11">
        <v>43675</v>
      </c>
      <c r="F86" s="12">
        <v>8</v>
      </c>
      <c r="G86" s="13">
        <v>0</v>
      </c>
      <c r="H86" s="13">
        <v>62.29</v>
      </c>
      <c r="I86" s="13">
        <v>4.3499999999999996</v>
      </c>
      <c r="J86" s="13">
        <v>7.0000000000000007E-2</v>
      </c>
      <c r="K86" s="58"/>
      <c r="L86" s="58"/>
      <c r="M86" s="13">
        <v>0</v>
      </c>
      <c r="N86" s="13">
        <v>8.01</v>
      </c>
      <c r="O86" s="13">
        <v>0.69</v>
      </c>
      <c r="P86" s="13">
        <v>0</v>
      </c>
      <c r="Q86" s="13">
        <v>1.95</v>
      </c>
      <c r="R86" s="13">
        <f t="shared" si="3"/>
        <v>77.36</v>
      </c>
      <c r="S86" s="14">
        <f t="shared" si="4"/>
        <v>154.72</v>
      </c>
      <c r="T86" s="12">
        <v>0</v>
      </c>
      <c r="U86" s="12">
        <v>0</v>
      </c>
      <c r="V86" s="2">
        <v>5.23</v>
      </c>
      <c r="W86" s="2">
        <v>0</v>
      </c>
      <c r="X86" s="2">
        <v>94.77</v>
      </c>
      <c r="Y86" s="2">
        <v>100</v>
      </c>
      <c r="Z86" s="2">
        <v>7.1</v>
      </c>
      <c r="AA86" s="2">
        <v>7.5</v>
      </c>
      <c r="AB86" s="2">
        <v>38.700000000000003</v>
      </c>
      <c r="AC86" s="2">
        <v>40.799999999999997</v>
      </c>
      <c r="AD86" s="2">
        <v>64.5</v>
      </c>
      <c r="AE86" s="2">
        <v>68.099999999999994</v>
      </c>
      <c r="AF86" s="2">
        <v>78</v>
      </c>
      <c r="AG86" s="2">
        <v>53.1</v>
      </c>
      <c r="AH86" s="2">
        <v>56</v>
      </c>
      <c r="AI86" s="2">
        <v>0.5393</v>
      </c>
      <c r="AJ86" s="2">
        <v>0.56910000000000005</v>
      </c>
      <c r="AK86" s="2">
        <v>0.50619999999999998</v>
      </c>
      <c r="AL86" s="2">
        <v>0.53410000000000002</v>
      </c>
      <c r="AM86" s="2">
        <v>0.26450000000000001</v>
      </c>
      <c r="AN86" s="2">
        <v>0.27900000000000003</v>
      </c>
      <c r="AO86" s="2">
        <v>0.32</v>
      </c>
      <c r="AP86" s="2">
        <v>0.34</v>
      </c>
      <c r="AQ86" s="2">
        <v>0.16</v>
      </c>
      <c r="AR86" s="2">
        <v>0.17</v>
      </c>
      <c r="AS86" s="2">
        <v>0.91</v>
      </c>
      <c r="AT86" s="2">
        <v>0.96</v>
      </c>
      <c r="AU86" s="2">
        <v>0.12</v>
      </c>
      <c r="AV86" s="2">
        <v>0.13</v>
      </c>
      <c r="AW86" s="2">
        <v>48</v>
      </c>
      <c r="AX86" s="2">
        <v>63.6</v>
      </c>
      <c r="AY86" s="2">
        <v>67.099999999999994</v>
      </c>
      <c r="AZ86" s="2">
        <v>93</v>
      </c>
      <c r="BA86" s="2">
        <v>5.35</v>
      </c>
      <c r="BB86" s="2">
        <v>5.65</v>
      </c>
      <c r="BC86" s="2">
        <v>5.58</v>
      </c>
      <c r="BD86" s="2">
        <v>5.89</v>
      </c>
      <c r="BE86" s="2">
        <v>2.4</v>
      </c>
      <c r="BF86" s="2">
        <v>2.6</v>
      </c>
      <c r="BG86" s="2">
        <v>2.1</v>
      </c>
      <c r="BH86" s="2">
        <v>2.2000000000000002</v>
      </c>
      <c r="BI86" s="2"/>
      <c r="BJ86" s="2"/>
      <c r="BK86" s="2"/>
      <c r="BL86" s="2"/>
      <c r="BM86" s="2"/>
      <c r="BN86" s="2"/>
      <c r="CD86" s="27" t="s">
        <v>194</v>
      </c>
    </row>
    <row r="87" spans="1:82" ht="28.5" hidden="1" x14ac:dyDescent="0.45">
      <c r="A87" s="2" t="s">
        <v>224</v>
      </c>
      <c r="B87" s="2" t="s">
        <v>400</v>
      </c>
      <c r="C87" s="21" t="s">
        <v>297</v>
      </c>
      <c r="D87" s="2">
        <v>2020</v>
      </c>
      <c r="E87" s="15">
        <v>44004</v>
      </c>
      <c r="F87" s="16">
        <v>1</v>
      </c>
      <c r="G87" s="58"/>
      <c r="H87" s="13">
        <v>46.75</v>
      </c>
      <c r="I87" s="13">
        <v>0</v>
      </c>
      <c r="J87" s="13">
        <v>0</v>
      </c>
      <c r="K87" s="13">
        <v>0</v>
      </c>
      <c r="L87" s="13">
        <v>0</v>
      </c>
      <c r="M87" s="13">
        <v>0</v>
      </c>
      <c r="N87" s="13">
        <v>0</v>
      </c>
      <c r="O87" s="13">
        <v>0</v>
      </c>
      <c r="P87" s="13">
        <v>0</v>
      </c>
      <c r="Q87" s="13">
        <v>49.95</v>
      </c>
      <c r="R87" s="13">
        <f t="shared" ref="R87:R150" si="5">SUM(H87:Q87)</f>
        <v>96.7</v>
      </c>
      <c r="S87" s="14">
        <f t="shared" si="4"/>
        <v>193.4</v>
      </c>
      <c r="T87" s="12"/>
      <c r="U87" s="12"/>
      <c r="V87" s="2">
        <v>4.6100000000000003</v>
      </c>
      <c r="W87" s="2">
        <v>0</v>
      </c>
      <c r="X87" s="2">
        <v>95.39</v>
      </c>
      <c r="Y87" s="2">
        <v>100</v>
      </c>
      <c r="Z87" s="2">
        <v>13.4</v>
      </c>
      <c r="AA87" s="2">
        <v>14</v>
      </c>
      <c r="AB87" s="2">
        <v>36.9</v>
      </c>
      <c r="AC87" s="2">
        <v>38.700000000000003</v>
      </c>
      <c r="AD87" s="2">
        <v>62.9</v>
      </c>
      <c r="AE87" s="2">
        <v>65.900000000000006</v>
      </c>
      <c r="AF87" s="2">
        <v>83</v>
      </c>
      <c r="AG87" s="2">
        <v>55.7</v>
      </c>
      <c r="AH87" s="2">
        <v>58.4</v>
      </c>
      <c r="AI87" s="2">
        <v>0.56859999999999999</v>
      </c>
      <c r="AJ87" s="2">
        <v>0.59609999999999996</v>
      </c>
      <c r="AK87" s="2">
        <v>0.54500000000000004</v>
      </c>
      <c r="AL87" s="2">
        <v>0.57140000000000002</v>
      </c>
      <c r="AM87" s="2">
        <v>0.29870000000000002</v>
      </c>
      <c r="AN87" s="2">
        <v>0.31319999999999998</v>
      </c>
      <c r="AO87" s="2">
        <v>0.41</v>
      </c>
      <c r="AP87" s="2">
        <v>0.43</v>
      </c>
      <c r="AQ87" s="2">
        <v>0.19</v>
      </c>
      <c r="AR87" s="2">
        <v>0.2</v>
      </c>
      <c r="AS87" s="2">
        <v>1.07</v>
      </c>
      <c r="AT87" s="2">
        <v>1.1200000000000001</v>
      </c>
      <c r="AU87" s="2">
        <v>0.11</v>
      </c>
      <c r="AV87" s="2">
        <v>0.12</v>
      </c>
      <c r="AW87" s="2">
        <v>50</v>
      </c>
      <c r="AX87" s="2">
        <v>65</v>
      </c>
      <c r="AY87" s="2">
        <v>68.099999999999994</v>
      </c>
      <c r="AZ87" s="2">
        <v>97</v>
      </c>
      <c r="BA87" s="2">
        <v>7.35</v>
      </c>
      <c r="BB87" s="2">
        <v>7.71</v>
      </c>
      <c r="BC87" s="2">
        <v>5.99</v>
      </c>
      <c r="BD87" s="2">
        <v>6.28</v>
      </c>
      <c r="BE87" s="2">
        <v>3.3</v>
      </c>
      <c r="BF87" s="2">
        <v>3.4</v>
      </c>
      <c r="BG87" s="2">
        <v>1.2</v>
      </c>
      <c r="BH87" s="2">
        <v>1.3</v>
      </c>
      <c r="BI87" s="2">
        <v>11.3</v>
      </c>
      <c r="BJ87" s="2">
        <v>11.8</v>
      </c>
      <c r="BK87" s="2">
        <v>2.6</v>
      </c>
      <c r="BL87" s="2">
        <v>2.8</v>
      </c>
      <c r="BM87" s="2">
        <v>5.2</v>
      </c>
      <c r="BN87" s="2">
        <v>5.5</v>
      </c>
      <c r="CD87" s="27" t="s">
        <v>593</v>
      </c>
    </row>
    <row r="88" spans="1:82" ht="14.25" hidden="1" x14ac:dyDescent="0.45">
      <c r="A88" s="2" t="s">
        <v>225</v>
      </c>
      <c r="B88" s="2" t="s">
        <v>400</v>
      </c>
      <c r="C88" s="21" t="s">
        <v>297</v>
      </c>
      <c r="D88" s="2">
        <v>2020</v>
      </c>
      <c r="E88" s="15">
        <v>44004</v>
      </c>
      <c r="F88" s="16">
        <v>3</v>
      </c>
      <c r="G88" s="58"/>
      <c r="H88" s="13">
        <v>1.1499999999999999</v>
      </c>
      <c r="I88" s="13">
        <v>0</v>
      </c>
      <c r="J88" s="13">
        <v>0</v>
      </c>
      <c r="K88" s="13">
        <v>10.02</v>
      </c>
      <c r="L88" s="13">
        <v>0</v>
      </c>
      <c r="M88" s="13">
        <v>0</v>
      </c>
      <c r="N88" s="13">
        <v>0</v>
      </c>
      <c r="O88" s="13">
        <v>0</v>
      </c>
      <c r="P88" s="13">
        <v>0</v>
      </c>
      <c r="Q88" s="13">
        <v>2.5</v>
      </c>
      <c r="R88" s="13">
        <f t="shared" si="5"/>
        <v>13.67</v>
      </c>
      <c r="S88" s="14">
        <f t="shared" si="4"/>
        <v>27.34</v>
      </c>
      <c r="T88" s="12"/>
      <c r="U88" s="12">
        <v>5</v>
      </c>
      <c r="V88" s="2">
        <v>6.15</v>
      </c>
      <c r="W88" s="2">
        <v>0</v>
      </c>
      <c r="X88" s="2">
        <v>93.85</v>
      </c>
      <c r="Y88" s="2">
        <v>100</v>
      </c>
      <c r="Z88" s="2">
        <v>8.4</v>
      </c>
      <c r="AA88" s="2">
        <v>8.9</v>
      </c>
      <c r="AB88" s="2">
        <v>34.700000000000003</v>
      </c>
      <c r="AC88" s="2">
        <v>37</v>
      </c>
      <c r="AD88" s="2">
        <v>61.9</v>
      </c>
      <c r="AE88" s="2">
        <v>66</v>
      </c>
      <c r="AF88" s="2">
        <v>85</v>
      </c>
      <c r="AG88" s="2">
        <v>56.6</v>
      </c>
      <c r="AH88" s="2">
        <v>60.3</v>
      </c>
      <c r="AI88" s="2">
        <v>0.57950000000000002</v>
      </c>
      <c r="AJ88" s="2">
        <v>0.61739999999999995</v>
      </c>
      <c r="AK88" s="2">
        <v>0.5635</v>
      </c>
      <c r="AL88" s="2">
        <v>0.60040000000000004</v>
      </c>
      <c r="AM88" s="2">
        <v>0.31879999999999997</v>
      </c>
      <c r="AN88" s="2">
        <v>0.3397</v>
      </c>
      <c r="AO88" s="2">
        <v>0.38</v>
      </c>
      <c r="AP88" s="2">
        <v>0.4</v>
      </c>
      <c r="AQ88" s="2">
        <v>0.13</v>
      </c>
      <c r="AR88" s="2">
        <v>0.14000000000000001</v>
      </c>
      <c r="AS88" s="2">
        <v>0.59</v>
      </c>
      <c r="AT88" s="2">
        <v>0.63</v>
      </c>
      <c r="AU88" s="2">
        <v>0.08</v>
      </c>
      <c r="AV88" s="2">
        <v>0.08</v>
      </c>
      <c r="AW88" s="2">
        <v>60</v>
      </c>
      <c r="AX88" s="2">
        <v>68.8</v>
      </c>
      <c r="AY88" s="2">
        <v>73.3</v>
      </c>
      <c r="AZ88" s="2">
        <v>131</v>
      </c>
      <c r="BA88" s="2">
        <v>3.61</v>
      </c>
      <c r="BB88" s="2">
        <v>3.85</v>
      </c>
      <c r="BC88" s="2">
        <v>4.0999999999999996</v>
      </c>
      <c r="BD88" s="2">
        <v>4.37</v>
      </c>
      <c r="BE88" s="2">
        <v>2.2000000000000002</v>
      </c>
      <c r="BF88" s="2">
        <v>2.4</v>
      </c>
      <c r="BG88" s="2">
        <v>2.2999999999999998</v>
      </c>
      <c r="BH88" s="2">
        <v>2.4</v>
      </c>
      <c r="BI88" s="2">
        <v>19.399999999999999</v>
      </c>
      <c r="BJ88" s="2">
        <v>20.7</v>
      </c>
      <c r="BK88" s="2">
        <v>5.0999999999999996</v>
      </c>
      <c r="BL88" s="2">
        <v>5.5</v>
      </c>
      <c r="BM88" s="2">
        <v>7.3</v>
      </c>
      <c r="BN88" s="2">
        <v>7.8</v>
      </c>
      <c r="CD88" s="27" t="s">
        <v>226</v>
      </c>
    </row>
    <row r="89" spans="1:82" ht="14.25" hidden="1" x14ac:dyDescent="0.45">
      <c r="A89" s="2" t="s">
        <v>227</v>
      </c>
      <c r="B89" s="2" t="s">
        <v>400</v>
      </c>
      <c r="C89" s="21" t="s">
        <v>297</v>
      </c>
      <c r="D89" s="2">
        <v>2020</v>
      </c>
      <c r="E89" s="15">
        <v>44004</v>
      </c>
      <c r="F89" s="16">
        <v>4</v>
      </c>
      <c r="G89" s="58"/>
      <c r="H89" s="13">
        <v>6.45</v>
      </c>
      <c r="I89" s="13">
        <v>0</v>
      </c>
      <c r="J89" s="13">
        <v>5.8999999999999999E-3</v>
      </c>
      <c r="K89" s="13">
        <v>9.11</v>
      </c>
      <c r="L89" s="13">
        <v>0.03</v>
      </c>
      <c r="M89" s="13">
        <v>0</v>
      </c>
      <c r="N89" s="13">
        <v>0</v>
      </c>
      <c r="O89" s="13">
        <v>0</v>
      </c>
      <c r="P89" s="13">
        <v>0</v>
      </c>
      <c r="Q89" s="13">
        <v>10.11</v>
      </c>
      <c r="R89" s="13">
        <f t="shared" si="5"/>
        <v>25.7059</v>
      </c>
      <c r="S89" s="14">
        <f t="shared" si="4"/>
        <v>51.411799999999999</v>
      </c>
      <c r="T89" s="12"/>
      <c r="U89" s="12">
        <v>5</v>
      </c>
      <c r="V89" s="2">
        <v>5.38</v>
      </c>
      <c r="W89" s="2">
        <v>0</v>
      </c>
      <c r="X89" s="2">
        <v>94.62</v>
      </c>
      <c r="Y89" s="2">
        <v>100</v>
      </c>
      <c r="Z89" s="2">
        <v>7.6</v>
      </c>
      <c r="AA89" s="2">
        <v>8</v>
      </c>
      <c r="AB89" s="2">
        <v>38.5</v>
      </c>
      <c r="AC89" s="2">
        <v>40.700000000000003</v>
      </c>
      <c r="AD89" s="2">
        <v>65.5</v>
      </c>
      <c r="AE89" s="2">
        <v>69.3</v>
      </c>
      <c r="AF89" s="2">
        <v>77</v>
      </c>
      <c r="AG89" s="2">
        <v>53.2</v>
      </c>
      <c r="AH89" s="2">
        <v>56.2</v>
      </c>
      <c r="AI89" s="2">
        <v>0.54059999999999997</v>
      </c>
      <c r="AJ89" s="2">
        <v>0.57130000000000003</v>
      </c>
      <c r="AK89" s="2">
        <v>0.50839999999999996</v>
      </c>
      <c r="AL89" s="2">
        <v>0.5373</v>
      </c>
      <c r="AM89" s="2">
        <v>0.26679999999999998</v>
      </c>
      <c r="AN89" s="2">
        <v>0.28199999999999997</v>
      </c>
      <c r="AO89" s="2">
        <v>0.3</v>
      </c>
      <c r="AP89" s="2">
        <v>0.32</v>
      </c>
      <c r="AQ89" s="2">
        <v>0.12</v>
      </c>
      <c r="AR89" s="2">
        <v>0.13</v>
      </c>
      <c r="AS89" s="2">
        <v>0.51</v>
      </c>
      <c r="AT89" s="2">
        <v>0.54</v>
      </c>
      <c r="AU89" s="2">
        <v>7.0000000000000007E-2</v>
      </c>
      <c r="AV89" s="2">
        <v>7.0000000000000007E-2</v>
      </c>
      <c r="AW89" s="2">
        <v>56</v>
      </c>
      <c r="AX89" s="2">
        <v>64.599999999999994</v>
      </c>
      <c r="AY89" s="2">
        <v>68.3</v>
      </c>
      <c r="AZ89" s="2">
        <v>114</v>
      </c>
      <c r="BA89" s="2">
        <v>3.11</v>
      </c>
      <c r="BB89" s="2">
        <v>3.29</v>
      </c>
      <c r="BC89" s="2">
        <v>4.8499999999999996</v>
      </c>
      <c r="BD89" s="2">
        <v>5.13</v>
      </c>
      <c r="BE89" s="2">
        <v>2.1</v>
      </c>
      <c r="BF89" s="2">
        <v>2.2000000000000002</v>
      </c>
      <c r="BG89" s="2">
        <v>2.1</v>
      </c>
      <c r="BH89" s="2">
        <v>2.2999999999999998</v>
      </c>
      <c r="BI89" s="2">
        <v>17.899999999999999</v>
      </c>
      <c r="BJ89" s="2">
        <v>18.899999999999999</v>
      </c>
      <c r="BK89" s="2">
        <v>4.4000000000000004</v>
      </c>
      <c r="BL89" s="2">
        <v>4.7</v>
      </c>
      <c r="BM89" s="2">
        <v>6.8</v>
      </c>
      <c r="BN89" s="2">
        <v>7.2</v>
      </c>
      <c r="CD89" s="27" t="s">
        <v>226</v>
      </c>
    </row>
    <row r="90" spans="1:82" ht="14.25" hidden="1" x14ac:dyDescent="0.45">
      <c r="A90" s="2" t="s">
        <v>228</v>
      </c>
      <c r="B90" s="2" t="s">
        <v>400</v>
      </c>
      <c r="C90" s="21" t="s">
        <v>297</v>
      </c>
      <c r="D90" s="2">
        <v>2020</v>
      </c>
      <c r="E90" s="15">
        <v>44004</v>
      </c>
      <c r="F90" s="16">
        <v>9</v>
      </c>
      <c r="G90" s="58"/>
      <c r="H90" s="13">
        <v>2.83</v>
      </c>
      <c r="I90" s="13">
        <v>0.12</v>
      </c>
      <c r="J90" s="13">
        <v>0</v>
      </c>
      <c r="K90" s="13">
        <v>8.6999999999999993</v>
      </c>
      <c r="L90" s="13">
        <v>0</v>
      </c>
      <c r="M90" s="13">
        <v>0</v>
      </c>
      <c r="N90" s="13">
        <v>0</v>
      </c>
      <c r="O90" s="13">
        <v>0</v>
      </c>
      <c r="P90" s="13">
        <v>0</v>
      </c>
      <c r="Q90" s="13">
        <v>6.95</v>
      </c>
      <c r="R90" s="13">
        <f t="shared" si="5"/>
        <v>18.599999999999998</v>
      </c>
      <c r="S90" s="14">
        <f t="shared" si="4"/>
        <v>37.199999999999996</v>
      </c>
      <c r="T90" s="12">
        <v>25</v>
      </c>
      <c r="U90" s="12"/>
      <c r="V90" s="2">
        <v>5.76</v>
      </c>
      <c r="W90" s="2">
        <v>0</v>
      </c>
      <c r="X90" s="2">
        <v>94.24</v>
      </c>
      <c r="Y90" s="2">
        <v>100</v>
      </c>
      <c r="Z90" s="2">
        <v>7</v>
      </c>
      <c r="AA90" s="2">
        <v>7.4</v>
      </c>
      <c r="AB90" s="2">
        <v>35.700000000000003</v>
      </c>
      <c r="AC90" s="2">
        <v>37.9</v>
      </c>
      <c r="AD90" s="2">
        <v>63.5</v>
      </c>
      <c r="AE90" s="2">
        <v>67.400000000000006</v>
      </c>
      <c r="AF90" s="2">
        <v>82</v>
      </c>
      <c r="AG90" s="2">
        <v>56</v>
      </c>
      <c r="AH90" s="2">
        <v>59.4</v>
      </c>
      <c r="AI90" s="2">
        <v>0.57179999999999997</v>
      </c>
      <c r="AJ90" s="2">
        <v>0.60680000000000001</v>
      </c>
      <c r="AK90" s="2">
        <v>0.55220000000000002</v>
      </c>
      <c r="AL90" s="2">
        <v>0.58589999999999998</v>
      </c>
      <c r="AM90" s="2">
        <v>0.30769999999999997</v>
      </c>
      <c r="AN90" s="2">
        <v>0.32650000000000001</v>
      </c>
      <c r="AO90" s="2">
        <v>0.28000000000000003</v>
      </c>
      <c r="AP90" s="2">
        <v>0.3</v>
      </c>
      <c r="AQ90" s="2">
        <v>0.11</v>
      </c>
      <c r="AR90" s="2">
        <v>0.12</v>
      </c>
      <c r="AS90" s="2">
        <v>0.53</v>
      </c>
      <c r="AT90" s="2">
        <v>0.56000000000000005</v>
      </c>
      <c r="AU90" s="2">
        <v>7.0000000000000007E-2</v>
      </c>
      <c r="AV90" s="2">
        <v>7.0000000000000007E-2</v>
      </c>
      <c r="AW90" s="2">
        <v>58</v>
      </c>
      <c r="AX90" s="2">
        <v>66.400000000000006</v>
      </c>
      <c r="AY90" s="2">
        <v>70.5</v>
      </c>
      <c r="AZ90" s="2">
        <v>122</v>
      </c>
      <c r="BA90" s="2">
        <v>2.76</v>
      </c>
      <c r="BB90" s="2">
        <v>2.93</v>
      </c>
      <c r="BC90" s="2">
        <v>4.21</v>
      </c>
      <c r="BD90" s="2">
        <v>4.47</v>
      </c>
      <c r="BE90" s="2">
        <v>2.1</v>
      </c>
      <c r="BF90" s="2">
        <v>2.2000000000000002</v>
      </c>
      <c r="BG90" s="2">
        <v>3.4</v>
      </c>
      <c r="BH90" s="2">
        <v>3.6</v>
      </c>
      <c r="BI90" s="2">
        <v>20.5</v>
      </c>
      <c r="BJ90" s="2">
        <v>21.8</v>
      </c>
      <c r="BK90" s="2">
        <v>5.0999999999999996</v>
      </c>
      <c r="BL90" s="2">
        <v>5.4</v>
      </c>
      <c r="BM90" s="2">
        <v>7.3</v>
      </c>
      <c r="BN90" s="2">
        <v>7.8</v>
      </c>
      <c r="CD90" s="27" t="s">
        <v>226</v>
      </c>
    </row>
    <row r="91" spans="1:82" ht="14.25" hidden="1" x14ac:dyDescent="0.45">
      <c r="A91" s="2" t="s">
        <v>229</v>
      </c>
      <c r="B91" s="2" t="s">
        <v>400</v>
      </c>
      <c r="C91" s="21" t="s">
        <v>297</v>
      </c>
      <c r="D91" s="2">
        <v>2020</v>
      </c>
      <c r="E91" s="15">
        <v>44004</v>
      </c>
      <c r="F91" s="16">
        <v>10</v>
      </c>
      <c r="G91" s="58"/>
      <c r="H91" s="13">
        <v>3.2</v>
      </c>
      <c r="I91" s="13">
        <v>0</v>
      </c>
      <c r="J91" s="13">
        <v>0</v>
      </c>
      <c r="K91" s="13">
        <v>10.35</v>
      </c>
      <c r="L91" s="13">
        <v>2.63</v>
      </c>
      <c r="M91" s="13">
        <v>0</v>
      </c>
      <c r="N91" s="13">
        <v>0</v>
      </c>
      <c r="O91" s="13">
        <v>0</v>
      </c>
      <c r="P91" s="13">
        <v>0</v>
      </c>
      <c r="Q91" s="13">
        <v>9.1199999999999992</v>
      </c>
      <c r="R91" s="13">
        <f t="shared" si="5"/>
        <v>25.299999999999997</v>
      </c>
      <c r="S91" s="24">
        <f t="shared" si="4"/>
        <v>50.599999999999994</v>
      </c>
      <c r="T91" s="12">
        <v>6</v>
      </c>
      <c r="U91" s="12">
        <v>19</v>
      </c>
      <c r="V91" s="2">
        <v>5.34</v>
      </c>
      <c r="W91" s="2">
        <v>0</v>
      </c>
      <c r="X91" s="2">
        <v>94.66</v>
      </c>
      <c r="Y91" s="2">
        <v>100</v>
      </c>
      <c r="Z91" s="2">
        <v>7.7</v>
      </c>
      <c r="AA91" s="2">
        <v>8.1</v>
      </c>
      <c r="AB91" s="2">
        <v>38</v>
      </c>
      <c r="AC91" s="2">
        <v>40.1</v>
      </c>
      <c r="AD91" s="2">
        <v>63.9</v>
      </c>
      <c r="AE91" s="2">
        <v>67.5</v>
      </c>
      <c r="AF91" s="2">
        <v>79</v>
      </c>
      <c r="AG91" s="2">
        <v>53.8</v>
      </c>
      <c r="AH91" s="2">
        <v>56.8</v>
      </c>
      <c r="AI91" s="2">
        <v>0.54700000000000004</v>
      </c>
      <c r="AJ91" s="2">
        <v>0.57779999999999998</v>
      </c>
      <c r="AK91" s="2">
        <v>0.5171</v>
      </c>
      <c r="AL91" s="2">
        <v>0.54630000000000001</v>
      </c>
      <c r="AM91" s="2">
        <v>0.2747</v>
      </c>
      <c r="AN91" s="2">
        <v>0.29020000000000001</v>
      </c>
      <c r="AO91" s="2">
        <v>0.33</v>
      </c>
      <c r="AP91" s="2">
        <v>0.35</v>
      </c>
      <c r="AQ91" s="2">
        <v>0.09</v>
      </c>
      <c r="AR91" s="2">
        <v>0.1</v>
      </c>
      <c r="AS91" s="2">
        <v>0.49</v>
      </c>
      <c r="AT91" s="2">
        <v>0.52</v>
      </c>
      <c r="AU91" s="2">
        <v>7.0000000000000007E-2</v>
      </c>
      <c r="AV91" s="2">
        <v>7.0000000000000007E-2</v>
      </c>
      <c r="AW91" s="2">
        <v>59</v>
      </c>
      <c r="AX91" s="2">
        <v>68.099999999999994</v>
      </c>
      <c r="AY91" s="2">
        <v>71.900000000000006</v>
      </c>
      <c r="AZ91" s="2">
        <v>119</v>
      </c>
      <c r="BA91" s="2">
        <v>4.24</v>
      </c>
      <c r="BB91" s="2">
        <v>4.4800000000000004</v>
      </c>
      <c r="BC91" s="2">
        <v>4.51</v>
      </c>
      <c r="BD91" s="2">
        <v>4.76</v>
      </c>
      <c r="BE91" s="2">
        <v>1.7</v>
      </c>
      <c r="BF91" s="2">
        <v>1.8</v>
      </c>
      <c r="BG91" s="2">
        <v>2.2999999999999998</v>
      </c>
      <c r="BH91" s="2">
        <v>2.5</v>
      </c>
      <c r="BI91" s="2">
        <v>18.3</v>
      </c>
      <c r="BJ91" s="2">
        <v>19.399999999999999</v>
      </c>
      <c r="BK91" s="2">
        <v>4.7</v>
      </c>
      <c r="BL91" s="2">
        <v>4.9000000000000004</v>
      </c>
      <c r="BM91" s="2">
        <v>7.1</v>
      </c>
      <c r="BN91" s="2">
        <v>7.6</v>
      </c>
      <c r="CD91" s="27" t="s">
        <v>594</v>
      </c>
    </row>
    <row r="92" spans="1:82" ht="85.5" hidden="1" x14ac:dyDescent="0.45">
      <c r="A92" s="2" t="s">
        <v>230</v>
      </c>
      <c r="B92" s="2" t="s">
        <v>394</v>
      </c>
      <c r="C92" s="21" t="s">
        <v>303</v>
      </c>
      <c r="D92" s="2">
        <v>2020</v>
      </c>
      <c r="E92" s="15">
        <v>44005</v>
      </c>
      <c r="F92" s="16" t="s">
        <v>231</v>
      </c>
      <c r="G92" s="58"/>
      <c r="H92" s="13">
        <v>21.86</v>
      </c>
      <c r="I92" s="13">
        <v>7.0000000000000007E-2</v>
      </c>
      <c r="J92" s="13">
        <v>0</v>
      </c>
      <c r="K92" s="13">
        <v>5.65</v>
      </c>
      <c r="L92" s="13">
        <v>0</v>
      </c>
      <c r="M92" s="13">
        <v>0</v>
      </c>
      <c r="N92" s="13">
        <v>0</v>
      </c>
      <c r="O92" s="13">
        <v>0</v>
      </c>
      <c r="P92" s="13">
        <v>0</v>
      </c>
      <c r="Q92" s="13">
        <v>0</v>
      </c>
      <c r="R92" s="13">
        <f t="shared" si="5"/>
        <v>27.58</v>
      </c>
      <c r="S92" s="65">
        <f t="shared" si="4"/>
        <v>55.16</v>
      </c>
      <c r="T92" s="12"/>
      <c r="U92" s="12"/>
      <c r="V92" s="2">
        <v>5.48</v>
      </c>
      <c r="W92" s="2">
        <v>0</v>
      </c>
      <c r="X92" s="2">
        <v>94.52</v>
      </c>
      <c r="Y92" s="2">
        <v>100</v>
      </c>
      <c r="Z92" s="2">
        <v>8</v>
      </c>
      <c r="AA92" s="2">
        <v>8.4</v>
      </c>
      <c r="AB92" s="2">
        <v>35.200000000000003</v>
      </c>
      <c r="AC92" s="2">
        <v>37.299999999999997</v>
      </c>
      <c r="AD92" s="2">
        <v>61.6</v>
      </c>
      <c r="AE92" s="2">
        <v>65.2</v>
      </c>
      <c r="AF92" s="2">
        <v>85</v>
      </c>
      <c r="AG92" s="2">
        <v>56.8</v>
      </c>
      <c r="AH92" s="2">
        <v>60.1</v>
      </c>
      <c r="AI92" s="2">
        <v>0.58069999999999999</v>
      </c>
      <c r="AJ92" s="2">
        <v>0.61439999999999995</v>
      </c>
      <c r="AK92" s="2">
        <v>0.56359999999999999</v>
      </c>
      <c r="AL92" s="2">
        <v>0.59630000000000005</v>
      </c>
      <c r="AM92" s="2">
        <v>0.3175</v>
      </c>
      <c r="AN92" s="2">
        <v>0.33589999999999998</v>
      </c>
      <c r="AO92" s="2">
        <v>0.24</v>
      </c>
      <c r="AP92" s="2">
        <v>0.25</v>
      </c>
      <c r="AQ92" s="2">
        <v>0.17</v>
      </c>
      <c r="AR92" s="2">
        <v>0.18</v>
      </c>
      <c r="AS92" s="2">
        <v>1.05</v>
      </c>
      <c r="AT92" s="2">
        <v>1.1100000000000001</v>
      </c>
      <c r="AU92" s="2">
        <v>0.13</v>
      </c>
      <c r="AV92" s="2">
        <v>0.14000000000000001</v>
      </c>
      <c r="AW92" s="2">
        <v>58</v>
      </c>
      <c r="AX92" s="2">
        <v>66.099999999999994</v>
      </c>
      <c r="AY92" s="2">
        <v>69.900000000000006</v>
      </c>
      <c r="AZ92" s="2">
        <v>113</v>
      </c>
      <c r="BA92" s="2">
        <v>6.78</v>
      </c>
      <c r="BB92" s="2">
        <v>7.17</v>
      </c>
      <c r="BC92" s="2">
        <v>4.22</v>
      </c>
      <c r="BD92" s="2">
        <v>4.46</v>
      </c>
      <c r="BE92" s="2">
        <v>2.5</v>
      </c>
      <c r="BF92" s="2">
        <v>2.6</v>
      </c>
      <c r="BG92" s="2">
        <v>1.6</v>
      </c>
      <c r="BH92" s="2">
        <v>1.7</v>
      </c>
      <c r="BI92" s="2">
        <v>17.7</v>
      </c>
      <c r="BJ92" s="2">
        <v>18.7</v>
      </c>
      <c r="BK92" s="2">
        <v>6.3</v>
      </c>
      <c r="BL92" s="2">
        <v>6.6</v>
      </c>
      <c r="BM92" s="2">
        <v>8.4</v>
      </c>
      <c r="BN92" s="2">
        <v>8.9</v>
      </c>
      <c r="CD92" s="27" t="s">
        <v>585</v>
      </c>
    </row>
    <row r="93" spans="1:82" ht="71.25" hidden="1" x14ac:dyDescent="0.45">
      <c r="A93" s="2" t="s">
        <v>232</v>
      </c>
      <c r="B93" s="2" t="s">
        <v>394</v>
      </c>
      <c r="C93" s="21" t="s">
        <v>303</v>
      </c>
      <c r="D93" s="2">
        <v>2020</v>
      </c>
      <c r="E93" s="15">
        <v>44007</v>
      </c>
      <c r="F93" s="16" t="s">
        <v>231</v>
      </c>
      <c r="G93" s="58"/>
      <c r="H93" s="13">
        <v>24.93</v>
      </c>
      <c r="I93" s="13">
        <v>7.71</v>
      </c>
      <c r="J93" s="13">
        <v>0</v>
      </c>
      <c r="K93" s="13">
        <v>1.1499999999999999</v>
      </c>
      <c r="L93" s="13">
        <v>11.7</v>
      </c>
      <c r="M93" s="13">
        <v>0</v>
      </c>
      <c r="N93" s="13">
        <v>0.28999999999999998</v>
      </c>
      <c r="O93" s="13">
        <v>1.37</v>
      </c>
      <c r="P93" s="13">
        <v>0</v>
      </c>
      <c r="Q93" s="13">
        <f>6.46+14.58</f>
        <v>21.04</v>
      </c>
      <c r="R93" s="13">
        <f t="shared" si="5"/>
        <v>68.19</v>
      </c>
      <c r="S93" s="65">
        <f t="shared" si="4"/>
        <v>136.38</v>
      </c>
      <c r="T93" s="12"/>
      <c r="U93" s="12"/>
      <c r="V93" s="2">
        <v>4.55</v>
      </c>
      <c r="W93" s="2">
        <v>0</v>
      </c>
      <c r="X93" s="2">
        <v>95.45</v>
      </c>
      <c r="Y93" s="2">
        <v>100</v>
      </c>
      <c r="Z93" s="2">
        <v>7.2</v>
      </c>
      <c r="AA93" s="2">
        <v>7.5</v>
      </c>
      <c r="AB93" s="2">
        <v>43.2</v>
      </c>
      <c r="AC93" s="2">
        <v>45.3</v>
      </c>
      <c r="AD93" s="2">
        <v>69.3</v>
      </c>
      <c r="AE93" s="2">
        <v>72.599999999999994</v>
      </c>
      <c r="AF93" s="2">
        <v>69</v>
      </c>
      <c r="AG93" s="2">
        <v>48.6</v>
      </c>
      <c r="AH93" s="2">
        <v>50.9</v>
      </c>
      <c r="AI93" s="2">
        <v>0.48920000000000002</v>
      </c>
      <c r="AJ93" s="2">
        <v>0.51249999999999996</v>
      </c>
      <c r="AK93" s="2">
        <v>0.434</v>
      </c>
      <c r="AL93" s="2">
        <v>0.45469999999999999</v>
      </c>
      <c r="AM93" s="2">
        <v>0.1961</v>
      </c>
      <c r="AN93" s="2">
        <v>0.2054</v>
      </c>
      <c r="AO93" s="2">
        <v>0.35</v>
      </c>
      <c r="AP93" s="2">
        <v>0.37</v>
      </c>
      <c r="AQ93" s="2">
        <v>0.1</v>
      </c>
      <c r="AR93" s="2">
        <v>0.1</v>
      </c>
      <c r="AS93" s="2">
        <v>0.4</v>
      </c>
      <c r="AT93" s="2">
        <v>0.42</v>
      </c>
      <c r="AU93" s="2">
        <v>0.1</v>
      </c>
      <c r="AV93" s="2">
        <v>0.1</v>
      </c>
      <c r="AW93" s="2">
        <v>52</v>
      </c>
      <c r="AX93" s="2">
        <v>60.9</v>
      </c>
      <c r="AY93" s="2">
        <v>63.8</v>
      </c>
      <c r="AZ93" s="2">
        <v>87</v>
      </c>
      <c r="BA93" s="2">
        <v>5.45</v>
      </c>
      <c r="BB93" s="2">
        <v>5.71</v>
      </c>
      <c r="BC93" s="2">
        <v>5.9</v>
      </c>
      <c r="BD93" s="2">
        <v>6.18</v>
      </c>
      <c r="BE93" s="2">
        <v>1.8</v>
      </c>
      <c r="BF93" s="2">
        <v>1.9</v>
      </c>
      <c r="BG93" s="2">
        <v>1.7</v>
      </c>
      <c r="BH93" s="2">
        <v>1.8</v>
      </c>
      <c r="BI93" s="2">
        <v>13.1</v>
      </c>
      <c r="BJ93" s="2">
        <v>13.7</v>
      </c>
      <c r="BK93" s="2">
        <v>2.5</v>
      </c>
      <c r="BL93" s="2">
        <v>2.6</v>
      </c>
      <c r="BM93" s="2">
        <v>4.8</v>
      </c>
      <c r="BN93" s="2">
        <v>5.0999999999999996</v>
      </c>
      <c r="CD93" s="27" t="s">
        <v>584</v>
      </c>
    </row>
    <row r="94" spans="1:82" ht="14.25" hidden="1" x14ac:dyDescent="0.45">
      <c r="A94" s="2" t="s">
        <v>233</v>
      </c>
      <c r="B94" s="2" t="s">
        <v>394</v>
      </c>
      <c r="C94" s="21" t="s">
        <v>303</v>
      </c>
      <c r="D94" s="2">
        <v>2020</v>
      </c>
      <c r="E94" s="15">
        <v>44006</v>
      </c>
      <c r="F94" s="16">
        <v>2</v>
      </c>
      <c r="G94" s="58"/>
      <c r="H94" s="13">
        <v>6.13</v>
      </c>
      <c r="I94" s="13">
        <v>0.49</v>
      </c>
      <c r="J94" s="13">
        <v>1.12E-2</v>
      </c>
      <c r="K94" s="13">
        <v>4.41</v>
      </c>
      <c r="L94" s="13">
        <v>0</v>
      </c>
      <c r="M94" s="13">
        <v>0</v>
      </c>
      <c r="N94" s="13">
        <v>0.1</v>
      </c>
      <c r="O94" s="13">
        <v>0</v>
      </c>
      <c r="P94" s="13">
        <v>0</v>
      </c>
      <c r="Q94" s="13">
        <v>3.35</v>
      </c>
      <c r="R94" s="13">
        <f t="shared" si="5"/>
        <v>14.491199999999999</v>
      </c>
      <c r="S94" s="14">
        <f t="shared" si="4"/>
        <v>28.982399999999998</v>
      </c>
      <c r="T94" s="12">
        <v>5</v>
      </c>
      <c r="U94" s="12">
        <v>10</v>
      </c>
      <c r="V94" s="2">
        <v>6.74</v>
      </c>
      <c r="W94" s="2">
        <v>0</v>
      </c>
      <c r="X94" s="2">
        <v>93.26</v>
      </c>
      <c r="Y94" s="2">
        <v>100</v>
      </c>
      <c r="Z94" s="2">
        <v>7</v>
      </c>
      <c r="AA94" s="2">
        <v>7.5</v>
      </c>
      <c r="AB94" s="2">
        <v>35.9</v>
      </c>
      <c r="AC94" s="2">
        <v>38.5</v>
      </c>
      <c r="AD94" s="2">
        <v>62.3</v>
      </c>
      <c r="AE94" s="2">
        <v>66.8</v>
      </c>
      <c r="AF94" s="2">
        <v>82</v>
      </c>
      <c r="AG94" s="2">
        <v>54.7</v>
      </c>
      <c r="AH94" s="2">
        <v>58.7</v>
      </c>
      <c r="AI94" s="2">
        <v>0.55859999999999999</v>
      </c>
      <c r="AJ94" s="2">
        <v>0.59899999999999998</v>
      </c>
      <c r="AK94" s="2">
        <v>0.53659999999999997</v>
      </c>
      <c r="AL94" s="2">
        <v>0.57540000000000002</v>
      </c>
      <c r="AM94" s="2">
        <v>0.29549999999999998</v>
      </c>
      <c r="AN94" s="2">
        <v>0.31680000000000003</v>
      </c>
      <c r="AO94" s="2">
        <v>0.34</v>
      </c>
      <c r="AP94" s="2">
        <v>0.36</v>
      </c>
      <c r="AQ94" s="2">
        <v>0.11</v>
      </c>
      <c r="AR94" s="2">
        <v>0.12</v>
      </c>
      <c r="AS94" s="2">
        <v>0.48</v>
      </c>
      <c r="AT94" s="2">
        <v>0.52</v>
      </c>
      <c r="AU94" s="2">
        <v>0.08</v>
      </c>
      <c r="AV94" s="2">
        <v>0.09</v>
      </c>
      <c r="AW94" s="2">
        <v>56</v>
      </c>
      <c r="AX94" s="2">
        <v>64.3</v>
      </c>
      <c r="AY94" s="2">
        <v>68.900000000000006</v>
      </c>
      <c r="AZ94" s="2">
        <v>112</v>
      </c>
      <c r="BA94" s="2">
        <v>4.37</v>
      </c>
      <c r="BB94" s="2">
        <v>4.6900000000000004</v>
      </c>
      <c r="BC94" s="2">
        <v>4.5199999999999996</v>
      </c>
      <c r="BD94" s="2">
        <v>4.8499999999999996</v>
      </c>
      <c r="BE94" s="2">
        <v>2.6</v>
      </c>
      <c r="BF94" s="2">
        <v>2.8</v>
      </c>
      <c r="BG94" s="2">
        <v>3.2</v>
      </c>
      <c r="BH94" s="2">
        <v>3.5</v>
      </c>
      <c r="BI94" s="2">
        <v>19.2</v>
      </c>
      <c r="BJ94" s="2">
        <v>20.6</v>
      </c>
      <c r="BK94" s="2">
        <v>4.3</v>
      </c>
      <c r="BL94" s="2">
        <v>4.5999999999999996</v>
      </c>
      <c r="BM94" s="2">
        <v>6.5</v>
      </c>
      <c r="BN94" s="2">
        <v>7</v>
      </c>
      <c r="CD94" s="27" t="s">
        <v>234</v>
      </c>
    </row>
    <row r="95" spans="1:82" ht="14.25" hidden="1" x14ac:dyDescent="0.45">
      <c r="A95" s="2" t="s">
        <v>235</v>
      </c>
      <c r="B95" s="2" t="s">
        <v>394</v>
      </c>
      <c r="C95" s="21" t="s">
        <v>303</v>
      </c>
      <c r="D95" s="2">
        <v>2020</v>
      </c>
      <c r="E95" s="15">
        <v>44006</v>
      </c>
      <c r="F95" s="16">
        <v>3</v>
      </c>
      <c r="G95" s="58"/>
      <c r="H95" s="13">
        <v>1.32</v>
      </c>
      <c r="I95" s="13">
        <v>0.05</v>
      </c>
      <c r="J95" s="13">
        <v>8.0000000000000002E-3</v>
      </c>
      <c r="K95" s="13">
        <v>3.05</v>
      </c>
      <c r="L95" s="13">
        <v>0</v>
      </c>
      <c r="M95" s="13">
        <v>0</v>
      </c>
      <c r="N95" s="13">
        <v>0.42</v>
      </c>
      <c r="O95" s="13">
        <v>0</v>
      </c>
      <c r="P95" s="13">
        <v>0</v>
      </c>
      <c r="Q95" s="13">
        <v>0.85</v>
      </c>
      <c r="R95" s="13">
        <f t="shared" si="5"/>
        <v>5.6979999999999995</v>
      </c>
      <c r="S95" s="14">
        <f t="shared" si="4"/>
        <v>11.395999999999999</v>
      </c>
      <c r="T95" s="12"/>
      <c r="U95" s="12"/>
      <c r="V95" s="2">
        <v>9.15</v>
      </c>
      <c r="W95" s="2">
        <v>0</v>
      </c>
      <c r="X95" s="2">
        <v>90.85</v>
      </c>
      <c r="Y95" s="2">
        <v>100</v>
      </c>
      <c r="Z95" s="2">
        <v>7.5</v>
      </c>
      <c r="AA95" s="2">
        <v>8.3000000000000007</v>
      </c>
      <c r="AB95" s="2">
        <v>34.1</v>
      </c>
      <c r="AC95" s="2">
        <v>37.5</v>
      </c>
      <c r="AD95" s="2">
        <v>55.7</v>
      </c>
      <c r="AE95" s="2">
        <v>61.4</v>
      </c>
      <c r="AF95" s="2">
        <v>91</v>
      </c>
      <c r="AG95" s="2">
        <v>54.3</v>
      </c>
      <c r="AH95" s="2">
        <v>59.8</v>
      </c>
      <c r="AI95" s="2">
        <v>0.55569999999999997</v>
      </c>
      <c r="AJ95" s="2">
        <v>0.61160000000000003</v>
      </c>
      <c r="AK95" s="2">
        <v>0.5383</v>
      </c>
      <c r="AL95" s="2">
        <v>0.59250000000000003</v>
      </c>
      <c r="AM95" s="2">
        <v>0.30199999999999999</v>
      </c>
      <c r="AN95" s="2">
        <v>0.33250000000000002</v>
      </c>
      <c r="AO95" s="2">
        <v>0.43</v>
      </c>
      <c r="AP95" s="2">
        <v>0.47</v>
      </c>
      <c r="AQ95" s="2">
        <v>0.14000000000000001</v>
      </c>
      <c r="AR95" s="2">
        <v>0.15</v>
      </c>
      <c r="AS95" s="2">
        <v>0.73</v>
      </c>
      <c r="AT95" s="2">
        <v>0.8</v>
      </c>
      <c r="AU95" s="2">
        <v>0.08</v>
      </c>
      <c r="AV95" s="2">
        <v>0.09</v>
      </c>
      <c r="AW95" s="2">
        <v>60</v>
      </c>
      <c r="AX95" s="2">
        <v>65.900000000000006</v>
      </c>
      <c r="AY95" s="2">
        <v>72.599999999999994</v>
      </c>
      <c r="AZ95" s="2">
        <v>120</v>
      </c>
      <c r="BA95" s="2">
        <v>6.5</v>
      </c>
      <c r="BB95" s="2">
        <v>7.15</v>
      </c>
      <c r="BC95" s="2">
        <v>4.62</v>
      </c>
      <c r="BD95" s="2">
        <v>5.09</v>
      </c>
      <c r="BE95" s="2">
        <v>2.1</v>
      </c>
      <c r="BF95" s="2">
        <v>2.2999999999999998</v>
      </c>
      <c r="BG95" s="2">
        <v>2</v>
      </c>
      <c r="BH95" s="2">
        <v>2.2000000000000002</v>
      </c>
      <c r="BI95" s="2">
        <v>20.7</v>
      </c>
      <c r="BJ95" s="2">
        <v>22.7</v>
      </c>
      <c r="BK95" s="2">
        <v>5.0999999999999996</v>
      </c>
      <c r="BL95" s="2">
        <v>5.7</v>
      </c>
      <c r="BM95" s="2">
        <v>7.1</v>
      </c>
      <c r="BN95" s="2">
        <v>7.8</v>
      </c>
      <c r="CD95" s="27" t="s">
        <v>234</v>
      </c>
    </row>
    <row r="96" spans="1:82" ht="14.25" hidden="1" x14ac:dyDescent="0.45">
      <c r="A96" s="2" t="s">
        <v>236</v>
      </c>
      <c r="B96" s="2" t="s">
        <v>394</v>
      </c>
      <c r="C96" s="21" t="s">
        <v>303</v>
      </c>
      <c r="D96" s="2">
        <v>2020</v>
      </c>
      <c r="E96" s="15">
        <v>44006</v>
      </c>
      <c r="F96" s="16">
        <v>4</v>
      </c>
      <c r="G96" s="58"/>
      <c r="H96" s="13">
        <f>21.04+6.76</f>
        <v>27.799999999999997</v>
      </c>
      <c r="I96" s="13">
        <v>6.18</v>
      </c>
      <c r="J96" s="13">
        <v>0.2</v>
      </c>
      <c r="K96" s="13">
        <f>2.93+1.11</f>
        <v>4.04</v>
      </c>
      <c r="L96" s="13">
        <v>9.15</v>
      </c>
      <c r="M96" s="13">
        <v>0</v>
      </c>
      <c r="N96" s="13">
        <v>3.5799999999999998E-2</v>
      </c>
      <c r="O96" s="13">
        <v>0.17</v>
      </c>
      <c r="P96" s="13">
        <v>0</v>
      </c>
      <c r="Q96" s="13">
        <f>1.65+23.03+20.17</f>
        <v>44.85</v>
      </c>
      <c r="R96" s="13">
        <f t="shared" si="5"/>
        <v>92.42580000000001</v>
      </c>
      <c r="S96" s="14">
        <f t="shared" si="4"/>
        <v>184.85160000000002</v>
      </c>
      <c r="T96" s="12"/>
      <c r="U96" s="12"/>
      <c r="V96" s="2">
        <v>4.03</v>
      </c>
      <c r="W96" s="2">
        <v>0</v>
      </c>
      <c r="X96" s="2">
        <v>95.97</v>
      </c>
      <c r="Y96" s="2">
        <v>100</v>
      </c>
      <c r="Z96" s="2">
        <v>6.2</v>
      </c>
      <c r="AA96" s="2">
        <v>6.5</v>
      </c>
      <c r="AB96" s="2">
        <v>46.2</v>
      </c>
      <c r="AC96" s="2">
        <v>48.1</v>
      </c>
      <c r="AD96" s="2">
        <v>70.599999999999994</v>
      </c>
      <c r="AE96" s="2">
        <v>73.5</v>
      </c>
      <c r="AF96" s="2">
        <v>65</v>
      </c>
      <c r="AG96" s="2">
        <v>45.8</v>
      </c>
      <c r="AH96" s="2">
        <v>47.7</v>
      </c>
      <c r="AI96" s="2">
        <v>0.4577</v>
      </c>
      <c r="AJ96" s="2">
        <v>0.47689999999999999</v>
      </c>
      <c r="AK96" s="2">
        <v>0.38700000000000001</v>
      </c>
      <c r="AL96" s="2">
        <v>0.4032</v>
      </c>
      <c r="AM96" s="2">
        <v>0.15090000000000001</v>
      </c>
      <c r="AN96" s="2">
        <v>0.15720000000000001</v>
      </c>
      <c r="AO96" s="2">
        <v>0.4</v>
      </c>
      <c r="AP96" s="2">
        <v>0.42</v>
      </c>
      <c r="AQ96" s="2">
        <v>0.09</v>
      </c>
      <c r="AR96" s="2">
        <v>0.09</v>
      </c>
      <c r="AS96" s="2">
        <v>0.2</v>
      </c>
      <c r="AT96" s="2">
        <v>0.21</v>
      </c>
      <c r="AU96" s="2">
        <v>0.05</v>
      </c>
      <c r="AV96" s="2">
        <v>0.05</v>
      </c>
      <c r="AW96" s="2">
        <v>56</v>
      </c>
      <c r="AX96" s="2">
        <v>62.1</v>
      </c>
      <c r="AY96" s="2">
        <v>64.7</v>
      </c>
      <c r="AZ96" s="2">
        <v>90</v>
      </c>
      <c r="BA96" s="2">
        <v>4</v>
      </c>
      <c r="BB96" s="2">
        <v>4.17</v>
      </c>
      <c r="BC96" s="2">
        <v>6.01</v>
      </c>
      <c r="BD96" s="2">
        <v>6.26</v>
      </c>
      <c r="BE96" s="2">
        <v>1.4</v>
      </c>
      <c r="BF96" s="2">
        <v>1.5</v>
      </c>
      <c r="BG96" s="2">
        <v>0.8</v>
      </c>
      <c r="BH96" s="2">
        <v>0.9</v>
      </c>
      <c r="BI96" s="2">
        <v>14.7</v>
      </c>
      <c r="BJ96" s="2">
        <v>15.3</v>
      </c>
      <c r="BK96" s="2">
        <v>2.4</v>
      </c>
      <c r="BL96" s="2">
        <v>2.5</v>
      </c>
      <c r="BM96" s="2">
        <v>5.3</v>
      </c>
      <c r="BN96" s="2">
        <v>5.5</v>
      </c>
      <c r="CD96" s="27" t="s">
        <v>596</v>
      </c>
    </row>
    <row r="97" spans="1:82" ht="14.25" hidden="1" x14ac:dyDescent="0.45">
      <c r="A97" s="2" t="s">
        <v>237</v>
      </c>
      <c r="B97" s="2" t="s">
        <v>394</v>
      </c>
      <c r="C97" s="21" t="s">
        <v>303</v>
      </c>
      <c r="D97" s="2">
        <v>2020</v>
      </c>
      <c r="E97" s="15">
        <v>44006</v>
      </c>
      <c r="F97" s="16">
        <v>5</v>
      </c>
      <c r="G97" s="58"/>
      <c r="H97" s="13">
        <v>14.41</v>
      </c>
      <c r="I97" s="13">
        <v>2.9</v>
      </c>
      <c r="J97" s="13">
        <v>0</v>
      </c>
      <c r="K97" s="13">
        <v>4.57</v>
      </c>
      <c r="L97" s="13">
        <v>0</v>
      </c>
      <c r="M97" s="13">
        <v>0</v>
      </c>
      <c r="N97" s="13">
        <v>2.3300000000000001E-2</v>
      </c>
      <c r="O97" s="13">
        <v>2.6499999999999999E-2</v>
      </c>
      <c r="P97" s="13">
        <v>0</v>
      </c>
      <c r="Q97" s="13">
        <v>4.99</v>
      </c>
      <c r="R97" s="13">
        <f t="shared" si="5"/>
        <v>26.919799999999995</v>
      </c>
      <c r="S97" s="14">
        <f t="shared" si="4"/>
        <v>53.83959999999999</v>
      </c>
      <c r="T97" s="12">
        <v>0.5</v>
      </c>
      <c r="U97" s="12"/>
      <c r="V97" s="2">
        <v>4.96</v>
      </c>
      <c r="W97" s="2">
        <v>0</v>
      </c>
      <c r="X97" s="2">
        <v>95.04</v>
      </c>
      <c r="Y97" s="2">
        <v>100</v>
      </c>
      <c r="Z97" s="2">
        <v>8.4</v>
      </c>
      <c r="AA97" s="2">
        <v>8.9</v>
      </c>
      <c r="AB97" s="2">
        <v>35.9</v>
      </c>
      <c r="AC97" s="2">
        <v>37.799999999999997</v>
      </c>
      <c r="AD97" s="2">
        <v>63.1</v>
      </c>
      <c r="AE97" s="2">
        <v>66.400000000000006</v>
      </c>
      <c r="AF97" s="2">
        <v>83</v>
      </c>
      <c r="AG97" s="2">
        <v>56.5</v>
      </c>
      <c r="AH97" s="2">
        <v>59.5</v>
      </c>
      <c r="AI97" s="2">
        <v>0.57789999999999997</v>
      </c>
      <c r="AJ97" s="2">
        <v>0.60799999999999998</v>
      </c>
      <c r="AK97" s="2">
        <v>0.5585</v>
      </c>
      <c r="AL97" s="2">
        <v>0.5877</v>
      </c>
      <c r="AM97" s="2">
        <v>0.31180000000000002</v>
      </c>
      <c r="AN97" s="2">
        <v>0.3281</v>
      </c>
      <c r="AO97" s="2">
        <v>0.35</v>
      </c>
      <c r="AP97" s="2">
        <v>0.37</v>
      </c>
      <c r="AQ97" s="2">
        <v>0.14000000000000001</v>
      </c>
      <c r="AR97" s="2">
        <v>0.15</v>
      </c>
      <c r="AS97" s="2">
        <v>0.69</v>
      </c>
      <c r="AT97" s="2">
        <v>0.73</v>
      </c>
      <c r="AU97" s="2">
        <v>0.1</v>
      </c>
      <c r="AV97" s="2">
        <v>0.1</v>
      </c>
      <c r="AW97" s="2">
        <v>55</v>
      </c>
      <c r="AX97" s="2">
        <v>65.3</v>
      </c>
      <c r="AY97" s="2">
        <v>68.8</v>
      </c>
      <c r="AZ97" s="2">
        <v>113</v>
      </c>
      <c r="BA97" s="2">
        <v>5.19</v>
      </c>
      <c r="BB97" s="2">
        <v>5.46</v>
      </c>
      <c r="BC97" s="2">
        <v>5</v>
      </c>
      <c r="BD97" s="2">
        <v>5.26</v>
      </c>
      <c r="BE97" s="2">
        <v>2.9</v>
      </c>
      <c r="BF97" s="2">
        <v>3</v>
      </c>
      <c r="BG97" s="2">
        <v>2</v>
      </c>
      <c r="BH97" s="2">
        <v>2.1</v>
      </c>
      <c r="BI97" s="2">
        <v>17.8</v>
      </c>
      <c r="BJ97" s="2">
        <v>18.8</v>
      </c>
      <c r="BK97" s="2">
        <v>4.2</v>
      </c>
      <c r="BL97" s="2">
        <v>4.4000000000000004</v>
      </c>
      <c r="BM97" s="2">
        <v>6.3</v>
      </c>
      <c r="BN97" s="2">
        <v>6.6</v>
      </c>
      <c r="CD97" s="27" t="s">
        <v>234</v>
      </c>
    </row>
    <row r="98" spans="1:82" ht="14.25" hidden="1" x14ac:dyDescent="0.45">
      <c r="A98" s="2" t="s">
        <v>238</v>
      </c>
      <c r="B98" s="2" t="s">
        <v>394</v>
      </c>
      <c r="C98" s="21" t="s">
        <v>303</v>
      </c>
      <c r="D98" s="2">
        <v>2020</v>
      </c>
      <c r="E98" s="15">
        <v>44006</v>
      </c>
      <c r="F98" s="16">
        <v>6</v>
      </c>
      <c r="G98" s="58"/>
      <c r="H98" s="13">
        <v>19.579999999999998</v>
      </c>
      <c r="I98" s="13">
        <v>0.13</v>
      </c>
      <c r="J98" s="13">
        <v>0</v>
      </c>
      <c r="K98" s="13">
        <v>0</v>
      </c>
      <c r="L98" s="13">
        <v>6.24</v>
      </c>
      <c r="M98" s="13">
        <v>0</v>
      </c>
      <c r="N98" s="13">
        <v>3.6499999999999998E-2</v>
      </c>
      <c r="O98" s="13">
        <v>0.13</v>
      </c>
      <c r="P98" s="13">
        <v>0</v>
      </c>
      <c r="Q98" s="13">
        <v>11.55</v>
      </c>
      <c r="R98" s="13">
        <f t="shared" si="5"/>
        <v>37.666499999999999</v>
      </c>
      <c r="S98" s="14">
        <f t="shared" si="4"/>
        <v>75.332999999999998</v>
      </c>
      <c r="T98" s="12">
        <v>8</v>
      </c>
      <c r="U98" s="12">
        <v>23</v>
      </c>
      <c r="V98" s="2">
        <v>5.27</v>
      </c>
      <c r="W98" s="2">
        <v>0</v>
      </c>
      <c r="X98" s="2">
        <v>94.73</v>
      </c>
      <c r="Y98" s="2">
        <v>100</v>
      </c>
      <c r="Z98" s="2">
        <v>6.1</v>
      </c>
      <c r="AA98" s="2">
        <v>6.5</v>
      </c>
      <c r="AB98" s="2">
        <v>42.5</v>
      </c>
      <c r="AC98" s="2">
        <v>44.9</v>
      </c>
      <c r="AD98" s="2">
        <v>66</v>
      </c>
      <c r="AE98" s="2">
        <v>69.7</v>
      </c>
      <c r="AF98" s="2">
        <v>72</v>
      </c>
      <c r="AG98" s="2">
        <v>48.7</v>
      </c>
      <c r="AH98" s="2">
        <v>51.4</v>
      </c>
      <c r="AI98" s="2">
        <v>0.4904</v>
      </c>
      <c r="AJ98" s="2">
        <v>0.51759999999999995</v>
      </c>
      <c r="AK98" s="2">
        <v>0.43759999999999999</v>
      </c>
      <c r="AL98" s="2">
        <v>0.46189999999999998</v>
      </c>
      <c r="AM98" s="2">
        <v>0.20100000000000001</v>
      </c>
      <c r="AN98" s="2">
        <v>0.2122</v>
      </c>
      <c r="AO98" s="2">
        <v>0.28000000000000003</v>
      </c>
      <c r="AP98" s="2">
        <v>0.3</v>
      </c>
      <c r="AQ98" s="2">
        <v>0.12</v>
      </c>
      <c r="AR98" s="2">
        <v>0.13</v>
      </c>
      <c r="AS98" s="2">
        <v>0.63</v>
      </c>
      <c r="AT98" s="2">
        <v>0.67</v>
      </c>
      <c r="AU98" s="2">
        <v>0.08</v>
      </c>
      <c r="AV98" s="2">
        <v>0.08</v>
      </c>
      <c r="AW98" s="2">
        <v>59</v>
      </c>
      <c r="AX98" s="2">
        <v>64.8</v>
      </c>
      <c r="AY98" s="2">
        <v>68.400000000000006</v>
      </c>
      <c r="AZ98" s="2">
        <v>87</v>
      </c>
      <c r="BA98" s="2">
        <v>9.24</v>
      </c>
      <c r="BB98" s="2">
        <v>9.75</v>
      </c>
      <c r="BC98" s="2">
        <v>4.3499999999999996</v>
      </c>
      <c r="BD98" s="2">
        <v>4.59</v>
      </c>
      <c r="BE98" s="2">
        <v>2.4</v>
      </c>
      <c r="BF98" s="2">
        <v>2.5</v>
      </c>
      <c r="BG98" s="2">
        <v>0.9</v>
      </c>
      <c r="BH98" s="2">
        <v>1</v>
      </c>
      <c r="BI98" s="2">
        <v>12.9</v>
      </c>
      <c r="BJ98" s="2">
        <v>13.6</v>
      </c>
      <c r="BK98" s="2">
        <v>3.2</v>
      </c>
      <c r="BL98" s="2">
        <v>3.4</v>
      </c>
      <c r="BM98" s="2">
        <v>6.1</v>
      </c>
      <c r="BN98" s="2">
        <v>6.4</v>
      </c>
      <c r="CD98" s="27" t="s">
        <v>598</v>
      </c>
    </row>
    <row r="99" spans="1:82" ht="14.25" hidden="1" x14ac:dyDescent="0.45">
      <c r="A99" s="2" t="s">
        <v>239</v>
      </c>
      <c r="B99" s="2" t="s">
        <v>394</v>
      </c>
      <c r="C99" s="21" t="s">
        <v>303</v>
      </c>
      <c r="D99" s="2">
        <v>2020</v>
      </c>
      <c r="E99" s="15">
        <v>44006</v>
      </c>
      <c r="F99" s="16">
        <v>7</v>
      </c>
      <c r="G99" s="58"/>
      <c r="H99" s="13">
        <v>24.03</v>
      </c>
      <c r="I99" s="13">
        <v>0.01</v>
      </c>
      <c r="J99" s="13">
        <v>0</v>
      </c>
      <c r="K99" s="13">
        <v>0.32</v>
      </c>
      <c r="L99" s="13">
        <v>0</v>
      </c>
      <c r="M99" s="13">
        <v>0</v>
      </c>
      <c r="N99" s="13">
        <v>0</v>
      </c>
      <c r="O99" s="13">
        <v>0.67</v>
      </c>
      <c r="P99" s="13">
        <v>0</v>
      </c>
      <c r="Q99" s="13">
        <v>12.33</v>
      </c>
      <c r="R99" s="13">
        <f t="shared" si="5"/>
        <v>37.360000000000007</v>
      </c>
      <c r="S99" s="14">
        <f t="shared" si="4"/>
        <v>74.720000000000013</v>
      </c>
      <c r="T99" s="12">
        <v>25</v>
      </c>
      <c r="U99" s="12"/>
      <c r="V99" s="2">
        <v>4.6500000000000004</v>
      </c>
      <c r="W99" s="2">
        <v>0</v>
      </c>
      <c r="X99" s="2">
        <v>95.35</v>
      </c>
      <c r="Y99" s="2">
        <v>100</v>
      </c>
      <c r="Z99" s="2">
        <v>6</v>
      </c>
      <c r="AA99" s="2">
        <v>6.3</v>
      </c>
      <c r="AB99" s="2">
        <v>40.799999999999997</v>
      </c>
      <c r="AC99" s="2">
        <v>42.8</v>
      </c>
      <c r="AD99" s="2">
        <v>67.8</v>
      </c>
      <c r="AE99" s="2">
        <v>71.2</v>
      </c>
      <c r="AF99" s="2">
        <v>73</v>
      </c>
      <c r="AG99" s="2">
        <v>51.2</v>
      </c>
      <c r="AH99" s="2">
        <v>53.7</v>
      </c>
      <c r="AI99" s="2">
        <v>0.51849999999999996</v>
      </c>
      <c r="AJ99" s="2">
        <v>0.54379999999999995</v>
      </c>
      <c r="AK99" s="2">
        <v>0.47570000000000001</v>
      </c>
      <c r="AL99" s="2">
        <v>0.49890000000000001</v>
      </c>
      <c r="AM99" s="2">
        <v>0.23499999999999999</v>
      </c>
      <c r="AN99" s="2">
        <v>0.2465</v>
      </c>
      <c r="AO99" s="2">
        <v>0.35</v>
      </c>
      <c r="AP99" s="2">
        <v>0.37</v>
      </c>
      <c r="AQ99" s="2">
        <v>0.14000000000000001</v>
      </c>
      <c r="AR99" s="2">
        <v>0.15</v>
      </c>
      <c r="AS99" s="2">
        <v>0.73</v>
      </c>
      <c r="AT99" s="2">
        <v>0.77</v>
      </c>
      <c r="AU99" s="2">
        <v>0.09</v>
      </c>
      <c r="AV99" s="2">
        <v>0.09</v>
      </c>
      <c r="AW99" s="2">
        <v>62</v>
      </c>
      <c r="AX99" s="2">
        <v>66.900000000000006</v>
      </c>
      <c r="AY99" s="2">
        <v>70.2</v>
      </c>
      <c r="AZ99" s="2">
        <v>99</v>
      </c>
      <c r="BA99" s="2">
        <v>7</v>
      </c>
      <c r="BB99" s="2">
        <v>7.34</v>
      </c>
      <c r="BC99" s="2">
        <v>3.71</v>
      </c>
      <c r="BD99" s="2">
        <v>3.89</v>
      </c>
      <c r="BE99" s="2">
        <v>3.3</v>
      </c>
      <c r="BF99" s="2">
        <v>3.5</v>
      </c>
      <c r="BG99" s="2">
        <v>0.9</v>
      </c>
      <c r="BH99" s="2">
        <v>1</v>
      </c>
      <c r="BI99" s="2">
        <v>14</v>
      </c>
      <c r="BJ99" s="2">
        <v>14.7</v>
      </c>
      <c r="BK99" s="2">
        <v>3.6</v>
      </c>
      <c r="BL99" s="2">
        <v>3.8</v>
      </c>
      <c r="BM99" s="2">
        <v>6.4</v>
      </c>
      <c r="BN99" s="2">
        <v>6.7</v>
      </c>
      <c r="CD99" s="27" t="s">
        <v>234</v>
      </c>
    </row>
    <row r="100" spans="1:82" ht="14.25" hidden="1" x14ac:dyDescent="0.45">
      <c r="A100" s="2" t="s">
        <v>240</v>
      </c>
      <c r="B100" s="2" t="s">
        <v>394</v>
      </c>
      <c r="C100" s="21" t="s">
        <v>303</v>
      </c>
      <c r="D100" s="2">
        <v>2020</v>
      </c>
      <c r="E100" s="15">
        <v>44006</v>
      </c>
      <c r="F100" s="16">
        <v>8</v>
      </c>
      <c r="G100" s="58"/>
      <c r="H100" s="13">
        <v>2.7</v>
      </c>
      <c r="I100" s="13">
        <v>0</v>
      </c>
      <c r="J100" s="13">
        <v>0</v>
      </c>
      <c r="K100" s="13">
        <v>0.28999999999999998</v>
      </c>
      <c r="L100" s="13">
        <v>0</v>
      </c>
      <c r="M100" s="13">
        <v>0</v>
      </c>
      <c r="N100" s="13">
        <v>0</v>
      </c>
      <c r="O100" s="13">
        <v>0.26</v>
      </c>
      <c r="P100" s="13">
        <v>0</v>
      </c>
      <c r="Q100" s="13">
        <v>1.32</v>
      </c>
      <c r="R100" s="13">
        <f t="shared" si="5"/>
        <v>4.57</v>
      </c>
      <c r="S100" s="14">
        <f t="shared" si="4"/>
        <v>9.14</v>
      </c>
      <c r="T100" s="12">
        <v>38</v>
      </c>
      <c r="U100" s="12">
        <v>11</v>
      </c>
      <c r="V100" s="2">
        <v>10.07</v>
      </c>
      <c r="W100" s="2">
        <v>0</v>
      </c>
      <c r="X100" s="2">
        <v>89.93</v>
      </c>
      <c r="Y100" s="2">
        <v>100</v>
      </c>
      <c r="Z100" s="2">
        <v>6.4</v>
      </c>
      <c r="AA100" s="2">
        <v>7.1</v>
      </c>
      <c r="AB100" s="2">
        <v>37.6</v>
      </c>
      <c r="AC100" s="2">
        <v>41.9</v>
      </c>
      <c r="AD100" s="2">
        <v>62.1</v>
      </c>
      <c r="AE100" s="2">
        <v>69.099999999999994</v>
      </c>
      <c r="AF100" s="2">
        <v>76</v>
      </c>
      <c r="AG100" s="2">
        <v>49.3</v>
      </c>
      <c r="AH100" s="2">
        <v>54.8</v>
      </c>
      <c r="AI100" s="2">
        <v>0.5</v>
      </c>
      <c r="AJ100" s="2">
        <v>0.55600000000000005</v>
      </c>
      <c r="AK100" s="2">
        <v>0.46400000000000002</v>
      </c>
      <c r="AL100" s="2">
        <v>0.51600000000000001</v>
      </c>
      <c r="AM100" s="2">
        <v>0.2359</v>
      </c>
      <c r="AN100" s="2">
        <v>0.26229999999999998</v>
      </c>
      <c r="AO100" s="2">
        <v>0.34</v>
      </c>
      <c r="AP100" s="2">
        <v>0.38</v>
      </c>
      <c r="AQ100" s="2">
        <v>0.13</v>
      </c>
      <c r="AR100" s="2">
        <v>0.14000000000000001</v>
      </c>
      <c r="AS100" s="2">
        <v>0.51</v>
      </c>
      <c r="AT100" s="2">
        <v>0.56999999999999995</v>
      </c>
      <c r="AU100" s="2">
        <v>0.11</v>
      </c>
      <c r="AV100" s="2">
        <v>0.12</v>
      </c>
      <c r="AW100" s="2">
        <v>60</v>
      </c>
      <c r="AX100" s="2">
        <v>63.4</v>
      </c>
      <c r="AY100" s="2">
        <v>70.5</v>
      </c>
      <c r="AZ100" s="2">
        <v>104</v>
      </c>
      <c r="BA100" s="2">
        <v>6.08</v>
      </c>
      <c r="BB100" s="2">
        <v>6.76</v>
      </c>
      <c r="BC100" s="2">
        <v>3.89</v>
      </c>
      <c r="BD100" s="2">
        <v>4.32</v>
      </c>
      <c r="BE100" s="2">
        <v>2.8</v>
      </c>
      <c r="BF100" s="2">
        <v>3.2</v>
      </c>
      <c r="BG100" s="2">
        <v>1.4</v>
      </c>
      <c r="BH100" s="2">
        <v>1.6</v>
      </c>
      <c r="BI100" s="2">
        <v>14.9</v>
      </c>
      <c r="BJ100" s="2">
        <v>16.600000000000001</v>
      </c>
      <c r="BK100" s="2">
        <v>4.3</v>
      </c>
      <c r="BL100" s="2">
        <v>4.8</v>
      </c>
      <c r="BM100" s="2">
        <v>6.3</v>
      </c>
      <c r="BN100" s="2">
        <v>7</v>
      </c>
      <c r="CD100" s="27" t="s">
        <v>234</v>
      </c>
    </row>
    <row r="101" spans="1:82" ht="14.25" hidden="1" x14ac:dyDescent="0.45">
      <c r="A101" s="2" t="s">
        <v>241</v>
      </c>
      <c r="B101" s="2" t="s">
        <v>394</v>
      </c>
      <c r="C101" s="21" t="s">
        <v>303</v>
      </c>
      <c r="D101" s="2">
        <v>2020</v>
      </c>
      <c r="E101" s="15">
        <v>44006</v>
      </c>
      <c r="F101" s="16">
        <v>9</v>
      </c>
      <c r="G101" s="58"/>
      <c r="H101" s="13">
        <v>12.31</v>
      </c>
      <c r="I101" s="13">
        <v>1.43E-2</v>
      </c>
      <c r="J101" s="13">
        <v>0</v>
      </c>
      <c r="K101" s="13">
        <v>0.65</v>
      </c>
      <c r="L101" s="13">
        <v>0</v>
      </c>
      <c r="M101" s="13">
        <v>0</v>
      </c>
      <c r="N101" s="13">
        <v>0</v>
      </c>
      <c r="O101" s="13">
        <v>2.29</v>
      </c>
      <c r="P101" s="13">
        <v>0</v>
      </c>
      <c r="Q101" s="13">
        <v>5.0599999999999996</v>
      </c>
      <c r="R101" s="13">
        <f t="shared" si="5"/>
        <v>20.324300000000001</v>
      </c>
      <c r="S101" s="14">
        <f t="shared" si="4"/>
        <v>40.648600000000002</v>
      </c>
      <c r="T101" s="12">
        <v>27</v>
      </c>
      <c r="U101" s="12"/>
      <c r="V101" s="2">
        <v>5.54</v>
      </c>
      <c r="W101" s="2">
        <v>0</v>
      </c>
      <c r="X101" s="2">
        <v>94.46</v>
      </c>
      <c r="Y101" s="2">
        <v>100</v>
      </c>
      <c r="Z101" s="2">
        <v>5.0999999999999996</v>
      </c>
      <c r="AA101" s="2">
        <v>5.4</v>
      </c>
      <c r="AB101" s="2">
        <v>40.9</v>
      </c>
      <c r="AC101" s="2">
        <v>43.3</v>
      </c>
      <c r="AD101" s="2">
        <v>62.8</v>
      </c>
      <c r="AE101" s="2">
        <v>66.5</v>
      </c>
      <c r="AF101" s="2">
        <v>77</v>
      </c>
      <c r="AG101" s="2">
        <v>50.2</v>
      </c>
      <c r="AH101" s="2">
        <v>53.1</v>
      </c>
      <c r="AI101" s="2">
        <v>0.50749999999999995</v>
      </c>
      <c r="AJ101" s="2">
        <v>0.5373</v>
      </c>
      <c r="AK101" s="2">
        <v>0.46260000000000001</v>
      </c>
      <c r="AL101" s="2">
        <v>0.48980000000000001</v>
      </c>
      <c r="AM101" s="2">
        <v>0.22489999999999999</v>
      </c>
      <c r="AN101" s="2">
        <v>0.23810000000000001</v>
      </c>
      <c r="AO101" s="2">
        <v>0.43</v>
      </c>
      <c r="AP101" s="2">
        <v>0.46</v>
      </c>
      <c r="AQ101" s="2">
        <v>0.13</v>
      </c>
      <c r="AR101" s="2">
        <v>0.14000000000000001</v>
      </c>
      <c r="AS101" s="2">
        <v>0.51</v>
      </c>
      <c r="AT101" s="2">
        <v>0.54</v>
      </c>
      <c r="AU101" s="2">
        <v>0.09</v>
      </c>
      <c r="AV101" s="2">
        <v>0.09</v>
      </c>
      <c r="AW101" s="2">
        <v>62</v>
      </c>
      <c r="AX101" s="2">
        <v>66.5</v>
      </c>
      <c r="AY101" s="2">
        <v>70.400000000000006</v>
      </c>
      <c r="AZ101" s="2">
        <v>88</v>
      </c>
      <c r="BA101" s="2">
        <v>10.27</v>
      </c>
      <c r="BB101" s="2">
        <v>10.87</v>
      </c>
      <c r="BC101" s="2">
        <v>4.17</v>
      </c>
      <c r="BD101" s="2">
        <v>4.41</v>
      </c>
      <c r="BE101" s="2">
        <v>3.3</v>
      </c>
      <c r="BF101" s="2">
        <v>3.5</v>
      </c>
      <c r="BG101" s="2">
        <v>1.3</v>
      </c>
      <c r="BH101" s="2">
        <v>1.3</v>
      </c>
      <c r="BI101" s="2">
        <v>15.8</v>
      </c>
      <c r="BJ101" s="2">
        <v>16.8</v>
      </c>
      <c r="BK101" s="2">
        <v>3.2</v>
      </c>
      <c r="BL101" s="2">
        <v>3.4</v>
      </c>
      <c r="BM101" s="2">
        <v>6.2</v>
      </c>
      <c r="BN101" s="2">
        <v>6.6</v>
      </c>
      <c r="CD101" s="27" t="s">
        <v>600</v>
      </c>
    </row>
    <row r="102" spans="1:82" ht="14.25" hidden="1" x14ac:dyDescent="0.45">
      <c r="A102" s="2" t="s">
        <v>242</v>
      </c>
      <c r="B102" s="2" t="s">
        <v>394</v>
      </c>
      <c r="C102" s="21" t="s">
        <v>303</v>
      </c>
      <c r="D102" s="2">
        <v>2020</v>
      </c>
      <c r="E102" s="15">
        <v>44006</v>
      </c>
      <c r="F102" s="16">
        <v>10</v>
      </c>
      <c r="G102" s="58"/>
      <c r="H102" s="13">
        <v>30.01</v>
      </c>
      <c r="I102" s="13">
        <v>8.08</v>
      </c>
      <c r="J102" s="13">
        <v>0.53</v>
      </c>
      <c r="K102" s="13">
        <v>10.19</v>
      </c>
      <c r="L102" s="13">
        <v>0</v>
      </c>
      <c r="M102" s="13">
        <v>0</v>
      </c>
      <c r="N102" s="13">
        <v>0.86</v>
      </c>
      <c r="O102" s="13">
        <v>0.84</v>
      </c>
      <c r="P102" s="13">
        <v>0</v>
      </c>
      <c r="Q102" s="13">
        <v>8.09</v>
      </c>
      <c r="R102" s="13">
        <f t="shared" si="5"/>
        <v>58.600000000000009</v>
      </c>
      <c r="S102" s="14">
        <f t="shared" si="4"/>
        <v>117.20000000000002</v>
      </c>
      <c r="T102" s="12"/>
      <c r="U102" s="12"/>
      <c r="V102" s="2">
        <v>4.63</v>
      </c>
      <c r="W102" s="2">
        <v>0</v>
      </c>
      <c r="X102" s="2">
        <v>95.37</v>
      </c>
      <c r="Y102" s="2">
        <v>100</v>
      </c>
      <c r="Z102" s="2">
        <v>7.1</v>
      </c>
      <c r="AA102" s="2">
        <v>7.5</v>
      </c>
      <c r="AB102" s="2">
        <v>38.799999999999997</v>
      </c>
      <c r="AC102" s="2">
        <v>40.700000000000003</v>
      </c>
      <c r="AD102" s="2">
        <v>65.3</v>
      </c>
      <c r="AE102" s="2">
        <v>68.5</v>
      </c>
      <c r="AF102" s="2">
        <v>78</v>
      </c>
      <c r="AG102" s="2">
        <v>53.6</v>
      </c>
      <c r="AH102" s="2">
        <v>56.2</v>
      </c>
      <c r="AI102" s="2">
        <v>0.5444</v>
      </c>
      <c r="AJ102" s="2">
        <v>0.57079999999999997</v>
      </c>
      <c r="AK102" s="2">
        <v>0.51180000000000003</v>
      </c>
      <c r="AL102" s="2">
        <v>0.53659999999999997</v>
      </c>
      <c r="AM102" s="2">
        <v>0.26829999999999998</v>
      </c>
      <c r="AN102" s="2">
        <v>0.28129999999999999</v>
      </c>
      <c r="AO102" s="2">
        <v>0.38</v>
      </c>
      <c r="AP102" s="2">
        <v>0.4</v>
      </c>
      <c r="AQ102" s="2">
        <v>0.11</v>
      </c>
      <c r="AR102" s="2">
        <v>0.12</v>
      </c>
      <c r="AS102" s="2">
        <v>0.6</v>
      </c>
      <c r="AT102" s="2">
        <v>0.63</v>
      </c>
      <c r="AU102" s="2">
        <v>0.1</v>
      </c>
      <c r="AV102" s="2">
        <v>0.1</v>
      </c>
      <c r="AW102" s="2">
        <v>51</v>
      </c>
      <c r="AX102" s="2">
        <v>61.5</v>
      </c>
      <c r="AY102" s="2">
        <v>64.5</v>
      </c>
      <c r="AZ102" s="2">
        <v>96</v>
      </c>
      <c r="BA102" s="2">
        <v>5.53</v>
      </c>
      <c r="BB102" s="2">
        <v>5.8</v>
      </c>
      <c r="BC102" s="2">
        <v>5.6</v>
      </c>
      <c r="BD102" s="2">
        <v>5.87</v>
      </c>
      <c r="BE102" s="2">
        <v>2.5</v>
      </c>
      <c r="BF102" s="2">
        <v>2.6</v>
      </c>
      <c r="BG102" s="2">
        <v>2.9</v>
      </c>
      <c r="BH102" s="2">
        <v>3</v>
      </c>
      <c r="BI102" s="2">
        <v>16.899999999999999</v>
      </c>
      <c r="BJ102" s="2">
        <v>17.7</v>
      </c>
      <c r="BK102" s="2">
        <v>3.2</v>
      </c>
      <c r="BL102" s="2">
        <v>3.3</v>
      </c>
      <c r="BM102" s="2">
        <v>5.2</v>
      </c>
      <c r="BN102" s="2">
        <v>5.4</v>
      </c>
      <c r="CD102" s="27" t="s">
        <v>601</v>
      </c>
    </row>
    <row r="103" spans="1:82" ht="14.25" hidden="1" x14ac:dyDescent="0.45">
      <c r="A103" s="2" t="s">
        <v>243</v>
      </c>
      <c r="B103" s="2" t="s">
        <v>394</v>
      </c>
      <c r="C103" s="21" t="s">
        <v>303</v>
      </c>
      <c r="D103" s="2">
        <v>2020</v>
      </c>
      <c r="E103" s="15">
        <v>44006</v>
      </c>
      <c r="F103" s="16">
        <v>11</v>
      </c>
      <c r="G103" s="58"/>
      <c r="H103" s="13">
        <v>13.47</v>
      </c>
      <c r="I103" s="13">
        <v>0</v>
      </c>
      <c r="J103" s="13">
        <v>0</v>
      </c>
      <c r="K103" s="13">
        <v>0</v>
      </c>
      <c r="L103" s="13">
        <v>0.13</v>
      </c>
      <c r="M103" s="13">
        <v>0</v>
      </c>
      <c r="N103" s="13">
        <v>0</v>
      </c>
      <c r="O103" s="13">
        <v>6.45</v>
      </c>
      <c r="P103" s="13">
        <v>0</v>
      </c>
      <c r="Q103" s="13">
        <v>9.4499999999999993</v>
      </c>
      <c r="R103" s="13">
        <f t="shared" si="5"/>
        <v>29.5</v>
      </c>
      <c r="S103" s="14">
        <f t="shared" si="4"/>
        <v>59</v>
      </c>
      <c r="T103" s="12"/>
      <c r="U103" s="12">
        <v>2</v>
      </c>
      <c r="V103" s="2">
        <v>4.6900000000000004</v>
      </c>
      <c r="W103" s="2">
        <v>0</v>
      </c>
      <c r="X103" s="2">
        <v>95.31</v>
      </c>
      <c r="Y103" s="2">
        <v>100</v>
      </c>
      <c r="Z103" s="2">
        <v>7.3</v>
      </c>
      <c r="AA103" s="2">
        <v>7.7</v>
      </c>
      <c r="AB103" s="2">
        <v>40.4</v>
      </c>
      <c r="AC103" s="2">
        <v>42.4</v>
      </c>
      <c r="AD103" s="2">
        <v>60.9</v>
      </c>
      <c r="AE103" s="2">
        <v>63.9</v>
      </c>
      <c r="AF103" s="2">
        <v>81</v>
      </c>
      <c r="AG103" s="2">
        <v>51.7</v>
      </c>
      <c r="AH103" s="2">
        <v>54.3</v>
      </c>
      <c r="AI103" s="2">
        <v>0.52380000000000004</v>
      </c>
      <c r="AJ103" s="2">
        <v>0.54959999999999998</v>
      </c>
      <c r="AK103" s="2">
        <v>0.48330000000000001</v>
      </c>
      <c r="AL103" s="2">
        <v>0.5071</v>
      </c>
      <c r="AM103" s="2">
        <v>0.2422</v>
      </c>
      <c r="AN103" s="2">
        <v>0.25409999999999999</v>
      </c>
      <c r="AO103" s="2">
        <v>0.5</v>
      </c>
      <c r="AP103" s="2">
        <v>0.52</v>
      </c>
      <c r="AQ103" s="2">
        <v>0.15</v>
      </c>
      <c r="AR103" s="2">
        <v>0.16</v>
      </c>
      <c r="AS103" s="2">
        <v>0.68</v>
      </c>
      <c r="AT103" s="2">
        <v>0.71</v>
      </c>
      <c r="AU103" s="2">
        <v>0.11</v>
      </c>
      <c r="AV103" s="2">
        <v>0.12</v>
      </c>
      <c r="AW103" s="2">
        <v>58</v>
      </c>
      <c r="AX103" s="2">
        <v>66.900000000000006</v>
      </c>
      <c r="AY103" s="2">
        <v>70.2</v>
      </c>
      <c r="AZ103" s="2">
        <v>91</v>
      </c>
      <c r="BA103" s="2">
        <v>11.38</v>
      </c>
      <c r="BB103" s="2">
        <v>11.94</v>
      </c>
      <c r="BC103" s="2">
        <v>4.9800000000000004</v>
      </c>
      <c r="BD103" s="2">
        <v>5.22</v>
      </c>
      <c r="BE103" s="2">
        <v>3.1</v>
      </c>
      <c r="BF103" s="2">
        <v>3.3</v>
      </c>
      <c r="BG103" s="2">
        <v>1.4</v>
      </c>
      <c r="BH103" s="2">
        <v>1.4</v>
      </c>
      <c r="BI103" s="2">
        <v>15.2</v>
      </c>
      <c r="BJ103" s="2">
        <v>15.9</v>
      </c>
      <c r="BK103" s="2">
        <v>2.5</v>
      </c>
      <c r="BL103" s="2">
        <v>2.7</v>
      </c>
      <c r="BM103" s="2">
        <v>5.7</v>
      </c>
      <c r="BN103" s="2">
        <v>6</v>
      </c>
      <c r="CD103" s="27" t="s">
        <v>603</v>
      </c>
    </row>
    <row r="104" spans="1:82" ht="14.25" hidden="1" x14ac:dyDescent="0.45">
      <c r="A104" s="2" t="s">
        <v>244</v>
      </c>
      <c r="B104" s="2" t="s">
        <v>394</v>
      </c>
      <c r="C104" s="21" t="s">
        <v>303</v>
      </c>
      <c r="D104" s="2">
        <v>2020</v>
      </c>
      <c r="E104" s="15">
        <v>44006</v>
      </c>
      <c r="F104" s="16">
        <v>13</v>
      </c>
      <c r="G104" s="58"/>
      <c r="H104" s="13">
        <v>25.64</v>
      </c>
      <c r="I104" s="13">
        <f>0.05+2.06</f>
        <v>2.11</v>
      </c>
      <c r="J104" s="13">
        <v>1.9E-3</v>
      </c>
      <c r="K104" s="13">
        <v>0.75</v>
      </c>
      <c r="L104" s="13">
        <v>0</v>
      </c>
      <c r="M104" s="13">
        <v>0</v>
      </c>
      <c r="N104" s="13">
        <v>0.04</v>
      </c>
      <c r="O104" s="13">
        <v>0.93</v>
      </c>
      <c r="P104" s="13">
        <v>0</v>
      </c>
      <c r="Q104" s="13">
        <f>0.08+22.31</f>
        <v>22.389999999999997</v>
      </c>
      <c r="R104" s="13">
        <f t="shared" si="5"/>
        <v>51.861899999999991</v>
      </c>
      <c r="S104" s="14">
        <f t="shared" si="4"/>
        <v>103.72379999999998</v>
      </c>
      <c r="T104" s="12"/>
      <c r="U104" s="12">
        <v>3</v>
      </c>
      <c r="V104" s="2">
        <v>4.75</v>
      </c>
      <c r="W104" s="2">
        <v>0</v>
      </c>
      <c r="X104" s="2">
        <v>95.25</v>
      </c>
      <c r="Y104" s="2">
        <v>100</v>
      </c>
      <c r="Z104" s="2">
        <v>7.8</v>
      </c>
      <c r="AA104" s="2">
        <v>8.1999999999999993</v>
      </c>
      <c r="AB104" s="2">
        <v>40.799999999999997</v>
      </c>
      <c r="AC104" s="2">
        <v>42.8</v>
      </c>
      <c r="AD104" s="2">
        <v>67.900000000000006</v>
      </c>
      <c r="AE104" s="2">
        <v>71.3</v>
      </c>
      <c r="AF104" s="2">
        <v>72</v>
      </c>
      <c r="AG104" s="2">
        <v>51.2</v>
      </c>
      <c r="AH104" s="2">
        <v>53.7</v>
      </c>
      <c r="AI104" s="2">
        <v>0.51780000000000004</v>
      </c>
      <c r="AJ104" s="2">
        <v>0.54369999999999996</v>
      </c>
      <c r="AK104" s="2">
        <v>0.47499999999999998</v>
      </c>
      <c r="AL104" s="2">
        <v>0.49869999999999998</v>
      </c>
      <c r="AM104" s="2">
        <v>0.2346</v>
      </c>
      <c r="AN104" s="2">
        <v>0.24629999999999999</v>
      </c>
      <c r="AO104" s="2">
        <v>0.28000000000000003</v>
      </c>
      <c r="AP104" s="2">
        <v>0.28999999999999998</v>
      </c>
      <c r="AQ104" s="2">
        <v>0.13</v>
      </c>
      <c r="AR104" s="2">
        <v>0.14000000000000001</v>
      </c>
      <c r="AS104" s="2">
        <v>0.63</v>
      </c>
      <c r="AT104" s="2">
        <v>0.66</v>
      </c>
      <c r="AU104" s="2">
        <v>0.08</v>
      </c>
      <c r="AV104" s="2">
        <v>0.08</v>
      </c>
      <c r="AW104" s="2">
        <v>59</v>
      </c>
      <c r="AX104" s="2">
        <v>64.8</v>
      </c>
      <c r="AY104" s="2">
        <v>68</v>
      </c>
      <c r="AZ104" s="2">
        <v>99</v>
      </c>
      <c r="BA104" s="2">
        <v>7.25</v>
      </c>
      <c r="BB104" s="2">
        <v>7.61</v>
      </c>
      <c r="BC104" s="2">
        <v>4.3600000000000003</v>
      </c>
      <c r="BD104" s="2">
        <v>4.58</v>
      </c>
      <c r="BE104" s="2">
        <v>2.2999999999999998</v>
      </c>
      <c r="BF104" s="2">
        <v>2.4</v>
      </c>
      <c r="BG104" s="2">
        <v>1.1000000000000001</v>
      </c>
      <c r="BH104" s="2">
        <v>1.2</v>
      </c>
      <c r="BI104" s="2">
        <v>11.9</v>
      </c>
      <c r="BJ104" s="2">
        <v>12.5</v>
      </c>
      <c r="BK104" s="2">
        <v>2.4</v>
      </c>
      <c r="BL104" s="2">
        <v>2.5</v>
      </c>
      <c r="BM104" s="2">
        <v>5.0999999999999996</v>
      </c>
      <c r="BN104" s="2">
        <v>5.3</v>
      </c>
      <c r="CD104" s="27" t="s">
        <v>234</v>
      </c>
    </row>
    <row r="105" spans="1:82" ht="14.25" hidden="1" x14ac:dyDescent="0.45">
      <c r="A105" s="2" t="s">
        <v>245</v>
      </c>
      <c r="B105" s="2" t="s">
        <v>394</v>
      </c>
      <c r="C105" s="21" t="s">
        <v>297</v>
      </c>
      <c r="D105" s="2">
        <v>2020</v>
      </c>
      <c r="E105" s="15">
        <v>44005</v>
      </c>
      <c r="F105" s="16">
        <v>1</v>
      </c>
      <c r="G105" s="58"/>
      <c r="H105" s="13">
        <f>8.02+36.34</f>
        <v>44.36</v>
      </c>
      <c r="I105" s="13">
        <v>0.47</v>
      </c>
      <c r="J105" s="13">
        <v>0</v>
      </c>
      <c r="K105" s="13">
        <v>0</v>
      </c>
      <c r="L105" s="13">
        <v>0</v>
      </c>
      <c r="M105" s="13">
        <v>0</v>
      </c>
      <c r="N105" s="13">
        <v>3.39E-2</v>
      </c>
      <c r="O105" s="13">
        <v>6.76</v>
      </c>
      <c r="P105" s="13">
        <v>0</v>
      </c>
      <c r="Q105" s="13">
        <v>0</v>
      </c>
      <c r="R105" s="13">
        <f t="shared" si="5"/>
        <v>51.623899999999999</v>
      </c>
      <c r="S105" s="14">
        <f t="shared" si="4"/>
        <v>103.2478</v>
      </c>
      <c r="T105" s="12"/>
      <c r="U105" s="12"/>
      <c r="V105" s="2">
        <v>4.78</v>
      </c>
      <c r="W105" s="2">
        <v>0</v>
      </c>
      <c r="X105" s="2">
        <v>95.22</v>
      </c>
      <c r="Y105" s="2">
        <v>100</v>
      </c>
      <c r="Z105" s="2">
        <v>9.6</v>
      </c>
      <c r="AA105" s="2">
        <v>10.1</v>
      </c>
      <c r="AB105" s="2">
        <v>34.299999999999997</v>
      </c>
      <c r="AC105" s="2">
        <v>36</v>
      </c>
      <c r="AD105" s="2">
        <v>56.3</v>
      </c>
      <c r="AE105" s="2">
        <v>59.2</v>
      </c>
      <c r="AF105" s="2">
        <v>96</v>
      </c>
      <c r="AG105" s="2">
        <v>58.6</v>
      </c>
      <c r="AH105" s="2">
        <v>61.5</v>
      </c>
      <c r="AI105" s="2">
        <v>0.60029999999999994</v>
      </c>
      <c r="AJ105" s="2">
        <v>0.63039999999999996</v>
      </c>
      <c r="AK105" s="2">
        <v>0.58830000000000005</v>
      </c>
      <c r="AL105" s="2">
        <v>0.6179</v>
      </c>
      <c r="AM105" s="2">
        <v>0.33850000000000002</v>
      </c>
      <c r="AN105" s="2">
        <v>0.35549999999999998</v>
      </c>
      <c r="AO105" s="2">
        <v>0.39</v>
      </c>
      <c r="AP105" s="2">
        <v>0.41</v>
      </c>
      <c r="AQ105" s="2">
        <v>0.19</v>
      </c>
      <c r="AR105" s="2">
        <v>0.2</v>
      </c>
      <c r="AS105" s="2">
        <v>1.18</v>
      </c>
      <c r="AT105" s="2">
        <v>1.24</v>
      </c>
      <c r="AU105" s="2">
        <v>0.17</v>
      </c>
      <c r="AV105" s="2">
        <v>0.18</v>
      </c>
      <c r="AW105" s="2">
        <v>59</v>
      </c>
      <c r="AX105" s="2">
        <v>69.3</v>
      </c>
      <c r="AY105" s="2">
        <v>72.8</v>
      </c>
      <c r="AZ105" s="2">
        <v>118</v>
      </c>
      <c r="BA105" s="2">
        <v>9.56</v>
      </c>
      <c r="BB105" s="2">
        <v>10.039999999999999</v>
      </c>
      <c r="BC105" s="2">
        <v>4.51</v>
      </c>
      <c r="BD105" s="2">
        <v>4.74</v>
      </c>
      <c r="BE105" s="2">
        <v>2.7</v>
      </c>
      <c r="BF105" s="2">
        <v>2.9</v>
      </c>
      <c r="BG105" s="2">
        <v>1.9</v>
      </c>
      <c r="BH105" s="2">
        <v>2</v>
      </c>
      <c r="BI105" s="2">
        <v>19.2</v>
      </c>
      <c r="BJ105" s="2">
        <v>20.2</v>
      </c>
      <c r="BK105" s="2">
        <v>5.3</v>
      </c>
      <c r="BL105" s="2">
        <v>5.6</v>
      </c>
      <c r="BM105" s="2">
        <v>8.1</v>
      </c>
      <c r="BN105" s="2">
        <v>8.5</v>
      </c>
      <c r="CD105" s="27" t="s">
        <v>595</v>
      </c>
    </row>
    <row r="106" spans="1:82" ht="42.75" hidden="1" x14ac:dyDescent="0.45">
      <c r="A106" s="2" t="s">
        <v>247</v>
      </c>
      <c r="B106" s="2" t="s">
        <v>394</v>
      </c>
      <c r="C106" s="21" t="s">
        <v>297</v>
      </c>
      <c r="D106" s="2">
        <v>2020</v>
      </c>
      <c r="E106" s="15">
        <v>44005</v>
      </c>
      <c r="F106" s="16">
        <v>3</v>
      </c>
      <c r="G106" s="58"/>
      <c r="H106" s="13">
        <v>20.04</v>
      </c>
      <c r="I106" s="13">
        <v>0.24</v>
      </c>
      <c r="J106" s="13">
        <v>0</v>
      </c>
      <c r="K106" s="13">
        <v>4.66</v>
      </c>
      <c r="L106" s="13">
        <v>0</v>
      </c>
      <c r="M106" s="13">
        <v>0</v>
      </c>
      <c r="N106" s="13">
        <v>0</v>
      </c>
      <c r="O106" s="13">
        <v>0</v>
      </c>
      <c r="P106" s="13">
        <v>21.46</v>
      </c>
      <c r="Q106" s="13">
        <f>5.61+0.07</f>
        <v>5.6800000000000006</v>
      </c>
      <c r="R106" s="13">
        <f t="shared" si="5"/>
        <v>52.08</v>
      </c>
      <c r="S106" s="14">
        <f t="shared" si="4"/>
        <v>104.16</v>
      </c>
      <c r="T106" s="12"/>
      <c r="U106" s="12"/>
      <c r="V106" s="2">
        <v>4.4400000000000004</v>
      </c>
      <c r="W106" s="2">
        <v>0</v>
      </c>
      <c r="X106" s="2">
        <v>95.56</v>
      </c>
      <c r="Y106" s="2">
        <v>100</v>
      </c>
      <c r="Z106" s="2">
        <v>7.1</v>
      </c>
      <c r="AA106" s="2">
        <v>7.4</v>
      </c>
      <c r="AB106" s="2">
        <v>42.2</v>
      </c>
      <c r="AC106" s="2">
        <v>44.1</v>
      </c>
      <c r="AD106" s="2">
        <v>52.2</v>
      </c>
      <c r="AE106" s="2">
        <v>54.6</v>
      </c>
      <c r="AF106" s="2">
        <v>93</v>
      </c>
      <c r="AG106" s="2">
        <v>53.8</v>
      </c>
      <c r="AH106" s="2">
        <v>56.3</v>
      </c>
      <c r="AI106" s="2">
        <v>0.54710000000000003</v>
      </c>
      <c r="AJ106" s="2">
        <v>0.57250000000000001</v>
      </c>
      <c r="AK106" s="2">
        <v>0.51500000000000001</v>
      </c>
      <c r="AL106" s="2">
        <v>0.53890000000000005</v>
      </c>
      <c r="AM106" s="2">
        <v>0.27079999999999999</v>
      </c>
      <c r="AN106" s="2">
        <v>0.28339999999999999</v>
      </c>
      <c r="AO106" s="2">
        <v>1.1399999999999999</v>
      </c>
      <c r="AP106" s="2">
        <v>1.19</v>
      </c>
      <c r="AQ106" s="2">
        <v>7.0000000000000007E-2</v>
      </c>
      <c r="AR106" s="2">
        <v>7.0000000000000007E-2</v>
      </c>
      <c r="AS106" s="2">
        <v>0.56999999999999995</v>
      </c>
      <c r="AT106" s="2">
        <v>0.6</v>
      </c>
      <c r="AU106" s="2">
        <v>0.28999999999999998</v>
      </c>
      <c r="AV106" s="2">
        <v>0.3</v>
      </c>
      <c r="AW106" s="2">
        <v>52</v>
      </c>
      <c r="AX106" s="2">
        <v>72.8</v>
      </c>
      <c r="AY106" s="2">
        <v>76.099999999999994</v>
      </c>
      <c r="AZ106" s="2">
        <v>54</v>
      </c>
      <c r="BA106" s="2">
        <v>24.86</v>
      </c>
      <c r="BB106" s="2">
        <v>26.01</v>
      </c>
      <c r="BC106" s="2">
        <v>4.6399999999999997</v>
      </c>
      <c r="BD106" s="2">
        <v>4.8600000000000003</v>
      </c>
      <c r="BE106" s="2">
        <v>4.2</v>
      </c>
      <c r="BF106" s="2">
        <v>4.4000000000000004</v>
      </c>
      <c r="BG106" s="2">
        <v>0.6</v>
      </c>
      <c r="BH106" s="2">
        <v>0.6</v>
      </c>
      <c r="BI106" s="2">
        <v>8.1999999999999993</v>
      </c>
      <c r="BJ106" s="2">
        <v>8.6</v>
      </c>
      <c r="BK106" s="2">
        <v>3.9</v>
      </c>
      <c r="BL106" s="2">
        <v>4.0999999999999996</v>
      </c>
      <c r="BM106" s="2">
        <v>7.8</v>
      </c>
      <c r="BN106" s="2">
        <v>8.1</v>
      </c>
      <c r="BO106" s="2">
        <v>5.7</v>
      </c>
      <c r="BP106" s="2">
        <v>6</v>
      </c>
      <c r="BQ106" s="2">
        <v>38.799999999999997</v>
      </c>
      <c r="BR106" s="2">
        <v>40.6</v>
      </c>
      <c r="BS106" s="2">
        <v>56.3</v>
      </c>
      <c r="BT106" s="2">
        <v>58.9</v>
      </c>
      <c r="BU106" s="2">
        <v>90</v>
      </c>
      <c r="BV106" s="69">
        <v>51.2</v>
      </c>
      <c r="BW106" s="69">
        <v>53.6</v>
      </c>
      <c r="BX106" s="69">
        <v>47.395499999999998</v>
      </c>
      <c r="BY106" s="69">
        <v>49.595300000000002</v>
      </c>
      <c r="BZ106" s="69">
        <v>23.3</v>
      </c>
      <c r="CA106" s="69">
        <v>24.381399999999999</v>
      </c>
      <c r="CB106" s="69">
        <v>51.857900000000001</v>
      </c>
      <c r="CC106" s="69">
        <v>54.264800000000001</v>
      </c>
      <c r="CD106" s="27" t="s">
        <v>248</v>
      </c>
    </row>
    <row r="107" spans="1:82" ht="14.25" hidden="1" x14ac:dyDescent="0.45">
      <c r="A107" s="2" t="s">
        <v>249</v>
      </c>
      <c r="B107" s="2" t="s">
        <v>394</v>
      </c>
      <c r="C107" s="21" t="s">
        <v>297</v>
      </c>
      <c r="D107" s="2">
        <v>2020</v>
      </c>
      <c r="E107" s="15">
        <v>44005</v>
      </c>
      <c r="F107" s="16">
        <v>6</v>
      </c>
      <c r="G107" s="58"/>
      <c r="H107" s="13">
        <v>19.43</v>
      </c>
      <c r="I107" s="13">
        <v>4.63</v>
      </c>
      <c r="J107" s="13">
        <v>3.8E-3</v>
      </c>
      <c r="K107" s="13">
        <v>7.46</v>
      </c>
      <c r="L107" s="13">
        <v>0</v>
      </c>
      <c r="M107" s="13">
        <v>0</v>
      </c>
      <c r="N107" s="13">
        <v>1.3</v>
      </c>
      <c r="O107" s="13">
        <v>0.85</v>
      </c>
      <c r="P107" s="13">
        <v>0</v>
      </c>
      <c r="Q107" s="13">
        <v>6.39</v>
      </c>
      <c r="R107" s="13">
        <f t="shared" si="5"/>
        <v>40.063800000000001</v>
      </c>
      <c r="S107" s="14">
        <f t="shared" si="4"/>
        <v>80.127600000000001</v>
      </c>
      <c r="T107" s="12"/>
      <c r="U107" s="12">
        <v>6</v>
      </c>
      <c r="V107" s="2">
        <v>4.9000000000000004</v>
      </c>
      <c r="W107" s="2">
        <v>0</v>
      </c>
      <c r="X107" s="2">
        <v>95.1</v>
      </c>
      <c r="Y107" s="2">
        <v>100</v>
      </c>
      <c r="Z107" s="2">
        <v>8.5</v>
      </c>
      <c r="AA107" s="2">
        <v>8.9</v>
      </c>
      <c r="AB107" s="2">
        <v>38.4</v>
      </c>
      <c r="AC107" s="2">
        <v>40.4</v>
      </c>
      <c r="AD107" s="2">
        <v>63.9</v>
      </c>
      <c r="AE107" s="2">
        <v>67.2</v>
      </c>
      <c r="AF107" s="2">
        <v>79</v>
      </c>
      <c r="AG107" s="2">
        <v>53.7</v>
      </c>
      <c r="AH107" s="2">
        <v>56.5</v>
      </c>
      <c r="AI107" s="2">
        <v>0.54630000000000001</v>
      </c>
      <c r="AJ107" s="2">
        <v>0.57440000000000002</v>
      </c>
      <c r="AK107" s="2">
        <v>0.51500000000000001</v>
      </c>
      <c r="AL107" s="2">
        <v>0.54149999999999998</v>
      </c>
      <c r="AM107" s="2">
        <v>0.27179999999999999</v>
      </c>
      <c r="AN107" s="2">
        <v>0.2858</v>
      </c>
      <c r="AO107" s="2">
        <v>0.37</v>
      </c>
      <c r="AP107" s="2">
        <v>0.39</v>
      </c>
      <c r="AQ107" s="2">
        <v>0.12</v>
      </c>
      <c r="AR107" s="2">
        <v>0.13</v>
      </c>
      <c r="AS107" s="2">
        <v>0.56999999999999995</v>
      </c>
      <c r="AT107" s="2">
        <v>0.6</v>
      </c>
      <c r="AU107" s="2">
        <v>0.1</v>
      </c>
      <c r="AV107" s="2">
        <v>0.11</v>
      </c>
      <c r="AW107" s="2">
        <v>56</v>
      </c>
      <c r="AX107" s="2">
        <v>65.400000000000006</v>
      </c>
      <c r="AY107" s="2">
        <v>68.7</v>
      </c>
      <c r="AZ107" s="2">
        <v>105</v>
      </c>
      <c r="BA107" s="2">
        <v>6.79</v>
      </c>
      <c r="BB107" s="2">
        <v>7.14</v>
      </c>
      <c r="BC107" s="2">
        <v>4.8899999999999997</v>
      </c>
      <c r="BD107" s="2">
        <v>5.14</v>
      </c>
      <c r="BE107" s="2">
        <v>2.5</v>
      </c>
      <c r="BF107" s="2">
        <v>2.6</v>
      </c>
      <c r="BG107" s="2">
        <v>1.5</v>
      </c>
      <c r="BH107" s="2">
        <v>1.6</v>
      </c>
      <c r="BI107" s="2">
        <v>15.4</v>
      </c>
      <c r="BJ107" s="2">
        <v>16.2</v>
      </c>
      <c r="BK107" s="2">
        <v>3.1</v>
      </c>
      <c r="BL107" s="2">
        <v>3.3</v>
      </c>
      <c r="BM107" s="2">
        <v>5.3</v>
      </c>
      <c r="BN107" s="2">
        <v>5.6</v>
      </c>
      <c r="CD107" s="27" t="s">
        <v>597</v>
      </c>
    </row>
    <row r="108" spans="1:82" ht="14.25" hidden="1" x14ac:dyDescent="0.45">
      <c r="A108" s="2" t="s">
        <v>250</v>
      </c>
      <c r="B108" s="2" t="s">
        <v>394</v>
      </c>
      <c r="C108" s="21" t="s">
        <v>297</v>
      </c>
      <c r="D108" s="2">
        <v>2020</v>
      </c>
      <c r="E108" s="15">
        <v>44005</v>
      </c>
      <c r="F108" s="16">
        <v>7</v>
      </c>
      <c r="G108" s="58"/>
      <c r="H108" s="13">
        <v>3.02</v>
      </c>
      <c r="I108" s="13">
        <v>5.72</v>
      </c>
      <c r="J108" s="13">
        <v>0</v>
      </c>
      <c r="K108" s="13">
        <v>10.38</v>
      </c>
      <c r="L108" s="13">
        <v>0</v>
      </c>
      <c r="M108" s="13">
        <v>0</v>
      </c>
      <c r="N108" s="13">
        <f>0.39+0.4</f>
        <v>0.79</v>
      </c>
      <c r="O108" s="13">
        <v>0</v>
      </c>
      <c r="P108" s="13">
        <v>0</v>
      </c>
      <c r="Q108" s="13">
        <v>4.7300000000000004</v>
      </c>
      <c r="R108" s="13">
        <f t="shared" si="5"/>
        <v>24.64</v>
      </c>
      <c r="S108" s="14">
        <f t="shared" si="4"/>
        <v>49.28</v>
      </c>
      <c r="T108" s="12"/>
      <c r="U108" s="12"/>
      <c r="V108" s="2">
        <v>5.41</v>
      </c>
      <c r="W108" s="2">
        <v>0</v>
      </c>
      <c r="X108" s="2">
        <v>94.59</v>
      </c>
      <c r="Y108" s="2">
        <v>100</v>
      </c>
      <c r="Z108" s="2">
        <v>7.7</v>
      </c>
      <c r="AA108" s="2">
        <v>8.1</v>
      </c>
      <c r="AB108" s="2">
        <v>37.799999999999997</v>
      </c>
      <c r="AC108" s="2">
        <v>39.9</v>
      </c>
      <c r="AD108" s="2">
        <v>62.7</v>
      </c>
      <c r="AE108" s="2">
        <v>66.3</v>
      </c>
      <c r="AF108" s="2">
        <v>81</v>
      </c>
      <c r="AG108" s="2">
        <v>53.9</v>
      </c>
      <c r="AH108" s="2">
        <v>57</v>
      </c>
      <c r="AI108" s="2">
        <v>0.54900000000000004</v>
      </c>
      <c r="AJ108" s="2">
        <v>0.58040000000000003</v>
      </c>
      <c r="AK108" s="2">
        <v>0.52</v>
      </c>
      <c r="AL108" s="2">
        <v>0.54979999999999996</v>
      </c>
      <c r="AM108" s="2">
        <v>0.27750000000000002</v>
      </c>
      <c r="AN108" s="2">
        <v>0.29339999999999999</v>
      </c>
      <c r="AO108" s="2">
        <v>0.41</v>
      </c>
      <c r="AP108" s="2">
        <v>0.43</v>
      </c>
      <c r="AQ108" s="2">
        <v>0.09</v>
      </c>
      <c r="AR108" s="2">
        <v>0.1</v>
      </c>
      <c r="AS108" s="2">
        <v>0.37</v>
      </c>
      <c r="AT108" s="2">
        <v>0.39</v>
      </c>
      <c r="AU108" s="2">
        <v>7.0000000000000007E-2</v>
      </c>
      <c r="AV108" s="2">
        <v>7.0000000000000007E-2</v>
      </c>
      <c r="AW108" s="2">
        <v>59</v>
      </c>
      <c r="AX108" s="2">
        <v>66.7</v>
      </c>
      <c r="AY108" s="2">
        <v>70.5</v>
      </c>
      <c r="AZ108" s="2">
        <v>118</v>
      </c>
      <c r="BA108" s="2">
        <v>4.71</v>
      </c>
      <c r="BB108" s="2">
        <v>4.9800000000000004</v>
      </c>
      <c r="BC108" s="2">
        <v>4.6100000000000003</v>
      </c>
      <c r="BD108" s="2">
        <v>4.87</v>
      </c>
      <c r="BE108" s="2">
        <v>2</v>
      </c>
      <c r="BF108" s="2">
        <v>2.2000000000000002</v>
      </c>
      <c r="BG108" s="2">
        <v>1.6</v>
      </c>
      <c r="BH108" s="2">
        <v>1.7</v>
      </c>
      <c r="BI108" s="2">
        <v>19</v>
      </c>
      <c r="BJ108" s="2">
        <v>20.100000000000001</v>
      </c>
      <c r="BK108" s="2">
        <v>3.6</v>
      </c>
      <c r="BL108" s="2">
        <v>3.8</v>
      </c>
      <c r="BM108" s="2">
        <v>6.1</v>
      </c>
      <c r="BN108" s="2">
        <v>6.5</v>
      </c>
      <c r="CD108" s="27" t="s">
        <v>599</v>
      </c>
    </row>
    <row r="109" spans="1:82" ht="14.25" hidden="1" x14ac:dyDescent="0.45">
      <c r="A109" s="2" t="s">
        <v>251</v>
      </c>
      <c r="B109" s="2" t="s">
        <v>394</v>
      </c>
      <c r="C109" s="21" t="s">
        <v>297</v>
      </c>
      <c r="D109" s="2">
        <v>2020</v>
      </c>
      <c r="E109" s="15">
        <v>44005</v>
      </c>
      <c r="F109" s="16">
        <v>8</v>
      </c>
      <c r="G109" s="58"/>
      <c r="H109" s="13">
        <v>12.18</v>
      </c>
      <c r="I109" s="13">
        <v>0</v>
      </c>
      <c r="J109" s="13">
        <v>2.5000000000000001E-3</v>
      </c>
      <c r="K109" s="13">
        <v>0.35</v>
      </c>
      <c r="L109" s="13">
        <v>0</v>
      </c>
      <c r="M109" s="13">
        <v>0</v>
      </c>
      <c r="N109" s="13">
        <f>0.51+0.0051</f>
        <v>0.5151</v>
      </c>
      <c r="O109" s="13">
        <v>0.54</v>
      </c>
      <c r="P109" s="13">
        <v>0</v>
      </c>
      <c r="Q109" s="13">
        <v>9.11</v>
      </c>
      <c r="R109" s="13">
        <f t="shared" si="5"/>
        <v>22.697599999999998</v>
      </c>
      <c r="S109" s="14">
        <f t="shared" si="4"/>
        <v>45.395199999999996</v>
      </c>
      <c r="T109" s="12">
        <v>38</v>
      </c>
      <c r="U109" s="12">
        <v>1</v>
      </c>
      <c r="V109" s="2">
        <v>5.22</v>
      </c>
      <c r="W109" s="2">
        <v>0</v>
      </c>
      <c r="X109" s="2">
        <v>94.78</v>
      </c>
      <c r="Y109" s="2">
        <v>100</v>
      </c>
      <c r="Z109" s="2">
        <v>5.9</v>
      </c>
      <c r="AA109" s="2">
        <v>6.2</v>
      </c>
      <c r="AB109" s="2">
        <v>41.8</v>
      </c>
      <c r="AC109" s="2">
        <v>44.1</v>
      </c>
      <c r="AD109" s="2">
        <v>65.8</v>
      </c>
      <c r="AE109" s="2">
        <v>69.5</v>
      </c>
      <c r="AF109" s="2">
        <v>73</v>
      </c>
      <c r="AG109" s="2">
        <v>49.5</v>
      </c>
      <c r="AH109" s="2">
        <v>52.3</v>
      </c>
      <c r="AI109" s="2">
        <v>0.49990000000000001</v>
      </c>
      <c r="AJ109" s="2">
        <v>0.52739999999999998</v>
      </c>
      <c r="AK109" s="2">
        <v>0.45090000000000002</v>
      </c>
      <c r="AL109" s="2">
        <v>0.4758</v>
      </c>
      <c r="AM109" s="2">
        <v>0.21329999999999999</v>
      </c>
      <c r="AN109" s="2">
        <v>0.22509999999999999</v>
      </c>
      <c r="AO109" s="2">
        <v>0.39</v>
      </c>
      <c r="AP109" s="2">
        <v>0.41</v>
      </c>
      <c r="AQ109" s="2">
        <v>0.1</v>
      </c>
      <c r="AR109" s="2">
        <v>0.11</v>
      </c>
      <c r="AS109" s="2">
        <v>0.52</v>
      </c>
      <c r="AT109" s="2">
        <v>0.55000000000000004</v>
      </c>
      <c r="AU109" s="2">
        <v>7.0000000000000007E-2</v>
      </c>
      <c r="AV109" s="2">
        <v>7.0000000000000007E-2</v>
      </c>
      <c r="AW109" s="2">
        <v>66</v>
      </c>
      <c r="AX109" s="2">
        <v>69.900000000000006</v>
      </c>
      <c r="AY109" s="2">
        <v>73.7</v>
      </c>
      <c r="AZ109" s="2">
        <v>108</v>
      </c>
      <c r="BA109" s="2">
        <v>6.38</v>
      </c>
      <c r="BB109" s="2">
        <v>6.73</v>
      </c>
      <c r="BC109" s="2">
        <v>3.57</v>
      </c>
      <c r="BD109" s="2">
        <v>3.77</v>
      </c>
      <c r="BE109" s="2">
        <v>2.6</v>
      </c>
      <c r="BF109" s="2">
        <v>2.7</v>
      </c>
      <c r="BG109" s="2">
        <v>0.9</v>
      </c>
      <c r="BH109" s="2">
        <v>1</v>
      </c>
      <c r="BI109" s="2">
        <v>16.2</v>
      </c>
      <c r="BJ109" s="2">
        <v>17.100000000000001</v>
      </c>
      <c r="BK109" s="2">
        <v>3.1</v>
      </c>
      <c r="BL109" s="2">
        <v>3.2</v>
      </c>
      <c r="BM109" s="2">
        <v>5.8</v>
      </c>
      <c r="BN109" s="2">
        <v>6.2</v>
      </c>
      <c r="CD109" s="27" t="s">
        <v>246</v>
      </c>
    </row>
    <row r="110" spans="1:82" ht="14.25" hidden="1" x14ac:dyDescent="0.45">
      <c r="A110" s="2" t="s">
        <v>252</v>
      </c>
      <c r="B110" s="2" t="s">
        <v>394</v>
      </c>
      <c r="C110" s="21" t="s">
        <v>297</v>
      </c>
      <c r="D110" s="2">
        <v>2020</v>
      </c>
      <c r="E110" s="15">
        <v>44005</v>
      </c>
      <c r="F110" s="16">
        <v>10</v>
      </c>
      <c r="G110" s="58"/>
      <c r="H110" s="13">
        <v>23.14</v>
      </c>
      <c r="I110" s="13">
        <v>2.29E-2</v>
      </c>
      <c r="J110" s="13">
        <v>2.92E-2</v>
      </c>
      <c r="K110" s="13">
        <v>4.1100000000000003</v>
      </c>
      <c r="L110" s="13">
        <v>0</v>
      </c>
      <c r="M110" s="13">
        <v>0</v>
      </c>
      <c r="N110" s="13">
        <v>0.34</v>
      </c>
      <c r="O110" s="13">
        <v>0</v>
      </c>
      <c r="P110" s="13">
        <v>0</v>
      </c>
      <c r="Q110" s="13">
        <v>6.34</v>
      </c>
      <c r="R110" s="13">
        <f t="shared" si="5"/>
        <v>33.982100000000003</v>
      </c>
      <c r="S110" s="14">
        <f t="shared" si="4"/>
        <v>67.964200000000005</v>
      </c>
      <c r="T110" s="12"/>
      <c r="U110" s="12"/>
      <c r="V110" s="2">
        <v>5.16</v>
      </c>
      <c r="W110" s="2">
        <v>0</v>
      </c>
      <c r="X110" s="2">
        <v>94.84</v>
      </c>
      <c r="Y110" s="2">
        <v>100</v>
      </c>
      <c r="Z110" s="2">
        <v>9</v>
      </c>
      <c r="AA110" s="2">
        <v>9.5</v>
      </c>
      <c r="AB110" s="2">
        <v>34.5</v>
      </c>
      <c r="AC110" s="2">
        <v>36.4</v>
      </c>
      <c r="AD110" s="2">
        <v>62.9</v>
      </c>
      <c r="AE110" s="2">
        <v>66.400000000000006</v>
      </c>
      <c r="AF110" s="2">
        <v>85</v>
      </c>
      <c r="AG110" s="2">
        <v>57.9</v>
      </c>
      <c r="AH110" s="2">
        <v>61.1</v>
      </c>
      <c r="AI110" s="2">
        <v>0.59319999999999995</v>
      </c>
      <c r="AJ110" s="2">
        <v>0.62539999999999996</v>
      </c>
      <c r="AK110" s="2">
        <v>0.5796</v>
      </c>
      <c r="AL110" s="2">
        <v>0.61119999999999997</v>
      </c>
      <c r="AM110" s="2">
        <v>0.33139999999999997</v>
      </c>
      <c r="AN110" s="2">
        <v>0.34949999999999998</v>
      </c>
      <c r="AO110" s="2">
        <v>0.35</v>
      </c>
      <c r="AP110" s="2">
        <v>0.37</v>
      </c>
      <c r="AQ110" s="2">
        <v>0.15</v>
      </c>
      <c r="AR110" s="2">
        <v>0.16</v>
      </c>
      <c r="AS110" s="2">
        <v>0.84</v>
      </c>
      <c r="AT110" s="2">
        <v>0.89</v>
      </c>
      <c r="AU110" s="2">
        <v>0.15</v>
      </c>
      <c r="AV110" s="2">
        <v>0.16</v>
      </c>
      <c r="AW110" s="2">
        <v>53</v>
      </c>
      <c r="AX110" s="2">
        <v>65</v>
      </c>
      <c r="AY110" s="2">
        <v>68.5</v>
      </c>
      <c r="AZ110" s="2">
        <v>116</v>
      </c>
      <c r="BA110" s="2">
        <v>4.57</v>
      </c>
      <c r="BB110" s="2">
        <v>4.82</v>
      </c>
      <c r="BC110" s="2">
        <v>4.9400000000000004</v>
      </c>
      <c r="BD110" s="2">
        <v>5.21</v>
      </c>
      <c r="BE110" s="2">
        <v>3.4</v>
      </c>
      <c r="BF110" s="2">
        <v>3.6</v>
      </c>
      <c r="BG110" s="2">
        <v>2.1</v>
      </c>
      <c r="BH110" s="2">
        <v>2.2000000000000002</v>
      </c>
      <c r="BI110" s="2">
        <v>17.899999999999999</v>
      </c>
      <c r="BJ110" s="2">
        <v>18.899999999999999</v>
      </c>
      <c r="BK110" s="2">
        <v>5</v>
      </c>
      <c r="BL110" s="2">
        <v>5.3</v>
      </c>
      <c r="BM110" s="2">
        <v>6.5</v>
      </c>
      <c r="BN110" s="2">
        <v>6.9</v>
      </c>
      <c r="CD110" s="27" t="s">
        <v>246</v>
      </c>
    </row>
    <row r="111" spans="1:82" ht="14.25" hidden="1" x14ac:dyDescent="0.45">
      <c r="A111" s="2" t="s">
        <v>253</v>
      </c>
      <c r="B111" s="2" t="s">
        <v>394</v>
      </c>
      <c r="C111" s="21" t="s">
        <v>297</v>
      </c>
      <c r="D111" s="2">
        <v>2020</v>
      </c>
      <c r="E111" s="15">
        <v>44005</v>
      </c>
      <c r="F111" s="16">
        <v>11</v>
      </c>
      <c r="G111" s="58"/>
      <c r="H111" s="13">
        <v>9.91</v>
      </c>
      <c r="I111" s="13">
        <v>6.25</v>
      </c>
      <c r="J111" s="13">
        <v>1.47</v>
      </c>
      <c r="K111" s="13">
        <v>0.38</v>
      </c>
      <c r="L111" s="13">
        <v>0</v>
      </c>
      <c r="M111" s="13">
        <v>0</v>
      </c>
      <c r="N111" s="13">
        <v>0.53</v>
      </c>
      <c r="O111" s="13">
        <v>0.08</v>
      </c>
      <c r="P111" s="13">
        <v>0</v>
      </c>
      <c r="Q111" s="13">
        <v>1.45</v>
      </c>
      <c r="R111" s="13">
        <f t="shared" si="5"/>
        <v>20.069999999999997</v>
      </c>
      <c r="S111" s="14">
        <f t="shared" si="4"/>
        <v>40.139999999999993</v>
      </c>
      <c r="T111" s="12">
        <v>3</v>
      </c>
      <c r="U111" s="12">
        <v>18</v>
      </c>
      <c r="V111" s="2">
        <v>5.65</v>
      </c>
      <c r="W111" s="2">
        <v>0</v>
      </c>
      <c r="X111" s="2">
        <v>94.35</v>
      </c>
      <c r="Y111" s="2">
        <v>100</v>
      </c>
      <c r="Z111" s="2">
        <v>8.1999999999999993</v>
      </c>
      <c r="AA111" s="2">
        <v>8.6999999999999993</v>
      </c>
      <c r="AB111" s="2">
        <v>36.5</v>
      </c>
      <c r="AC111" s="2">
        <v>38.700000000000003</v>
      </c>
      <c r="AD111" s="2">
        <v>63.7</v>
      </c>
      <c r="AE111" s="2">
        <v>67.599999999999994</v>
      </c>
      <c r="AF111" s="2">
        <v>81</v>
      </c>
      <c r="AG111" s="2">
        <v>55.1</v>
      </c>
      <c r="AH111" s="2">
        <v>58.4</v>
      </c>
      <c r="AI111" s="2">
        <v>0.56240000000000001</v>
      </c>
      <c r="AJ111" s="2">
        <v>0.59609999999999996</v>
      </c>
      <c r="AK111" s="2">
        <v>0.53910000000000002</v>
      </c>
      <c r="AL111" s="2">
        <v>0.57140000000000002</v>
      </c>
      <c r="AM111" s="2">
        <v>0.29549999999999998</v>
      </c>
      <c r="AN111" s="2">
        <v>0.31319999999999998</v>
      </c>
      <c r="AO111" s="2">
        <v>0.41</v>
      </c>
      <c r="AP111" s="2">
        <v>0.43</v>
      </c>
      <c r="AQ111" s="2">
        <v>0.11</v>
      </c>
      <c r="AR111" s="2">
        <v>0.12</v>
      </c>
      <c r="AS111" s="2">
        <v>0.63</v>
      </c>
      <c r="AT111" s="2">
        <v>0.67</v>
      </c>
      <c r="AU111" s="2">
        <v>0.13</v>
      </c>
      <c r="AV111" s="2">
        <v>0.14000000000000001</v>
      </c>
      <c r="AW111" s="2">
        <v>51</v>
      </c>
      <c r="AX111" s="2">
        <v>63</v>
      </c>
      <c r="AY111" s="2">
        <v>66.8</v>
      </c>
      <c r="AZ111" s="2">
        <v>109</v>
      </c>
      <c r="BA111" s="2">
        <v>3.93</v>
      </c>
      <c r="BB111" s="2">
        <v>4.17</v>
      </c>
      <c r="BC111" s="2">
        <v>5.14</v>
      </c>
      <c r="BD111" s="2">
        <v>5.45</v>
      </c>
      <c r="BE111" s="2">
        <v>2.6</v>
      </c>
      <c r="BF111" s="2">
        <v>2.7</v>
      </c>
      <c r="BG111" s="2">
        <v>2.5</v>
      </c>
      <c r="BH111" s="2">
        <v>2.7</v>
      </c>
      <c r="BI111" s="2">
        <v>18</v>
      </c>
      <c r="BJ111" s="2">
        <v>19</v>
      </c>
      <c r="BK111" s="2">
        <v>3.7</v>
      </c>
      <c r="BL111" s="2">
        <v>3.9</v>
      </c>
      <c r="BM111" s="2">
        <v>5.0999999999999996</v>
      </c>
      <c r="BN111" s="2">
        <v>5.4</v>
      </c>
      <c r="CD111" s="27" t="s">
        <v>602</v>
      </c>
    </row>
    <row r="112" spans="1:82" ht="14.25" hidden="1" x14ac:dyDescent="0.45">
      <c r="A112" s="2" t="s">
        <v>254</v>
      </c>
      <c r="B112" s="2" t="s">
        <v>394</v>
      </c>
      <c r="C112" s="21" t="s">
        <v>297</v>
      </c>
      <c r="D112" s="2">
        <v>2020</v>
      </c>
      <c r="E112" s="15">
        <v>44005</v>
      </c>
      <c r="F112" s="16">
        <v>12</v>
      </c>
      <c r="G112" s="58"/>
      <c r="H112" s="13">
        <v>33.58</v>
      </c>
      <c r="I112" s="13">
        <f>18.07+21.59</f>
        <v>39.659999999999997</v>
      </c>
      <c r="J112" s="13">
        <v>0</v>
      </c>
      <c r="K112" s="13">
        <v>3.72</v>
      </c>
      <c r="L112" s="13">
        <v>0.99</v>
      </c>
      <c r="M112" s="13">
        <v>0</v>
      </c>
      <c r="N112" s="13">
        <v>4.4999999999999998E-2</v>
      </c>
      <c r="O112" s="13">
        <v>0.86</v>
      </c>
      <c r="P112" s="13">
        <v>0</v>
      </c>
      <c r="Q112" s="13">
        <v>14.96</v>
      </c>
      <c r="R112" s="13">
        <f t="shared" si="5"/>
        <v>93.814999999999998</v>
      </c>
      <c r="S112" s="14">
        <f t="shared" si="4"/>
        <v>187.63</v>
      </c>
      <c r="T112" s="12"/>
      <c r="U112" s="12"/>
      <c r="V112" s="2">
        <v>4.72</v>
      </c>
      <c r="W112" s="2">
        <v>0</v>
      </c>
      <c r="X112" s="2">
        <v>95.28</v>
      </c>
      <c r="Y112" s="2">
        <v>100</v>
      </c>
      <c r="Z112" s="2">
        <v>8.6</v>
      </c>
      <c r="AA112" s="2">
        <v>9</v>
      </c>
      <c r="AB112" s="2">
        <v>37.299999999999997</v>
      </c>
      <c r="AC112" s="2">
        <v>39.200000000000003</v>
      </c>
      <c r="AD112" s="2">
        <v>62.8</v>
      </c>
      <c r="AE112" s="2">
        <v>65.900000000000006</v>
      </c>
      <c r="AF112" s="2">
        <v>82</v>
      </c>
      <c r="AG112" s="2">
        <v>55.2</v>
      </c>
      <c r="AH112" s="2">
        <v>57.9</v>
      </c>
      <c r="AI112" s="2">
        <v>0.56240000000000001</v>
      </c>
      <c r="AJ112" s="2">
        <v>0.59030000000000005</v>
      </c>
      <c r="AK112" s="2">
        <v>0.53680000000000005</v>
      </c>
      <c r="AL112" s="2">
        <v>0.56340000000000001</v>
      </c>
      <c r="AM112" s="2">
        <v>0.29139999999999999</v>
      </c>
      <c r="AN112" s="2">
        <v>0.30590000000000001</v>
      </c>
      <c r="AO112" s="2">
        <v>0.38</v>
      </c>
      <c r="AP112" s="2">
        <v>0.4</v>
      </c>
      <c r="AQ112" s="2">
        <v>0.13</v>
      </c>
      <c r="AR112" s="2">
        <v>0.14000000000000001</v>
      </c>
      <c r="AS112" s="2">
        <v>0.72</v>
      </c>
      <c r="AT112" s="2">
        <v>0.76</v>
      </c>
      <c r="AU112" s="2">
        <v>0.12</v>
      </c>
      <c r="AV112" s="2">
        <v>0.13</v>
      </c>
      <c r="AW112" s="2">
        <v>51</v>
      </c>
      <c r="AX112" s="2">
        <v>63.9</v>
      </c>
      <c r="AY112" s="2">
        <v>67.099999999999994</v>
      </c>
      <c r="AZ112" s="2">
        <v>106</v>
      </c>
      <c r="BA112" s="2">
        <v>5.34</v>
      </c>
      <c r="BB112" s="2">
        <v>5.6</v>
      </c>
      <c r="BC112" s="2">
        <v>5.6</v>
      </c>
      <c r="BD112" s="2">
        <v>5.88</v>
      </c>
      <c r="BE112" s="2">
        <v>2.5</v>
      </c>
      <c r="BF112" s="2">
        <v>2.6</v>
      </c>
      <c r="BG112" s="2">
        <v>1.9</v>
      </c>
      <c r="BH112" s="2">
        <v>2</v>
      </c>
      <c r="BI112" s="2">
        <v>18.100000000000001</v>
      </c>
      <c r="BJ112" s="2">
        <v>19</v>
      </c>
      <c r="BK112" s="2">
        <v>4.2</v>
      </c>
      <c r="BL112" s="2">
        <v>4.4000000000000004</v>
      </c>
      <c r="BM112" s="2">
        <v>6.4</v>
      </c>
      <c r="BN112" s="2">
        <v>6.7</v>
      </c>
      <c r="CD112" s="27" t="s">
        <v>604</v>
      </c>
    </row>
    <row r="113" spans="1:82" ht="14.25" hidden="1" x14ac:dyDescent="0.45">
      <c r="A113" s="2" t="s">
        <v>255</v>
      </c>
      <c r="B113" s="2" t="s">
        <v>399</v>
      </c>
      <c r="C113" s="21" t="s">
        <v>297</v>
      </c>
      <c r="D113" s="2">
        <v>2020</v>
      </c>
      <c r="E113" s="15">
        <v>44039</v>
      </c>
      <c r="F113" s="16">
        <v>1</v>
      </c>
      <c r="G113" s="58"/>
      <c r="H113" s="13">
        <v>1.6</v>
      </c>
      <c r="I113" s="13">
        <v>7.27</v>
      </c>
      <c r="J113" s="13">
        <v>1.6400000000000001E-2</v>
      </c>
      <c r="K113" s="13">
        <v>5.61</v>
      </c>
      <c r="L113" s="13">
        <v>0</v>
      </c>
      <c r="M113" s="13">
        <v>0</v>
      </c>
      <c r="N113" s="13">
        <v>6.1999999999999998E-3</v>
      </c>
      <c r="O113" s="13">
        <v>0.24</v>
      </c>
      <c r="P113" s="13">
        <v>0</v>
      </c>
      <c r="Q113" s="13">
        <v>6.08</v>
      </c>
      <c r="R113" s="13">
        <f t="shared" si="5"/>
        <v>20.822600000000001</v>
      </c>
      <c r="S113" s="14">
        <f t="shared" si="4"/>
        <v>41.645200000000003</v>
      </c>
      <c r="T113" s="12"/>
      <c r="U113" s="12">
        <v>9</v>
      </c>
      <c r="V113" s="2">
        <v>5.68</v>
      </c>
      <c r="W113" s="2">
        <v>0</v>
      </c>
      <c r="X113" s="2">
        <v>94.32</v>
      </c>
      <c r="Y113" s="2">
        <v>100</v>
      </c>
      <c r="Z113" s="2">
        <v>7</v>
      </c>
      <c r="AA113" s="2">
        <v>7.5</v>
      </c>
      <c r="AB113" s="2">
        <v>42.4</v>
      </c>
      <c r="AC113" s="2">
        <v>44.9</v>
      </c>
      <c r="AD113" s="2">
        <v>65</v>
      </c>
      <c r="AE113" s="2">
        <v>68.900000000000006</v>
      </c>
      <c r="AF113" s="2">
        <v>73</v>
      </c>
      <c r="AG113" s="2">
        <v>48.4</v>
      </c>
      <c r="AH113" s="2">
        <v>51.3</v>
      </c>
      <c r="AI113" s="2">
        <v>0.48759999999999998</v>
      </c>
      <c r="AJ113" s="2">
        <v>0.51700000000000002</v>
      </c>
      <c r="AK113" s="2">
        <v>0.43480000000000002</v>
      </c>
      <c r="AL113" s="2">
        <v>0.46100000000000002</v>
      </c>
      <c r="AM113" s="2">
        <v>0.1993</v>
      </c>
      <c r="AN113" s="2">
        <v>0.21129999999999999</v>
      </c>
      <c r="AO113" s="2">
        <v>0.4</v>
      </c>
      <c r="AP113" s="2">
        <v>0.42</v>
      </c>
      <c r="AQ113" s="2">
        <v>7.0000000000000007E-2</v>
      </c>
      <c r="AR113" s="2">
        <v>7.0000000000000007E-2</v>
      </c>
      <c r="AS113" s="2">
        <v>0.36</v>
      </c>
      <c r="AT113" s="2">
        <v>0.38</v>
      </c>
      <c r="AU113" s="2">
        <v>0.03</v>
      </c>
      <c r="AV113" s="2">
        <v>0.03</v>
      </c>
      <c r="AW113" s="2">
        <v>63</v>
      </c>
      <c r="AX113" s="2">
        <v>67.099999999999994</v>
      </c>
      <c r="AY113" s="2">
        <v>71.099999999999994</v>
      </c>
      <c r="AZ113" s="2">
        <v>106</v>
      </c>
      <c r="BA113" s="2">
        <v>6.83</v>
      </c>
      <c r="BB113" s="2">
        <v>7.24</v>
      </c>
      <c r="BC113" s="2">
        <v>4.17</v>
      </c>
      <c r="BD113" s="2">
        <v>4.42</v>
      </c>
      <c r="BE113" s="2">
        <v>1.5</v>
      </c>
      <c r="BF113" s="2">
        <v>1.6</v>
      </c>
      <c r="BG113" s="2">
        <v>0.3</v>
      </c>
      <c r="BH113" s="2">
        <v>0.4</v>
      </c>
      <c r="BI113" s="2">
        <v>15</v>
      </c>
      <c r="BJ113" s="2">
        <v>15.9</v>
      </c>
      <c r="BK113" s="2">
        <v>2.5</v>
      </c>
      <c r="BL113" s="2">
        <v>2.6</v>
      </c>
      <c r="BM113" s="2">
        <v>5.6</v>
      </c>
      <c r="BN113" s="2">
        <v>6</v>
      </c>
      <c r="CD113" s="27" t="s">
        <v>256</v>
      </c>
    </row>
    <row r="114" spans="1:82" ht="14.25" hidden="1" x14ac:dyDescent="0.45">
      <c r="A114" s="2" t="s">
        <v>257</v>
      </c>
      <c r="B114" s="2" t="s">
        <v>399</v>
      </c>
      <c r="C114" s="21" t="s">
        <v>297</v>
      </c>
      <c r="D114" s="2">
        <v>2020</v>
      </c>
      <c r="E114" s="15">
        <v>44039</v>
      </c>
      <c r="F114" s="16">
        <v>2</v>
      </c>
      <c r="G114" s="58"/>
      <c r="H114" s="13">
        <v>4.8600000000000003</v>
      </c>
      <c r="I114" s="13">
        <v>4.29</v>
      </c>
      <c r="J114" s="13">
        <v>3.31</v>
      </c>
      <c r="K114" s="13">
        <v>2.2200000000000002</v>
      </c>
      <c r="L114" s="13">
        <v>3.54</v>
      </c>
      <c r="M114" s="13">
        <v>5.7999999999999996E-3</v>
      </c>
      <c r="N114" s="13">
        <v>0.71</v>
      </c>
      <c r="O114" s="13">
        <v>0.42</v>
      </c>
      <c r="P114" s="13">
        <v>0</v>
      </c>
      <c r="Q114" s="13">
        <v>10.4</v>
      </c>
      <c r="R114" s="13">
        <f t="shared" si="5"/>
        <v>29.755800000000008</v>
      </c>
      <c r="S114" s="14">
        <f t="shared" si="4"/>
        <v>59.511600000000016</v>
      </c>
      <c r="T114" s="12"/>
      <c r="U114" s="12"/>
      <c r="V114" s="2">
        <v>5.73</v>
      </c>
      <c r="W114" s="2">
        <v>0</v>
      </c>
      <c r="X114" s="2">
        <v>94.27</v>
      </c>
      <c r="Y114" s="2">
        <v>100</v>
      </c>
      <c r="Z114" s="2">
        <v>7.4</v>
      </c>
      <c r="AA114" s="2">
        <v>7.8</v>
      </c>
      <c r="AB114" s="2">
        <v>42.4</v>
      </c>
      <c r="AC114" s="2">
        <v>45</v>
      </c>
      <c r="AD114" s="2">
        <v>64.5</v>
      </c>
      <c r="AE114" s="2">
        <v>68.400000000000006</v>
      </c>
      <c r="AF114" s="2">
        <v>73</v>
      </c>
      <c r="AG114" s="2">
        <v>48.3</v>
      </c>
      <c r="AH114" s="2">
        <v>51.2</v>
      </c>
      <c r="AI114" s="2">
        <v>0.48649999999999999</v>
      </c>
      <c r="AJ114" s="2">
        <v>0.5161</v>
      </c>
      <c r="AK114" s="2">
        <v>0.43340000000000001</v>
      </c>
      <c r="AL114" s="2">
        <v>0.4597</v>
      </c>
      <c r="AM114" s="2">
        <v>0.1981</v>
      </c>
      <c r="AN114" s="2">
        <v>0.21010000000000001</v>
      </c>
      <c r="AO114" s="2">
        <v>0.47</v>
      </c>
      <c r="AP114" s="2">
        <v>0.5</v>
      </c>
      <c r="AQ114" s="2">
        <v>0.08</v>
      </c>
      <c r="AR114" s="2">
        <v>0.09</v>
      </c>
      <c r="AS114" s="2">
        <v>0.7</v>
      </c>
      <c r="AT114" s="2">
        <v>0.74</v>
      </c>
      <c r="AU114" s="2">
        <v>0.09</v>
      </c>
      <c r="AV114" s="2">
        <v>0.1</v>
      </c>
      <c r="AW114" s="2">
        <v>57</v>
      </c>
      <c r="AX114" s="2">
        <v>65.900000000000006</v>
      </c>
      <c r="AY114" s="2">
        <v>69.900000000000006</v>
      </c>
      <c r="AZ114" s="2">
        <v>103</v>
      </c>
      <c r="BA114" s="2">
        <v>4.8600000000000003</v>
      </c>
      <c r="BB114" s="2">
        <v>5.16</v>
      </c>
      <c r="BC114" s="2">
        <v>5.35</v>
      </c>
      <c r="BD114" s="2">
        <v>5.68</v>
      </c>
      <c r="BE114" s="2">
        <v>1.8</v>
      </c>
      <c r="BF114" s="2">
        <v>1.9</v>
      </c>
      <c r="BG114" s="2">
        <v>1.4</v>
      </c>
      <c r="BH114" s="2">
        <v>1.4</v>
      </c>
      <c r="BI114" s="2">
        <v>17</v>
      </c>
      <c r="BJ114" s="2">
        <v>18</v>
      </c>
      <c r="BK114" s="2">
        <v>3.1</v>
      </c>
      <c r="BL114" s="2">
        <v>3.3</v>
      </c>
      <c r="BM114" s="2">
        <v>5.2</v>
      </c>
      <c r="BN114" s="2">
        <v>5.5</v>
      </c>
      <c r="CD114" s="27" t="s">
        <v>582</v>
      </c>
    </row>
    <row r="115" spans="1:82" ht="14.25" hidden="1" x14ac:dyDescent="0.45">
      <c r="A115" s="2" t="s">
        <v>258</v>
      </c>
      <c r="B115" s="2" t="s">
        <v>399</v>
      </c>
      <c r="C115" s="21" t="s">
        <v>297</v>
      </c>
      <c r="D115" s="2">
        <v>2020</v>
      </c>
      <c r="E115" s="15">
        <v>44039</v>
      </c>
      <c r="F115" s="16">
        <v>3</v>
      </c>
      <c r="G115" s="58"/>
      <c r="H115" s="13">
        <v>4.21</v>
      </c>
      <c r="I115" s="13">
        <v>16.399999999999999</v>
      </c>
      <c r="J115" s="13">
        <v>2.81E-2</v>
      </c>
      <c r="K115" s="13">
        <v>1.92</v>
      </c>
      <c r="L115" s="13">
        <v>0</v>
      </c>
      <c r="M115" s="13">
        <v>0</v>
      </c>
      <c r="N115" s="13">
        <v>0</v>
      </c>
      <c r="O115" s="13">
        <v>0</v>
      </c>
      <c r="P115" s="13">
        <v>0</v>
      </c>
      <c r="Q115" s="13">
        <v>2.33</v>
      </c>
      <c r="R115" s="13">
        <f t="shared" si="5"/>
        <v>24.888099999999994</v>
      </c>
      <c r="S115" s="14">
        <f t="shared" si="4"/>
        <v>49.776199999999989</v>
      </c>
      <c r="T115" s="12">
        <v>35</v>
      </c>
      <c r="U115" s="12"/>
      <c r="V115" s="2">
        <v>5.17</v>
      </c>
      <c r="W115" s="2">
        <v>0</v>
      </c>
      <c r="X115" s="2">
        <v>94.83</v>
      </c>
      <c r="Y115" s="2">
        <v>100</v>
      </c>
      <c r="Z115" s="2">
        <v>5.4</v>
      </c>
      <c r="AA115" s="2">
        <v>5.7</v>
      </c>
      <c r="AB115" s="2">
        <v>42.8</v>
      </c>
      <c r="AC115" s="2">
        <v>45.1</v>
      </c>
      <c r="AD115" s="2">
        <v>72.599999999999994</v>
      </c>
      <c r="AE115" s="2">
        <v>76.5</v>
      </c>
      <c r="AF115" s="2">
        <v>65</v>
      </c>
      <c r="AG115" s="2">
        <v>48.5</v>
      </c>
      <c r="AH115" s="2">
        <v>51.2</v>
      </c>
      <c r="AI115" s="2">
        <v>0.48849999999999999</v>
      </c>
      <c r="AJ115" s="2">
        <v>0.5151</v>
      </c>
      <c r="AK115" s="2">
        <v>0.43459999999999999</v>
      </c>
      <c r="AL115" s="2">
        <v>0.45829999999999999</v>
      </c>
      <c r="AM115" s="2">
        <v>0.19800000000000001</v>
      </c>
      <c r="AN115" s="2">
        <v>0.20880000000000001</v>
      </c>
      <c r="AO115" s="2">
        <v>0.35</v>
      </c>
      <c r="AP115" s="2">
        <v>0.37</v>
      </c>
      <c r="AQ115" s="2">
        <v>0.04</v>
      </c>
      <c r="AR115" s="2">
        <v>0.04</v>
      </c>
      <c r="AS115" s="2">
        <v>7.0000000000000007E-2</v>
      </c>
      <c r="AT115" s="2">
        <v>7.0000000000000007E-2</v>
      </c>
      <c r="AU115" s="2">
        <v>0.05</v>
      </c>
      <c r="AV115" s="2">
        <v>0.05</v>
      </c>
      <c r="AW115" s="2">
        <v>47</v>
      </c>
      <c r="AX115" s="2">
        <v>56.4</v>
      </c>
      <c r="AY115" s="2">
        <v>59.5</v>
      </c>
      <c r="AZ115" s="2">
        <v>81</v>
      </c>
      <c r="BA115" s="2">
        <v>1.91</v>
      </c>
      <c r="BB115" s="2">
        <v>2.0099999999999998</v>
      </c>
      <c r="BC115" s="2">
        <v>6.24</v>
      </c>
      <c r="BD115" s="2">
        <v>6.58</v>
      </c>
      <c r="BE115" s="2">
        <v>1.5</v>
      </c>
      <c r="BF115" s="2">
        <v>1.6</v>
      </c>
      <c r="BG115" s="2">
        <v>2.5</v>
      </c>
      <c r="BH115" s="2">
        <v>2.7</v>
      </c>
      <c r="BI115" s="2">
        <v>14.5</v>
      </c>
      <c r="BJ115" s="2">
        <v>15.3</v>
      </c>
      <c r="BK115" s="2">
        <v>1.9</v>
      </c>
      <c r="BL115" s="2">
        <v>2</v>
      </c>
      <c r="BM115" s="2">
        <v>3.2</v>
      </c>
      <c r="BN115" s="2">
        <v>3.4</v>
      </c>
      <c r="CD115" s="27" t="s">
        <v>259</v>
      </c>
    </row>
    <row r="116" spans="1:82" ht="14.25" hidden="1" x14ac:dyDescent="0.45">
      <c r="A116" s="2" t="s">
        <v>260</v>
      </c>
      <c r="B116" s="2" t="s">
        <v>399</v>
      </c>
      <c r="C116" s="21" t="s">
        <v>297</v>
      </c>
      <c r="D116" s="2">
        <v>2020</v>
      </c>
      <c r="E116" s="15">
        <v>44039</v>
      </c>
      <c r="F116" s="16">
        <v>4</v>
      </c>
      <c r="G116" s="58"/>
      <c r="H116" s="13">
        <v>12.3</v>
      </c>
      <c r="I116" s="13">
        <v>15.17</v>
      </c>
      <c r="J116" s="13">
        <v>0.05</v>
      </c>
      <c r="K116" s="13">
        <v>3.29</v>
      </c>
      <c r="L116" s="13">
        <v>0</v>
      </c>
      <c r="M116" s="13">
        <v>0</v>
      </c>
      <c r="N116" s="13">
        <f>0.87+0.52</f>
        <v>1.3900000000000001</v>
      </c>
      <c r="O116" s="13">
        <v>9.8800000000000008</v>
      </c>
      <c r="P116" s="13">
        <v>0</v>
      </c>
      <c r="Q116" s="13">
        <v>7.2</v>
      </c>
      <c r="R116" s="13">
        <f t="shared" si="5"/>
        <v>49.28</v>
      </c>
      <c r="S116" s="14">
        <f t="shared" si="4"/>
        <v>98.56</v>
      </c>
      <c r="T116" s="12"/>
      <c r="U116" s="12"/>
      <c r="V116" s="2">
        <v>4.6500000000000004</v>
      </c>
      <c r="W116" s="2">
        <v>0</v>
      </c>
      <c r="X116" s="2">
        <v>95.35</v>
      </c>
      <c r="Y116" s="2">
        <v>100</v>
      </c>
      <c r="Z116" s="2">
        <v>6.8</v>
      </c>
      <c r="AA116" s="2">
        <v>7.1</v>
      </c>
      <c r="AB116" s="2">
        <v>38.200000000000003</v>
      </c>
      <c r="AC116" s="2">
        <v>40.1</v>
      </c>
      <c r="AD116" s="2">
        <v>61.2</v>
      </c>
      <c r="AE116" s="2">
        <v>64.2</v>
      </c>
      <c r="AF116" s="2">
        <v>84</v>
      </c>
      <c r="AG116" s="2">
        <v>54.2</v>
      </c>
      <c r="AH116" s="2">
        <v>56.9</v>
      </c>
      <c r="AI116" s="2">
        <v>0.55169999999999997</v>
      </c>
      <c r="AJ116" s="2">
        <v>0.5786</v>
      </c>
      <c r="AK116" s="2">
        <v>0.52190000000000003</v>
      </c>
      <c r="AL116" s="2">
        <v>0.54730000000000001</v>
      </c>
      <c r="AM116" s="2">
        <v>0.27760000000000001</v>
      </c>
      <c r="AN116" s="2">
        <v>0.29120000000000001</v>
      </c>
      <c r="AO116" s="2">
        <v>0.57999999999999996</v>
      </c>
      <c r="AP116" s="2">
        <v>0.61</v>
      </c>
      <c r="AQ116" s="2">
        <v>0.13</v>
      </c>
      <c r="AR116" s="2">
        <v>0.14000000000000001</v>
      </c>
      <c r="AS116" s="2">
        <v>0.67</v>
      </c>
      <c r="AT116" s="2">
        <v>0.7</v>
      </c>
      <c r="AU116" s="2">
        <v>0.1</v>
      </c>
      <c r="AV116" s="2">
        <v>0.11</v>
      </c>
      <c r="AW116" s="2">
        <v>49</v>
      </c>
      <c r="AX116" s="2">
        <v>62</v>
      </c>
      <c r="AY116" s="2">
        <v>65</v>
      </c>
      <c r="AZ116" s="2">
        <v>95</v>
      </c>
      <c r="BA116" s="2">
        <v>6.48</v>
      </c>
      <c r="BB116" s="2">
        <v>6.8</v>
      </c>
      <c r="BC116" s="2">
        <v>6.28</v>
      </c>
      <c r="BD116" s="2">
        <v>6.59</v>
      </c>
      <c r="BE116" s="2">
        <v>3.7</v>
      </c>
      <c r="BF116" s="2">
        <v>3.9</v>
      </c>
      <c r="BG116" s="2">
        <v>2.5</v>
      </c>
      <c r="BH116" s="2">
        <v>2.6</v>
      </c>
      <c r="BI116" s="2">
        <v>20.399999999999999</v>
      </c>
      <c r="BJ116" s="2">
        <v>21.4</v>
      </c>
      <c r="BK116" s="2">
        <v>1.9</v>
      </c>
      <c r="BL116" s="2">
        <v>2</v>
      </c>
      <c r="BM116" s="2">
        <v>3.9</v>
      </c>
      <c r="BN116" s="2">
        <v>4.0999999999999996</v>
      </c>
      <c r="CD116" s="27" t="s">
        <v>581</v>
      </c>
    </row>
    <row r="117" spans="1:82" ht="14.25" hidden="1" x14ac:dyDescent="0.45">
      <c r="A117" s="2" t="s">
        <v>261</v>
      </c>
      <c r="B117" s="2" t="s">
        <v>399</v>
      </c>
      <c r="C117" s="21" t="s">
        <v>297</v>
      </c>
      <c r="D117" s="2">
        <v>2020</v>
      </c>
      <c r="E117" s="15">
        <v>44039</v>
      </c>
      <c r="F117" s="16">
        <v>5</v>
      </c>
      <c r="G117" s="58"/>
      <c r="H117" s="13">
        <v>8.4</v>
      </c>
      <c r="I117" s="13">
        <v>0</v>
      </c>
      <c r="J117" s="13">
        <v>0</v>
      </c>
      <c r="K117" s="13">
        <v>0.43</v>
      </c>
      <c r="L117" s="13">
        <v>6.56</v>
      </c>
      <c r="M117" s="13">
        <v>0</v>
      </c>
      <c r="N117" s="13">
        <f>0.21+0.25</f>
        <v>0.45999999999999996</v>
      </c>
      <c r="O117" s="13">
        <v>7.4300000000000005E-2</v>
      </c>
      <c r="P117" s="13">
        <v>0</v>
      </c>
      <c r="Q117" s="13">
        <v>3.77</v>
      </c>
      <c r="R117" s="13">
        <f t="shared" si="5"/>
        <v>19.694300000000002</v>
      </c>
      <c r="S117" s="14">
        <f t="shared" si="4"/>
        <v>39.388600000000004</v>
      </c>
      <c r="T117" s="12">
        <v>37</v>
      </c>
      <c r="U117" s="12"/>
      <c r="V117" s="2">
        <v>5.61</v>
      </c>
      <c r="W117" s="2">
        <v>0</v>
      </c>
      <c r="X117" s="2">
        <v>94.39</v>
      </c>
      <c r="Y117" s="2">
        <v>100</v>
      </c>
      <c r="Z117" s="2">
        <v>6.1</v>
      </c>
      <c r="AA117" s="2">
        <v>6.4</v>
      </c>
      <c r="AB117" s="2">
        <v>40.9</v>
      </c>
      <c r="AC117" s="2">
        <v>43.3</v>
      </c>
      <c r="AD117" s="2">
        <v>65</v>
      </c>
      <c r="AE117" s="2">
        <v>68.8</v>
      </c>
      <c r="AF117" s="2">
        <v>75</v>
      </c>
      <c r="AG117" s="2">
        <v>50.2</v>
      </c>
      <c r="AH117" s="2">
        <v>53.2</v>
      </c>
      <c r="AI117" s="2">
        <v>0.50729999999999997</v>
      </c>
      <c r="AJ117" s="2">
        <v>0.53739999999999999</v>
      </c>
      <c r="AK117" s="2">
        <v>0.46250000000000002</v>
      </c>
      <c r="AL117" s="2">
        <v>0.49</v>
      </c>
      <c r="AM117" s="2">
        <v>0.22489999999999999</v>
      </c>
      <c r="AN117" s="2">
        <v>0.2382</v>
      </c>
      <c r="AO117" s="2">
        <v>0.47</v>
      </c>
      <c r="AP117" s="2">
        <v>0.5</v>
      </c>
      <c r="AQ117" s="2">
        <v>0.1</v>
      </c>
      <c r="AR117" s="2">
        <v>0.11</v>
      </c>
      <c r="AS117" s="2">
        <v>0.44</v>
      </c>
      <c r="AT117" s="2">
        <v>0.47</v>
      </c>
      <c r="AU117" s="2">
        <v>0.08</v>
      </c>
      <c r="AV117" s="2">
        <v>0.08</v>
      </c>
      <c r="AW117" s="2">
        <v>54</v>
      </c>
      <c r="AX117" s="2">
        <v>63.2</v>
      </c>
      <c r="AY117" s="2">
        <v>67</v>
      </c>
      <c r="AZ117" s="2">
        <v>99</v>
      </c>
      <c r="BA117" s="2">
        <v>4.4400000000000004</v>
      </c>
      <c r="BB117" s="2">
        <v>4.7</v>
      </c>
      <c r="BC117" s="2">
        <v>5.73</v>
      </c>
      <c r="BD117" s="2">
        <v>6.07</v>
      </c>
      <c r="BE117" s="2">
        <v>2.5</v>
      </c>
      <c r="BF117" s="2">
        <v>2.7</v>
      </c>
      <c r="BG117" s="2">
        <v>1.4</v>
      </c>
      <c r="BH117" s="2">
        <v>1.5</v>
      </c>
      <c r="BI117" s="2">
        <v>18.399999999999999</v>
      </c>
      <c r="BJ117" s="2">
        <v>19.5</v>
      </c>
      <c r="BK117" s="2">
        <v>3</v>
      </c>
      <c r="BL117" s="2">
        <v>3.2</v>
      </c>
      <c r="BM117" s="2">
        <v>4.9000000000000004</v>
      </c>
      <c r="BN117" s="2">
        <v>5.2</v>
      </c>
      <c r="CD117" s="27" t="s">
        <v>580</v>
      </c>
    </row>
    <row r="118" spans="1:82" ht="14.25" hidden="1" x14ac:dyDescent="0.45">
      <c r="A118" s="2" t="s">
        <v>262</v>
      </c>
      <c r="B118" s="2" t="s">
        <v>399</v>
      </c>
      <c r="C118" s="21" t="s">
        <v>297</v>
      </c>
      <c r="D118" s="2">
        <v>2020</v>
      </c>
      <c r="E118" s="15">
        <v>44039</v>
      </c>
      <c r="F118" s="16">
        <v>6</v>
      </c>
      <c r="G118" s="58"/>
      <c r="H118" s="13">
        <v>2.5499999999999998</v>
      </c>
      <c r="I118" s="13">
        <v>10.6</v>
      </c>
      <c r="J118" s="13">
        <v>0.1</v>
      </c>
      <c r="K118" s="13">
        <v>2.83</v>
      </c>
      <c r="L118" s="13">
        <v>0</v>
      </c>
      <c r="M118" s="13">
        <v>0</v>
      </c>
      <c r="N118" s="13">
        <v>0.19</v>
      </c>
      <c r="O118" s="13">
        <v>0.47</v>
      </c>
      <c r="P118" s="13">
        <v>0</v>
      </c>
      <c r="Q118" s="13">
        <v>4.03</v>
      </c>
      <c r="R118" s="13">
        <f t="shared" si="5"/>
        <v>20.77</v>
      </c>
      <c r="S118" s="14">
        <f t="shared" si="4"/>
        <v>41.54</v>
      </c>
      <c r="T118" s="12"/>
      <c r="U118" s="12"/>
      <c r="V118" s="2">
        <v>5.73</v>
      </c>
      <c r="W118" s="2">
        <v>0</v>
      </c>
      <c r="X118" s="2">
        <v>94.27</v>
      </c>
      <c r="Y118" s="2">
        <v>100</v>
      </c>
      <c r="Z118" s="2">
        <v>7</v>
      </c>
      <c r="AA118" s="2">
        <v>7.4</v>
      </c>
      <c r="AB118" s="2">
        <v>39.799999999999997</v>
      </c>
      <c r="AC118" s="2">
        <v>42.2</v>
      </c>
      <c r="AD118" s="2">
        <v>67.5</v>
      </c>
      <c r="AE118" s="2">
        <v>71.599999999999994</v>
      </c>
      <c r="AF118" s="2">
        <v>73</v>
      </c>
      <c r="AG118" s="2">
        <v>51.3</v>
      </c>
      <c r="AH118" s="2">
        <v>54.4</v>
      </c>
      <c r="AI118" s="2">
        <v>0.51959999999999995</v>
      </c>
      <c r="AJ118" s="2">
        <v>0.55120000000000002</v>
      </c>
      <c r="AK118" s="2">
        <v>0.48</v>
      </c>
      <c r="AL118" s="2">
        <v>0.50919999999999999</v>
      </c>
      <c r="AM118" s="2">
        <v>0.2414</v>
      </c>
      <c r="AN118" s="2">
        <v>0.25609999999999999</v>
      </c>
      <c r="AO118" s="2">
        <v>0.39</v>
      </c>
      <c r="AP118" s="2">
        <v>0.41</v>
      </c>
      <c r="AQ118" s="2">
        <v>0.08</v>
      </c>
      <c r="AR118" s="2">
        <v>0.09</v>
      </c>
      <c r="AS118" s="2">
        <v>0.43</v>
      </c>
      <c r="AT118" s="2">
        <v>0.46</v>
      </c>
      <c r="AU118" s="2">
        <v>0.05</v>
      </c>
      <c r="AV118" s="2">
        <v>0.05</v>
      </c>
      <c r="AW118" s="2">
        <v>54</v>
      </c>
      <c r="AX118" s="2">
        <v>62.5</v>
      </c>
      <c r="AY118" s="2">
        <v>66.3</v>
      </c>
      <c r="AZ118" s="2">
        <v>101</v>
      </c>
      <c r="BA118" s="2">
        <v>3.77</v>
      </c>
      <c r="BB118" s="2">
        <v>4</v>
      </c>
      <c r="BC118" s="2">
        <v>5.1100000000000003</v>
      </c>
      <c r="BD118" s="2">
        <v>5.42</v>
      </c>
      <c r="BE118" s="2">
        <v>2.1</v>
      </c>
      <c r="BF118" s="2">
        <v>2.2000000000000002</v>
      </c>
      <c r="BG118" s="2">
        <v>1.8</v>
      </c>
      <c r="BH118" s="2">
        <v>1.9</v>
      </c>
      <c r="BI118" s="2">
        <v>15.6</v>
      </c>
      <c r="BJ118" s="2">
        <v>16.5</v>
      </c>
      <c r="BK118" s="2">
        <v>2</v>
      </c>
      <c r="BL118" s="2">
        <v>2.1</v>
      </c>
      <c r="BM118" s="2">
        <v>3.7</v>
      </c>
      <c r="BN118" s="2">
        <v>3.9</v>
      </c>
      <c r="CD118" s="27" t="s">
        <v>259</v>
      </c>
    </row>
    <row r="119" spans="1:82" ht="14.25" hidden="1" x14ac:dyDescent="0.45">
      <c r="A119" s="2" t="s">
        <v>263</v>
      </c>
      <c r="B119" s="2" t="s">
        <v>399</v>
      </c>
      <c r="C119" s="21" t="s">
        <v>297</v>
      </c>
      <c r="D119" s="2">
        <v>2020</v>
      </c>
      <c r="E119" s="15">
        <v>44039</v>
      </c>
      <c r="F119" s="16">
        <v>7</v>
      </c>
      <c r="G119" s="58"/>
      <c r="H119" s="13">
        <v>7.3</v>
      </c>
      <c r="I119" s="13">
        <v>14.12</v>
      </c>
      <c r="J119" s="13">
        <v>1.18</v>
      </c>
      <c r="K119" s="13">
        <v>1.46</v>
      </c>
      <c r="L119" s="13">
        <v>1.48</v>
      </c>
      <c r="M119" s="13">
        <v>0</v>
      </c>
      <c r="N119" s="13">
        <v>0.25</v>
      </c>
      <c r="O119" s="13">
        <v>0.35</v>
      </c>
      <c r="P119" s="13">
        <v>0</v>
      </c>
      <c r="Q119" s="13">
        <v>2.3199999999999998</v>
      </c>
      <c r="R119" s="13">
        <f t="shared" si="5"/>
        <v>28.46</v>
      </c>
      <c r="S119" s="14">
        <f t="shared" si="4"/>
        <v>56.92</v>
      </c>
      <c r="T119" s="12">
        <v>11</v>
      </c>
      <c r="U119" s="12"/>
      <c r="V119" s="2">
        <v>4.99</v>
      </c>
      <c r="W119" s="2">
        <v>0</v>
      </c>
      <c r="X119" s="2">
        <v>95.01</v>
      </c>
      <c r="Y119" s="2">
        <v>100</v>
      </c>
      <c r="Z119" s="2">
        <v>8.1</v>
      </c>
      <c r="AA119" s="2">
        <v>8.5</v>
      </c>
      <c r="AB119" s="2">
        <v>37.700000000000003</v>
      </c>
      <c r="AC119" s="2">
        <v>39.700000000000003</v>
      </c>
      <c r="AD119" s="2">
        <v>69.599999999999994</v>
      </c>
      <c r="AE119" s="2">
        <v>73.3</v>
      </c>
      <c r="AF119" s="2">
        <v>74</v>
      </c>
      <c r="AG119" s="2">
        <v>54.4</v>
      </c>
      <c r="AH119" s="2">
        <v>57.3</v>
      </c>
      <c r="AI119" s="2">
        <v>0.55410000000000004</v>
      </c>
      <c r="AJ119" s="2">
        <v>0.58330000000000004</v>
      </c>
      <c r="AK119" s="2">
        <v>0.52610000000000001</v>
      </c>
      <c r="AL119" s="2">
        <v>0.55379999999999996</v>
      </c>
      <c r="AM119" s="2">
        <v>0.2823</v>
      </c>
      <c r="AN119" s="2">
        <v>0.29709999999999998</v>
      </c>
      <c r="AO119" s="2">
        <v>0.37</v>
      </c>
      <c r="AP119" s="2">
        <v>0.39</v>
      </c>
      <c r="AQ119" s="2">
        <v>7.0000000000000007E-2</v>
      </c>
      <c r="AR119" s="2">
        <v>7.0000000000000007E-2</v>
      </c>
      <c r="AS119" s="2">
        <v>0.19</v>
      </c>
      <c r="AT119" s="2">
        <v>0.2</v>
      </c>
      <c r="AU119" s="2">
        <v>7.0000000000000007E-2</v>
      </c>
      <c r="AV119" s="2">
        <v>7.0000000000000007E-2</v>
      </c>
      <c r="AW119" s="2">
        <v>49</v>
      </c>
      <c r="AX119" s="2">
        <v>60</v>
      </c>
      <c r="AY119" s="2">
        <v>63.1</v>
      </c>
      <c r="AZ119" s="2">
        <v>104</v>
      </c>
      <c r="BA119" s="2">
        <v>1.64</v>
      </c>
      <c r="BB119" s="2">
        <v>1.73</v>
      </c>
      <c r="BC119" s="2">
        <v>5.81</v>
      </c>
      <c r="BD119" s="2">
        <v>6.12</v>
      </c>
      <c r="BE119" s="2">
        <v>2.2000000000000002</v>
      </c>
      <c r="BF119" s="2">
        <v>2.2999999999999998</v>
      </c>
      <c r="BG119" s="2">
        <v>2.1</v>
      </c>
      <c r="BH119" s="2">
        <v>2.2000000000000002</v>
      </c>
      <c r="BI119" s="2">
        <v>15.1</v>
      </c>
      <c r="BJ119" s="2">
        <v>15.9</v>
      </c>
      <c r="BK119" s="2">
        <v>2.9</v>
      </c>
      <c r="BL119" s="2">
        <v>3.1</v>
      </c>
      <c r="BM119" s="2">
        <v>4</v>
      </c>
      <c r="BN119" s="2">
        <v>4.3</v>
      </c>
      <c r="CD119" s="27" t="s">
        <v>579</v>
      </c>
    </row>
    <row r="120" spans="1:82" ht="14.25" hidden="1" x14ac:dyDescent="0.45">
      <c r="A120" s="2" t="s">
        <v>264</v>
      </c>
      <c r="B120" s="2" t="s">
        <v>399</v>
      </c>
      <c r="C120" s="21" t="s">
        <v>297</v>
      </c>
      <c r="D120" s="2">
        <v>2020</v>
      </c>
      <c r="E120" s="15">
        <v>44039</v>
      </c>
      <c r="F120" s="16">
        <v>8</v>
      </c>
      <c r="G120" s="58"/>
      <c r="H120" s="13">
        <v>11.2</v>
      </c>
      <c r="I120" s="13">
        <v>13.84</v>
      </c>
      <c r="J120" s="13">
        <v>0.03</v>
      </c>
      <c r="K120" s="13">
        <v>1.93</v>
      </c>
      <c r="L120" s="13">
        <v>0</v>
      </c>
      <c r="M120" s="13">
        <v>0</v>
      </c>
      <c r="N120" s="13">
        <v>1.01</v>
      </c>
      <c r="O120" s="13">
        <v>0</v>
      </c>
      <c r="P120" s="13">
        <v>0</v>
      </c>
      <c r="Q120" s="13">
        <v>11.94</v>
      </c>
      <c r="R120" s="13">
        <f t="shared" si="5"/>
        <v>39.950000000000003</v>
      </c>
      <c r="S120" s="14">
        <f t="shared" si="4"/>
        <v>79.900000000000006</v>
      </c>
      <c r="T120" s="12"/>
      <c r="U120" s="12"/>
      <c r="V120" s="2">
        <v>4.74</v>
      </c>
      <c r="W120" s="2">
        <v>0</v>
      </c>
      <c r="X120" s="2">
        <v>95.26</v>
      </c>
      <c r="Y120" s="2">
        <v>100</v>
      </c>
      <c r="Z120" s="2">
        <v>7.9</v>
      </c>
      <c r="AA120" s="2">
        <v>8.3000000000000007</v>
      </c>
      <c r="AB120" s="2">
        <v>38.1</v>
      </c>
      <c r="AC120" s="2">
        <v>40</v>
      </c>
      <c r="AD120" s="2">
        <v>65.400000000000006</v>
      </c>
      <c r="AE120" s="2">
        <v>68.599999999999994</v>
      </c>
      <c r="AF120" s="2">
        <v>78</v>
      </c>
      <c r="AG120" s="2">
        <v>54.2</v>
      </c>
      <c r="AH120" s="2">
        <v>56.9</v>
      </c>
      <c r="AI120" s="2">
        <v>0.55159999999999998</v>
      </c>
      <c r="AJ120" s="2">
        <v>0.57909999999999995</v>
      </c>
      <c r="AK120" s="2">
        <v>0.52200000000000002</v>
      </c>
      <c r="AL120" s="2">
        <v>0.54800000000000004</v>
      </c>
      <c r="AM120" s="2">
        <v>0.27800000000000002</v>
      </c>
      <c r="AN120" s="2">
        <v>0.2918</v>
      </c>
      <c r="AO120" s="2">
        <v>0.37</v>
      </c>
      <c r="AP120" s="2">
        <v>0.39</v>
      </c>
      <c r="AQ120" s="2">
        <v>0.12</v>
      </c>
      <c r="AR120" s="2">
        <v>0.13</v>
      </c>
      <c r="AS120" s="2">
        <v>0.76</v>
      </c>
      <c r="AT120" s="2">
        <v>0.8</v>
      </c>
      <c r="AU120" s="2">
        <v>0.1</v>
      </c>
      <c r="AV120" s="2">
        <v>0.1</v>
      </c>
      <c r="AW120" s="2">
        <v>52</v>
      </c>
      <c r="AX120" s="2">
        <v>62.4</v>
      </c>
      <c r="AY120" s="2">
        <v>65.5</v>
      </c>
      <c r="AZ120" s="2">
        <v>99</v>
      </c>
      <c r="BA120" s="2">
        <v>5.98</v>
      </c>
      <c r="BB120" s="2">
        <v>6.28</v>
      </c>
      <c r="BC120" s="2">
        <v>5.38</v>
      </c>
      <c r="BD120" s="2">
        <v>5.65</v>
      </c>
      <c r="BE120" s="2">
        <v>2.6</v>
      </c>
      <c r="BF120" s="2">
        <v>2.7</v>
      </c>
      <c r="BG120" s="2">
        <v>1.5</v>
      </c>
      <c r="BH120" s="2">
        <v>1.6</v>
      </c>
      <c r="BI120" s="2">
        <v>15.5</v>
      </c>
      <c r="BJ120" s="2">
        <v>16.3</v>
      </c>
      <c r="BK120" s="2">
        <v>2.9</v>
      </c>
      <c r="BL120" s="2">
        <v>3.1</v>
      </c>
      <c r="BM120" s="2">
        <v>4.5999999999999996</v>
      </c>
      <c r="BN120" s="2">
        <v>4.8</v>
      </c>
      <c r="CD120" s="27" t="s">
        <v>578</v>
      </c>
    </row>
    <row r="121" spans="1:82" ht="14.25" hidden="1" x14ac:dyDescent="0.45">
      <c r="A121" s="2" t="s">
        <v>265</v>
      </c>
      <c r="B121" s="2" t="s">
        <v>399</v>
      </c>
      <c r="C121" s="21" t="s">
        <v>297</v>
      </c>
      <c r="D121" s="2">
        <v>2020</v>
      </c>
      <c r="E121" s="15">
        <v>44039</v>
      </c>
      <c r="F121" s="16">
        <v>9</v>
      </c>
      <c r="G121" s="58"/>
      <c r="H121" s="13">
        <v>9.2899999999999991</v>
      </c>
      <c r="I121" s="13">
        <v>11.41</v>
      </c>
      <c r="J121" s="13">
        <v>0.73</v>
      </c>
      <c r="K121" s="13">
        <v>0</v>
      </c>
      <c r="L121" s="13">
        <v>0</v>
      </c>
      <c r="M121" s="13">
        <v>0</v>
      </c>
      <c r="N121" s="13">
        <v>0.06</v>
      </c>
      <c r="O121" s="13">
        <v>1.41</v>
      </c>
      <c r="P121" s="13">
        <v>0</v>
      </c>
      <c r="Q121" s="13">
        <v>0.36</v>
      </c>
      <c r="R121" s="13">
        <f t="shared" si="5"/>
        <v>23.259999999999998</v>
      </c>
      <c r="S121" s="14">
        <f t="shared" si="4"/>
        <v>46.519999999999996</v>
      </c>
      <c r="T121" s="12"/>
      <c r="U121" s="12"/>
      <c r="V121" s="2">
        <v>5.51</v>
      </c>
      <c r="W121" s="2">
        <v>0</v>
      </c>
      <c r="X121" s="2">
        <v>94.49</v>
      </c>
      <c r="Y121" s="2">
        <v>100</v>
      </c>
      <c r="Z121" s="2">
        <v>7.8</v>
      </c>
      <c r="AA121" s="2">
        <v>8.3000000000000007</v>
      </c>
      <c r="AB121" s="2">
        <v>38.799999999999997</v>
      </c>
      <c r="AC121" s="2">
        <v>41</v>
      </c>
      <c r="AD121" s="2">
        <v>67.400000000000006</v>
      </c>
      <c r="AE121" s="2">
        <v>71.400000000000006</v>
      </c>
      <c r="AF121" s="2">
        <v>74</v>
      </c>
      <c r="AG121" s="2">
        <v>52.7</v>
      </c>
      <c r="AH121" s="2">
        <v>55.8</v>
      </c>
      <c r="AI121" s="2">
        <v>0.5353</v>
      </c>
      <c r="AJ121" s="2">
        <v>0.5665</v>
      </c>
      <c r="AK121" s="2">
        <v>0.50139999999999996</v>
      </c>
      <c r="AL121" s="2">
        <v>0.53059999999999996</v>
      </c>
      <c r="AM121" s="2">
        <v>0.2606</v>
      </c>
      <c r="AN121" s="2">
        <v>0.27579999999999999</v>
      </c>
      <c r="AO121" s="2">
        <v>0.41</v>
      </c>
      <c r="AP121" s="2">
        <v>0.43</v>
      </c>
      <c r="AQ121" s="2">
        <v>0.08</v>
      </c>
      <c r="AR121" s="2">
        <v>0.08</v>
      </c>
      <c r="AS121" s="2">
        <v>0.43</v>
      </c>
      <c r="AT121" s="2">
        <v>0.45</v>
      </c>
      <c r="AU121" s="2">
        <v>0.09</v>
      </c>
      <c r="AV121" s="2">
        <v>0.09</v>
      </c>
      <c r="AW121" s="2">
        <v>49</v>
      </c>
      <c r="AX121" s="2">
        <v>60.7</v>
      </c>
      <c r="AY121" s="2">
        <v>64.2</v>
      </c>
      <c r="AZ121" s="2">
        <v>97</v>
      </c>
      <c r="BA121" s="2">
        <v>4.13</v>
      </c>
      <c r="BB121" s="2">
        <v>4.37</v>
      </c>
      <c r="BC121" s="2">
        <v>5.55</v>
      </c>
      <c r="BD121" s="2">
        <v>5.87</v>
      </c>
      <c r="BE121" s="2">
        <v>2.2000000000000002</v>
      </c>
      <c r="BF121" s="2">
        <v>2.2999999999999998</v>
      </c>
      <c r="BG121" s="2">
        <v>2.4</v>
      </c>
      <c r="BH121" s="2">
        <v>2.5</v>
      </c>
      <c r="BI121" s="47">
        <v>14.6</v>
      </c>
      <c r="BJ121" s="47">
        <v>15.5</v>
      </c>
      <c r="BK121" s="47">
        <v>1.8</v>
      </c>
      <c r="BL121" s="47">
        <v>1.9</v>
      </c>
      <c r="BM121" s="47">
        <v>3.1</v>
      </c>
      <c r="BN121" s="47">
        <v>3.3</v>
      </c>
      <c r="BV121" s="19"/>
      <c r="BW121" s="19"/>
      <c r="BX121" s="19"/>
      <c r="BY121" s="19"/>
      <c r="BZ121" s="19"/>
      <c r="CA121" s="19"/>
      <c r="CB121" s="19"/>
      <c r="CC121" s="19"/>
      <c r="CD121" s="27" t="s">
        <v>577</v>
      </c>
    </row>
    <row r="122" spans="1:82" ht="14.25" hidden="1" x14ac:dyDescent="0.45">
      <c r="A122" s="2" t="s">
        <v>266</v>
      </c>
      <c r="B122" s="2" t="s">
        <v>399</v>
      </c>
      <c r="C122" s="21" t="s">
        <v>297</v>
      </c>
      <c r="D122" s="2">
        <v>2020</v>
      </c>
      <c r="E122" s="15">
        <v>44039</v>
      </c>
      <c r="F122" s="16">
        <v>10</v>
      </c>
      <c r="G122" s="58"/>
      <c r="H122" s="13">
        <v>14.05</v>
      </c>
      <c r="I122" s="13">
        <v>12.19</v>
      </c>
      <c r="J122" s="13">
        <v>7.2900000000000006E-2</v>
      </c>
      <c r="K122" s="13">
        <v>0</v>
      </c>
      <c r="L122" s="13">
        <v>0</v>
      </c>
      <c r="M122" s="13">
        <v>0</v>
      </c>
      <c r="N122" s="13">
        <v>3.8600000000000002E-2</v>
      </c>
      <c r="O122" s="13">
        <v>0</v>
      </c>
      <c r="P122" s="13">
        <v>0</v>
      </c>
      <c r="Q122" s="13">
        <v>5.29</v>
      </c>
      <c r="R122" s="13">
        <f t="shared" si="5"/>
        <v>31.641500000000001</v>
      </c>
      <c r="S122" s="14">
        <f t="shared" si="4"/>
        <v>63.283000000000001</v>
      </c>
      <c r="T122" s="12"/>
      <c r="U122" s="12"/>
      <c r="V122" s="2">
        <v>5.67</v>
      </c>
      <c r="W122" s="2">
        <v>0</v>
      </c>
      <c r="X122" s="2">
        <v>94.33</v>
      </c>
      <c r="Y122" s="2">
        <v>100</v>
      </c>
      <c r="Z122" s="2">
        <v>8.9</v>
      </c>
      <c r="AA122" s="2">
        <v>9.4</v>
      </c>
      <c r="AB122" s="2">
        <v>37.1</v>
      </c>
      <c r="AC122" s="2">
        <v>39.299999999999997</v>
      </c>
      <c r="AD122" s="2">
        <v>66.400000000000006</v>
      </c>
      <c r="AE122" s="2">
        <v>70.400000000000006</v>
      </c>
      <c r="AF122" s="2">
        <v>77</v>
      </c>
      <c r="AG122" s="2">
        <v>54.4</v>
      </c>
      <c r="AH122" s="2">
        <v>57.7</v>
      </c>
      <c r="AI122" s="2">
        <v>0.55459999999999998</v>
      </c>
      <c r="AJ122" s="2">
        <v>0.58799999999999997</v>
      </c>
      <c r="AK122" s="2">
        <v>0.52849999999999997</v>
      </c>
      <c r="AL122" s="2">
        <v>0.56020000000000003</v>
      </c>
      <c r="AM122" s="2">
        <v>0.2858</v>
      </c>
      <c r="AN122" s="2">
        <v>0.30299999999999999</v>
      </c>
      <c r="AO122" s="2">
        <v>0.37</v>
      </c>
      <c r="AP122" s="2">
        <v>0.39</v>
      </c>
      <c r="AQ122" s="2">
        <v>0.1</v>
      </c>
      <c r="AR122" s="2">
        <v>0.11</v>
      </c>
      <c r="AS122" s="2">
        <v>0.52</v>
      </c>
      <c r="AT122" s="2">
        <v>0.55000000000000004</v>
      </c>
      <c r="AU122" s="2">
        <v>7.0000000000000007E-2</v>
      </c>
      <c r="AV122" s="2">
        <v>7.0000000000000007E-2</v>
      </c>
      <c r="AW122" s="2">
        <v>53</v>
      </c>
      <c r="AX122" s="2">
        <v>62.3</v>
      </c>
      <c r="AY122" s="2">
        <v>66</v>
      </c>
      <c r="AZ122" s="2">
        <v>107</v>
      </c>
      <c r="BA122" s="2">
        <v>4.21</v>
      </c>
      <c r="BB122" s="2">
        <v>4.46</v>
      </c>
      <c r="BC122" s="2">
        <v>5.03</v>
      </c>
      <c r="BD122" s="2">
        <v>5.33</v>
      </c>
      <c r="BE122" s="2">
        <v>2</v>
      </c>
      <c r="BF122" s="2">
        <v>2.2000000000000002</v>
      </c>
      <c r="BG122" s="2">
        <v>2.1</v>
      </c>
      <c r="BH122" s="2">
        <v>2.2000000000000002</v>
      </c>
      <c r="BI122" s="2">
        <v>14.4</v>
      </c>
      <c r="BJ122" s="2">
        <v>15.2</v>
      </c>
      <c r="BK122" s="2">
        <v>2.4</v>
      </c>
      <c r="BL122" s="2">
        <v>2.6</v>
      </c>
      <c r="BM122" s="2">
        <v>3.8</v>
      </c>
      <c r="BN122" s="2">
        <v>4</v>
      </c>
      <c r="CD122" s="27" t="s">
        <v>259</v>
      </c>
    </row>
    <row r="123" spans="1:82" ht="14.25" hidden="1" x14ac:dyDescent="0.45">
      <c r="A123" s="2" t="s">
        <v>267</v>
      </c>
      <c r="B123" s="2" t="s">
        <v>399</v>
      </c>
      <c r="C123" s="21" t="s">
        <v>297</v>
      </c>
      <c r="D123" s="2">
        <v>2020</v>
      </c>
      <c r="E123" s="15">
        <v>44039</v>
      </c>
      <c r="F123" s="16">
        <v>11</v>
      </c>
      <c r="G123" s="58"/>
      <c r="H123" s="13">
        <v>8.6999999999999993</v>
      </c>
      <c r="I123" s="13">
        <v>7.0000000000000007E-2</v>
      </c>
      <c r="J123" s="13">
        <v>0.19</v>
      </c>
      <c r="K123" s="13">
        <v>7.0000000000000007E-2</v>
      </c>
      <c r="L123" s="13">
        <v>7.45</v>
      </c>
      <c r="M123" s="13">
        <v>0</v>
      </c>
      <c r="N123" s="13">
        <v>0.3</v>
      </c>
      <c r="O123" s="13">
        <v>6.6299999999999998E-2</v>
      </c>
      <c r="P123" s="13">
        <v>0</v>
      </c>
      <c r="Q123" s="13">
        <v>2.38</v>
      </c>
      <c r="R123" s="13">
        <f t="shared" si="5"/>
        <v>19.226299999999998</v>
      </c>
      <c r="S123" s="14">
        <f t="shared" si="4"/>
        <v>38.452599999999997</v>
      </c>
      <c r="T123" s="12">
        <v>25</v>
      </c>
      <c r="U123" s="12">
        <v>2</v>
      </c>
      <c r="V123" s="2">
        <v>5.5</v>
      </c>
      <c r="W123" s="2">
        <v>0</v>
      </c>
      <c r="X123" s="2">
        <v>94.5</v>
      </c>
      <c r="Y123" s="2">
        <v>100</v>
      </c>
      <c r="Z123" s="2">
        <v>6.5</v>
      </c>
      <c r="AA123" s="2">
        <v>6.9</v>
      </c>
      <c r="AB123" s="2">
        <v>39.200000000000003</v>
      </c>
      <c r="AC123" s="2">
        <v>41.5</v>
      </c>
      <c r="AD123" s="2">
        <v>64.3</v>
      </c>
      <c r="AE123" s="2">
        <v>68</v>
      </c>
      <c r="AF123" s="2">
        <v>77</v>
      </c>
      <c r="AG123" s="2">
        <v>52.2</v>
      </c>
      <c r="AH123" s="2">
        <v>55.3</v>
      </c>
      <c r="AI123" s="2">
        <v>0.53</v>
      </c>
      <c r="AJ123" s="2">
        <v>0.56079999999999997</v>
      </c>
      <c r="AK123" s="2">
        <v>0.49399999999999999</v>
      </c>
      <c r="AL123" s="2">
        <v>0.52270000000000005</v>
      </c>
      <c r="AM123" s="2">
        <v>0.25369999999999998</v>
      </c>
      <c r="AN123" s="2">
        <v>0.26850000000000002</v>
      </c>
      <c r="AO123" s="2">
        <v>0.43</v>
      </c>
      <c r="AP123" s="2">
        <v>0.45</v>
      </c>
      <c r="AQ123" s="2">
        <v>0.1</v>
      </c>
      <c r="AR123" s="2">
        <v>0.11</v>
      </c>
      <c r="AS123" s="2">
        <v>0.45</v>
      </c>
      <c r="AT123" s="2">
        <v>0.48</v>
      </c>
      <c r="AU123" s="2">
        <v>0.06</v>
      </c>
      <c r="AV123" s="2">
        <v>0.06</v>
      </c>
      <c r="AW123" s="2">
        <v>57</v>
      </c>
      <c r="AX123" s="2">
        <v>64.8</v>
      </c>
      <c r="AY123" s="2">
        <v>68.5</v>
      </c>
      <c r="AZ123" s="2">
        <v>105</v>
      </c>
      <c r="BA123" s="2">
        <v>5.08</v>
      </c>
      <c r="BB123" s="2">
        <v>5.38</v>
      </c>
      <c r="BC123" s="2">
        <v>5.14</v>
      </c>
      <c r="BD123" s="2">
        <v>5.44</v>
      </c>
      <c r="BE123" s="2">
        <v>2.7</v>
      </c>
      <c r="BF123" s="2">
        <v>2.9</v>
      </c>
      <c r="BG123" s="2">
        <v>1</v>
      </c>
      <c r="BH123" s="2">
        <v>1.1000000000000001</v>
      </c>
      <c r="BI123" s="2">
        <v>18.2</v>
      </c>
      <c r="BJ123" s="2">
        <v>19.3</v>
      </c>
      <c r="BK123" s="2">
        <v>3.4</v>
      </c>
      <c r="BL123" s="2">
        <v>3.7</v>
      </c>
      <c r="BM123" s="2">
        <v>5.4</v>
      </c>
      <c r="BN123" s="2">
        <v>5.7</v>
      </c>
      <c r="CD123" s="27" t="s">
        <v>576</v>
      </c>
    </row>
    <row r="124" spans="1:82" ht="14.25" hidden="1" x14ac:dyDescent="0.45">
      <c r="A124" s="2" t="s">
        <v>268</v>
      </c>
      <c r="B124" s="2" t="s">
        <v>399</v>
      </c>
      <c r="C124" s="21" t="s">
        <v>297</v>
      </c>
      <c r="D124" s="2">
        <v>2020</v>
      </c>
      <c r="E124" s="15">
        <v>44039</v>
      </c>
      <c r="F124" s="16">
        <v>12</v>
      </c>
      <c r="G124" s="58"/>
      <c r="H124" s="13">
        <v>9.41</v>
      </c>
      <c r="I124" s="13">
        <v>3.23</v>
      </c>
      <c r="J124" s="13">
        <v>0.09</v>
      </c>
      <c r="K124" s="13">
        <v>6.73</v>
      </c>
      <c r="L124" s="13">
        <v>3.68</v>
      </c>
      <c r="M124" s="13">
        <v>0</v>
      </c>
      <c r="N124" s="13">
        <v>0.21</v>
      </c>
      <c r="O124" s="13">
        <v>0.3</v>
      </c>
      <c r="P124" s="13">
        <v>0</v>
      </c>
      <c r="Q124" s="13">
        <v>10.23</v>
      </c>
      <c r="R124" s="13">
        <f t="shared" si="5"/>
        <v>33.880000000000003</v>
      </c>
      <c r="S124" s="14">
        <f t="shared" si="4"/>
        <v>67.760000000000005</v>
      </c>
      <c r="T124" s="12">
        <v>2</v>
      </c>
      <c r="U124" s="12"/>
      <c r="V124" s="2">
        <v>4.66</v>
      </c>
      <c r="W124" s="2">
        <v>0</v>
      </c>
      <c r="X124" s="2">
        <v>95.34</v>
      </c>
      <c r="Y124" s="2">
        <v>100</v>
      </c>
      <c r="Z124" s="2">
        <v>5.3</v>
      </c>
      <c r="AA124" s="2">
        <v>5.5</v>
      </c>
      <c r="AB124" s="2">
        <v>42.1</v>
      </c>
      <c r="AC124" s="2">
        <v>44.2</v>
      </c>
      <c r="AD124" s="2">
        <v>65.599999999999994</v>
      </c>
      <c r="AE124" s="2">
        <v>68.8</v>
      </c>
      <c r="AF124" s="2">
        <v>74</v>
      </c>
      <c r="AG124" s="2">
        <v>49.8</v>
      </c>
      <c r="AH124" s="2">
        <v>52.2</v>
      </c>
      <c r="AI124" s="2">
        <v>0.50209999999999999</v>
      </c>
      <c r="AJ124" s="2">
        <v>0.52659999999999996</v>
      </c>
      <c r="AK124" s="2">
        <v>0.4526</v>
      </c>
      <c r="AL124" s="2">
        <v>0.47470000000000001</v>
      </c>
      <c r="AM124" s="2">
        <v>0.21360000000000001</v>
      </c>
      <c r="AN124" s="2">
        <v>0.22409999999999999</v>
      </c>
      <c r="AO124" s="2">
        <v>0.36</v>
      </c>
      <c r="AP124" s="2">
        <v>0.38</v>
      </c>
      <c r="AQ124" s="2">
        <v>0.1</v>
      </c>
      <c r="AR124" s="2">
        <v>0.1</v>
      </c>
      <c r="AS124" s="2">
        <v>0.53</v>
      </c>
      <c r="AT124" s="2">
        <v>0.56000000000000005</v>
      </c>
      <c r="AU124" s="2">
        <v>0.03</v>
      </c>
      <c r="AV124" s="2">
        <v>0.03</v>
      </c>
      <c r="AW124" s="2">
        <v>62</v>
      </c>
      <c r="AX124" s="2">
        <v>65.5</v>
      </c>
      <c r="AY124" s="2">
        <v>68.7</v>
      </c>
      <c r="AZ124" s="2">
        <v>92</v>
      </c>
      <c r="BA124" s="2">
        <v>8.48</v>
      </c>
      <c r="BB124" s="2">
        <v>8.89</v>
      </c>
      <c r="BC124" s="2">
        <v>4.22</v>
      </c>
      <c r="BD124" s="2">
        <v>4.43</v>
      </c>
      <c r="BE124" s="2">
        <v>2.6</v>
      </c>
      <c r="BF124" s="2">
        <v>2.7</v>
      </c>
      <c r="BG124" s="2">
        <v>0.6</v>
      </c>
      <c r="BH124" s="2">
        <v>0.6</v>
      </c>
      <c r="BI124" s="2">
        <v>15.6</v>
      </c>
      <c r="BJ124" s="2">
        <v>16.3</v>
      </c>
      <c r="BK124" s="2">
        <v>2.2000000000000002</v>
      </c>
      <c r="BL124" s="2">
        <v>2.2999999999999998</v>
      </c>
      <c r="BM124" s="2">
        <v>5.2</v>
      </c>
      <c r="BN124" s="2">
        <v>5.4</v>
      </c>
      <c r="CD124" s="27" t="s">
        <v>256</v>
      </c>
    </row>
    <row r="125" spans="1:82" ht="14.25" hidden="1" x14ac:dyDescent="0.45">
      <c r="A125" s="2" t="s">
        <v>269</v>
      </c>
      <c r="B125" s="2" t="s">
        <v>399</v>
      </c>
      <c r="C125" s="21" t="s">
        <v>297</v>
      </c>
      <c r="D125" s="2">
        <v>2020</v>
      </c>
      <c r="E125" s="15">
        <v>44039</v>
      </c>
      <c r="F125" s="16">
        <v>13</v>
      </c>
      <c r="G125" s="58"/>
      <c r="H125" s="13">
        <v>11.22</v>
      </c>
      <c r="I125" s="13">
        <v>17.11</v>
      </c>
      <c r="J125" s="13">
        <v>0</v>
      </c>
      <c r="K125" s="13">
        <v>3.43</v>
      </c>
      <c r="L125" s="13">
        <v>0</v>
      </c>
      <c r="M125" s="13">
        <v>0</v>
      </c>
      <c r="N125" s="13">
        <v>0.25</v>
      </c>
      <c r="O125" s="13">
        <f>0.06+0.83</f>
        <v>0.8899999999999999</v>
      </c>
      <c r="P125" s="13">
        <v>0</v>
      </c>
      <c r="Q125" s="13">
        <v>7.28</v>
      </c>
      <c r="R125" s="13">
        <f t="shared" si="5"/>
        <v>40.18</v>
      </c>
      <c r="S125" s="14">
        <f t="shared" si="4"/>
        <v>80.36</v>
      </c>
      <c r="T125" s="12"/>
      <c r="U125" s="12"/>
      <c r="V125" s="2">
        <v>4.8099999999999996</v>
      </c>
      <c r="W125" s="2">
        <v>0</v>
      </c>
      <c r="X125" s="2">
        <v>95.19</v>
      </c>
      <c r="Y125" s="2">
        <v>100</v>
      </c>
      <c r="Z125" s="2">
        <v>8.4</v>
      </c>
      <c r="AA125" s="2">
        <v>8.8000000000000007</v>
      </c>
      <c r="AB125" s="2">
        <v>37.9</v>
      </c>
      <c r="AC125" s="2">
        <v>39.799999999999997</v>
      </c>
      <c r="AD125" s="2">
        <v>66.7</v>
      </c>
      <c r="AE125" s="2">
        <v>70.099999999999994</v>
      </c>
      <c r="AF125" s="2">
        <v>77</v>
      </c>
      <c r="AG125" s="2">
        <v>54.4</v>
      </c>
      <c r="AH125" s="2">
        <v>57.1</v>
      </c>
      <c r="AI125" s="2">
        <v>0.55359999999999998</v>
      </c>
      <c r="AJ125" s="2">
        <v>0.58150000000000002</v>
      </c>
      <c r="AK125" s="2">
        <v>0.52480000000000004</v>
      </c>
      <c r="AL125" s="2">
        <v>0.55130000000000001</v>
      </c>
      <c r="AM125" s="2">
        <v>0.28070000000000001</v>
      </c>
      <c r="AN125" s="2">
        <v>0.29480000000000001</v>
      </c>
      <c r="AO125" s="2">
        <v>0.39</v>
      </c>
      <c r="AP125" s="2">
        <v>0.41</v>
      </c>
      <c r="AQ125" s="2">
        <v>0.1</v>
      </c>
      <c r="AR125" s="2">
        <v>0.11</v>
      </c>
      <c r="AS125" s="2">
        <v>0.61</v>
      </c>
      <c r="AT125" s="2">
        <v>0.64</v>
      </c>
      <c r="AU125" s="2">
        <v>0.06</v>
      </c>
      <c r="AV125" s="2">
        <v>0.06</v>
      </c>
      <c r="AW125" s="2">
        <v>51</v>
      </c>
      <c r="AX125" s="2">
        <v>62</v>
      </c>
      <c r="AY125" s="2">
        <v>65.099999999999994</v>
      </c>
      <c r="AZ125" s="2">
        <v>103</v>
      </c>
      <c r="BA125" s="2">
        <v>4.3600000000000003</v>
      </c>
      <c r="BB125" s="2">
        <v>4.58</v>
      </c>
      <c r="BC125" s="2">
        <v>5.47</v>
      </c>
      <c r="BD125" s="2">
        <v>5.75</v>
      </c>
      <c r="BE125" s="2">
        <v>2.1</v>
      </c>
      <c r="BF125" s="2">
        <v>2.2000000000000002</v>
      </c>
      <c r="BG125" s="2">
        <v>1.4</v>
      </c>
      <c r="BH125" s="2">
        <v>1.5</v>
      </c>
      <c r="BI125" s="2">
        <v>15.3</v>
      </c>
      <c r="BJ125" s="2">
        <v>16.100000000000001</v>
      </c>
      <c r="BK125" s="2">
        <v>2.9</v>
      </c>
      <c r="BL125" s="2">
        <v>3</v>
      </c>
      <c r="BM125" s="2">
        <v>4.3</v>
      </c>
      <c r="BN125" s="2">
        <v>4.5</v>
      </c>
      <c r="CD125" s="27" t="s">
        <v>256</v>
      </c>
    </row>
    <row r="126" spans="1:82" ht="14.25" hidden="1" x14ac:dyDescent="0.45">
      <c r="A126" s="2" t="s">
        <v>270</v>
      </c>
      <c r="B126" s="2" t="s">
        <v>399</v>
      </c>
      <c r="C126" s="21" t="s">
        <v>297</v>
      </c>
      <c r="D126" s="2">
        <v>2020</v>
      </c>
      <c r="E126" s="15">
        <v>44039</v>
      </c>
      <c r="F126" s="16">
        <v>14</v>
      </c>
      <c r="G126" s="58"/>
      <c r="H126" s="13">
        <v>3.45</v>
      </c>
      <c r="I126" s="13">
        <v>0</v>
      </c>
      <c r="J126" s="13">
        <v>0</v>
      </c>
      <c r="K126" s="13">
        <v>1.01</v>
      </c>
      <c r="L126" s="13">
        <v>2.88</v>
      </c>
      <c r="M126" s="13">
        <v>0</v>
      </c>
      <c r="N126" s="13">
        <v>9.3200000000000005E-2</v>
      </c>
      <c r="O126" s="13">
        <v>5.28</v>
      </c>
      <c r="P126" s="13">
        <v>0</v>
      </c>
      <c r="Q126" s="13">
        <v>2.04</v>
      </c>
      <c r="R126" s="13">
        <f t="shared" si="5"/>
        <v>14.7532</v>
      </c>
      <c r="S126" s="14">
        <f t="shared" si="4"/>
        <v>29.506399999999999</v>
      </c>
      <c r="T126" s="12">
        <v>4</v>
      </c>
      <c r="U126" s="12"/>
      <c r="V126" s="2">
        <v>7.18</v>
      </c>
      <c r="W126" s="2">
        <v>0</v>
      </c>
      <c r="X126" s="2">
        <v>92.82</v>
      </c>
      <c r="Y126" s="2">
        <v>100</v>
      </c>
      <c r="Z126" s="2">
        <v>6.3</v>
      </c>
      <c r="AA126" s="2">
        <v>6.8</v>
      </c>
      <c r="AB126" s="2">
        <v>39.700000000000003</v>
      </c>
      <c r="AC126" s="2">
        <v>42.8</v>
      </c>
      <c r="AD126" s="2">
        <v>55.9</v>
      </c>
      <c r="AE126" s="2">
        <v>60.2</v>
      </c>
      <c r="AF126" s="2">
        <v>86</v>
      </c>
      <c r="AG126" s="2">
        <v>49.9</v>
      </c>
      <c r="AH126" s="2">
        <v>53.8</v>
      </c>
      <c r="AI126" s="2">
        <v>0.50509999999999999</v>
      </c>
      <c r="AJ126" s="2">
        <v>0.54420000000000002</v>
      </c>
      <c r="AK126" s="2">
        <v>0.46360000000000001</v>
      </c>
      <c r="AL126" s="2">
        <v>0.49940000000000001</v>
      </c>
      <c r="AM126" s="2">
        <v>0.2293</v>
      </c>
      <c r="AN126" s="2">
        <v>0.247</v>
      </c>
      <c r="AO126" s="2">
        <v>0.72</v>
      </c>
      <c r="AP126" s="2">
        <v>0.78</v>
      </c>
      <c r="AQ126" s="2">
        <v>0.12</v>
      </c>
      <c r="AR126" s="2">
        <v>0.13</v>
      </c>
      <c r="AS126" s="2">
        <v>0.71</v>
      </c>
      <c r="AT126" s="2">
        <v>0.77</v>
      </c>
      <c r="AU126" s="2">
        <v>7.0000000000000007E-2</v>
      </c>
      <c r="AV126" s="2">
        <v>0.08</v>
      </c>
      <c r="AW126" s="2">
        <v>48</v>
      </c>
      <c r="AX126" s="2">
        <v>61</v>
      </c>
      <c r="AY126" s="2">
        <v>65.7</v>
      </c>
      <c r="AZ126" s="2">
        <v>95</v>
      </c>
      <c r="BA126" s="2">
        <v>6.7</v>
      </c>
      <c r="BB126" s="2">
        <v>7.22</v>
      </c>
      <c r="BC126" s="2">
        <v>7.59</v>
      </c>
      <c r="BD126" s="2">
        <v>8.18</v>
      </c>
      <c r="BE126" s="2">
        <v>1.9</v>
      </c>
      <c r="BF126" s="2">
        <v>2.1</v>
      </c>
      <c r="BG126" s="2">
        <v>1.2</v>
      </c>
      <c r="BH126" s="2">
        <v>1.3</v>
      </c>
      <c r="BI126" s="2">
        <v>23.4</v>
      </c>
      <c r="BJ126" s="2">
        <v>25.2</v>
      </c>
      <c r="BK126" s="2">
        <v>3.9</v>
      </c>
      <c r="BL126" s="2">
        <v>4.2</v>
      </c>
      <c r="BM126" s="2">
        <v>6.7</v>
      </c>
      <c r="BN126" s="2">
        <v>7.2</v>
      </c>
      <c r="CD126" s="27" t="s">
        <v>575</v>
      </c>
    </row>
    <row r="127" spans="1:82" ht="14.25" hidden="1" x14ac:dyDescent="0.45">
      <c r="A127" s="2" t="s">
        <v>271</v>
      </c>
      <c r="B127" s="17" t="s">
        <v>402</v>
      </c>
      <c r="C127" s="21" t="s">
        <v>297</v>
      </c>
      <c r="D127" s="2">
        <v>2020</v>
      </c>
      <c r="E127" s="15">
        <v>44034</v>
      </c>
      <c r="F127" s="16">
        <v>4</v>
      </c>
      <c r="G127" s="58"/>
      <c r="H127" s="13">
        <v>20.3</v>
      </c>
      <c r="I127" s="13">
        <v>0.19</v>
      </c>
      <c r="J127" s="13">
        <v>4.3099999999999999E-2</v>
      </c>
      <c r="K127" s="13">
        <v>0</v>
      </c>
      <c r="L127" s="13">
        <v>0</v>
      </c>
      <c r="M127" s="13">
        <v>0</v>
      </c>
      <c r="N127" s="13">
        <v>0.67</v>
      </c>
      <c r="O127" s="13">
        <v>0</v>
      </c>
      <c r="P127" s="13">
        <v>0</v>
      </c>
      <c r="Q127" s="13">
        <v>7.32</v>
      </c>
      <c r="R127" s="13">
        <f t="shared" si="5"/>
        <v>28.523100000000003</v>
      </c>
      <c r="S127" s="14">
        <f t="shared" si="4"/>
        <v>57.046200000000006</v>
      </c>
      <c r="T127" s="12">
        <v>3</v>
      </c>
      <c r="U127" s="12">
        <v>15</v>
      </c>
      <c r="V127" s="2">
        <v>5.85</v>
      </c>
      <c r="W127" s="2">
        <v>0</v>
      </c>
      <c r="X127" s="2">
        <v>94.15</v>
      </c>
      <c r="Y127" s="2">
        <v>100</v>
      </c>
      <c r="Z127" s="2">
        <v>5.4</v>
      </c>
      <c r="AA127" s="2">
        <v>5.7</v>
      </c>
      <c r="AB127" s="2">
        <v>40.6</v>
      </c>
      <c r="AC127" s="2">
        <v>43.1</v>
      </c>
      <c r="AD127" s="2">
        <v>67.7</v>
      </c>
      <c r="AE127" s="2">
        <v>71.900000000000006</v>
      </c>
      <c r="AF127" s="2">
        <v>72</v>
      </c>
      <c r="AG127" s="2">
        <v>50.3</v>
      </c>
      <c r="AH127" s="2">
        <v>53.4</v>
      </c>
      <c r="AI127" s="2">
        <v>0.50890000000000002</v>
      </c>
      <c r="AJ127" s="2">
        <v>0.54049999999999998</v>
      </c>
      <c r="AK127" s="2">
        <v>0.46539999999999998</v>
      </c>
      <c r="AL127" s="2">
        <v>0.49430000000000002</v>
      </c>
      <c r="AM127" s="2">
        <v>0.2281</v>
      </c>
      <c r="AN127" s="2">
        <v>0.2422</v>
      </c>
      <c r="AO127" s="2">
        <v>0.38</v>
      </c>
      <c r="AP127" s="2">
        <v>0.4</v>
      </c>
      <c r="AQ127" s="2">
        <v>0.09</v>
      </c>
      <c r="AR127" s="2">
        <v>0.1</v>
      </c>
      <c r="AS127" s="2">
        <v>0.28000000000000003</v>
      </c>
      <c r="AT127" s="2">
        <v>0.3</v>
      </c>
      <c r="AU127" s="2">
        <v>0.06</v>
      </c>
      <c r="AV127" s="2">
        <v>0.06</v>
      </c>
      <c r="AW127" s="2">
        <v>52</v>
      </c>
      <c r="AX127" s="2">
        <v>58.7</v>
      </c>
      <c r="AY127" s="2">
        <v>62.3</v>
      </c>
      <c r="AZ127" s="2">
        <v>87</v>
      </c>
      <c r="BA127" s="2">
        <v>4.99</v>
      </c>
      <c r="BB127" s="2">
        <v>5.3</v>
      </c>
      <c r="BC127" s="2">
        <v>5.47</v>
      </c>
      <c r="BD127" s="2">
        <v>5.81</v>
      </c>
      <c r="BE127" s="2">
        <v>3.2</v>
      </c>
      <c r="BF127" s="2">
        <v>3.4</v>
      </c>
      <c r="BG127" s="2">
        <v>2</v>
      </c>
      <c r="BH127" s="2">
        <v>2.1</v>
      </c>
      <c r="BI127" s="2">
        <v>15.7</v>
      </c>
      <c r="BJ127" s="2">
        <v>16.600000000000001</v>
      </c>
      <c r="BK127" s="2">
        <v>2.1</v>
      </c>
      <c r="BL127" s="2">
        <v>2.2999999999999998</v>
      </c>
      <c r="BM127" s="2">
        <v>4</v>
      </c>
      <c r="BN127" s="2">
        <v>4.3</v>
      </c>
      <c r="CD127" s="27" t="s">
        <v>259</v>
      </c>
    </row>
    <row r="128" spans="1:82" ht="14.25" hidden="1" x14ac:dyDescent="0.45">
      <c r="A128" s="2" t="s">
        <v>272</v>
      </c>
      <c r="B128" s="17" t="s">
        <v>402</v>
      </c>
      <c r="C128" s="21" t="s">
        <v>297</v>
      </c>
      <c r="D128" s="2">
        <v>2020</v>
      </c>
      <c r="E128" s="15">
        <v>44034</v>
      </c>
      <c r="F128" s="16">
        <v>5</v>
      </c>
      <c r="G128" s="58"/>
      <c r="H128" s="13">
        <v>34.299999999999997</v>
      </c>
      <c r="I128" s="13">
        <v>2.75</v>
      </c>
      <c r="J128" s="13">
        <v>1.09E-2</v>
      </c>
      <c r="K128" s="13">
        <v>0</v>
      </c>
      <c r="L128" s="13">
        <v>0</v>
      </c>
      <c r="M128" s="13">
        <v>0</v>
      </c>
      <c r="N128" s="13">
        <v>3.39E-2</v>
      </c>
      <c r="O128" s="13">
        <v>0.1</v>
      </c>
      <c r="P128" s="13">
        <v>0</v>
      </c>
      <c r="Q128" s="13">
        <v>23.29</v>
      </c>
      <c r="R128" s="13">
        <f t="shared" si="5"/>
        <v>60.4848</v>
      </c>
      <c r="S128" s="14">
        <f t="shared" si="4"/>
        <v>120.9696</v>
      </c>
      <c r="T128" s="12"/>
      <c r="U128" s="12"/>
      <c r="V128" s="2">
        <v>5.18</v>
      </c>
      <c r="W128" s="2">
        <v>0</v>
      </c>
      <c r="X128" s="2">
        <v>94.82</v>
      </c>
      <c r="Y128" s="2">
        <v>100</v>
      </c>
      <c r="Z128" s="2">
        <v>7.9</v>
      </c>
      <c r="AA128" s="2">
        <v>8.4</v>
      </c>
      <c r="AB128" s="2">
        <v>38.799999999999997</v>
      </c>
      <c r="AC128" s="2">
        <v>40.9</v>
      </c>
      <c r="AD128" s="2">
        <v>66.2</v>
      </c>
      <c r="AE128" s="2">
        <v>69.8</v>
      </c>
      <c r="AF128" s="2">
        <v>76</v>
      </c>
      <c r="AG128" s="2">
        <v>53</v>
      </c>
      <c r="AH128" s="2">
        <v>55.9</v>
      </c>
      <c r="AI128" s="2">
        <v>0.53820000000000001</v>
      </c>
      <c r="AJ128" s="2">
        <v>0.56769999999999998</v>
      </c>
      <c r="AK128" s="2">
        <v>0.50460000000000005</v>
      </c>
      <c r="AL128" s="2">
        <v>0.53220000000000001</v>
      </c>
      <c r="AM128" s="2">
        <v>0.26290000000000002</v>
      </c>
      <c r="AN128" s="2">
        <v>0.27729999999999999</v>
      </c>
      <c r="AO128" s="2">
        <v>0.34</v>
      </c>
      <c r="AP128" s="2">
        <v>0.36</v>
      </c>
      <c r="AQ128" s="2">
        <v>0.12</v>
      </c>
      <c r="AR128" s="2">
        <v>0.13</v>
      </c>
      <c r="AS128" s="2">
        <v>0.46</v>
      </c>
      <c r="AT128" s="2">
        <v>0.48</v>
      </c>
      <c r="AU128" s="2">
        <v>7.0000000000000007E-2</v>
      </c>
      <c r="AV128" s="2">
        <v>7.0000000000000007E-2</v>
      </c>
      <c r="AW128" s="2">
        <v>53</v>
      </c>
      <c r="AX128" s="2">
        <v>61.1</v>
      </c>
      <c r="AY128" s="2">
        <v>64.400000000000006</v>
      </c>
      <c r="AZ128" s="2">
        <v>99</v>
      </c>
      <c r="BA128" s="2">
        <v>5.79</v>
      </c>
      <c r="BB128" s="2">
        <v>6.11</v>
      </c>
      <c r="BC128" s="2">
        <v>5.4</v>
      </c>
      <c r="BD128" s="2">
        <v>5.7</v>
      </c>
      <c r="BE128" s="2">
        <v>2.4</v>
      </c>
      <c r="BF128" s="2">
        <v>2.5</v>
      </c>
      <c r="BG128" s="2">
        <v>2.1</v>
      </c>
      <c r="BH128" s="2">
        <v>2.2999999999999998</v>
      </c>
      <c r="BI128" s="2">
        <v>14.5</v>
      </c>
      <c r="BJ128" s="2">
        <v>15.3</v>
      </c>
      <c r="BK128" s="2">
        <v>2</v>
      </c>
      <c r="BL128" s="2">
        <v>2.1</v>
      </c>
      <c r="BM128" s="2">
        <v>4.2</v>
      </c>
      <c r="BN128" s="2">
        <v>4.5</v>
      </c>
      <c r="CD128" s="27" t="s">
        <v>259</v>
      </c>
    </row>
    <row r="129" spans="1:82" ht="14.25" hidden="1" x14ac:dyDescent="0.45">
      <c r="A129" s="2" t="s">
        <v>273</v>
      </c>
      <c r="B129" s="17" t="s">
        <v>402</v>
      </c>
      <c r="C129" s="21" t="s">
        <v>297</v>
      </c>
      <c r="D129" s="2">
        <v>2020</v>
      </c>
      <c r="E129" s="15">
        <v>44034</v>
      </c>
      <c r="F129" s="16">
        <v>8</v>
      </c>
      <c r="G129" s="58"/>
      <c r="H129" s="13">
        <v>10.19</v>
      </c>
      <c r="I129" s="13">
        <v>2.35</v>
      </c>
      <c r="J129" s="13">
        <v>0</v>
      </c>
      <c r="K129" s="13">
        <v>2.1</v>
      </c>
      <c r="L129" s="13">
        <v>0</v>
      </c>
      <c r="M129" s="13">
        <v>0</v>
      </c>
      <c r="N129" s="13">
        <v>0.26</v>
      </c>
      <c r="O129" s="13">
        <v>0.71</v>
      </c>
      <c r="P129" s="13">
        <v>0</v>
      </c>
      <c r="Q129" s="13">
        <v>2.1</v>
      </c>
      <c r="R129" s="13">
        <f t="shared" si="5"/>
        <v>17.71</v>
      </c>
      <c r="S129" s="14">
        <f t="shared" si="4"/>
        <v>35.42</v>
      </c>
      <c r="T129" s="12">
        <v>1</v>
      </c>
      <c r="U129" s="12">
        <v>52</v>
      </c>
      <c r="V129" s="2">
        <v>6.63</v>
      </c>
      <c r="W129" s="2">
        <v>0</v>
      </c>
      <c r="X129" s="2">
        <v>93.37</v>
      </c>
      <c r="Y129" s="2">
        <v>100</v>
      </c>
      <c r="Z129" s="2">
        <v>6.5</v>
      </c>
      <c r="AA129" s="2">
        <v>6.9</v>
      </c>
      <c r="AB129" s="2">
        <v>38.700000000000003</v>
      </c>
      <c r="AC129" s="2">
        <v>41.4</v>
      </c>
      <c r="AD129" s="2">
        <v>65.099999999999994</v>
      </c>
      <c r="AE129" s="2">
        <v>69.7</v>
      </c>
      <c r="AF129" s="2">
        <v>76</v>
      </c>
      <c r="AG129" s="2">
        <v>51.6</v>
      </c>
      <c r="AH129" s="2">
        <v>55.3</v>
      </c>
      <c r="AI129" s="2">
        <v>0.52410000000000001</v>
      </c>
      <c r="AJ129" s="2">
        <v>0.56130000000000002</v>
      </c>
      <c r="AK129" s="2">
        <v>0.48870000000000002</v>
      </c>
      <c r="AL129" s="2">
        <v>0.52339999999999998</v>
      </c>
      <c r="AM129" s="2">
        <v>0.25130000000000002</v>
      </c>
      <c r="AN129" s="2">
        <v>0.26910000000000001</v>
      </c>
      <c r="AO129" s="2">
        <v>0.45</v>
      </c>
      <c r="AP129" s="2">
        <v>0.48</v>
      </c>
      <c r="AQ129" s="2">
        <v>0.11</v>
      </c>
      <c r="AR129" s="2">
        <v>0.12</v>
      </c>
      <c r="AS129" s="2">
        <v>0.38</v>
      </c>
      <c r="AT129" s="2">
        <v>0.41</v>
      </c>
      <c r="AU129" s="2">
        <v>7.0000000000000007E-2</v>
      </c>
      <c r="AV129" s="2">
        <v>7.0000000000000007E-2</v>
      </c>
      <c r="AW129" s="2">
        <v>53</v>
      </c>
      <c r="AX129" s="2">
        <v>59.7</v>
      </c>
      <c r="AY129" s="2">
        <v>63.9</v>
      </c>
      <c r="AZ129" s="2">
        <v>101</v>
      </c>
      <c r="BA129" s="2">
        <v>3.87</v>
      </c>
      <c r="BB129" s="2">
        <v>4.1399999999999997</v>
      </c>
      <c r="BC129" s="2">
        <v>5.63</v>
      </c>
      <c r="BD129" s="2">
        <v>6.03</v>
      </c>
      <c r="BE129" s="2">
        <v>2.7</v>
      </c>
      <c r="BF129" s="2">
        <v>2.9</v>
      </c>
      <c r="BG129" s="2">
        <v>1.6</v>
      </c>
      <c r="BH129" s="2">
        <v>1.7</v>
      </c>
      <c r="BI129" s="2">
        <v>17.5</v>
      </c>
      <c r="BJ129" s="2">
        <v>18.7</v>
      </c>
      <c r="BK129" s="2">
        <v>3.2</v>
      </c>
      <c r="BL129" s="2">
        <v>3.4</v>
      </c>
      <c r="BM129" s="2">
        <v>5.0999999999999996</v>
      </c>
      <c r="BN129" s="2">
        <v>5.4</v>
      </c>
      <c r="CD129" s="27" t="s">
        <v>259</v>
      </c>
    </row>
    <row r="130" spans="1:82" ht="14.25" hidden="1" x14ac:dyDescent="0.45">
      <c r="A130" s="2" t="s">
        <v>274</v>
      </c>
      <c r="B130" s="17" t="s">
        <v>402</v>
      </c>
      <c r="C130" s="21" t="s">
        <v>297</v>
      </c>
      <c r="D130" s="2">
        <v>2020</v>
      </c>
      <c r="E130" s="15">
        <v>44034</v>
      </c>
      <c r="F130" s="16">
        <v>11</v>
      </c>
      <c r="G130" s="58"/>
      <c r="H130" s="13">
        <v>4.5999999999999996</v>
      </c>
      <c r="I130" s="13">
        <v>9.4</v>
      </c>
      <c r="J130" s="13">
        <v>0</v>
      </c>
      <c r="K130" s="13">
        <v>1.69</v>
      </c>
      <c r="L130" s="13">
        <v>0</v>
      </c>
      <c r="M130" s="13">
        <v>0</v>
      </c>
      <c r="N130" s="13">
        <v>0.08</v>
      </c>
      <c r="O130" s="13">
        <v>0</v>
      </c>
      <c r="P130" s="13">
        <v>0</v>
      </c>
      <c r="Q130" s="13">
        <v>2.44</v>
      </c>
      <c r="R130" s="13">
        <f t="shared" si="5"/>
        <v>18.21</v>
      </c>
      <c r="S130" s="14">
        <f t="shared" ref="S130:S193" si="6">R130*2</f>
        <v>36.42</v>
      </c>
      <c r="T130" s="12">
        <v>43</v>
      </c>
      <c r="U130" s="12">
        <v>10</v>
      </c>
      <c r="V130" s="2">
        <v>7.17</v>
      </c>
      <c r="W130" s="2">
        <v>0</v>
      </c>
      <c r="X130" s="2">
        <v>92.83</v>
      </c>
      <c r="Y130" s="2">
        <v>100</v>
      </c>
      <c r="Z130" s="2">
        <v>5.8</v>
      </c>
      <c r="AA130" s="2">
        <v>6.3</v>
      </c>
      <c r="AB130" s="2">
        <v>44.9</v>
      </c>
      <c r="AC130" s="2">
        <v>48.4</v>
      </c>
      <c r="AD130" s="2">
        <v>68.2</v>
      </c>
      <c r="AE130" s="2">
        <v>73.400000000000006</v>
      </c>
      <c r="AF130" s="2">
        <v>65</v>
      </c>
      <c r="AG130" s="2">
        <v>44</v>
      </c>
      <c r="AH130" s="2">
        <v>47.4</v>
      </c>
      <c r="AI130" s="2">
        <v>0.439</v>
      </c>
      <c r="AJ130" s="2">
        <v>0.47289999999999999</v>
      </c>
      <c r="AK130" s="2">
        <v>0.36899999999999999</v>
      </c>
      <c r="AL130" s="2">
        <v>0.39750000000000002</v>
      </c>
      <c r="AM130" s="2">
        <v>0.14099999999999999</v>
      </c>
      <c r="AN130" s="2">
        <v>0.15179999999999999</v>
      </c>
      <c r="AO130" s="2">
        <v>0.4</v>
      </c>
      <c r="AP130" s="2">
        <v>0.43</v>
      </c>
      <c r="AQ130" s="2">
        <v>0.08</v>
      </c>
      <c r="AR130" s="2">
        <v>0.09</v>
      </c>
      <c r="AS130" s="2">
        <v>0.23</v>
      </c>
      <c r="AT130" s="2">
        <v>0.25</v>
      </c>
      <c r="AU130" s="2">
        <v>0.03</v>
      </c>
      <c r="AV130" s="2">
        <v>0.03</v>
      </c>
      <c r="AW130" s="2">
        <v>60</v>
      </c>
      <c r="AX130" s="2">
        <v>60.7</v>
      </c>
      <c r="AY130" s="2">
        <v>65.400000000000006</v>
      </c>
      <c r="AZ130" s="2">
        <v>92</v>
      </c>
      <c r="BA130" s="2">
        <v>4.9400000000000004</v>
      </c>
      <c r="BB130" s="2">
        <v>5.32</v>
      </c>
      <c r="BC130" s="2">
        <v>4.95</v>
      </c>
      <c r="BD130" s="2">
        <v>5.33</v>
      </c>
      <c r="BE130" s="2">
        <v>1.6</v>
      </c>
      <c r="BF130" s="2">
        <v>1.7</v>
      </c>
      <c r="BG130" s="2">
        <v>0.1</v>
      </c>
      <c r="BH130" s="2">
        <v>0.1</v>
      </c>
      <c r="BI130" s="2">
        <v>13.4</v>
      </c>
      <c r="BJ130" s="2">
        <v>14.5</v>
      </c>
      <c r="BK130" s="2">
        <v>1.9</v>
      </c>
      <c r="BL130" s="2">
        <v>2.1</v>
      </c>
      <c r="BM130" s="2">
        <v>5.2</v>
      </c>
      <c r="BN130" s="2">
        <v>5.6</v>
      </c>
      <c r="CD130" s="27" t="s">
        <v>259</v>
      </c>
    </row>
    <row r="131" spans="1:82" ht="14.25" hidden="1" x14ac:dyDescent="0.45">
      <c r="A131" s="2" t="s">
        <v>275</v>
      </c>
      <c r="B131" s="17" t="s">
        <v>402</v>
      </c>
      <c r="C131" s="21" t="s">
        <v>297</v>
      </c>
      <c r="D131" s="2">
        <v>2020</v>
      </c>
      <c r="E131" s="15">
        <v>44034</v>
      </c>
      <c r="F131" s="16">
        <v>16</v>
      </c>
      <c r="G131" s="58"/>
      <c r="H131" s="13">
        <v>13.13</v>
      </c>
      <c r="I131" s="13">
        <v>14.84</v>
      </c>
      <c r="J131" s="13">
        <v>0.03</v>
      </c>
      <c r="K131" s="13">
        <v>2.27</v>
      </c>
      <c r="L131" s="13">
        <v>1.78</v>
      </c>
      <c r="M131" s="13">
        <v>0</v>
      </c>
      <c r="N131" s="13">
        <v>0.13</v>
      </c>
      <c r="O131" s="13">
        <v>0.84</v>
      </c>
      <c r="P131" s="13">
        <v>0</v>
      </c>
      <c r="Q131" s="13">
        <v>11.91</v>
      </c>
      <c r="R131" s="13">
        <f t="shared" si="5"/>
        <v>44.930000000000007</v>
      </c>
      <c r="S131" s="14">
        <f t="shared" si="6"/>
        <v>89.860000000000014</v>
      </c>
      <c r="T131" s="12">
        <v>13</v>
      </c>
      <c r="U131" s="12"/>
      <c r="V131" s="2">
        <v>5.42</v>
      </c>
      <c r="W131" s="2">
        <v>0</v>
      </c>
      <c r="X131" s="2">
        <v>94.58</v>
      </c>
      <c r="Y131" s="2">
        <v>100</v>
      </c>
      <c r="Z131" s="2">
        <v>7.6</v>
      </c>
      <c r="AA131" s="2">
        <v>8</v>
      </c>
      <c r="AB131" s="2">
        <v>40.6</v>
      </c>
      <c r="AC131" s="2">
        <v>43</v>
      </c>
      <c r="AD131" s="2">
        <v>65.5</v>
      </c>
      <c r="AE131" s="2">
        <v>69.3</v>
      </c>
      <c r="AF131" s="2">
        <v>74</v>
      </c>
      <c r="AG131" s="2">
        <v>50.7</v>
      </c>
      <c r="AH131" s="2">
        <v>53.6</v>
      </c>
      <c r="AI131" s="2">
        <v>0.51280000000000003</v>
      </c>
      <c r="AJ131" s="2">
        <v>0.54210000000000003</v>
      </c>
      <c r="AK131" s="2">
        <v>0.46970000000000001</v>
      </c>
      <c r="AL131" s="2">
        <v>0.49659999999999999</v>
      </c>
      <c r="AM131" s="2">
        <v>0.2311</v>
      </c>
      <c r="AN131" s="2">
        <v>0.24440000000000001</v>
      </c>
      <c r="AO131" s="2">
        <v>0.43</v>
      </c>
      <c r="AP131" s="2">
        <v>0.45</v>
      </c>
      <c r="AQ131" s="2">
        <v>0.13</v>
      </c>
      <c r="AR131" s="2">
        <v>0.14000000000000001</v>
      </c>
      <c r="AS131" s="2">
        <v>0.48</v>
      </c>
      <c r="AT131" s="2">
        <v>0.51</v>
      </c>
      <c r="AU131" s="2">
        <v>0.09</v>
      </c>
      <c r="AV131" s="2">
        <v>0.1</v>
      </c>
      <c r="AW131" s="2">
        <v>49</v>
      </c>
      <c r="AX131" s="2">
        <v>59.4</v>
      </c>
      <c r="AY131" s="2">
        <v>62.8</v>
      </c>
      <c r="AZ131" s="2">
        <v>94</v>
      </c>
      <c r="BA131" s="2">
        <v>4.84</v>
      </c>
      <c r="BB131" s="2">
        <v>5.12</v>
      </c>
      <c r="BC131" s="2">
        <v>6.08</v>
      </c>
      <c r="BD131" s="2">
        <v>6.43</v>
      </c>
      <c r="BE131" s="2">
        <v>2.9</v>
      </c>
      <c r="BF131" s="2">
        <v>3.1</v>
      </c>
      <c r="BG131" s="2">
        <v>1.9</v>
      </c>
      <c r="BH131" s="2">
        <v>2</v>
      </c>
      <c r="BI131" s="2">
        <v>16.2</v>
      </c>
      <c r="BJ131" s="2">
        <v>17.100000000000001</v>
      </c>
      <c r="BK131" s="2">
        <v>2.6</v>
      </c>
      <c r="BL131" s="2">
        <v>2.7</v>
      </c>
      <c r="BM131" s="2">
        <v>4.8</v>
      </c>
      <c r="BN131" s="2">
        <v>5.0999999999999996</v>
      </c>
      <c r="CD131" s="27" t="s">
        <v>256</v>
      </c>
    </row>
    <row r="132" spans="1:82" ht="28.5" x14ac:dyDescent="0.45">
      <c r="A132" s="2" t="s">
        <v>276</v>
      </c>
      <c r="B132" s="17" t="s">
        <v>397</v>
      </c>
      <c r="C132" s="21" t="s">
        <v>297</v>
      </c>
      <c r="D132" s="2">
        <v>2020</v>
      </c>
      <c r="E132" s="15">
        <v>43986</v>
      </c>
      <c r="F132" s="16">
        <v>329</v>
      </c>
      <c r="G132" s="58"/>
      <c r="H132" s="13">
        <v>9.61</v>
      </c>
      <c r="I132" s="13">
        <v>28.71</v>
      </c>
      <c r="J132" s="13">
        <v>0</v>
      </c>
      <c r="K132" s="13">
        <v>16.71</v>
      </c>
      <c r="L132" s="13">
        <v>0.14000000000000001</v>
      </c>
      <c r="M132" s="13">
        <v>0</v>
      </c>
      <c r="N132" s="13">
        <v>5.2400000000000002E-2</v>
      </c>
      <c r="O132" s="13">
        <v>0</v>
      </c>
      <c r="P132" s="13">
        <v>0</v>
      </c>
      <c r="Q132" s="13">
        <v>12.69</v>
      </c>
      <c r="R132" s="13">
        <f t="shared" si="5"/>
        <v>67.912400000000005</v>
      </c>
      <c r="S132" s="14">
        <f t="shared" si="6"/>
        <v>135.82480000000001</v>
      </c>
      <c r="T132" s="12">
        <v>0</v>
      </c>
      <c r="U132" s="12">
        <v>0</v>
      </c>
      <c r="V132" s="2">
        <v>4.75</v>
      </c>
      <c r="W132" s="2">
        <v>0</v>
      </c>
      <c r="X132" s="2">
        <v>95.25</v>
      </c>
      <c r="Y132" s="2">
        <v>100</v>
      </c>
      <c r="Z132" s="2">
        <v>9.6999999999999993</v>
      </c>
      <c r="AA132" s="2">
        <v>10.199999999999999</v>
      </c>
      <c r="AB132" s="2">
        <v>33.9</v>
      </c>
      <c r="AC132" s="2">
        <v>35.6</v>
      </c>
      <c r="AD132" s="2">
        <v>61.8</v>
      </c>
      <c r="AE132" s="2">
        <v>64.8</v>
      </c>
      <c r="AF132" s="2">
        <v>88</v>
      </c>
      <c r="AG132" s="2">
        <v>59</v>
      </c>
      <c r="AH132" s="2">
        <v>62</v>
      </c>
      <c r="AI132" s="2">
        <v>0.60540000000000005</v>
      </c>
      <c r="AJ132" s="2">
        <v>0.63560000000000005</v>
      </c>
      <c r="AK132" s="2">
        <v>0.59519999999999995</v>
      </c>
      <c r="AL132" s="2">
        <v>0.62480000000000002</v>
      </c>
      <c r="AM132" s="2">
        <v>0.34470000000000001</v>
      </c>
      <c r="AN132" s="2">
        <v>0.3619</v>
      </c>
      <c r="AO132" s="2">
        <v>0.28000000000000003</v>
      </c>
      <c r="AP132" s="2">
        <v>0.28999999999999998</v>
      </c>
      <c r="AQ132" s="2">
        <v>0.13</v>
      </c>
      <c r="AR132" s="2">
        <v>0.14000000000000001</v>
      </c>
      <c r="AS132" s="2">
        <v>0.85</v>
      </c>
      <c r="AT132" s="2">
        <v>0.89</v>
      </c>
      <c r="AU132" s="2">
        <v>0.12</v>
      </c>
      <c r="AV132" s="2">
        <v>0.13</v>
      </c>
      <c r="AW132" s="2">
        <v>59</v>
      </c>
      <c r="AX132" s="2">
        <v>68.5</v>
      </c>
      <c r="AY132" s="2">
        <v>71.900000000000006</v>
      </c>
      <c r="AZ132" s="2">
        <v>132</v>
      </c>
      <c r="BA132" s="2">
        <v>4.04</v>
      </c>
      <c r="BB132" s="2">
        <v>4.24</v>
      </c>
      <c r="BC132" s="2">
        <v>4.22</v>
      </c>
      <c r="BD132" s="2">
        <v>4.43</v>
      </c>
      <c r="BE132" s="2">
        <v>2</v>
      </c>
      <c r="BF132" s="2">
        <v>2.1</v>
      </c>
      <c r="BG132" s="2">
        <v>2</v>
      </c>
      <c r="BH132" s="2">
        <v>2.1</v>
      </c>
      <c r="BI132" s="2">
        <v>19.2</v>
      </c>
      <c r="BJ132" s="2">
        <v>20.2</v>
      </c>
      <c r="BK132" s="2">
        <v>6.7</v>
      </c>
      <c r="BL132" s="2">
        <v>7</v>
      </c>
      <c r="BM132" s="2">
        <v>8.9</v>
      </c>
      <c r="BN132" s="2">
        <v>9.3000000000000007</v>
      </c>
      <c r="CD132" s="27" t="s">
        <v>583</v>
      </c>
    </row>
    <row r="133" spans="1:82" ht="14.25" hidden="1" x14ac:dyDescent="0.45">
      <c r="A133" s="2" t="s">
        <v>277</v>
      </c>
      <c r="B133" s="18" t="s">
        <v>410</v>
      </c>
      <c r="C133" s="21" t="s">
        <v>297</v>
      </c>
      <c r="D133" s="2">
        <v>2020</v>
      </c>
      <c r="E133" s="15">
        <v>43983</v>
      </c>
      <c r="F133" s="16">
        <v>3</v>
      </c>
      <c r="G133" s="58"/>
      <c r="H133" s="13">
        <v>27.85</v>
      </c>
      <c r="I133" s="13">
        <v>11.5</v>
      </c>
      <c r="J133" s="13">
        <v>0.1</v>
      </c>
      <c r="K133" s="13">
        <v>0</v>
      </c>
      <c r="L133" s="13">
        <v>0</v>
      </c>
      <c r="M133" s="13">
        <v>0</v>
      </c>
      <c r="N133" s="13">
        <v>0.57999999999999996</v>
      </c>
      <c r="O133" s="13">
        <v>0</v>
      </c>
      <c r="P133" s="13">
        <v>0</v>
      </c>
      <c r="Q133" s="13">
        <v>26.66</v>
      </c>
      <c r="R133" s="13">
        <f t="shared" si="5"/>
        <v>66.69</v>
      </c>
      <c r="S133" s="14">
        <f t="shared" si="6"/>
        <v>133.38</v>
      </c>
      <c r="T133" s="12">
        <v>0</v>
      </c>
      <c r="U133" s="12">
        <v>23</v>
      </c>
      <c r="V133" s="2">
        <v>5.07</v>
      </c>
      <c r="W133" s="2">
        <v>0</v>
      </c>
      <c r="X133" s="2">
        <v>94.93</v>
      </c>
      <c r="Y133" s="2">
        <v>100</v>
      </c>
      <c r="Z133" s="2">
        <v>10.6</v>
      </c>
      <c r="AA133" s="2">
        <v>11.2</v>
      </c>
      <c r="AB133" s="2">
        <v>34.299999999999997</v>
      </c>
      <c r="AC133" s="2">
        <v>36.200000000000003</v>
      </c>
      <c r="AD133" s="2">
        <v>60.7</v>
      </c>
      <c r="AE133" s="2">
        <v>63.9</v>
      </c>
      <c r="AF133" s="2">
        <v>88</v>
      </c>
      <c r="AG133" s="2">
        <v>58.2</v>
      </c>
      <c r="AH133" s="2">
        <v>61.3</v>
      </c>
      <c r="AI133" s="2">
        <v>0.59640000000000004</v>
      </c>
      <c r="AJ133" s="2">
        <v>0.62819999999999998</v>
      </c>
      <c r="AK133" s="2">
        <v>0.58379999999999999</v>
      </c>
      <c r="AL133" s="2">
        <v>0.61499999999999999</v>
      </c>
      <c r="AM133" s="2">
        <v>0.33500000000000002</v>
      </c>
      <c r="AN133" s="2">
        <v>0.35289999999999999</v>
      </c>
      <c r="AO133" s="2">
        <v>0.28000000000000003</v>
      </c>
      <c r="AP133" s="2">
        <v>0.3</v>
      </c>
      <c r="AQ133" s="2">
        <v>0.15</v>
      </c>
      <c r="AR133" s="2">
        <v>0.16</v>
      </c>
      <c r="AS133" s="2">
        <v>0.92</v>
      </c>
      <c r="AT133" s="2">
        <v>0.97</v>
      </c>
      <c r="AU133" s="2">
        <v>0.09</v>
      </c>
      <c r="AV133" s="2">
        <v>0.1</v>
      </c>
      <c r="AW133" s="2">
        <v>60</v>
      </c>
      <c r="AX133" s="2">
        <v>68.599999999999994</v>
      </c>
      <c r="AY133" s="2">
        <v>72.3</v>
      </c>
      <c r="AZ133" s="2">
        <v>127</v>
      </c>
      <c r="BA133" s="2">
        <v>6.24</v>
      </c>
      <c r="BB133" s="2">
        <v>6.57</v>
      </c>
      <c r="BC133" s="2">
        <v>4.4000000000000004</v>
      </c>
      <c r="BD133" s="2">
        <v>4.6399999999999997</v>
      </c>
      <c r="BE133" s="2">
        <v>2.1</v>
      </c>
      <c r="BF133" s="2">
        <v>2.2000000000000002</v>
      </c>
      <c r="BG133" s="2">
        <v>2</v>
      </c>
      <c r="BH133" s="2">
        <v>2.1</v>
      </c>
      <c r="BI133" s="2">
        <v>16.899999999999999</v>
      </c>
      <c r="BJ133" s="2">
        <v>17.8</v>
      </c>
      <c r="BK133" s="2">
        <v>4.7</v>
      </c>
      <c r="BL133" s="2">
        <v>5</v>
      </c>
      <c r="BM133" s="2">
        <v>7.5</v>
      </c>
      <c r="BN133" s="2">
        <v>7.9</v>
      </c>
      <c r="CD133" s="2" t="s">
        <v>278</v>
      </c>
    </row>
    <row r="134" spans="1:82" ht="14.25" hidden="1" x14ac:dyDescent="0.45">
      <c r="A134" s="2" t="s">
        <v>279</v>
      </c>
      <c r="B134" s="18" t="s">
        <v>410</v>
      </c>
      <c r="C134" s="21" t="s">
        <v>297</v>
      </c>
      <c r="D134" s="2">
        <v>2020</v>
      </c>
      <c r="E134" s="15">
        <v>43983</v>
      </c>
      <c r="F134" s="16">
        <v>5</v>
      </c>
      <c r="G134" s="58"/>
      <c r="H134" s="13">
        <v>14.18</v>
      </c>
      <c r="I134" s="13">
        <v>7.36</v>
      </c>
      <c r="J134" s="13">
        <v>0.09</v>
      </c>
      <c r="K134" s="13">
        <v>1.02</v>
      </c>
      <c r="L134" s="13">
        <v>0</v>
      </c>
      <c r="M134" s="13">
        <v>0</v>
      </c>
      <c r="N134" s="13">
        <v>0.34</v>
      </c>
      <c r="O134" s="13">
        <v>0.25</v>
      </c>
      <c r="P134" s="13">
        <v>0</v>
      </c>
      <c r="Q134" s="13">
        <v>9.3699999999999992</v>
      </c>
      <c r="R134" s="13">
        <f t="shared" si="5"/>
        <v>32.61</v>
      </c>
      <c r="S134" s="14">
        <f t="shared" si="6"/>
        <v>65.22</v>
      </c>
      <c r="T134" s="12">
        <v>60</v>
      </c>
      <c r="U134" s="12">
        <v>0</v>
      </c>
      <c r="V134" s="2">
        <v>5.96</v>
      </c>
      <c r="W134" s="2">
        <v>0</v>
      </c>
      <c r="X134" s="2">
        <v>94.04</v>
      </c>
      <c r="Y134" s="2">
        <v>100</v>
      </c>
      <c r="Z134" s="2">
        <v>9.6999999999999993</v>
      </c>
      <c r="AA134" s="2">
        <v>10.3</v>
      </c>
      <c r="AB134" s="2">
        <v>34.799999999999997</v>
      </c>
      <c r="AC134" s="2">
        <v>37</v>
      </c>
      <c r="AD134" s="2">
        <v>61.5</v>
      </c>
      <c r="AE134" s="2">
        <v>65.400000000000006</v>
      </c>
      <c r="AF134" s="2">
        <v>85</v>
      </c>
      <c r="AG134" s="2">
        <v>56.7</v>
      </c>
      <c r="AH134" s="2">
        <v>60.3</v>
      </c>
      <c r="AI134" s="2">
        <v>0.58030000000000004</v>
      </c>
      <c r="AJ134" s="2">
        <v>0.61709999999999998</v>
      </c>
      <c r="AK134" s="2">
        <v>0.56410000000000005</v>
      </c>
      <c r="AL134" s="2">
        <v>0.59989999999999999</v>
      </c>
      <c r="AM134" s="2">
        <v>0.31900000000000001</v>
      </c>
      <c r="AN134" s="2">
        <v>0.3392</v>
      </c>
      <c r="AO134" s="2">
        <v>0.28999999999999998</v>
      </c>
      <c r="AP134" s="2">
        <v>0.31</v>
      </c>
      <c r="AQ134" s="2">
        <v>0.14000000000000001</v>
      </c>
      <c r="AR134" s="2">
        <v>0.15</v>
      </c>
      <c r="AS134" s="2">
        <v>0.97</v>
      </c>
      <c r="AT134" s="2">
        <v>1.03</v>
      </c>
      <c r="AU134" s="2">
        <v>0.08</v>
      </c>
      <c r="AV134" s="2">
        <v>0.09</v>
      </c>
      <c r="AW134" s="2">
        <v>61</v>
      </c>
      <c r="AX134" s="2">
        <v>68</v>
      </c>
      <c r="AY134" s="2">
        <v>72.3</v>
      </c>
      <c r="AZ134" s="2">
        <v>127</v>
      </c>
      <c r="BA134" s="2">
        <v>5.45</v>
      </c>
      <c r="BB134" s="2">
        <v>5.8</v>
      </c>
      <c r="BC134" s="2">
        <v>4.18</v>
      </c>
      <c r="BD134" s="2">
        <v>4.4400000000000004</v>
      </c>
      <c r="BE134" s="2">
        <v>1.9</v>
      </c>
      <c r="BF134" s="2">
        <v>2</v>
      </c>
      <c r="BG134" s="2">
        <v>1.6</v>
      </c>
      <c r="BH134" s="2">
        <v>1.7</v>
      </c>
      <c r="BI134" s="2">
        <v>17</v>
      </c>
      <c r="BJ134" s="2">
        <v>18</v>
      </c>
      <c r="BK134" s="2">
        <v>5.0999999999999996</v>
      </c>
      <c r="BL134" s="2">
        <v>5.4</v>
      </c>
      <c r="BM134" s="2">
        <v>7.8</v>
      </c>
      <c r="BN134" s="2">
        <v>8.3000000000000007</v>
      </c>
    </row>
    <row r="135" spans="1:82" ht="14.25" hidden="1" x14ac:dyDescent="0.45">
      <c r="A135" s="2" t="s">
        <v>280</v>
      </c>
      <c r="B135" s="18" t="s">
        <v>410</v>
      </c>
      <c r="C135" s="21" t="s">
        <v>297</v>
      </c>
      <c r="D135" s="2">
        <v>2020</v>
      </c>
      <c r="E135" s="15">
        <v>43983</v>
      </c>
      <c r="F135" s="16">
        <v>20</v>
      </c>
      <c r="G135" s="58"/>
      <c r="H135" s="13">
        <f>26.02+20.72</f>
        <v>46.739999999999995</v>
      </c>
      <c r="I135" s="13">
        <v>18.399999999999999</v>
      </c>
      <c r="J135" s="13">
        <v>0</v>
      </c>
      <c r="K135" s="13">
        <v>0</v>
      </c>
      <c r="L135" s="13">
        <v>0</v>
      </c>
      <c r="M135" s="13">
        <v>0</v>
      </c>
      <c r="N135" s="13">
        <v>0.2</v>
      </c>
      <c r="O135" s="13">
        <v>0</v>
      </c>
      <c r="P135" s="13">
        <v>0</v>
      </c>
      <c r="Q135" s="13">
        <f>17.18+33.47</f>
        <v>50.65</v>
      </c>
      <c r="R135" s="13">
        <f t="shared" si="5"/>
        <v>115.98999999999998</v>
      </c>
      <c r="S135" s="14">
        <f t="shared" si="6"/>
        <v>231.97999999999996</v>
      </c>
      <c r="T135" s="12">
        <v>0</v>
      </c>
      <c r="U135" s="12">
        <v>0</v>
      </c>
      <c r="V135" s="2">
        <v>4.2699999999999996</v>
      </c>
      <c r="W135" s="2">
        <v>0</v>
      </c>
      <c r="X135" s="2">
        <v>95.73</v>
      </c>
      <c r="Y135" s="2">
        <v>100</v>
      </c>
      <c r="Z135" s="2">
        <v>8.1</v>
      </c>
      <c r="AA135" s="2">
        <v>8.5</v>
      </c>
      <c r="AB135" s="2">
        <v>38.700000000000003</v>
      </c>
      <c r="AC135" s="2">
        <v>40.4</v>
      </c>
      <c r="AD135" s="2">
        <v>67.900000000000006</v>
      </c>
      <c r="AE135" s="2">
        <v>70.900000000000006</v>
      </c>
      <c r="AF135" s="2">
        <v>75</v>
      </c>
      <c r="AG135" s="2">
        <v>54.1</v>
      </c>
      <c r="AH135" s="2">
        <v>56.5</v>
      </c>
      <c r="AI135" s="2">
        <v>0.55020000000000002</v>
      </c>
      <c r="AJ135" s="2">
        <v>0.57479999999999998</v>
      </c>
      <c r="AK135" s="2">
        <v>0.51890000000000003</v>
      </c>
      <c r="AL135" s="2">
        <v>0.54210000000000003</v>
      </c>
      <c r="AM135" s="2">
        <v>0.27410000000000001</v>
      </c>
      <c r="AN135" s="2">
        <v>0.2863</v>
      </c>
      <c r="AO135" s="2">
        <v>0.26</v>
      </c>
      <c r="AP135" s="2">
        <v>0.27</v>
      </c>
      <c r="AQ135" s="2">
        <v>0.1</v>
      </c>
      <c r="AR135" s="2">
        <v>0.1</v>
      </c>
      <c r="AS135" s="2">
        <v>0.44</v>
      </c>
      <c r="AT135" s="2">
        <v>0.46</v>
      </c>
      <c r="AU135" s="2">
        <v>0.09</v>
      </c>
      <c r="AV135" s="2">
        <v>0.09</v>
      </c>
      <c r="AW135" s="2">
        <v>52</v>
      </c>
      <c r="AX135" s="2">
        <v>61.3</v>
      </c>
      <c r="AY135" s="2">
        <v>64</v>
      </c>
      <c r="AZ135" s="2">
        <v>102</v>
      </c>
      <c r="BA135" s="2">
        <v>4.41</v>
      </c>
      <c r="BB135" s="2">
        <v>4.6100000000000003</v>
      </c>
      <c r="BC135" s="2">
        <v>5.53</v>
      </c>
      <c r="BD135" s="2">
        <v>5.78</v>
      </c>
      <c r="BE135" s="2">
        <v>1.6</v>
      </c>
      <c r="BF135" s="2">
        <v>1.6</v>
      </c>
      <c r="BG135" s="2">
        <v>1.9</v>
      </c>
      <c r="BH135" s="2">
        <v>2</v>
      </c>
      <c r="BI135" s="2">
        <v>14.9</v>
      </c>
      <c r="BJ135" s="2">
        <v>15.5</v>
      </c>
      <c r="BK135" s="2">
        <v>4.4000000000000004</v>
      </c>
      <c r="BL135" s="2">
        <v>4.5999999999999996</v>
      </c>
      <c r="BM135" s="2">
        <v>6.7</v>
      </c>
      <c r="BN135" s="2">
        <v>7</v>
      </c>
      <c r="CD135" s="2" t="s">
        <v>281</v>
      </c>
    </row>
    <row r="136" spans="1:82" ht="14.25" hidden="1" x14ac:dyDescent="0.45">
      <c r="A136" s="2" t="s">
        <v>282</v>
      </c>
      <c r="B136" s="18" t="s">
        <v>410</v>
      </c>
      <c r="C136" s="21" t="s">
        <v>297</v>
      </c>
      <c r="D136" s="2">
        <v>2020</v>
      </c>
      <c r="E136" s="15">
        <v>43983</v>
      </c>
      <c r="F136" s="16">
        <v>26</v>
      </c>
      <c r="G136" s="58"/>
      <c r="H136" s="13">
        <v>16</v>
      </c>
      <c r="I136" s="13">
        <v>0.19</v>
      </c>
      <c r="J136" s="13">
        <v>0</v>
      </c>
      <c r="K136" s="13">
        <v>0.16</v>
      </c>
      <c r="L136" s="13">
        <v>7.0000000000000007E-2</v>
      </c>
      <c r="M136" s="13">
        <v>0</v>
      </c>
      <c r="N136" s="13">
        <v>0.4</v>
      </c>
      <c r="O136" s="13">
        <v>0</v>
      </c>
      <c r="P136" s="13">
        <v>0</v>
      </c>
      <c r="Q136" s="13">
        <v>21.94</v>
      </c>
      <c r="R136" s="13">
        <f t="shared" si="5"/>
        <v>38.760000000000005</v>
      </c>
      <c r="S136" s="14">
        <f t="shared" si="6"/>
        <v>77.52000000000001</v>
      </c>
      <c r="T136" s="12">
        <v>25</v>
      </c>
      <c r="U136" s="12">
        <v>33</v>
      </c>
      <c r="V136" s="2">
        <v>5.45</v>
      </c>
      <c r="W136" s="2">
        <v>0</v>
      </c>
      <c r="X136" s="2">
        <v>94.55</v>
      </c>
      <c r="Y136" s="2">
        <v>100</v>
      </c>
      <c r="Z136" s="2">
        <v>9.6999999999999993</v>
      </c>
      <c r="AA136" s="2">
        <v>10.3</v>
      </c>
      <c r="AB136" s="2">
        <v>40.700000000000003</v>
      </c>
      <c r="AC136" s="2">
        <v>43</v>
      </c>
      <c r="AD136" s="2">
        <v>63.7</v>
      </c>
      <c r="AE136" s="2">
        <v>67.400000000000006</v>
      </c>
      <c r="AF136" s="2">
        <v>76</v>
      </c>
      <c r="AG136" s="2">
        <v>50.6</v>
      </c>
      <c r="AH136" s="2">
        <v>53.5</v>
      </c>
      <c r="AI136" s="2">
        <v>0.51170000000000004</v>
      </c>
      <c r="AJ136" s="2">
        <v>0.54120000000000001</v>
      </c>
      <c r="AK136" s="2">
        <v>0.46829999999999999</v>
      </c>
      <c r="AL136" s="2">
        <v>0.49530000000000002</v>
      </c>
      <c r="AM136" s="2">
        <v>0.22989999999999999</v>
      </c>
      <c r="AN136" s="2">
        <v>0.2432</v>
      </c>
      <c r="AO136" s="2">
        <v>0.26</v>
      </c>
      <c r="AP136" s="2">
        <v>0.28000000000000003</v>
      </c>
      <c r="AQ136" s="2">
        <v>0.13</v>
      </c>
      <c r="AR136" s="2">
        <v>0.14000000000000001</v>
      </c>
      <c r="AS136" s="2">
        <v>0.65</v>
      </c>
      <c r="AT136" s="2">
        <v>0.69</v>
      </c>
      <c r="AU136" s="2">
        <v>0.06</v>
      </c>
      <c r="AV136" s="2">
        <v>0.06</v>
      </c>
      <c r="AW136" s="2">
        <v>61</v>
      </c>
      <c r="AX136" s="2">
        <v>65.5</v>
      </c>
      <c r="AY136" s="2">
        <v>69.3</v>
      </c>
      <c r="AZ136" s="2">
        <v>100</v>
      </c>
      <c r="BA136" s="2">
        <v>9.4700000000000006</v>
      </c>
      <c r="BB136" s="2">
        <v>10.02</v>
      </c>
      <c r="BC136" s="2">
        <v>4.42</v>
      </c>
      <c r="BD136" s="2">
        <v>4.68</v>
      </c>
      <c r="BE136" s="2">
        <v>2</v>
      </c>
      <c r="BF136" s="2">
        <v>2.2000000000000002</v>
      </c>
      <c r="BG136" s="2">
        <v>0.4</v>
      </c>
      <c r="BH136" s="2">
        <v>0.5</v>
      </c>
      <c r="BI136" s="47">
        <v>11.1</v>
      </c>
      <c r="BJ136" s="47">
        <v>11.8</v>
      </c>
      <c r="BK136" s="47">
        <v>1.5</v>
      </c>
      <c r="BL136" s="47">
        <v>1.6</v>
      </c>
      <c r="BM136" s="47">
        <v>4.9000000000000004</v>
      </c>
      <c r="BN136" s="47">
        <v>5.2</v>
      </c>
      <c r="BV136" s="19"/>
      <c r="BW136" s="19"/>
      <c r="BX136" s="19"/>
      <c r="BY136" s="19"/>
      <c r="BZ136" s="19"/>
      <c r="CA136" s="19"/>
      <c r="CB136" s="19"/>
      <c r="CC136" s="19"/>
    </row>
    <row r="137" spans="1:82" ht="14.25" x14ac:dyDescent="0.45">
      <c r="A137" s="2" t="s">
        <v>283</v>
      </c>
      <c r="B137" s="17" t="s">
        <v>397</v>
      </c>
      <c r="C137" s="21" t="s">
        <v>297</v>
      </c>
      <c r="D137" s="2">
        <v>2020</v>
      </c>
      <c r="E137" s="15">
        <v>44047</v>
      </c>
      <c r="F137" s="16">
        <v>1</v>
      </c>
      <c r="G137" s="58"/>
      <c r="H137" s="13">
        <v>11.48</v>
      </c>
      <c r="I137" s="13">
        <f>0.16+0.0067</f>
        <v>0.16670000000000001</v>
      </c>
      <c r="J137" s="13">
        <v>0</v>
      </c>
      <c r="K137" s="13">
        <v>0</v>
      </c>
      <c r="L137" s="13">
        <v>0</v>
      </c>
      <c r="M137" s="13">
        <v>0</v>
      </c>
      <c r="N137" s="13">
        <v>1.0800000000000001E-2</v>
      </c>
      <c r="O137" s="13">
        <v>0.33</v>
      </c>
      <c r="P137" s="13">
        <v>0</v>
      </c>
      <c r="Q137" s="13">
        <v>12.39</v>
      </c>
      <c r="R137" s="13">
        <f t="shared" si="5"/>
        <v>24.377500000000001</v>
      </c>
      <c r="S137" s="14">
        <f t="shared" si="6"/>
        <v>48.755000000000003</v>
      </c>
      <c r="T137" s="12"/>
      <c r="U137" s="12"/>
      <c r="V137" s="2">
        <v>5.64</v>
      </c>
      <c r="W137" s="2">
        <v>0</v>
      </c>
      <c r="X137" s="2">
        <v>94.36</v>
      </c>
      <c r="Y137" s="2">
        <v>100</v>
      </c>
      <c r="Z137" s="2">
        <v>5.5</v>
      </c>
      <c r="AA137" s="2">
        <v>5.8</v>
      </c>
      <c r="AB137" s="2">
        <v>39.9</v>
      </c>
      <c r="AC137" s="2">
        <v>42.3</v>
      </c>
      <c r="AD137" s="2">
        <v>66.099999999999994</v>
      </c>
      <c r="AE137" s="2">
        <v>70</v>
      </c>
      <c r="AF137" s="2">
        <v>74</v>
      </c>
      <c r="AG137" s="2">
        <v>51.3</v>
      </c>
      <c r="AH137" s="2">
        <v>54.3</v>
      </c>
      <c r="AI137" s="2">
        <v>0.51939999999999997</v>
      </c>
      <c r="AJ137" s="2">
        <v>0.5504</v>
      </c>
      <c r="AK137" s="2">
        <v>0.47949999999999998</v>
      </c>
      <c r="AL137" s="2">
        <v>0.5081</v>
      </c>
      <c r="AM137" s="2">
        <v>0.2407</v>
      </c>
      <c r="AN137" s="2">
        <v>0.25509999999999999</v>
      </c>
      <c r="AO137" s="2">
        <v>0.32</v>
      </c>
      <c r="AP137" s="2">
        <v>0.34</v>
      </c>
      <c r="AQ137" s="2">
        <v>0.1</v>
      </c>
      <c r="AR137" s="2">
        <v>0.11</v>
      </c>
      <c r="AS137" s="2">
        <v>0.15</v>
      </c>
      <c r="AT137" s="2">
        <v>0.16</v>
      </c>
      <c r="AU137" s="2">
        <v>0.05</v>
      </c>
      <c r="AV137" s="2">
        <v>0.05</v>
      </c>
      <c r="AW137" s="2">
        <v>57</v>
      </c>
      <c r="AX137" s="2">
        <v>60.7</v>
      </c>
      <c r="AY137" s="2">
        <v>64.3</v>
      </c>
      <c r="AZ137" s="2">
        <v>85</v>
      </c>
      <c r="BA137" s="2">
        <v>8.66</v>
      </c>
      <c r="BB137" s="2">
        <v>9.18</v>
      </c>
      <c r="BC137" s="2">
        <v>4.53</v>
      </c>
      <c r="BD137" s="2">
        <v>4.8</v>
      </c>
      <c r="BE137" s="2">
        <v>3.2</v>
      </c>
      <c r="BF137" s="2">
        <v>3.4</v>
      </c>
      <c r="BG137" s="2">
        <v>1</v>
      </c>
      <c r="BH137" s="2">
        <v>1</v>
      </c>
      <c r="BI137" s="2">
        <v>13.7</v>
      </c>
      <c r="BJ137" s="2">
        <v>14.5</v>
      </c>
      <c r="BK137" s="2">
        <v>2.6</v>
      </c>
      <c r="BL137" s="2">
        <v>2.7</v>
      </c>
      <c r="BM137" s="2">
        <v>4.7</v>
      </c>
      <c r="BN137" s="2">
        <v>5</v>
      </c>
    </row>
    <row r="138" spans="1:82" ht="14.25" x14ac:dyDescent="0.45">
      <c r="A138" s="2" t="s">
        <v>284</v>
      </c>
      <c r="B138" s="17" t="s">
        <v>397</v>
      </c>
      <c r="C138" s="21" t="s">
        <v>297</v>
      </c>
      <c r="D138" s="2">
        <v>2020</v>
      </c>
      <c r="E138" s="15">
        <v>44047</v>
      </c>
      <c r="F138" s="16">
        <v>5</v>
      </c>
      <c r="G138" s="58"/>
      <c r="H138" s="13">
        <v>17.23</v>
      </c>
      <c r="I138" s="13">
        <v>0</v>
      </c>
      <c r="J138" s="13">
        <v>0.14879999999999999</v>
      </c>
      <c r="K138" s="13">
        <v>0</v>
      </c>
      <c r="L138" s="13">
        <v>0</v>
      </c>
      <c r="M138" s="13">
        <v>0</v>
      </c>
      <c r="N138" s="13">
        <v>0.13</v>
      </c>
      <c r="O138" s="13">
        <v>0</v>
      </c>
      <c r="P138" s="13">
        <v>0</v>
      </c>
      <c r="Q138" s="13">
        <v>5.65</v>
      </c>
      <c r="R138" s="13">
        <f t="shared" si="5"/>
        <v>23.158799999999999</v>
      </c>
      <c r="S138" s="14">
        <f t="shared" si="6"/>
        <v>46.317599999999999</v>
      </c>
      <c r="T138" s="12">
        <v>2</v>
      </c>
      <c r="U138" s="12"/>
      <c r="V138" s="2">
        <v>5.77</v>
      </c>
      <c r="W138" s="2">
        <v>0</v>
      </c>
      <c r="X138" s="2">
        <v>94.23</v>
      </c>
      <c r="Y138" s="2">
        <v>100</v>
      </c>
      <c r="Z138" s="2">
        <v>6.5</v>
      </c>
      <c r="AA138" s="2">
        <v>6.9</v>
      </c>
      <c r="AB138" s="2">
        <v>36.700000000000003</v>
      </c>
      <c r="AC138" s="2">
        <v>38.9</v>
      </c>
      <c r="AD138" s="2">
        <v>66.400000000000006</v>
      </c>
      <c r="AE138" s="2">
        <v>70.5</v>
      </c>
      <c r="AF138" s="2">
        <v>77</v>
      </c>
      <c r="AG138" s="2">
        <v>54.8</v>
      </c>
      <c r="AH138" s="2">
        <v>58.2</v>
      </c>
      <c r="AI138" s="2">
        <v>0.55900000000000005</v>
      </c>
      <c r="AJ138" s="2">
        <v>0.59319999999999995</v>
      </c>
      <c r="AK138" s="2">
        <v>0.53469999999999995</v>
      </c>
      <c r="AL138" s="2">
        <v>0.56740000000000002</v>
      </c>
      <c r="AM138" s="2">
        <v>0.29170000000000001</v>
      </c>
      <c r="AN138" s="2">
        <v>0.3095</v>
      </c>
      <c r="AO138" s="2">
        <v>0.34</v>
      </c>
      <c r="AP138" s="2">
        <v>0.36</v>
      </c>
      <c r="AQ138" s="2">
        <v>0.12</v>
      </c>
      <c r="AR138" s="2">
        <v>0.13</v>
      </c>
      <c r="AS138" s="2">
        <v>0.25</v>
      </c>
      <c r="AT138" s="2">
        <v>0.26</v>
      </c>
      <c r="AU138" s="2">
        <v>7.0000000000000007E-2</v>
      </c>
      <c r="AV138" s="2">
        <v>7.0000000000000007E-2</v>
      </c>
      <c r="AW138" s="2">
        <v>51</v>
      </c>
      <c r="AX138" s="2">
        <v>59.1</v>
      </c>
      <c r="AY138" s="2">
        <v>62.7</v>
      </c>
      <c r="AZ138" s="2">
        <v>97</v>
      </c>
      <c r="BA138" s="2">
        <v>4.33</v>
      </c>
      <c r="BB138" s="2">
        <v>4.59</v>
      </c>
      <c r="BC138" s="2">
        <v>5.2</v>
      </c>
      <c r="BD138" s="2">
        <v>5.52</v>
      </c>
      <c r="BE138" s="2">
        <v>3.5</v>
      </c>
      <c r="BF138" s="2">
        <v>3.8</v>
      </c>
      <c r="BG138" s="2">
        <v>1.6</v>
      </c>
      <c r="BH138" s="2">
        <v>1.7</v>
      </c>
      <c r="BI138" s="2">
        <v>16.5</v>
      </c>
      <c r="BJ138" s="2">
        <v>17.5</v>
      </c>
      <c r="BK138" s="2">
        <v>3</v>
      </c>
      <c r="BL138" s="2">
        <v>3.2</v>
      </c>
      <c r="BM138" s="2">
        <v>4.2</v>
      </c>
      <c r="BN138" s="2">
        <v>4.4000000000000004</v>
      </c>
    </row>
    <row r="139" spans="1:82" ht="14.25" x14ac:dyDescent="0.45">
      <c r="A139" s="2" t="s">
        <v>285</v>
      </c>
      <c r="B139" s="17" t="s">
        <v>397</v>
      </c>
      <c r="C139" s="21" t="s">
        <v>297</v>
      </c>
      <c r="D139" s="2">
        <v>2020</v>
      </c>
      <c r="E139" s="15">
        <v>44047</v>
      </c>
      <c r="F139" s="16">
        <v>8</v>
      </c>
      <c r="G139" s="58"/>
      <c r="H139" s="13">
        <v>17.170000000000002</v>
      </c>
      <c r="I139" s="13">
        <v>0</v>
      </c>
      <c r="J139" s="13">
        <v>0.08</v>
      </c>
      <c r="K139" s="13">
        <v>0</v>
      </c>
      <c r="L139" s="13">
        <v>0</v>
      </c>
      <c r="M139" s="13">
        <v>0</v>
      </c>
      <c r="N139" s="13">
        <v>3.6999999999999998E-2</v>
      </c>
      <c r="O139" s="13">
        <v>0.12</v>
      </c>
      <c r="P139" s="13">
        <v>0</v>
      </c>
      <c r="Q139" s="13">
        <v>2.17</v>
      </c>
      <c r="R139" s="13">
        <f t="shared" si="5"/>
        <v>19.576999999999998</v>
      </c>
      <c r="S139" s="14">
        <f t="shared" si="6"/>
        <v>39.153999999999996</v>
      </c>
      <c r="T139" s="12">
        <v>20</v>
      </c>
      <c r="U139" s="12"/>
      <c r="V139" s="2">
        <v>5.81</v>
      </c>
      <c r="W139" s="2">
        <v>0</v>
      </c>
      <c r="X139" s="2">
        <v>94.19</v>
      </c>
      <c r="Y139" s="2">
        <v>100</v>
      </c>
      <c r="Z139" s="2">
        <v>5.5</v>
      </c>
      <c r="AA139" s="2">
        <v>5.8</v>
      </c>
      <c r="AB139" s="2">
        <v>35</v>
      </c>
      <c r="AC139" s="2">
        <v>37.1</v>
      </c>
      <c r="AD139" s="2">
        <v>62</v>
      </c>
      <c r="AE139" s="2">
        <v>65.8</v>
      </c>
      <c r="AF139" s="2">
        <v>85</v>
      </c>
      <c r="AG139" s="2">
        <v>56.7</v>
      </c>
      <c r="AH139" s="2">
        <v>60.2</v>
      </c>
      <c r="AI139" s="2">
        <v>0.58009999999999995</v>
      </c>
      <c r="AJ139" s="2">
        <v>0.6159</v>
      </c>
      <c r="AK139" s="2">
        <v>0.56359999999999999</v>
      </c>
      <c r="AL139" s="2">
        <v>0.59830000000000005</v>
      </c>
      <c r="AM139" s="2">
        <v>0.31819999999999998</v>
      </c>
      <c r="AN139" s="2">
        <v>0.33779999999999999</v>
      </c>
      <c r="AO139" s="2">
        <v>0.42</v>
      </c>
      <c r="AP139" s="2">
        <v>0.45</v>
      </c>
      <c r="AQ139" s="2">
        <v>0.14000000000000001</v>
      </c>
      <c r="AR139" s="2">
        <v>0.15</v>
      </c>
      <c r="AS139" s="2">
        <v>0.2</v>
      </c>
      <c r="AT139" s="2">
        <v>0.21</v>
      </c>
      <c r="AU139" s="2">
        <v>0.08</v>
      </c>
      <c r="AV139" s="2">
        <v>0.09</v>
      </c>
      <c r="AW139" s="2">
        <v>49</v>
      </c>
      <c r="AX139" s="2">
        <v>59.7</v>
      </c>
      <c r="AY139" s="2">
        <v>63.3</v>
      </c>
      <c r="AZ139" s="2">
        <v>95</v>
      </c>
      <c r="BA139" s="2">
        <v>4.67</v>
      </c>
      <c r="BB139" s="2">
        <v>4.96</v>
      </c>
      <c r="BC139" s="2">
        <v>5.63</v>
      </c>
      <c r="BD139" s="2">
        <v>5.98</v>
      </c>
      <c r="BE139" s="2">
        <v>4.8</v>
      </c>
      <c r="BF139" s="2">
        <v>5.0999999999999996</v>
      </c>
      <c r="BG139" s="2">
        <v>2.1</v>
      </c>
      <c r="BH139" s="2">
        <v>2.2000000000000002</v>
      </c>
      <c r="BI139" s="2">
        <v>21.6</v>
      </c>
      <c r="BJ139" s="2">
        <v>22.9</v>
      </c>
      <c r="BK139" s="2">
        <v>5</v>
      </c>
      <c r="BL139" s="2">
        <v>5.3</v>
      </c>
      <c r="BM139" s="2">
        <v>6.2</v>
      </c>
      <c r="BN139" s="2">
        <v>6.6</v>
      </c>
      <c r="CD139" s="27" t="s">
        <v>286</v>
      </c>
    </row>
    <row r="140" spans="1:82" ht="14.25" x14ac:dyDescent="0.45">
      <c r="A140" s="2" t="s">
        <v>287</v>
      </c>
      <c r="B140" s="17" t="s">
        <v>397</v>
      </c>
      <c r="C140" s="21" t="s">
        <v>297</v>
      </c>
      <c r="D140" s="2">
        <v>2020</v>
      </c>
      <c r="E140" s="15">
        <v>44047</v>
      </c>
      <c r="F140" s="16">
        <v>9</v>
      </c>
      <c r="G140" s="58"/>
      <c r="H140" s="13">
        <v>12.76</v>
      </c>
      <c r="I140" s="13">
        <v>2.38</v>
      </c>
      <c r="J140" s="13">
        <v>0.05</v>
      </c>
      <c r="K140" s="13">
        <v>1.78</v>
      </c>
      <c r="L140" s="13">
        <v>0</v>
      </c>
      <c r="M140" s="13">
        <v>0</v>
      </c>
      <c r="N140" s="13">
        <v>0.24</v>
      </c>
      <c r="O140" s="13">
        <v>0.24</v>
      </c>
      <c r="P140" s="13">
        <v>0</v>
      </c>
      <c r="Q140" s="13">
        <v>9.06</v>
      </c>
      <c r="R140" s="13">
        <f t="shared" si="5"/>
        <v>26.509999999999998</v>
      </c>
      <c r="S140" s="14">
        <f t="shared" si="6"/>
        <v>53.019999999999996</v>
      </c>
      <c r="T140" s="12"/>
      <c r="U140" s="12">
        <v>1</v>
      </c>
      <c r="V140" s="2">
        <v>5.36</v>
      </c>
      <c r="W140" s="2">
        <v>0</v>
      </c>
      <c r="X140" s="2">
        <v>94.64</v>
      </c>
      <c r="Y140" s="2">
        <v>100</v>
      </c>
      <c r="Z140" s="2">
        <v>4.9000000000000004</v>
      </c>
      <c r="AA140" s="2">
        <v>5.2</v>
      </c>
      <c r="AB140" s="2">
        <v>40.700000000000003</v>
      </c>
      <c r="AC140" s="2">
        <v>43</v>
      </c>
      <c r="AD140" s="2">
        <v>64.900000000000006</v>
      </c>
      <c r="AE140" s="2">
        <v>68.5</v>
      </c>
      <c r="AF140" s="2">
        <v>75</v>
      </c>
      <c r="AG140" s="2">
        <v>50.7</v>
      </c>
      <c r="AH140" s="2">
        <v>53.6</v>
      </c>
      <c r="AI140" s="2">
        <v>0.51300000000000001</v>
      </c>
      <c r="AJ140" s="2">
        <v>0.54200000000000004</v>
      </c>
      <c r="AK140" s="2">
        <v>0.4698</v>
      </c>
      <c r="AL140" s="2">
        <v>0.49640000000000001</v>
      </c>
      <c r="AM140" s="2">
        <v>0.2311</v>
      </c>
      <c r="AN140" s="2">
        <v>0.2442</v>
      </c>
      <c r="AO140" s="2">
        <v>0.44</v>
      </c>
      <c r="AP140" s="2">
        <v>0.46</v>
      </c>
      <c r="AQ140" s="2">
        <v>0.12</v>
      </c>
      <c r="AR140" s="2">
        <v>0.13</v>
      </c>
      <c r="AS140" s="2">
        <v>0.19</v>
      </c>
      <c r="AT140" s="2">
        <v>0.2</v>
      </c>
      <c r="AU140" s="2">
        <v>7.0000000000000007E-2</v>
      </c>
      <c r="AV140" s="2">
        <v>7.0000000000000007E-2</v>
      </c>
      <c r="AW140" s="2">
        <v>51</v>
      </c>
      <c r="AX140" s="2">
        <v>60.4</v>
      </c>
      <c r="AY140" s="2">
        <v>63.8</v>
      </c>
      <c r="AZ140" s="2">
        <v>91</v>
      </c>
      <c r="BA140" s="2">
        <v>3.93</v>
      </c>
      <c r="BB140" s="2">
        <v>4.1500000000000004</v>
      </c>
      <c r="BC140" s="2">
        <v>5.99</v>
      </c>
      <c r="BD140" s="2">
        <v>6.33</v>
      </c>
      <c r="BE140" s="2">
        <v>3.5</v>
      </c>
      <c r="BF140" s="2">
        <v>3.7</v>
      </c>
      <c r="BG140" s="2">
        <v>1.7</v>
      </c>
      <c r="BH140" s="2">
        <v>1.8</v>
      </c>
      <c r="BI140" s="2">
        <v>20.399999999999999</v>
      </c>
      <c r="BJ140" s="2">
        <v>21.6</v>
      </c>
      <c r="BK140" s="2">
        <v>4.4000000000000004</v>
      </c>
      <c r="BL140" s="2">
        <v>4.5999999999999996</v>
      </c>
      <c r="BM140" s="2">
        <v>6</v>
      </c>
      <c r="BN140" s="2">
        <v>6.3</v>
      </c>
      <c r="CD140" s="27" t="s">
        <v>286</v>
      </c>
    </row>
    <row r="141" spans="1:82" ht="14.25" x14ac:dyDescent="0.45">
      <c r="A141" s="2" t="s">
        <v>288</v>
      </c>
      <c r="B141" s="17" t="s">
        <v>397</v>
      </c>
      <c r="C141" s="21" t="s">
        <v>297</v>
      </c>
      <c r="D141" s="2">
        <v>2020</v>
      </c>
      <c r="E141" s="15">
        <v>44047</v>
      </c>
      <c r="F141" s="16">
        <v>11</v>
      </c>
      <c r="G141" s="58"/>
      <c r="H141" s="13">
        <v>20.329999999999998</v>
      </c>
      <c r="I141" s="13">
        <v>0</v>
      </c>
      <c r="J141" s="13">
        <v>1.34E-2</v>
      </c>
      <c r="K141" s="13">
        <v>0</v>
      </c>
      <c r="L141" s="13">
        <v>0</v>
      </c>
      <c r="M141" s="13">
        <v>0</v>
      </c>
      <c r="N141" s="13">
        <v>0.14000000000000001</v>
      </c>
      <c r="O141" s="13">
        <v>0</v>
      </c>
      <c r="P141" s="13">
        <v>0</v>
      </c>
      <c r="Q141" s="13">
        <v>14.53</v>
      </c>
      <c r="R141" s="13">
        <f t="shared" si="5"/>
        <v>35.013399999999997</v>
      </c>
      <c r="S141" s="14">
        <f t="shared" si="6"/>
        <v>70.026799999999994</v>
      </c>
      <c r="T141" s="12">
        <v>22</v>
      </c>
      <c r="U141" s="12"/>
      <c r="V141" s="2">
        <v>5.32</v>
      </c>
      <c r="W141" s="2">
        <v>0</v>
      </c>
      <c r="X141" s="2">
        <v>94.68</v>
      </c>
      <c r="Y141" s="2">
        <v>100</v>
      </c>
      <c r="Z141" s="2">
        <v>6.1</v>
      </c>
      <c r="AA141" s="2">
        <v>6.4</v>
      </c>
      <c r="AB141" s="2">
        <v>39.4</v>
      </c>
      <c r="AC141" s="2">
        <v>41.6</v>
      </c>
      <c r="AD141" s="2">
        <v>65.8</v>
      </c>
      <c r="AE141" s="2">
        <v>69.5</v>
      </c>
      <c r="AF141" s="2">
        <v>76</v>
      </c>
      <c r="AG141" s="2">
        <v>52.2</v>
      </c>
      <c r="AH141" s="2">
        <v>55.2</v>
      </c>
      <c r="AI141" s="2">
        <v>0.52990000000000004</v>
      </c>
      <c r="AJ141" s="2">
        <v>0.55969999999999998</v>
      </c>
      <c r="AK141" s="2">
        <v>0.49340000000000001</v>
      </c>
      <c r="AL141" s="2">
        <v>0.52110000000000001</v>
      </c>
      <c r="AM141" s="2">
        <v>0.25280000000000002</v>
      </c>
      <c r="AN141" s="2">
        <v>0.26700000000000002</v>
      </c>
      <c r="AO141" s="2">
        <v>0.32</v>
      </c>
      <c r="AP141" s="2">
        <v>0.34</v>
      </c>
      <c r="AQ141" s="2">
        <v>0.1</v>
      </c>
      <c r="AR141" s="2">
        <v>0.11</v>
      </c>
      <c r="AS141" s="2">
        <v>0.04</v>
      </c>
      <c r="AT141" s="2">
        <v>0.04</v>
      </c>
      <c r="AU141" s="2">
        <v>0.05</v>
      </c>
      <c r="AV141" s="2">
        <v>0.05</v>
      </c>
      <c r="AW141" s="2">
        <v>51</v>
      </c>
      <c r="AX141" s="2">
        <v>58.7</v>
      </c>
      <c r="AY141" s="2">
        <v>62</v>
      </c>
      <c r="AZ141" s="2">
        <v>89</v>
      </c>
      <c r="BA141" s="2">
        <v>6.19</v>
      </c>
      <c r="BB141" s="2">
        <v>6.54</v>
      </c>
      <c r="BC141" s="2">
        <v>5.67</v>
      </c>
      <c r="BD141" s="2">
        <v>5.99</v>
      </c>
      <c r="BE141" s="2">
        <v>2.7</v>
      </c>
      <c r="BF141" s="2">
        <v>2.9</v>
      </c>
      <c r="BG141" s="2">
        <v>1.3</v>
      </c>
      <c r="BH141" s="2">
        <v>1.4</v>
      </c>
      <c r="BI141" s="2">
        <v>16.100000000000001</v>
      </c>
      <c r="BJ141" s="2">
        <v>17</v>
      </c>
      <c r="BK141" s="2">
        <v>3.1</v>
      </c>
      <c r="BL141" s="2">
        <v>3.3</v>
      </c>
      <c r="BM141" s="2">
        <v>5</v>
      </c>
      <c r="BN141" s="2">
        <v>5.3</v>
      </c>
    </row>
    <row r="142" spans="1:82" ht="14.25" hidden="1" x14ac:dyDescent="0.45">
      <c r="A142" s="2" t="s">
        <v>289</v>
      </c>
      <c r="B142" s="32" t="s">
        <v>409</v>
      </c>
      <c r="C142" s="21" t="s">
        <v>297</v>
      </c>
      <c r="D142" s="2">
        <v>2020</v>
      </c>
      <c r="E142" s="15">
        <v>44033</v>
      </c>
      <c r="F142" s="16">
        <v>4</v>
      </c>
      <c r="G142" s="58"/>
      <c r="H142" s="13">
        <v>40.700000000000003</v>
      </c>
      <c r="I142" s="13">
        <v>1.29</v>
      </c>
      <c r="J142" s="13">
        <v>0</v>
      </c>
      <c r="K142" s="13">
        <v>0.56999999999999995</v>
      </c>
      <c r="L142" s="13">
        <v>0.08</v>
      </c>
      <c r="M142" s="13">
        <v>0</v>
      </c>
      <c r="N142" s="13">
        <v>2.1800000000000002</v>
      </c>
      <c r="O142" s="13">
        <v>0</v>
      </c>
      <c r="P142" s="13">
        <v>0</v>
      </c>
      <c r="Q142" s="13">
        <v>41.84</v>
      </c>
      <c r="R142" s="13">
        <f t="shared" si="5"/>
        <v>86.66</v>
      </c>
      <c r="S142" s="14">
        <f t="shared" si="6"/>
        <v>173.32</v>
      </c>
      <c r="T142" s="12"/>
      <c r="U142" s="12"/>
      <c r="V142" s="2">
        <v>4.1500000000000004</v>
      </c>
      <c r="W142" s="2">
        <v>0</v>
      </c>
      <c r="X142" s="2">
        <v>95.85</v>
      </c>
      <c r="Y142" s="2">
        <v>100</v>
      </c>
      <c r="Z142" s="2">
        <v>5.6</v>
      </c>
      <c r="AA142" s="2">
        <v>5.9</v>
      </c>
      <c r="AB142" s="2">
        <v>40.5</v>
      </c>
      <c r="AC142" s="2">
        <v>42.2</v>
      </c>
      <c r="AD142" s="2">
        <v>68.400000000000006</v>
      </c>
      <c r="AE142" s="2">
        <v>71.400000000000006</v>
      </c>
      <c r="AF142" s="2">
        <v>73</v>
      </c>
      <c r="AG142" s="2">
        <v>52.1</v>
      </c>
      <c r="AH142" s="2">
        <v>54.4</v>
      </c>
      <c r="AI142" s="2">
        <v>0.52839999999999998</v>
      </c>
      <c r="AJ142" s="2">
        <v>0.55130000000000001</v>
      </c>
      <c r="AK142" s="2">
        <v>0.48830000000000001</v>
      </c>
      <c r="AL142" s="2">
        <v>0.50939999999999996</v>
      </c>
      <c r="AM142" s="2">
        <v>0.24560000000000001</v>
      </c>
      <c r="AN142" s="2">
        <v>0.25619999999999998</v>
      </c>
      <c r="AO142" s="2">
        <v>0.32</v>
      </c>
      <c r="AP142" s="2">
        <v>0.33</v>
      </c>
      <c r="AQ142" s="2">
        <v>0.13</v>
      </c>
      <c r="AR142" s="2">
        <v>0.14000000000000001</v>
      </c>
      <c r="AS142" s="2">
        <v>0.2</v>
      </c>
      <c r="AT142" s="2">
        <v>0.21</v>
      </c>
      <c r="AU142" s="2">
        <v>0.06</v>
      </c>
      <c r="AV142" s="2">
        <v>0.06</v>
      </c>
      <c r="AW142" s="2">
        <v>53</v>
      </c>
      <c r="AX142" s="2">
        <v>59.1</v>
      </c>
      <c r="AY142" s="2">
        <v>61.7</v>
      </c>
      <c r="AZ142" s="2">
        <v>89</v>
      </c>
      <c r="BA142" s="2">
        <v>5.74</v>
      </c>
      <c r="BB142" s="2">
        <v>5.99</v>
      </c>
      <c r="BC142" s="2">
        <v>5.5</v>
      </c>
      <c r="BD142" s="2">
        <v>5.74</v>
      </c>
      <c r="BE142" s="2">
        <v>3.2</v>
      </c>
      <c r="BF142" s="2">
        <v>3.3</v>
      </c>
      <c r="BG142" s="2">
        <v>1.8</v>
      </c>
      <c r="BH142" s="2">
        <v>1.9</v>
      </c>
      <c r="BI142" s="2">
        <v>15.6</v>
      </c>
      <c r="BJ142" s="2">
        <v>16.2</v>
      </c>
      <c r="BK142" s="2">
        <v>2.8</v>
      </c>
      <c r="BL142" s="2">
        <v>2.9</v>
      </c>
      <c r="BM142" s="2">
        <v>5.0999999999999996</v>
      </c>
      <c r="BN142" s="2">
        <v>5.4</v>
      </c>
      <c r="CD142" s="27" t="s">
        <v>574</v>
      </c>
    </row>
    <row r="143" spans="1:82" ht="14.25" hidden="1" x14ac:dyDescent="0.45">
      <c r="A143" s="2" t="s">
        <v>291</v>
      </c>
      <c r="B143" s="32" t="s">
        <v>409</v>
      </c>
      <c r="C143" s="21" t="s">
        <v>297</v>
      </c>
      <c r="D143" s="2">
        <v>2020</v>
      </c>
      <c r="E143" s="15">
        <v>44033</v>
      </c>
      <c r="F143" s="16">
        <v>7</v>
      </c>
      <c r="G143" s="58"/>
      <c r="H143" s="13">
        <v>2.9</v>
      </c>
      <c r="I143" s="13">
        <v>4.51</v>
      </c>
      <c r="J143" s="13">
        <v>0</v>
      </c>
      <c r="K143" s="13">
        <v>0</v>
      </c>
      <c r="L143" s="13">
        <v>0</v>
      </c>
      <c r="M143" s="13">
        <v>0</v>
      </c>
      <c r="N143" s="13">
        <v>0</v>
      </c>
      <c r="O143" s="13">
        <v>0</v>
      </c>
      <c r="P143" s="13">
        <v>0</v>
      </c>
      <c r="Q143" s="13">
        <v>6.3</v>
      </c>
      <c r="R143" s="13">
        <f t="shared" si="5"/>
        <v>13.71</v>
      </c>
      <c r="S143" s="14">
        <f t="shared" si="6"/>
        <v>27.42</v>
      </c>
      <c r="T143" s="12">
        <v>80</v>
      </c>
      <c r="U143" s="12">
        <v>1</v>
      </c>
      <c r="V143" s="2">
        <v>6.57</v>
      </c>
      <c r="W143" s="2">
        <v>0</v>
      </c>
      <c r="X143" s="2">
        <v>93.43</v>
      </c>
      <c r="Y143" s="2">
        <v>100</v>
      </c>
      <c r="Z143" s="2">
        <v>6.6</v>
      </c>
      <c r="AA143" s="2">
        <v>7.1</v>
      </c>
      <c r="AB143" s="2">
        <v>44.5</v>
      </c>
      <c r="AC143" s="2">
        <v>47.6</v>
      </c>
      <c r="AD143" s="2">
        <v>67.099999999999994</v>
      </c>
      <c r="AE143" s="2">
        <v>71.8</v>
      </c>
      <c r="AF143" s="2">
        <v>67</v>
      </c>
      <c r="AG143" s="2">
        <v>45.1</v>
      </c>
      <c r="AH143" s="2">
        <v>48.3</v>
      </c>
      <c r="AI143" s="2">
        <v>0.4516</v>
      </c>
      <c r="AJ143" s="2">
        <v>0.48330000000000001</v>
      </c>
      <c r="AK143" s="2">
        <v>0.38550000000000001</v>
      </c>
      <c r="AL143" s="2">
        <v>0.41260000000000002</v>
      </c>
      <c r="AM143" s="2">
        <v>0.1552</v>
      </c>
      <c r="AN143" s="2">
        <v>0.1661</v>
      </c>
      <c r="AO143" s="2">
        <v>0.34</v>
      </c>
      <c r="AP143" s="2">
        <v>0.36</v>
      </c>
      <c r="AQ143" s="2">
        <v>0.1</v>
      </c>
      <c r="AR143" s="2">
        <v>0.11</v>
      </c>
      <c r="AS143" s="2">
        <v>0.36</v>
      </c>
      <c r="AT143" s="2">
        <v>0.38</v>
      </c>
      <c r="AU143" s="2">
        <v>0.01</v>
      </c>
      <c r="AV143" s="2">
        <v>0.01</v>
      </c>
      <c r="AW143" s="2">
        <v>59</v>
      </c>
      <c r="AX143" s="2">
        <v>61.5</v>
      </c>
      <c r="AY143" s="2">
        <v>65.8</v>
      </c>
      <c r="AZ143" s="2">
        <v>86</v>
      </c>
      <c r="BA143" s="2">
        <v>7.54</v>
      </c>
      <c r="BB143" s="2">
        <v>8.07</v>
      </c>
      <c r="BC143" s="2">
        <v>4.96</v>
      </c>
      <c r="BD143" s="2">
        <v>5.31</v>
      </c>
      <c r="BE143" s="2">
        <v>1.6</v>
      </c>
      <c r="BF143" s="2">
        <v>1.8</v>
      </c>
      <c r="BG143" s="2">
        <v>0</v>
      </c>
      <c r="BH143" s="2">
        <v>0</v>
      </c>
      <c r="BI143" s="2">
        <v>11.7</v>
      </c>
      <c r="BJ143" s="2">
        <v>12.5</v>
      </c>
      <c r="BK143" s="2">
        <v>1</v>
      </c>
      <c r="BL143" s="2">
        <v>1</v>
      </c>
      <c r="BM143" s="2">
        <v>4</v>
      </c>
      <c r="BN143" s="2">
        <v>4.3</v>
      </c>
    </row>
    <row r="144" spans="1:82" ht="14.25" hidden="1" x14ac:dyDescent="0.45">
      <c r="A144" s="2" t="s">
        <v>292</v>
      </c>
      <c r="B144" s="32" t="s">
        <v>409</v>
      </c>
      <c r="C144" s="21" t="s">
        <v>297</v>
      </c>
      <c r="D144" s="2">
        <v>2020</v>
      </c>
      <c r="E144" s="15">
        <v>44033</v>
      </c>
      <c r="F144" s="16">
        <v>13</v>
      </c>
      <c r="G144" s="58"/>
      <c r="H144" s="13">
        <v>20.74</v>
      </c>
      <c r="I144" s="13">
        <v>1.06</v>
      </c>
      <c r="J144" s="13">
        <v>0.19</v>
      </c>
      <c r="K144" s="13">
        <v>0.49</v>
      </c>
      <c r="L144" s="13">
        <v>0</v>
      </c>
      <c r="M144" s="13">
        <v>0</v>
      </c>
      <c r="N144" s="13">
        <v>0</v>
      </c>
      <c r="O144" s="13">
        <v>0</v>
      </c>
      <c r="P144" s="13">
        <v>0</v>
      </c>
      <c r="Q144" s="13">
        <v>10.96</v>
      </c>
      <c r="R144" s="13">
        <f t="shared" si="5"/>
        <v>33.44</v>
      </c>
      <c r="S144" s="14">
        <f t="shared" si="6"/>
        <v>66.88</v>
      </c>
      <c r="T144" s="12">
        <v>36</v>
      </c>
      <c r="U144" s="12">
        <v>8</v>
      </c>
      <c r="V144" s="2">
        <v>5.48</v>
      </c>
      <c r="W144" s="2">
        <v>0</v>
      </c>
      <c r="X144" s="2">
        <v>94.52</v>
      </c>
      <c r="Y144" s="2">
        <v>100</v>
      </c>
      <c r="Z144" s="2">
        <v>6.7</v>
      </c>
      <c r="AA144" s="2">
        <v>7.1</v>
      </c>
      <c r="AB144" s="2">
        <v>39.700000000000003</v>
      </c>
      <c r="AC144" s="2">
        <v>42</v>
      </c>
      <c r="AD144" s="2">
        <v>67.7</v>
      </c>
      <c r="AE144" s="2">
        <v>71.599999999999994</v>
      </c>
      <c r="AF144" s="2">
        <v>73</v>
      </c>
      <c r="AG144" s="2">
        <v>51.6</v>
      </c>
      <c r="AH144" s="2">
        <v>54.6</v>
      </c>
      <c r="AI144" s="2">
        <v>0.52349999999999997</v>
      </c>
      <c r="AJ144" s="2">
        <v>0.55379999999999996</v>
      </c>
      <c r="AK144" s="2">
        <v>0.48480000000000001</v>
      </c>
      <c r="AL144" s="2">
        <v>0.51290000000000002</v>
      </c>
      <c r="AM144" s="2">
        <v>0.24529999999999999</v>
      </c>
      <c r="AN144" s="2">
        <v>0.25950000000000001</v>
      </c>
      <c r="AO144" s="2">
        <v>0.28999999999999998</v>
      </c>
      <c r="AP144" s="2">
        <v>0.31</v>
      </c>
      <c r="AQ144" s="2">
        <v>0.13</v>
      </c>
      <c r="AR144" s="2">
        <v>0.14000000000000001</v>
      </c>
      <c r="AS144" s="2">
        <v>0.51</v>
      </c>
      <c r="AT144" s="2">
        <v>0.54</v>
      </c>
      <c r="AU144" s="2">
        <v>7.0000000000000007E-2</v>
      </c>
      <c r="AV144" s="2">
        <v>7.0000000000000007E-2</v>
      </c>
      <c r="AW144" s="2">
        <v>53</v>
      </c>
      <c r="AX144" s="2">
        <v>59.1</v>
      </c>
      <c r="AY144" s="2">
        <v>62.5</v>
      </c>
      <c r="AZ144" s="2">
        <v>91</v>
      </c>
      <c r="BA144" s="2">
        <v>6.14</v>
      </c>
      <c r="BB144" s="2">
        <v>6.5</v>
      </c>
      <c r="BC144" s="2">
        <v>5.27</v>
      </c>
      <c r="BD144" s="2">
        <v>5.58</v>
      </c>
      <c r="BE144" s="2">
        <v>2.9</v>
      </c>
      <c r="BF144" s="2">
        <v>3.1</v>
      </c>
      <c r="BG144" s="2">
        <v>1.1000000000000001</v>
      </c>
      <c r="BH144" s="2">
        <v>1.1000000000000001</v>
      </c>
      <c r="BI144" s="2">
        <v>13.5</v>
      </c>
      <c r="BJ144" s="2">
        <v>14.3</v>
      </c>
      <c r="BK144" s="2">
        <v>2.4</v>
      </c>
      <c r="BL144" s="2">
        <v>2.5</v>
      </c>
      <c r="BM144" s="2">
        <v>4.5999999999999996</v>
      </c>
      <c r="BN144" s="2">
        <v>4.9000000000000004</v>
      </c>
      <c r="CD144" s="27" t="s">
        <v>290</v>
      </c>
    </row>
    <row r="145" spans="1:83" ht="14.25" hidden="1" x14ac:dyDescent="0.45">
      <c r="A145" s="2" t="s">
        <v>293</v>
      </c>
      <c r="B145" s="32" t="s">
        <v>409</v>
      </c>
      <c r="C145" s="21" t="s">
        <v>297</v>
      </c>
      <c r="D145" s="2">
        <v>2020</v>
      </c>
      <c r="E145" s="15">
        <v>44033</v>
      </c>
      <c r="F145" s="16">
        <v>21</v>
      </c>
      <c r="G145" s="58"/>
      <c r="H145" s="13">
        <v>8</v>
      </c>
      <c r="I145" s="13">
        <v>5.53</v>
      </c>
      <c r="J145" s="13">
        <v>0.02</v>
      </c>
      <c r="K145" s="13">
        <v>2.2799999999999998</v>
      </c>
      <c r="L145" s="13">
        <v>1.22</v>
      </c>
      <c r="M145" s="13">
        <v>0</v>
      </c>
      <c r="N145" s="13">
        <v>0</v>
      </c>
      <c r="O145" s="13">
        <v>0</v>
      </c>
      <c r="P145" s="13">
        <v>0</v>
      </c>
      <c r="Q145" s="13">
        <v>9.7100000000000009</v>
      </c>
      <c r="R145" s="13">
        <f t="shared" si="5"/>
        <v>26.76</v>
      </c>
      <c r="S145" s="14">
        <f t="shared" si="6"/>
        <v>53.52</v>
      </c>
      <c r="T145" s="12">
        <v>38</v>
      </c>
      <c r="U145" s="12">
        <v>7</v>
      </c>
      <c r="V145" s="2">
        <v>5.46</v>
      </c>
      <c r="W145" s="2">
        <v>0</v>
      </c>
      <c r="X145" s="2">
        <v>94.54</v>
      </c>
      <c r="Y145" s="2">
        <v>100</v>
      </c>
      <c r="Z145" s="2">
        <v>6.2</v>
      </c>
      <c r="AA145" s="2">
        <v>6.6</v>
      </c>
      <c r="AB145" s="2">
        <v>42.3</v>
      </c>
      <c r="AC145" s="2">
        <v>44.7</v>
      </c>
      <c r="AD145" s="2">
        <v>68.900000000000006</v>
      </c>
      <c r="AE145" s="2">
        <v>72.900000000000006</v>
      </c>
      <c r="AF145" s="2">
        <v>69</v>
      </c>
      <c r="AG145" s="2">
        <v>48.8</v>
      </c>
      <c r="AH145" s="2">
        <v>51.6</v>
      </c>
      <c r="AI145" s="2">
        <v>0.4914</v>
      </c>
      <c r="AJ145" s="2">
        <v>0.51980000000000004</v>
      </c>
      <c r="AK145" s="2">
        <v>0.43959999999999999</v>
      </c>
      <c r="AL145" s="2">
        <v>0.46500000000000002</v>
      </c>
      <c r="AM145" s="2">
        <v>0.20330000000000001</v>
      </c>
      <c r="AN145" s="2">
        <v>0.215</v>
      </c>
      <c r="AO145" s="2">
        <v>0.35</v>
      </c>
      <c r="AP145" s="2">
        <v>0.37</v>
      </c>
      <c r="AQ145" s="2">
        <v>0.09</v>
      </c>
      <c r="AR145" s="2">
        <v>0.09</v>
      </c>
      <c r="AS145" s="2">
        <v>0.26</v>
      </c>
      <c r="AT145" s="2">
        <v>0.28000000000000003</v>
      </c>
      <c r="AU145" s="2">
        <v>0.06</v>
      </c>
      <c r="AV145" s="2">
        <v>0.06</v>
      </c>
      <c r="AW145" s="2">
        <v>51</v>
      </c>
      <c r="AX145" s="2">
        <v>59.4</v>
      </c>
      <c r="AY145" s="2">
        <v>62.8</v>
      </c>
      <c r="AZ145" s="2">
        <v>90</v>
      </c>
      <c r="BA145" s="2">
        <v>3.63</v>
      </c>
      <c r="BB145" s="2">
        <v>3.84</v>
      </c>
      <c r="BC145" s="2">
        <v>5.79</v>
      </c>
      <c r="BD145" s="2">
        <v>6.12</v>
      </c>
      <c r="BE145" s="2">
        <v>2.1</v>
      </c>
      <c r="BF145" s="2">
        <v>2.2000000000000002</v>
      </c>
      <c r="BG145" s="2">
        <v>1.8</v>
      </c>
      <c r="BH145" s="2">
        <v>1.9</v>
      </c>
      <c r="BI145" s="2">
        <v>15.2</v>
      </c>
      <c r="BJ145" s="2">
        <v>16.100000000000001</v>
      </c>
      <c r="BK145" s="2">
        <v>3.1</v>
      </c>
      <c r="BL145" s="2">
        <v>3.3</v>
      </c>
      <c r="BM145" s="2">
        <v>5.3</v>
      </c>
      <c r="BN145" s="2">
        <v>5.6</v>
      </c>
    </row>
    <row r="146" spans="1:83" ht="14.25" hidden="1" x14ac:dyDescent="0.45">
      <c r="A146" s="2" t="s">
        <v>294</v>
      </c>
      <c r="B146" s="32" t="s">
        <v>409</v>
      </c>
      <c r="C146" s="21" t="s">
        <v>297</v>
      </c>
      <c r="D146" s="2">
        <v>2020</v>
      </c>
      <c r="E146" s="15">
        <v>44033</v>
      </c>
      <c r="F146" s="16">
        <v>28</v>
      </c>
      <c r="G146" s="58"/>
      <c r="H146" s="13">
        <v>6.65</v>
      </c>
      <c r="I146" s="13">
        <v>0</v>
      </c>
      <c r="J146" s="13">
        <v>3.2199999999999999E-2</v>
      </c>
      <c r="K146" s="13">
        <v>1.96</v>
      </c>
      <c r="L146" s="13">
        <v>3.45</v>
      </c>
      <c r="M146" s="13">
        <v>0</v>
      </c>
      <c r="N146" s="13">
        <v>0</v>
      </c>
      <c r="O146" s="13">
        <v>0</v>
      </c>
      <c r="P146" s="13">
        <v>0</v>
      </c>
      <c r="Q146" s="13">
        <v>11.74</v>
      </c>
      <c r="R146" s="13">
        <f t="shared" si="5"/>
        <v>23.8322</v>
      </c>
      <c r="S146" s="14">
        <f t="shared" si="6"/>
        <v>47.664400000000001</v>
      </c>
      <c r="T146" s="12">
        <v>22</v>
      </c>
      <c r="U146" s="12">
        <v>0</v>
      </c>
      <c r="V146" s="2">
        <v>5.92</v>
      </c>
      <c r="W146" s="2">
        <v>0</v>
      </c>
      <c r="X146" s="2">
        <v>94.08</v>
      </c>
      <c r="Y146" s="2">
        <v>100</v>
      </c>
      <c r="Z146" s="2">
        <v>5.3</v>
      </c>
      <c r="AA146" s="2">
        <v>5.6</v>
      </c>
      <c r="AB146" s="2">
        <v>44.5</v>
      </c>
      <c r="AC146" s="2">
        <v>47.3</v>
      </c>
      <c r="AD146" s="2">
        <v>64.599999999999994</v>
      </c>
      <c r="AE146" s="2">
        <v>68.7</v>
      </c>
      <c r="AF146" s="2">
        <v>71</v>
      </c>
      <c r="AG146" s="2">
        <v>45.8</v>
      </c>
      <c r="AH146" s="2">
        <v>48.7</v>
      </c>
      <c r="AI146" s="2">
        <v>0.4587</v>
      </c>
      <c r="AJ146" s="2">
        <v>0.48749999999999999</v>
      </c>
      <c r="AK146" s="2">
        <v>0.39389999999999997</v>
      </c>
      <c r="AL146" s="2">
        <v>0.41870000000000002</v>
      </c>
      <c r="AM146" s="2">
        <v>0.16159999999999999</v>
      </c>
      <c r="AN146" s="2">
        <v>0.17180000000000001</v>
      </c>
      <c r="AO146" s="2">
        <v>0.43</v>
      </c>
      <c r="AP146" s="2">
        <v>0.46</v>
      </c>
      <c r="AQ146" s="2">
        <v>0.08</v>
      </c>
      <c r="AR146" s="2">
        <v>0.08</v>
      </c>
      <c r="AS146" s="2">
        <v>0.19</v>
      </c>
      <c r="AT146" s="2">
        <v>0.2</v>
      </c>
      <c r="AU146" s="2">
        <v>0.03</v>
      </c>
      <c r="AV146" s="2">
        <v>0.03</v>
      </c>
      <c r="AW146" s="2">
        <v>60</v>
      </c>
      <c r="AX146" s="2">
        <v>64.2</v>
      </c>
      <c r="AY146" s="2">
        <v>68.3</v>
      </c>
      <c r="AZ146" s="2">
        <v>91</v>
      </c>
      <c r="BA146" s="2">
        <v>6.64</v>
      </c>
      <c r="BB146" s="2">
        <v>7.06</v>
      </c>
      <c r="BC146" s="2">
        <v>5.04</v>
      </c>
      <c r="BD146" s="2">
        <v>5.36</v>
      </c>
      <c r="BE146" s="2">
        <v>2.2999999999999998</v>
      </c>
      <c r="BF146" s="2">
        <v>2.5</v>
      </c>
      <c r="BG146" s="2">
        <v>0.9</v>
      </c>
      <c r="BH146" s="2">
        <v>1</v>
      </c>
      <c r="BI146" s="2">
        <v>17</v>
      </c>
      <c r="BJ146" s="2">
        <v>18.100000000000001</v>
      </c>
      <c r="BK146" s="2">
        <v>2.2000000000000002</v>
      </c>
      <c r="BL146" s="2">
        <v>2.2999999999999998</v>
      </c>
      <c r="BM146" s="2">
        <v>5.3</v>
      </c>
      <c r="BN146" s="2">
        <v>5.6</v>
      </c>
      <c r="CD146" s="27" t="s">
        <v>290</v>
      </c>
    </row>
    <row r="147" spans="1:83" s="29" customFormat="1" ht="14.25" hidden="1" x14ac:dyDescent="0.45">
      <c r="A147" s="63" t="s">
        <v>295</v>
      </c>
      <c r="B147" s="64" t="s">
        <v>409</v>
      </c>
      <c r="C147" s="22" t="s">
        <v>297</v>
      </c>
      <c r="D147" s="63">
        <v>2020</v>
      </c>
      <c r="E147" s="48">
        <v>44033</v>
      </c>
      <c r="F147" s="49">
        <v>33</v>
      </c>
      <c r="G147" s="59"/>
      <c r="H147" s="40">
        <v>61.61</v>
      </c>
      <c r="I147" s="40">
        <v>12.94</v>
      </c>
      <c r="J147" s="40">
        <v>0.16</v>
      </c>
      <c r="K147" s="40">
        <v>7.0300000000000001E-2</v>
      </c>
      <c r="L147" s="40">
        <v>3.39</v>
      </c>
      <c r="M147" s="40">
        <v>0</v>
      </c>
      <c r="N147" s="40">
        <v>0</v>
      </c>
      <c r="O147" s="40">
        <v>0</v>
      </c>
      <c r="P147" s="40">
        <v>0</v>
      </c>
      <c r="Q147" s="40">
        <v>6.39</v>
      </c>
      <c r="R147" s="40">
        <f t="shared" si="5"/>
        <v>84.560299999999998</v>
      </c>
      <c r="S147" s="42">
        <f t="shared" si="6"/>
        <v>169.1206</v>
      </c>
      <c r="T147" s="39"/>
      <c r="U147" s="39"/>
      <c r="V147" s="46">
        <v>4.8499999999999996</v>
      </c>
      <c r="W147" s="46">
        <v>0</v>
      </c>
      <c r="X147" s="46">
        <v>95.15</v>
      </c>
      <c r="Y147" s="46">
        <v>100</v>
      </c>
      <c r="Z147" s="46">
        <v>6.3</v>
      </c>
      <c r="AA147" s="46">
        <v>6.7</v>
      </c>
      <c r="AB147" s="46">
        <v>38.5</v>
      </c>
      <c r="AC147" s="46">
        <v>40.5</v>
      </c>
      <c r="AD147" s="46">
        <v>63.3</v>
      </c>
      <c r="AE147" s="46">
        <v>66.5</v>
      </c>
      <c r="AF147" s="46">
        <v>80</v>
      </c>
      <c r="AG147" s="46">
        <v>53.7</v>
      </c>
      <c r="AH147" s="46">
        <v>56.4</v>
      </c>
      <c r="AI147" s="46">
        <v>0.54579999999999995</v>
      </c>
      <c r="AJ147" s="46">
        <v>0.5736</v>
      </c>
      <c r="AK147" s="46">
        <v>0.51429999999999998</v>
      </c>
      <c r="AL147" s="46">
        <v>0.54049999999999998</v>
      </c>
      <c r="AM147" s="46">
        <v>0.27110000000000001</v>
      </c>
      <c r="AN147" s="46">
        <v>0.28489999999999999</v>
      </c>
      <c r="AO147" s="46">
        <v>0.35</v>
      </c>
      <c r="AP147" s="46">
        <v>0.37</v>
      </c>
      <c r="AQ147" s="46">
        <v>0.16</v>
      </c>
      <c r="AR147" s="46">
        <v>0.17</v>
      </c>
      <c r="AS147" s="46">
        <v>0.68</v>
      </c>
      <c r="AT147" s="46">
        <v>0.71</v>
      </c>
      <c r="AU147" s="46">
        <v>0.09</v>
      </c>
      <c r="AV147" s="46">
        <v>0.09</v>
      </c>
      <c r="AW147" s="46">
        <v>49</v>
      </c>
      <c r="AX147" s="46">
        <v>61.4</v>
      </c>
      <c r="AY147" s="46">
        <v>64.5</v>
      </c>
      <c r="AZ147" s="46">
        <v>93</v>
      </c>
      <c r="BA147" s="46">
        <v>5.79</v>
      </c>
      <c r="BB147" s="46">
        <v>6.08</v>
      </c>
      <c r="BC147" s="46">
        <v>5.72</v>
      </c>
      <c r="BD147" s="46">
        <v>6.01</v>
      </c>
      <c r="BE147" s="46">
        <v>4</v>
      </c>
      <c r="BF147" s="46">
        <v>4.2</v>
      </c>
      <c r="BG147" s="46">
        <v>2.9</v>
      </c>
      <c r="BH147" s="46">
        <v>3.1</v>
      </c>
      <c r="BI147" s="46">
        <v>19.3</v>
      </c>
      <c r="BJ147" s="46">
        <v>20.3</v>
      </c>
      <c r="BK147" s="46">
        <v>3.4</v>
      </c>
      <c r="BL147" s="46">
        <v>3.6</v>
      </c>
      <c r="BM147" s="46">
        <v>5.4</v>
      </c>
      <c r="BN147" s="46">
        <v>5.6</v>
      </c>
      <c r="CD147" s="63" t="s">
        <v>296</v>
      </c>
    </row>
    <row r="148" spans="1:83" ht="28.5" hidden="1" x14ac:dyDescent="0.45">
      <c r="A148" s="47" t="s">
        <v>283</v>
      </c>
      <c r="B148" s="17" t="s">
        <v>400</v>
      </c>
      <c r="C148" s="18" t="s">
        <v>297</v>
      </c>
      <c r="D148" s="17">
        <v>2021</v>
      </c>
      <c r="E148" s="11">
        <v>44375</v>
      </c>
      <c r="F148" s="12">
        <v>1</v>
      </c>
      <c r="G148" s="58"/>
      <c r="H148" s="43">
        <v>44.396000000000001</v>
      </c>
      <c r="I148" s="3">
        <v>1.206</v>
      </c>
      <c r="J148" s="3">
        <v>0.22500000000000001</v>
      </c>
      <c r="K148" s="43">
        <v>0.92100000000000004</v>
      </c>
      <c r="L148" s="3">
        <v>0</v>
      </c>
      <c r="M148" s="3">
        <v>0</v>
      </c>
      <c r="N148" s="43">
        <v>0</v>
      </c>
      <c r="O148" s="3">
        <v>0</v>
      </c>
      <c r="P148" s="3">
        <v>0</v>
      </c>
      <c r="Q148" s="3">
        <v>11.135999999999999</v>
      </c>
      <c r="R148" s="3">
        <f t="shared" si="5"/>
        <v>57.884</v>
      </c>
      <c r="S148" s="14">
        <f t="shared" si="6"/>
        <v>115.768</v>
      </c>
      <c r="T148" s="12"/>
      <c r="U148" s="12">
        <v>22</v>
      </c>
      <c r="CD148" s="27" t="s">
        <v>630</v>
      </c>
      <c r="CE148" s="66"/>
    </row>
    <row r="149" spans="1:83" ht="14.25" hidden="1" x14ac:dyDescent="0.45">
      <c r="A149" s="47" t="s">
        <v>284</v>
      </c>
      <c r="B149" s="17" t="s">
        <v>400</v>
      </c>
      <c r="C149" s="18" t="s">
        <v>297</v>
      </c>
      <c r="D149" s="17">
        <v>2021</v>
      </c>
      <c r="E149" s="11">
        <v>44375</v>
      </c>
      <c r="F149" s="12">
        <v>2</v>
      </c>
      <c r="G149" s="58"/>
      <c r="H149" s="3">
        <v>2.286</v>
      </c>
      <c r="I149" s="3">
        <v>0</v>
      </c>
      <c r="J149" s="3">
        <v>0</v>
      </c>
      <c r="K149" s="3">
        <v>0</v>
      </c>
      <c r="L149" s="3">
        <v>0</v>
      </c>
      <c r="M149" s="3">
        <v>0</v>
      </c>
      <c r="N149" s="3">
        <v>0</v>
      </c>
      <c r="O149" s="3">
        <v>2.81</v>
      </c>
      <c r="P149" s="3">
        <v>0</v>
      </c>
      <c r="Q149" s="3">
        <v>7.45</v>
      </c>
      <c r="R149" s="3">
        <f t="shared" si="5"/>
        <v>12.545999999999999</v>
      </c>
      <c r="S149" s="14">
        <f t="shared" si="6"/>
        <v>25.091999999999999</v>
      </c>
      <c r="T149" s="12">
        <v>22</v>
      </c>
      <c r="U149" s="12"/>
      <c r="CD149" s="27" t="s">
        <v>631</v>
      </c>
    </row>
    <row r="150" spans="1:83" ht="14.25" hidden="1" x14ac:dyDescent="0.45">
      <c r="A150" s="47" t="s">
        <v>285</v>
      </c>
      <c r="B150" s="17" t="s">
        <v>400</v>
      </c>
      <c r="C150" s="18" t="s">
        <v>297</v>
      </c>
      <c r="D150" s="17">
        <v>2021</v>
      </c>
      <c r="E150" s="11">
        <v>44368</v>
      </c>
      <c r="F150" s="12">
        <v>3</v>
      </c>
      <c r="G150" s="58"/>
      <c r="H150" s="3">
        <v>7.0910000000000002</v>
      </c>
      <c r="I150" s="3">
        <v>0.17899999999999999</v>
      </c>
      <c r="J150" s="45">
        <v>1.18E-2</v>
      </c>
      <c r="K150" s="43">
        <v>5.6449999999999996</v>
      </c>
      <c r="L150" s="3">
        <v>0</v>
      </c>
      <c r="M150" s="3">
        <v>0</v>
      </c>
      <c r="N150" s="3">
        <v>0</v>
      </c>
      <c r="O150" s="3">
        <v>0</v>
      </c>
      <c r="P150" s="3">
        <v>0</v>
      </c>
      <c r="Q150" s="3">
        <v>4.609</v>
      </c>
      <c r="R150" s="3">
        <f t="shared" si="5"/>
        <v>17.535800000000002</v>
      </c>
      <c r="S150" s="14">
        <f t="shared" si="6"/>
        <v>35.071600000000004</v>
      </c>
      <c r="T150" s="12"/>
      <c r="U150" s="12">
        <v>9</v>
      </c>
      <c r="CD150" s="27" t="s">
        <v>632</v>
      </c>
    </row>
    <row r="151" spans="1:83" ht="14.25" hidden="1" x14ac:dyDescent="0.45">
      <c r="A151" s="47" t="s">
        <v>287</v>
      </c>
      <c r="B151" s="17" t="s">
        <v>400</v>
      </c>
      <c r="C151" s="18" t="s">
        <v>297</v>
      </c>
      <c r="D151" s="17">
        <v>2021</v>
      </c>
      <c r="E151" s="11">
        <v>44369</v>
      </c>
      <c r="F151" s="12">
        <v>4</v>
      </c>
      <c r="G151" s="58"/>
      <c r="H151" s="3">
        <v>8.33</v>
      </c>
      <c r="I151" s="3">
        <v>4.1000000000000002E-2</v>
      </c>
      <c r="J151" s="3">
        <v>0</v>
      </c>
      <c r="K151" s="43">
        <v>1.744</v>
      </c>
      <c r="L151" s="3">
        <v>0</v>
      </c>
      <c r="M151" s="3">
        <v>0</v>
      </c>
      <c r="N151" s="3">
        <v>5.6000000000000001E-2</v>
      </c>
      <c r="O151" s="3">
        <v>0</v>
      </c>
      <c r="P151" s="3">
        <v>0</v>
      </c>
      <c r="Q151" s="3">
        <v>4.3310000000000004</v>
      </c>
      <c r="R151" s="3">
        <f t="shared" ref="R151:R214" si="7">SUM(H151:Q151)</f>
        <v>14.501999999999999</v>
      </c>
      <c r="S151" s="14">
        <f t="shared" si="6"/>
        <v>29.003999999999998</v>
      </c>
      <c r="T151" s="12">
        <v>25</v>
      </c>
      <c r="U151" s="12"/>
      <c r="CD151" s="27" t="s">
        <v>631</v>
      </c>
    </row>
    <row r="152" spans="1:83" ht="14.25" hidden="1" x14ac:dyDescent="0.45">
      <c r="A152" s="47" t="s">
        <v>288</v>
      </c>
      <c r="B152" s="17" t="s">
        <v>400</v>
      </c>
      <c r="C152" s="18" t="s">
        <v>297</v>
      </c>
      <c r="D152" s="17">
        <v>2021</v>
      </c>
      <c r="E152" s="11">
        <v>44369</v>
      </c>
      <c r="F152" s="12">
        <v>5</v>
      </c>
      <c r="G152" s="58"/>
      <c r="H152" s="3">
        <v>8.234</v>
      </c>
      <c r="I152" s="3">
        <v>0</v>
      </c>
      <c r="J152" s="3">
        <v>0.09</v>
      </c>
      <c r="K152" s="43">
        <v>8.3149999999999995</v>
      </c>
      <c r="L152" s="3">
        <v>0</v>
      </c>
      <c r="M152" s="3">
        <v>0</v>
      </c>
      <c r="N152" s="43">
        <v>2.1000000000000001E-2</v>
      </c>
      <c r="O152" s="3">
        <v>0</v>
      </c>
      <c r="P152" s="3">
        <v>0</v>
      </c>
      <c r="Q152" s="3">
        <v>6.3639999999999999</v>
      </c>
      <c r="R152" s="3">
        <f t="shared" si="7"/>
        <v>23.024000000000001</v>
      </c>
      <c r="S152" s="14">
        <f t="shared" si="6"/>
        <v>46.048000000000002</v>
      </c>
      <c r="T152" s="12"/>
      <c r="U152" s="12">
        <v>35</v>
      </c>
      <c r="CD152" s="27" t="s">
        <v>633</v>
      </c>
    </row>
    <row r="153" spans="1:83" ht="14.25" hidden="1" x14ac:dyDescent="0.45">
      <c r="A153" s="47" t="s">
        <v>289</v>
      </c>
      <c r="B153" s="17" t="s">
        <v>400</v>
      </c>
      <c r="C153" s="18" t="s">
        <v>297</v>
      </c>
      <c r="D153" s="17">
        <v>2021</v>
      </c>
      <c r="E153" s="11">
        <v>44375</v>
      </c>
      <c r="F153" s="12">
        <v>6</v>
      </c>
      <c r="G153" s="58"/>
      <c r="H153" s="3">
        <v>6.484</v>
      </c>
      <c r="I153" s="3">
        <v>0</v>
      </c>
      <c r="J153" s="3">
        <v>0</v>
      </c>
      <c r="K153" s="3">
        <v>0</v>
      </c>
      <c r="L153" s="3">
        <v>0</v>
      </c>
      <c r="M153" s="3">
        <v>0</v>
      </c>
      <c r="N153" s="3">
        <v>0</v>
      </c>
      <c r="O153" s="3">
        <v>10.239000000000001</v>
      </c>
      <c r="P153" s="3">
        <v>0</v>
      </c>
      <c r="Q153" s="3">
        <v>1.3939999999999999</v>
      </c>
      <c r="R153" s="3">
        <f t="shared" si="7"/>
        <v>18.116999999999997</v>
      </c>
      <c r="S153" s="14">
        <f t="shared" si="6"/>
        <v>36.233999999999995</v>
      </c>
      <c r="T153" s="12"/>
      <c r="U153" s="12"/>
      <c r="CD153" s="27" t="s">
        <v>634</v>
      </c>
    </row>
    <row r="154" spans="1:83" ht="14.25" hidden="1" x14ac:dyDescent="0.45">
      <c r="A154" s="47" t="s">
        <v>291</v>
      </c>
      <c r="B154" s="17" t="s">
        <v>400</v>
      </c>
      <c r="C154" s="18" t="s">
        <v>297</v>
      </c>
      <c r="D154" s="17">
        <v>2021</v>
      </c>
      <c r="E154" s="11">
        <v>44369</v>
      </c>
      <c r="F154" s="12">
        <v>7</v>
      </c>
      <c r="G154" s="58"/>
      <c r="H154" s="3">
        <v>3.831</v>
      </c>
      <c r="I154" s="3">
        <v>0</v>
      </c>
      <c r="J154" s="3">
        <v>0</v>
      </c>
      <c r="K154" s="3">
        <v>0</v>
      </c>
      <c r="L154" s="3">
        <v>0</v>
      </c>
      <c r="M154" s="3">
        <v>0</v>
      </c>
      <c r="N154" s="3">
        <v>0</v>
      </c>
      <c r="O154" s="3">
        <v>26.888000000000002</v>
      </c>
      <c r="P154" s="3">
        <v>0</v>
      </c>
      <c r="Q154" s="3">
        <v>1.5449999999999999</v>
      </c>
      <c r="R154" s="3">
        <f t="shared" si="7"/>
        <v>32.264000000000003</v>
      </c>
      <c r="S154" s="14">
        <f t="shared" si="6"/>
        <v>64.528000000000006</v>
      </c>
      <c r="T154" s="12">
        <v>0.05</v>
      </c>
      <c r="U154" s="12"/>
      <c r="CD154" s="27" t="s">
        <v>635</v>
      </c>
    </row>
    <row r="155" spans="1:83" ht="14.25" hidden="1" x14ac:dyDescent="0.45">
      <c r="A155" s="47" t="s">
        <v>292</v>
      </c>
      <c r="B155" s="17" t="s">
        <v>400</v>
      </c>
      <c r="C155" s="18" t="s">
        <v>297</v>
      </c>
      <c r="D155" s="17">
        <v>2021</v>
      </c>
      <c r="E155" s="11">
        <v>44369</v>
      </c>
      <c r="F155" s="12">
        <v>8</v>
      </c>
      <c r="G155" s="58"/>
      <c r="H155" s="3">
        <v>28.629000000000001</v>
      </c>
      <c r="I155" s="3">
        <v>7.3999999999999996E-2</v>
      </c>
      <c r="J155" s="3">
        <v>0</v>
      </c>
      <c r="K155" s="3">
        <v>0</v>
      </c>
      <c r="L155" s="3">
        <v>4.0990000000000002</v>
      </c>
      <c r="M155" s="3">
        <v>0</v>
      </c>
      <c r="N155" s="3">
        <v>3.7000000000000002E-3</v>
      </c>
      <c r="O155" s="3">
        <v>0</v>
      </c>
      <c r="P155" s="3">
        <v>0</v>
      </c>
      <c r="Q155" s="3">
        <v>2.3420000000000001</v>
      </c>
      <c r="R155" s="3">
        <f t="shared" si="7"/>
        <v>35.147700000000007</v>
      </c>
      <c r="S155" s="14">
        <f t="shared" si="6"/>
        <v>70.295400000000015</v>
      </c>
      <c r="T155" s="12"/>
      <c r="U155" s="12">
        <v>16</v>
      </c>
      <c r="CD155" s="27" t="s">
        <v>636</v>
      </c>
    </row>
    <row r="156" spans="1:83" ht="14.25" hidden="1" x14ac:dyDescent="0.45">
      <c r="A156" s="47" t="s">
        <v>293</v>
      </c>
      <c r="B156" s="17" t="s">
        <v>400</v>
      </c>
      <c r="C156" s="18" t="s">
        <v>297</v>
      </c>
      <c r="D156" s="17">
        <v>2021</v>
      </c>
      <c r="E156" s="11">
        <v>44369</v>
      </c>
      <c r="F156" s="12">
        <v>9</v>
      </c>
      <c r="G156" s="58"/>
      <c r="H156" s="3">
        <v>15.3</v>
      </c>
      <c r="I156" s="3">
        <v>0</v>
      </c>
      <c r="J156" s="3">
        <v>4.8000000000000001E-2</v>
      </c>
      <c r="K156" s="43">
        <v>1.4350000000000001</v>
      </c>
      <c r="L156" s="3">
        <v>0</v>
      </c>
      <c r="M156" s="3">
        <v>0</v>
      </c>
      <c r="N156" s="3">
        <v>0</v>
      </c>
      <c r="O156" s="3">
        <v>0</v>
      </c>
      <c r="P156" s="3">
        <v>0</v>
      </c>
      <c r="Q156" s="3">
        <v>1.52</v>
      </c>
      <c r="R156" s="3">
        <f t="shared" si="7"/>
        <v>18.303000000000001</v>
      </c>
      <c r="S156" s="14">
        <f t="shared" si="6"/>
        <v>36.606000000000002</v>
      </c>
      <c r="T156" s="12">
        <v>3</v>
      </c>
      <c r="U156" s="12">
        <v>2</v>
      </c>
      <c r="CD156" s="27" t="s">
        <v>637</v>
      </c>
    </row>
    <row r="157" spans="1:83" ht="28.5" hidden="1" x14ac:dyDescent="0.45">
      <c r="A157" s="47" t="s">
        <v>294</v>
      </c>
      <c r="B157" s="17" t="s">
        <v>400</v>
      </c>
      <c r="C157" s="18" t="s">
        <v>297</v>
      </c>
      <c r="D157" s="17">
        <v>2021</v>
      </c>
      <c r="E157" s="11">
        <v>44368</v>
      </c>
      <c r="F157" s="12">
        <v>10</v>
      </c>
      <c r="G157" s="58"/>
      <c r="H157" s="3">
        <v>8.5440000000000005</v>
      </c>
      <c r="I157" s="3">
        <v>7.0000000000000001E-3</v>
      </c>
      <c r="J157" s="3">
        <v>2.1999999999999999E-2</v>
      </c>
      <c r="K157" s="3">
        <v>0</v>
      </c>
      <c r="L157" s="3">
        <v>14.662000000000001</v>
      </c>
      <c r="M157" s="3">
        <v>0</v>
      </c>
      <c r="N157" s="3">
        <v>9.1999999999999998E-2</v>
      </c>
      <c r="O157" s="3">
        <v>0</v>
      </c>
      <c r="P157" s="3">
        <v>0</v>
      </c>
      <c r="Q157" s="3">
        <v>8.4499999999999993</v>
      </c>
      <c r="R157" s="3">
        <f t="shared" si="7"/>
        <v>31.776999999999997</v>
      </c>
      <c r="S157" s="14">
        <f t="shared" si="6"/>
        <v>63.553999999999995</v>
      </c>
      <c r="T157" s="12">
        <v>15</v>
      </c>
      <c r="U157" s="12">
        <v>16</v>
      </c>
      <c r="CD157" s="27" t="s">
        <v>638</v>
      </c>
    </row>
    <row r="158" spans="1:83" ht="14.25" hidden="1" x14ac:dyDescent="0.45">
      <c r="A158" s="47" t="s">
        <v>295</v>
      </c>
      <c r="B158" s="17" t="s">
        <v>400</v>
      </c>
      <c r="C158" s="18" t="s">
        <v>297</v>
      </c>
      <c r="D158" s="17">
        <v>2021</v>
      </c>
      <c r="E158" s="11">
        <v>44375</v>
      </c>
      <c r="F158" s="12">
        <v>11</v>
      </c>
      <c r="G158" s="58"/>
      <c r="H158" s="3">
        <v>12.291</v>
      </c>
      <c r="I158" s="3">
        <v>0</v>
      </c>
      <c r="J158" s="3">
        <v>0</v>
      </c>
      <c r="K158" s="3">
        <v>0</v>
      </c>
      <c r="L158" s="3">
        <v>0</v>
      </c>
      <c r="M158" s="3">
        <v>0</v>
      </c>
      <c r="N158" s="3">
        <v>0</v>
      </c>
      <c r="O158" s="3">
        <v>13.516</v>
      </c>
      <c r="P158" s="3">
        <v>0</v>
      </c>
      <c r="Q158" s="3">
        <v>9.048</v>
      </c>
      <c r="R158" s="3">
        <f t="shared" si="7"/>
        <v>34.855000000000004</v>
      </c>
      <c r="S158" s="14">
        <f t="shared" si="6"/>
        <v>69.710000000000008</v>
      </c>
      <c r="T158" s="12">
        <v>3</v>
      </c>
      <c r="U158" s="12"/>
      <c r="CD158" s="27" t="s">
        <v>639</v>
      </c>
    </row>
    <row r="159" spans="1:83" ht="14.25" hidden="1" x14ac:dyDescent="0.45">
      <c r="A159" s="47" t="s">
        <v>438</v>
      </c>
      <c r="B159" s="17" t="s">
        <v>400</v>
      </c>
      <c r="C159" s="18" t="s">
        <v>297</v>
      </c>
      <c r="D159" s="17">
        <v>2021</v>
      </c>
      <c r="E159" s="11">
        <v>44375</v>
      </c>
      <c r="F159" s="12">
        <v>12</v>
      </c>
      <c r="G159" s="58"/>
      <c r="H159" s="3">
        <v>24.599</v>
      </c>
      <c r="I159" s="3">
        <v>0.42499999999999999</v>
      </c>
      <c r="J159" s="3">
        <v>0</v>
      </c>
      <c r="K159" s="3">
        <v>3.9239999999999999</v>
      </c>
      <c r="L159" s="3">
        <v>0</v>
      </c>
      <c r="M159" s="3">
        <v>0</v>
      </c>
      <c r="N159" s="3">
        <v>0</v>
      </c>
      <c r="O159" s="3">
        <v>0</v>
      </c>
      <c r="P159" s="3">
        <v>0</v>
      </c>
      <c r="Q159" s="3">
        <v>7.6959999999999997</v>
      </c>
      <c r="R159" s="3">
        <f t="shared" si="7"/>
        <v>36.643999999999998</v>
      </c>
      <c r="S159" s="14">
        <f t="shared" si="6"/>
        <v>73.287999999999997</v>
      </c>
      <c r="T159" s="12"/>
      <c r="U159" s="12">
        <v>1</v>
      </c>
      <c r="CD159" s="27" t="s">
        <v>310</v>
      </c>
    </row>
    <row r="160" spans="1:83" ht="14.25" hidden="1" x14ac:dyDescent="0.45">
      <c r="A160" s="47" t="s">
        <v>439</v>
      </c>
      <c r="B160" s="17" t="s">
        <v>400</v>
      </c>
      <c r="C160" s="18" t="s">
        <v>297</v>
      </c>
      <c r="D160" s="17">
        <v>2021</v>
      </c>
      <c r="E160" s="11">
        <v>44375</v>
      </c>
      <c r="F160" s="12">
        <v>13</v>
      </c>
      <c r="G160" s="58"/>
      <c r="H160" s="3">
        <v>40.354999999999997</v>
      </c>
      <c r="I160" s="3">
        <v>0.20300000000000001</v>
      </c>
      <c r="J160" s="3">
        <v>0</v>
      </c>
      <c r="K160" s="3">
        <v>0</v>
      </c>
      <c r="L160" s="3">
        <v>0</v>
      </c>
      <c r="M160" s="3">
        <v>0</v>
      </c>
      <c r="N160" s="3">
        <v>1.41E-2</v>
      </c>
      <c r="O160" s="3">
        <v>16.216000000000001</v>
      </c>
      <c r="P160" s="3">
        <v>0</v>
      </c>
      <c r="Q160" s="3">
        <v>18.140999999999998</v>
      </c>
      <c r="R160" s="3">
        <f t="shared" si="7"/>
        <v>74.929100000000005</v>
      </c>
      <c r="S160" s="14">
        <f t="shared" si="6"/>
        <v>149.85820000000001</v>
      </c>
      <c r="T160" s="12"/>
      <c r="U160" s="12"/>
      <c r="CD160" s="27" t="s">
        <v>321</v>
      </c>
    </row>
    <row r="161" spans="1:82" ht="14.25" hidden="1" x14ac:dyDescent="0.45">
      <c r="A161" s="47" t="s">
        <v>440</v>
      </c>
      <c r="B161" s="17" t="s">
        <v>400</v>
      </c>
      <c r="C161" s="18" t="s">
        <v>297</v>
      </c>
      <c r="D161" s="17">
        <v>2021</v>
      </c>
      <c r="E161" s="11">
        <v>44369</v>
      </c>
      <c r="F161" s="12">
        <v>14</v>
      </c>
      <c r="G161" s="58"/>
      <c r="H161" s="3">
        <v>37.92</v>
      </c>
      <c r="I161" s="3">
        <v>2.101</v>
      </c>
      <c r="J161" s="3">
        <v>0</v>
      </c>
      <c r="K161" s="3">
        <v>1.0860000000000001</v>
      </c>
      <c r="L161" s="3">
        <v>6.2880000000000003</v>
      </c>
      <c r="M161" s="3">
        <v>0</v>
      </c>
      <c r="N161" s="3">
        <v>2.5999999999999999E-2</v>
      </c>
      <c r="O161" s="3">
        <v>0.20699999999999999</v>
      </c>
      <c r="P161" s="3">
        <v>0</v>
      </c>
      <c r="Q161" s="3">
        <v>6.3540000000000001</v>
      </c>
      <c r="R161" s="3">
        <f t="shared" si="7"/>
        <v>53.981999999999999</v>
      </c>
      <c r="S161" s="14">
        <f t="shared" si="6"/>
        <v>107.964</v>
      </c>
      <c r="T161" s="12"/>
      <c r="U161" s="12"/>
      <c r="CD161" s="27" t="s">
        <v>318</v>
      </c>
    </row>
    <row r="162" spans="1:82" ht="14.25" hidden="1" x14ac:dyDescent="0.45">
      <c r="A162" s="47" t="s">
        <v>441</v>
      </c>
      <c r="B162" s="17" t="s">
        <v>400</v>
      </c>
      <c r="C162" s="18" t="s">
        <v>297</v>
      </c>
      <c r="D162" s="17">
        <v>2021</v>
      </c>
      <c r="E162" s="11">
        <v>44369</v>
      </c>
      <c r="F162" s="12">
        <v>15</v>
      </c>
      <c r="G162" s="58"/>
      <c r="H162" s="3">
        <v>15.814</v>
      </c>
      <c r="I162" s="3">
        <v>7.0000000000000001E-3</v>
      </c>
      <c r="J162" s="3">
        <v>0</v>
      </c>
      <c r="K162" s="43">
        <v>3.3730000000000002</v>
      </c>
      <c r="L162" s="3">
        <v>0</v>
      </c>
      <c r="M162" s="3">
        <v>0</v>
      </c>
      <c r="N162" s="3">
        <v>8.4000000000000005E-2</v>
      </c>
      <c r="O162" s="3">
        <v>2.157</v>
      </c>
      <c r="P162" s="3">
        <v>0</v>
      </c>
      <c r="Q162" s="3">
        <v>4.7969999999999997</v>
      </c>
      <c r="R162" s="3">
        <f t="shared" si="7"/>
        <v>26.231999999999999</v>
      </c>
      <c r="S162" s="14">
        <f t="shared" si="6"/>
        <v>52.463999999999999</v>
      </c>
      <c r="T162" s="12">
        <v>0.02</v>
      </c>
      <c r="U162" s="12">
        <v>2</v>
      </c>
      <c r="CD162" s="27" t="s">
        <v>316</v>
      </c>
    </row>
    <row r="163" spans="1:82" ht="14.25" hidden="1" x14ac:dyDescent="0.45">
      <c r="A163" s="47" t="s">
        <v>442</v>
      </c>
      <c r="B163" s="17" t="s">
        <v>403</v>
      </c>
      <c r="C163" s="17" t="s">
        <v>303</v>
      </c>
      <c r="D163" s="17">
        <v>2021</v>
      </c>
      <c r="E163" s="11">
        <v>44383</v>
      </c>
      <c r="F163" s="12">
        <v>1</v>
      </c>
      <c r="G163" s="58"/>
      <c r="H163" s="3">
        <v>26.693000000000001</v>
      </c>
      <c r="I163" s="3">
        <v>0</v>
      </c>
      <c r="J163" s="3">
        <v>0</v>
      </c>
      <c r="K163" s="43">
        <v>2.81</v>
      </c>
      <c r="L163" s="3">
        <v>1.7170000000000001</v>
      </c>
      <c r="M163" s="3">
        <v>0</v>
      </c>
      <c r="N163" s="3">
        <v>0</v>
      </c>
      <c r="O163" s="3">
        <v>0</v>
      </c>
      <c r="P163" s="3">
        <v>0</v>
      </c>
      <c r="Q163" s="3">
        <v>4.9349999999999996</v>
      </c>
      <c r="R163" s="3">
        <f t="shared" si="7"/>
        <v>36.155000000000001</v>
      </c>
      <c r="S163" s="14">
        <f t="shared" si="6"/>
        <v>72.31</v>
      </c>
      <c r="T163" s="12"/>
      <c r="U163" s="12">
        <v>11</v>
      </c>
      <c r="CD163" s="27" t="s">
        <v>304</v>
      </c>
    </row>
    <row r="164" spans="1:82" ht="28.5" hidden="1" x14ac:dyDescent="0.45">
      <c r="A164" s="47" t="s">
        <v>443</v>
      </c>
      <c r="B164" s="17" t="s">
        <v>403</v>
      </c>
      <c r="C164" s="18" t="s">
        <v>303</v>
      </c>
      <c r="D164" s="17">
        <v>2021</v>
      </c>
      <c r="E164" s="11">
        <v>44363</v>
      </c>
      <c r="F164" s="12">
        <v>3</v>
      </c>
      <c r="G164" s="58"/>
      <c r="H164" s="3">
        <v>74.906999999999996</v>
      </c>
      <c r="I164" s="3">
        <v>0.11600000000000001</v>
      </c>
      <c r="J164" s="3">
        <v>0</v>
      </c>
      <c r="K164" s="3">
        <v>0</v>
      </c>
      <c r="L164" s="3">
        <v>2.2829999999999999</v>
      </c>
      <c r="M164" s="3">
        <v>0</v>
      </c>
      <c r="N164" s="3">
        <v>0.154</v>
      </c>
      <c r="O164" s="3">
        <v>1.4890000000000001</v>
      </c>
      <c r="P164" s="3">
        <v>0</v>
      </c>
      <c r="Q164" s="3">
        <v>31.75</v>
      </c>
      <c r="R164" s="3">
        <f t="shared" si="7"/>
        <v>110.699</v>
      </c>
      <c r="S164" s="14">
        <f t="shared" si="6"/>
        <v>221.398</v>
      </c>
      <c r="T164" s="12">
        <v>1</v>
      </c>
      <c r="U164" s="12">
        <v>5</v>
      </c>
      <c r="CD164" s="27" t="s">
        <v>412</v>
      </c>
    </row>
    <row r="165" spans="1:82" ht="14.25" hidden="1" x14ac:dyDescent="0.45">
      <c r="A165" s="47" t="s">
        <v>444</v>
      </c>
      <c r="B165" s="17" t="s">
        <v>403</v>
      </c>
      <c r="C165" s="17" t="s">
        <v>297</v>
      </c>
      <c r="D165" s="17">
        <v>2021</v>
      </c>
      <c r="E165" s="11">
        <v>44383</v>
      </c>
      <c r="F165" s="12">
        <v>3</v>
      </c>
      <c r="G165" s="58"/>
      <c r="H165" s="3">
        <v>31.475000000000001</v>
      </c>
      <c r="I165" s="3">
        <v>0</v>
      </c>
      <c r="J165" s="3">
        <v>0</v>
      </c>
      <c r="K165" s="43">
        <v>12.082000000000001</v>
      </c>
      <c r="L165" s="3">
        <v>0</v>
      </c>
      <c r="M165" s="3">
        <v>0</v>
      </c>
      <c r="N165" s="3">
        <v>0</v>
      </c>
      <c r="O165" s="3">
        <v>0.96799999999999997</v>
      </c>
      <c r="P165" s="3">
        <v>0</v>
      </c>
      <c r="Q165" s="3">
        <v>17.966999999999999</v>
      </c>
      <c r="R165" s="3">
        <f t="shared" si="7"/>
        <v>62.492000000000004</v>
      </c>
      <c r="S165" s="14">
        <f t="shared" si="6"/>
        <v>124.98400000000001</v>
      </c>
      <c r="T165" s="12">
        <v>0</v>
      </c>
      <c r="U165" s="12">
        <v>0</v>
      </c>
      <c r="CD165" s="27" t="s">
        <v>309</v>
      </c>
    </row>
    <row r="166" spans="1:82" ht="14.25" hidden="1" x14ac:dyDescent="0.45">
      <c r="A166" s="47" t="s">
        <v>445</v>
      </c>
      <c r="B166" s="17" t="s">
        <v>403</v>
      </c>
      <c r="C166" s="18" t="s">
        <v>303</v>
      </c>
      <c r="D166" s="17">
        <v>2021</v>
      </c>
      <c r="E166" s="11">
        <v>44396</v>
      </c>
      <c r="F166" s="12">
        <v>3</v>
      </c>
      <c r="G166" s="58"/>
      <c r="H166" s="3">
        <v>19.433</v>
      </c>
      <c r="I166" s="3">
        <v>0</v>
      </c>
      <c r="J166" s="3">
        <v>0</v>
      </c>
      <c r="K166" s="3">
        <v>0</v>
      </c>
      <c r="L166" s="43">
        <v>6.17</v>
      </c>
      <c r="M166" s="3">
        <v>0</v>
      </c>
      <c r="N166" s="3">
        <v>0</v>
      </c>
      <c r="O166" s="3">
        <v>0.51500000000000001</v>
      </c>
      <c r="P166" s="3">
        <v>0</v>
      </c>
      <c r="Q166" s="43">
        <v>0.152</v>
      </c>
      <c r="R166" s="3">
        <f t="shared" si="7"/>
        <v>26.270000000000003</v>
      </c>
      <c r="S166" s="14">
        <f t="shared" si="6"/>
        <v>52.540000000000006</v>
      </c>
      <c r="T166" s="12"/>
      <c r="U166" s="12"/>
      <c r="CD166" s="27" t="s">
        <v>300</v>
      </c>
    </row>
    <row r="167" spans="1:82" ht="14.25" hidden="1" x14ac:dyDescent="0.45">
      <c r="A167" s="47" t="s">
        <v>446</v>
      </c>
      <c r="B167" s="17" t="s">
        <v>403</v>
      </c>
      <c r="C167" s="18" t="s">
        <v>303</v>
      </c>
      <c r="D167" s="17">
        <v>2021</v>
      </c>
      <c r="E167" s="11">
        <v>44363</v>
      </c>
      <c r="F167" s="12">
        <v>4</v>
      </c>
      <c r="G167" s="58"/>
      <c r="H167" s="3">
        <v>44.171999999999997</v>
      </c>
      <c r="I167" s="3">
        <v>3.544</v>
      </c>
      <c r="J167" s="45">
        <v>1.8499999999999999E-2</v>
      </c>
      <c r="K167" s="43">
        <v>5.93</v>
      </c>
      <c r="L167" s="3">
        <v>0</v>
      </c>
      <c r="M167" s="3">
        <v>0</v>
      </c>
      <c r="N167" s="3">
        <v>0</v>
      </c>
      <c r="O167" s="3">
        <v>0.86499999999999999</v>
      </c>
      <c r="P167" s="3">
        <v>0</v>
      </c>
      <c r="Q167" s="3">
        <v>7.8979999999999997</v>
      </c>
      <c r="R167" s="3">
        <f t="shared" si="7"/>
        <v>62.427499999999995</v>
      </c>
      <c r="S167" s="14">
        <f t="shared" si="6"/>
        <v>124.85499999999999</v>
      </c>
      <c r="T167" s="12"/>
      <c r="U167" s="12"/>
      <c r="CD167" s="27" t="s">
        <v>413</v>
      </c>
    </row>
    <row r="168" spans="1:82" ht="14.25" hidden="1" x14ac:dyDescent="0.45">
      <c r="A168" s="47" t="s">
        <v>447</v>
      </c>
      <c r="B168" s="17" t="s">
        <v>403</v>
      </c>
      <c r="C168" s="18" t="s">
        <v>303</v>
      </c>
      <c r="D168" s="17">
        <v>2021</v>
      </c>
      <c r="E168" s="11">
        <v>44396</v>
      </c>
      <c r="F168" s="12">
        <v>4</v>
      </c>
      <c r="G168" s="58"/>
      <c r="H168" s="43">
        <v>30.11</v>
      </c>
      <c r="I168" s="43">
        <v>2.31</v>
      </c>
      <c r="J168" s="3">
        <v>0</v>
      </c>
      <c r="K168" s="43">
        <v>9.7159999999999993</v>
      </c>
      <c r="L168" s="43">
        <v>0</v>
      </c>
      <c r="M168" s="3">
        <v>0</v>
      </c>
      <c r="N168" s="3">
        <v>0</v>
      </c>
      <c r="O168" s="3">
        <v>0</v>
      </c>
      <c r="P168" s="3">
        <v>0</v>
      </c>
      <c r="Q168" s="3">
        <v>6.9530000000000003</v>
      </c>
      <c r="R168" s="3">
        <f t="shared" si="7"/>
        <v>49.089000000000006</v>
      </c>
      <c r="S168" s="14">
        <f t="shared" si="6"/>
        <v>98.178000000000011</v>
      </c>
      <c r="T168" s="12"/>
      <c r="U168" s="12"/>
      <c r="CD168" s="27" t="s">
        <v>314</v>
      </c>
    </row>
    <row r="169" spans="1:82" ht="14.25" hidden="1" x14ac:dyDescent="0.45">
      <c r="A169" s="47" t="s">
        <v>448</v>
      </c>
      <c r="B169" s="17" t="s">
        <v>403</v>
      </c>
      <c r="C169" s="18" t="s">
        <v>303</v>
      </c>
      <c r="D169" s="17">
        <v>2021</v>
      </c>
      <c r="E169" s="11">
        <v>44362</v>
      </c>
      <c r="F169" s="12">
        <v>5</v>
      </c>
      <c r="G169" s="58"/>
      <c r="H169" s="3">
        <v>6.883</v>
      </c>
      <c r="I169" s="3">
        <v>0</v>
      </c>
      <c r="J169" s="3">
        <v>0</v>
      </c>
      <c r="K169" s="3">
        <v>0</v>
      </c>
      <c r="L169" s="3">
        <v>7.2389999999999999</v>
      </c>
      <c r="M169" s="3">
        <v>0</v>
      </c>
      <c r="N169" s="3">
        <v>2.16</v>
      </c>
      <c r="O169" s="3">
        <v>0</v>
      </c>
      <c r="P169" s="43">
        <v>8.4000000000000005E-2</v>
      </c>
      <c r="Q169" s="3">
        <v>1.347</v>
      </c>
      <c r="R169" s="3">
        <f t="shared" si="7"/>
        <v>17.713000000000001</v>
      </c>
      <c r="S169" s="14">
        <f t="shared" si="6"/>
        <v>35.426000000000002</v>
      </c>
      <c r="T169" s="12">
        <v>3</v>
      </c>
      <c r="U169" s="12"/>
      <c r="CD169" s="28" t="s">
        <v>414</v>
      </c>
    </row>
    <row r="170" spans="1:82" ht="14.25" hidden="1" x14ac:dyDescent="0.45">
      <c r="A170" s="47" t="s">
        <v>449</v>
      </c>
      <c r="B170" s="17" t="s">
        <v>403</v>
      </c>
      <c r="C170" s="18" t="s">
        <v>303</v>
      </c>
      <c r="D170" s="17">
        <v>2021</v>
      </c>
      <c r="E170" s="11">
        <v>44396</v>
      </c>
      <c r="F170" s="12">
        <v>5</v>
      </c>
      <c r="G170" s="58"/>
      <c r="H170" s="3">
        <v>12.41</v>
      </c>
      <c r="I170" s="3">
        <v>0</v>
      </c>
      <c r="J170" s="3">
        <v>0</v>
      </c>
      <c r="K170" s="43">
        <v>4.1150000000000002</v>
      </c>
      <c r="L170" s="3">
        <v>3.266</v>
      </c>
      <c r="M170" s="3">
        <v>0</v>
      </c>
      <c r="N170" s="3">
        <v>0</v>
      </c>
      <c r="O170" s="3">
        <v>0.129</v>
      </c>
      <c r="P170" s="3">
        <v>0</v>
      </c>
      <c r="Q170" s="3">
        <v>6.0890000000000004</v>
      </c>
      <c r="R170" s="3">
        <f t="shared" si="7"/>
        <v>26.009</v>
      </c>
      <c r="S170" s="14">
        <f t="shared" si="6"/>
        <v>52.018000000000001</v>
      </c>
      <c r="T170" s="12">
        <v>35</v>
      </c>
      <c r="U170" s="12"/>
      <c r="CD170" s="27" t="s">
        <v>299</v>
      </c>
    </row>
    <row r="171" spans="1:82" ht="14.25" hidden="1" x14ac:dyDescent="0.45">
      <c r="A171" s="47" t="s">
        <v>450</v>
      </c>
      <c r="B171" s="17" t="s">
        <v>403</v>
      </c>
      <c r="C171" s="17" t="s">
        <v>297</v>
      </c>
      <c r="D171" s="17">
        <v>2021</v>
      </c>
      <c r="E171" s="11">
        <v>44396</v>
      </c>
      <c r="F171" s="12">
        <v>6</v>
      </c>
      <c r="G171" s="58"/>
      <c r="H171" s="3">
        <v>25.085000000000001</v>
      </c>
      <c r="I171" s="3">
        <v>0.11700000000000001</v>
      </c>
      <c r="J171" s="3">
        <v>0</v>
      </c>
      <c r="K171" s="43">
        <v>4.6859999999999999</v>
      </c>
      <c r="L171" s="43">
        <v>7.0000000000000007E-2</v>
      </c>
      <c r="M171" s="3">
        <v>0</v>
      </c>
      <c r="N171" s="43">
        <v>6.5000000000000002E-2</v>
      </c>
      <c r="O171" s="43">
        <v>0.25</v>
      </c>
      <c r="P171" s="3">
        <v>0</v>
      </c>
      <c r="Q171" s="3">
        <v>9.4770000000000003</v>
      </c>
      <c r="R171" s="3">
        <f t="shared" si="7"/>
        <v>39.75</v>
      </c>
      <c r="S171" s="14">
        <f t="shared" si="6"/>
        <v>79.5</v>
      </c>
      <c r="T171" s="12">
        <v>22</v>
      </c>
      <c r="U171" s="12"/>
      <c r="CD171" s="27" t="s">
        <v>298</v>
      </c>
    </row>
    <row r="172" spans="1:82" ht="14.25" hidden="1" x14ac:dyDescent="0.45">
      <c r="A172" s="47" t="s">
        <v>451</v>
      </c>
      <c r="B172" s="17" t="s">
        <v>403</v>
      </c>
      <c r="C172" s="17" t="s">
        <v>297</v>
      </c>
      <c r="D172" s="17">
        <v>2021</v>
      </c>
      <c r="E172" s="11">
        <v>44362</v>
      </c>
      <c r="F172" s="12">
        <v>6</v>
      </c>
      <c r="G172" s="58"/>
      <c r="H172" s="3">
        <v>23.760999999999999</v>
      </c>
      <c r="I172" s="3">
        <v>0.34</v>
      </c>
      <c r="J172" s="3">
        <v>0</v>
      </c>
      <c r="K172" s="43">
        <v>1.2410000000000001</v>
      </c>
      <c r="L172" s="3">
        <v>0.20200000000000001</v>
      </c>
      <c r="M172" s="3">
        <v>0</v>
      </c>
      <c r="N172" s="3">
        <v>0.123</v>
      </c>
      <c r="O172" s="3">
        <v>1.357</v>
      </c>
      <c r="P172" s="3">
        <v>0</v>
      </c>
      <c r="Q172" s="3">
        <v>21.228999999999999</v>
      </c>
      <c r="R172" s="3">
        <f t="shared" si="7"/>
        <v>48.253</v>
      </c>
      <c r="S172" s="14">
        <f t="shared" si="6"/>
        <v>96.506</v>
      </c>
      <c r="T172" s="12">
        <v>21</v>
      </c>
      <c r="U172" s="12"/>
      <c r="CD172" s="27" t="s">
        <v>323</v>
      </c>
    </row>
    <row r="173" spans="1:82" ht="14.25" hidden="1" x14ac:dyDescent="0.45">
      <c r="A173" s="47" t="s">
        <v>452</v>
      </c>
      <c r="B173" s="17" t="s">
        <v>403</v>
      </c>
      <c r="C173" s="17" t="s">
        <v>303</v>
      </c>
      <c r="D173" s="17">
        <v>2021</v>
      </c>
      <c r="E173" s="11">
        <v>44383</v>
      </c>
      <c r="F173" s="12">
        <v>6</v>
      </c>
      <c r="G173" s="58"/>
      <c r="H173" s="3">
        <v>38.064</v>
      </c>
      <c r="I173" s="43">
        <v>4.3999999999999997E-2</v>
      </c>
      <c r="J173" s="3">
        <v>0</v>
      </c>
      <c r="K173" s="43">
        <v>0.86099999999999999</v>
      </c>
      <c r="L173" s="3">
        <v>14.913</v>
      </c>
      <c r="M173" s="3">
        <v>0</v>
      </c>
      <c r="N173" s="43">
        <v>0.40400000000000003</v>
      </c>
      <c r="O173" s="3">
        <v>0</v>
      </c>
      <c r="P173" s="3">
        <v>0</v>
      </c>
      <c r="Q173" s="3">
        <v>10.967000000000001</v>
      </c>
      <c r="R173" s="3">
        <f t="shared" si="7"/>
        <v>65.253</v>
      </c>
      <c r="S173" s="14">
        <f t="shared" si="6"/>
        <v>130.506</v>
      </c>
      <c r="T173" s="12"/>
      <c r="U173" s="12">
        <v>7</v>
      </c>
      <c r="CD173" s="27" t="s">
        <v>322</v>
      </c>
    </row>
    <row r="174" spans="1:82" ht="14.25" hidden="1" x14ac:dyDescent="0.45">
      <c r="A174" s="47" t="s">
        <v>453</v>
      </c>
      <c r="B174" s="17" t="s">
        <v>403</v>
      </c>
      <c r="C174" s="17" t="s">
        <v>297</v>
      </c>
      <c r="D174" s="17">
        <v>2021</v>
      </c>
      <c r="E174" s="11">
        <v>44362</v>
      </c>
      <c r="F174" s="12">
        <v>8</v>
      </c>
      <c r="G174" s="58"/>
      <c r="H174" s="3">
        <v>38.015000000000001</v>
      </c>
      <c r="I174" s="3">
        <v>0.55900000000000005</v>
      </c>
      <c r="J174" s="3">
        <v>5.8999999999999997E-2</v>
      </c>
      <c r="K174" s="3">
        <v>2.323</v>
      </c>
      <c r="L174" s="43">
        <v>0</v>
      </c>
      <c r="M174" s="3">
        <v>0</v>
      </c>
      <c r="N174" s="3">
        <v>0</v>
      </c>
      <c r="O174" s="3">
        <v>0.128</v>
      </c>
      <c r="P174" s="3">
        <v>0.14699999999999999</v>
      </c>
      <c r="Q174" s="3">
        <v>5.6340000000000003</v>
      </c>
      <c r="R174" s="3">
        <f t="shared" si="7"/>
        <v>46.864999999999995</v>
      </c>
      <c r="S174" s="14">
        <f t="shared" si="6"/>
        <v>93.72999999999999</v>
      </c>
      <c r="T174" s="12">
        <v>3</v>
      </c>
      <c r="U174" s="12">
        <v>14</v>
      </c>
      <c r="CD174" s="28" t="s">
        <v>324</v>
      </c>
    </row>
    <row r="175" spans="1:82" ht="28.5" hidden="1" x14ac:dyDescent="0.45">
      <c r="A175" s="47" t="s">
        <v>454</v>
      </c>
      <c r="B175" s="17" t="s">
        <v>403</v>
      </c>
      <c r="C175" s="18" t="s">
        <v>303</v>
      </c>
      <c r="D175" s="17">
        <v>2021</v>
      </c>
      <c r="E175" s="11">
        <v>44363</v>
      </c>
      <c r="F175" s="12">
        <v>8</v>
      </c>
      <c r="G175" s="58"/>
      <c r="H175" s="3">
        <v>31.940999999999999</v>
      </c>
      <c r="I175" s="43">
        <v>0</v>
      </c>
      <c r="J175" s="43">
        <v>0</v>
      </c>
      <c r="K175" s="43">
        <v>0</v>
      </c>
      <c r="L175" s="3">
        <v>5.4260000000000002</v>
      </c>
      <c r="M175" s="3">
        <v>0</v>
      </c>
      <c r="N175" s="3">
        <v>0.105</v>
      </c>
      <c r="O175" s="43">
        <v>0</v>
      </c>
      <c r="P175" s="43">
        <v>0</v>
      </c>
      <c r="Q175" s="3">
        <v>13.933</v>
      </c>
      <c r="R175" s="3">
        <f t="shared" si="7"/>
        <v>51.404999999999994</v>
      </c>
      <c r="S175" s="14">
        <f t="shared" si="6"/>
        <v>102.80999999999999</v>
      </c>
      <c r="T175" s="12"/>
      <c r="U175" s="12">
        <v>2</v>
      </c>
      <c r="CD175" s="28" t="s">
        <v>415</v>
      </c>
    </row>
    <row r="176" spans="1:82" ht="14.25" hidden="1" x14ac:dyDescent="0.45">
      <c r="A176" s="47" t="s">
        <v>455</v>
      </c>
      <c r="B176" s="17" t="s">
        <v>403</v>
      </c>
      <c r="C176" s="18" t="s">
        <v>303</v>
      </c>
      <c r="D176" s="17">
        <v>2021</v>
      </c>
      <c r="E176" s="11">
        <v>44396</v>
      </c>
      <c r="F176" s="12">
        <v>8</v>
      </c>
      <c r="G176" s="58"/>
      <c r="H176" s="3">
        <v>9.7430000000000003</v>
      </c>
      <c r="I176" s="3">
        <v>0</v>
      </c>
      <c r="J176" s="3">
        <v>0</v>
      </c>
      <c r="K176" s="3">
        <v>0</v>
      </c>
      <c r="L176" s="43">
        <v>0</v>
      </c>
      <c r="M176" s="3">
        <v>0</v>
      </c>
      <c r="N176" s="3">
        <v>0</v>
      </c>
      <c r="O176" s="43">
        <v>2.0129999999999999</v>
      </c>
      <c r="P176" s="43">
        <v>0</v>
      </c>
      <c r="Q176" s="3">
        <v>0.625</v>
      </c>
      <c r="R176" s="3">
        <f t="shared" si="7"/>
        <v>12.381</v>
      </c>
      <c r="S176" s="14">
        <f t="shared" si="6"/>
        <v>24.762</v>
      </c>
      <c r="T176" s="12"/>
      <c r="U176" s="12"/>
      <c r="CD176" s="27" t="s">
        <v>393</v>
      </c>
    </row>
    <row r="177" spans="1:82" ht="14.25" hidden="1" x14ac:dyDescent="0.45">
      <c r="A177" s="47" t="s">
        <v>456</v>
      </c>
      <c r="B177" s="17" t="s">
        <v>403</v>
      </c>
      <c r="C177" s="18" t="s">
        <v>303</v>
      </c>
      <c r="D177" s="17">
        <v>2021</v>
      </c>
      <c r="E177" s="11">
        <v>44363</v>
      </c>
      <c r="F177" s="12">
        <v>10</v>
      </c>
      <c r="G177" s="58"/>
      <c r="H177" s="3">
        <v>25.106999999999999</v>
      </c>
      <c r="I177" s="3">
        <v>0</v>
      </c>
      <c r="J177" s="3">
        <v>0</v>
      </c>
      <c r="K177" s="3">
        <v>0</v>
      </c>
      <c r="L177" s="3">
        <v>5.7519999999999998</v>
      </c>
      <c r="M177" s="3">
        <v>0</v>
      </c>
      <c r="N177" s="3">
        <v>1.7100000000000001E-2</v>
      </c>
      <c r="O177" s="3">
        <v>1.94</v>
      </c>
      <c r="P177" s="3">
        <v>0</v>
      </c>
      <c r="Q177" s="3">
        <v>6.306</v>
      </c>
      <c r="R177" s="3">
        <f t="shared" si="7"/>
        <v>39.122099999999996</v>
      </c>
      <c r="S177" s="14">
        <f t="shared" si="6"/>
        <v>78.244199999999992</v>
      </c>
      <c r="T177" s="12"/>
      <c r="U177" s="12">
        <v>2</v>
      </c>
      <c r="CD177" s="28" t="s">
        <v>416</v>
      </c>
    </row>
    <row r="178" spans="1:82" ht="14.25" hidden="1" x14ac:dyDescent="0.45">
      <c r="A178" s="47" t="s">
        <v>457</v>
      </c>
      <c r="B178" s="17" t="s">
        <v>403</v>
      </c>
      <c r="C178" s="18" t="s">
        <v>303</v>
      </c>
      <c r="D178" s="17">
        <v>2021</v>
      </c>
      <c r="E178" s="11">
        <v>44396</v>
      </c>
      <c r="F178" s="12">
        <v>10</v>
      </c>
      <c r="G178" s="58"/>
      <c r="H178" s="3">
        <v>22.105</v>
      </c>
      <c r="I178" s="3">
        <v>0</v>
      </c>
      <c r="J178" s="3">
        <v>0</v>
      </c>
      <c r="K178" s="43">
        <v>23.163</v>
      </c>
      <c r="L178" s="43">
        <v>19.36</v>
      </c>
      <c r="M178" s="3">
        <v>0</v>
      </c>
      <c r="N178" s="3">
        <v>0</v>
      </c>
      <c r="O178" s="43">
        <v>0.41899999999999998</v>
      </c>
      <c r="P178" s="3">
        <v>0</v>
      </c>
      <c r="Q178" s="43">
        <v>12.653</v>
      </c>
      <c r="R178" s="3">
        <f t="shared" si="7"/>
        <v>77.7</v>
      </c>
      <c r="S178" s="14">
        <f t="shared" si="6"/>
        <v>155.4</v>
      </c>
      <c r="T178" s="12"/>
      <c r="U178" s="12">
        <v>8</v>
      </c>
      <c r="CD178" s="27" t="s">
        <v>325</v>
      </c>
    </row>
    <row r="179" spans="1:82" ht="14.25" hidden="1" x14ac:dyDescent="0.45">
      <c r="A179" s="47" t="s">
        <v>458</v>
      </c>
      <c r="B179" s="17" t="s">
        <v>403</v>
      </c>
      <c r="C179" s="17" t="s">
        <v>303</v>
      </c>
      <c r="D179" s="17">
        <v>2021</v>
      </c>
      <c r="E179" s="11">
        <v>44383</v>
      </c>
      <c r="F179" s="12">
        <v>11</v>
      </c>
      <c r="G179" s="58"/>
      <c r="H179" s="3">
        <v>16.210999999999999</v>
      </c>
      <c r="I179" s="3">
        <v>0</v>
      </c>
      <c r="J179" s="3">
        <v>0</v>
      </c>
      <c r="K179" s="3">
        <v>6.43</v>
      </c>
      <c r="L179" s="54">
        <v>0</v>
      </c>
      <c r="M179" s="3">
        <v>0</v>
      </c>
      <c r="N179" s="3">
        <v>0</v>
      </c>
      <c r="O179" s="3">
        <v>0</v>
      </c>
      <c r="P179" s="3">
        <v>0</v>
      </c>
      <c r="Q179" s="3">
        <v>1.911</v>
      </c>
      <c r="R179" s="3">
        <f t="shared" si="7"/>
        <v>24.552</v>
      </c>
      <c r="S179" s="14">
        <f t="shared" si="6"/>
        <v>49.103999999999999</v>
      </c>
      <c r="T179" s="12"/>
      <c r="U179" s="12">
        <v>20</v>
      </c>
      <c r="CD179" s="27" t="s">
        <v>607</v>
      </c>
    </row>
    <row r="180" spans="1:82" ht="28.5" hidden="1" x14ac:dyDescent="0.45">
      <c r="A180" s="47" t="s">
        <v>459</v>
      </c>
      <c r="B180" s="17" t="s">
        <v>403</v>
      </c>
      <c r="C180" s="17" t="s">
        <v>297</v>
      </c>
      <c r="D180" s="17">
        <v>2021</v>
      </c>
      <c r="E180" s="11">
        <v>44396</v>
      </c>
      <c r="F180" s="12">
        <v>14</v>
      </c>
      <c r="G180" s="58"/>
      <c r="H180" s="3">
        <v>35.063000000000002</v>
      </c>
      <c r="I180" s="43">
        <v>3.4000000000000002E-2</v>
      </c>
      <c r="J180" s="43">
        <v>0.17299999999999999</v>
      </c>
      <c r="K180" s="43">
        <v>8.5999999999999993E-2</v>
      </c>
      <c r="L180" s="3">
        <v>0</v>
      </c>
      <c r="M180" s="3">
        <v>0</v>
      </c>
      <c r="N180" s="3">
        <v>0.109</v>
      </c>
      <c r="O180" s="3">
        <v>9.6539999999999999</v>
      </c>
      <c r="P180" s="3">
        <v>4.3449999999999998</v>
      </c>
      <c r="Q180" s="3">
        <v>35.508000000000003</v>
      </c>
      <c r="R180" s="3">
        <f t="shared" si="7"/>
        <v>84.972000000000008</v>
      </c>
      <c r="S180" s="14">
        <f t="shared" si="6"/>
        <v>169.94400000000002</v>
      </c>
      <c r="T180" s="12"/>
      <c r="U180" s="12"/>
      <c r="CD180" s="27" t="s">
        <v>326</v>
      </c>
    </row>
    <row r="181" spans="1:82" ht="14.25" hidden="1" x14ac:dyDescent="0.45">
      <c r="A181" s="47" t="s">
        <v>460</v>
      </c>
      <c r="B181" s="17" t="s">
        <v>403</v>
      </c>
      <c r="C181" s="17" t="s">
        <v>297</v>
      </c>
      <c r="D181" s="17">
        <v>2021</v>
      </c>
      <c r="E181" s="11">
        <v>44362</v>
      </c>
      <c r="F181" s="12">
        <v>14</v>
      </c>
      <c r="G181" s="58"/>
      <c r="H181" s="3">
        <v>40.97</v>
      </c>
      <c r="I181" s="3">
        <v>0</v>
      </c>
      <c r="J181" s="3">
        <v>0.60899999999999999</v>
      </c>
      <c r="K181" s="3">
        <v>0</v>
      </c>
      <c r="L181" s="3">
        <v>0.79700000000000004</v>
      </c>
      <c r="M181" s="3">
        <v>0</v>
      </c>
      <c r="N181" s="3">
        <v>0.1</v>
      </c>
      <c r="O181" s="3">
        <v>5.1449999999999996</v>
      </c>
      <c r="P181" s="3">
        <v>1.909</v>
      </c>
      <c r="Q181" s="3">
        <v>22.869</v>
      </c>
      <c r="R181" s="3">
        <f t="shared" si="7"/>
        <v>72.399000000000001</v>
      </c>
      <c r="S181" s="14">
        <f t="shared" si="6"/>
        <v>144.798</v>
      </c>
      <c r="T181" s="12"/>
      <c r="U181" s="12"/>
      <c r="CD181" s="27" t="s">
        <v>327</v>
      </c>
    </row>
    <row r="182" spans="1:82" ht="14.25" hidden="1" x14ac:dyDescent="0.45">
      <c r="A182" s="47" t="s">
        <v>461</v>
      </c>
      <c r="B182" s="17" t="s">
        <v>403</v>
      </c>
      <c r="C182" s="17" t="s">
        <v>297</v>
      </c>
      <c r="D182" s="17">
        <v>2021</v>
      </c>
      <c r="E182" s="11">
        <v>44383</v>
      </c>
      <c r="F182" s="12">
        <v>16</v>
      </c>
      <c r="G182" s="58"/>
      <c r="H182" s="3">
        <v>20.843</v>
      </c>
      <c r="I182" s="3">
        <v>2.4769999999999999</v>
      </c>
      <c r="J182" s="3">
        <v>0</v>
      </c>
      <c r="K182" s="3">
        <v>0</v>
      </c>
      <c r="L182" s="3">
        <v>36.923999999999999</v>
      </c>
      <c r="M182" s="3">
        <v>0</v>
      </c>
      <c r="N182" s="3">
        <v>0</v>
      </c>
      <c r="O182" s="3">
        <v>0</v>
      </c>
      <c r="P182" s="3">
        <v>0</v>
      </c>
      <c r="Q182" s="3">
        <v>15.689</v>
      </c>
      <c r="R182" s="3">
        <f t="shared" si="7"/>
        <v>75.932999999999993</v>
      </c>
      <c r="S182" s="14">
        <f t="shared" si="6"/>
        <v>151.86599999999999</v>
      </c>
      <c r="T182" s="12"/>
      <c r="U182" s="12"/>
      <c r="CD182" s="28" t="s">
        <v>328</v>
      </c>
    </row>
    <row r="183" spans="1:82" ht="14.25" hidden="1" x14ac:dyDescent="0.45">
      <c r="A183" s="47" t="s">
        <v>462</v>
      </c>
      <c r="B183" s="17" t="s">
        <v>403</v>
      </c>
      <c r="C183" s="17" t="s">
        <v>297</v>
      </c>
      <c r="D183" s="17">
        <v>2021</v>
      </c>
      <c r="E183" s="11">
        <v>44396</v>
      </c>
      <c r="F183" s="12">
        <v>19</v>
      </c>
      <c r="G183" s="58"/>
      <c r="H183" s="3">
        <v>10.243</v>
      </c>
      <c r="I183" s="3">
        <v>0</v>
      </c>
      <c r="J183" s="3">
        <v>0</v>
      </c>
      <c r="K183" s="3">
        <v>0</v>
      </c>
      <c r="L183" s="3">
        <v>0</v>
      </c>
      <c r="M183" s="3">
        <v>0</v>
      </c>
      <c r="N183" s="3">
        <v>0</v>
      </c>
      <c r="O183" s="43">
        <v>0.23400000000000001</v>
      </c>
      <c r="P183" s="3">
        <v>0</v>
      </c>
      <c r="Q183" s="43">
        <v>0.16300000000000001</v>
      </c>
      <c r="R183" s="3">
        <f t="shared" si="7"/>
        <v>10.64</v>
      </c>
      <c r="S183" s="14">
        <f t="shared" si="6"/>
        <v>21.28</v>
      </c>
      <c r="T183" s="12"/>
      <c r="U183" s="12"/>
      <c r="CD183" s="27" t="s">
        <v>301</v>
      </c>
    </row>
    <row r="184" spans="1:82" ht="14.25" hidden="1" x14ac:dyDescent="0.45">
      <c r="A184" s="47" t="s">
        <v>463</v>
      </c>
      <c r="B184" s="17" t="s">
        <v>403</v>
      </c>
      <c r="C184" s="17" t="s">
        <v>297</v>
      </c>
      <c r="D184" s="17">
        <v>2021</v>
      </c>
      <c r="E184" s="11">
        <v>44362</v>
      </c>
      <c r="F184" s="12">
        <v>19</v>
      </c>
      <c r="G184" s="58"/>
      <c r="H184" s="43">
        <v>106.756</v>
      </c>
      <c r="I184" s="3">
        <v>0.56399999999999995</v>
      </c>
      <c r="J184" s="3">
        <v>0</v>
      </c>
      <c r="K184" s="3">
        <v>0</v>
      </c>
      <c r="L184" s="3">
        <v>0</v>
      </c>
      <c r="M184" s="3">
        <v>0</v>
      </c>
      <c r="N184" s="3">
        <v>2.7E-2</v>
      </c>
      <c r="O184" s="3">
        <v>2.1000000000000001E-2</v>
      </c>
      <c r="P184" s="3">
        <v>0</v>
      </c>
      <c r="Q184" s="43">
        <v>34.450000000000003</v>
      </c>
      <c r="R184" s="3">
        <f t="shared" si="7"/>
        <v>141.81799999999998</v>
      </c>
      <c r="S184" s="14">
        <f t="shared" si="6"/>
        <v>283.63599999999997</v>
      </c>
      <c r="T184" s="12"/>
      <c r="U184" s="12"/>
      <c r="CD184" s="27" t="s">
        <v>329</v>
      </c>
    </row>
    <row r="185" spans="1:82" ht="14.25" hidden="1" x14ac:dyDescent="0.45">
      <c r="A185" s="47" t="s">
        <v>464</v>
      </c>
      <c r="B185" s="17" t="s">
        <v>403</v>
      </c>
      <c r="C185" s="17" t="s">
        <v>297</v>
      </c>
      <c r="D185" s="17">
        <v>2021</v>
      </c>
      <c r="E185" s="11">
        <v>44383</v>
      </c>
      <c r="F185" s="12">
        <v>21</v>
      </c>
      <c r="G185" s="58"/>
      <c r="H185" s="3">
        <v>16.05</v>
      </c>
      <c r="I185" s="3">
        <v>0.41399999999999998</v>
      </c>
      <c r="J185" s="3">
        <v>0</v>
      </c>
      <c r="K185" s="43">
        <v>1.9990000000000001</v>
      </c>
      <c r="L185" s="3">
        <v>7.6459999999999999</v>
      </c>
      <c r="M185" s="3">
        <v>0</v>
      </c>
      <c r="N185" s="43">
        <v>0</v>
      </c>
      <c r="O185" s="3">
        <v>3.476</v>
      </c>
      <c r="P185" s="3">
        <v>0</v>
      </c>
      <c r="Q185" s="3">
        <v>3.6960000000000002</v>
      </c>
      <c r="R185" s="3">
        <f t="shared" si="7"/>
        <v>33.280999999999999</v>
      </c>
      <c r="S185" s="14">
        <f t="shared" si="6"/>
        <v>66.561999999999998</v>
      </c>
      <c r="T185" s="12"/>
      <c r="U185" s="12"/>
      <c r="CD185" s="27" t="s">
        <v>330</v>
      </c>
    </row>
    <row r="186" spans="1:82" ht="14.25" hidden="1" x14ac:dyDescent="0.45">
      <c r="A186" s="47" t="s">
        <v>465</v>
      </c>
      <c r="B186" s="17" t="s">
        <v>403</v>
      </c>
      <c r="C186" s="17" t="s">
        <v>297</v>
      </c>
      <c r="D186" s="17">
        <v>2021</v>
      </c>
      <c r="E186" s="11">
        <v>44383</v>
      </c>
      <c r="F186" s="12">
        <v>27</v>
      </c>
      <c r="G186" s="58"/>
      <c r="H186" s="3">
        <v>2.5310000000000001</v>
      </c>
      <c r="I186" s="3">
        <v>4.4999999999999998E-2</v>
      </c>
      <c r="J186" s="45">
        <v>3.0999999999999999E-3</v>
      </c>
      <c r="K186" s="43">
        <v>0.03</v>
      </c>
      <c r="L186" s="3">
        <v>12.926</v>
      </c>
      <c r="M186" s="3">
        <v>0</v>
      </c>
      <c r="N186" s="43">
        <v>4.3999999999999997E-2</v>
      </c>
      <c r="O186" s="3">
        <v>0</v>
      </c>
      <c r="P186" s="3">
        <v>0</v>
      </c>
      <c r="Q186" s="3">
        <v>1.026</v>
      </c>
      <c r="R186" s="3">
        <f t="shared" si="7"/>
        <v>16.6051</v>
      </c>
      <c r="S186" s="14">
        <f t="shared" si="6"/>
        <v>33.2102</v>
      </c>
      <c r="T186" s="12"/>
      <c r="U186" s="12">
        <v>3</v>
      </c>
      <c r="CD186" s="27" t="s">
        <v>320</v>
      </c>
    </row>
    <row r="187" spans="1:82" ht="14.25" hidden="1" x14ac:dyDescent="0.45">
      <c r="A187" s="47" t="s">
        <v>466</v>
      </c>
      <c r="B187" s="17" t="s">
        <v>404</v>
      </c>
      <c r="C187" s="18" t="s">
        <v>297</v>
      </c>
      <c r="D187" s="17">
        <v>2021</v>
      </c>
      <c r="E187" s="11">
        <v>44404</v>
      </c>
      <c r="F187" s="12">
        <v>3</v>
      </c>
      <c r="G187" s="58"/>
      <c r="H187" s="3">
        <v>0.252</v>
      </c>
      <c r="I187" s="3">
        <v>17.260000000000002</v>
      </c>
      <c r="J187" s="3">
        <v>0</v>
      </c>
      <c r="K187" s="43">
        <v>3.63</v>
      </c>
      <c r="L187" s="3">
        <v>25.013999999999999</v>
      </c>
      <c r="M187" s="3">
        <v>0</v>
      </c>
      <c r="N187" s="43">
        <v>0.17100000000000001</v>
      </c>
      <c r="O187" s="3">
        <v>0</v>
      </c>
      <c r="P187" s="3">
        <v>0</v>
      </c>
      <c r="Q187" s="43">
        <v>0.72399999999999998</v>
      </c>
      <c r="R187" s="3">
        <f t="shared" si="7"/>
        <v>47.050999999999995</v>
      </c>
      <c r="S187" s="14">
        <f t="shared" si="6"/>
        <v>94.10199999999999</v>
      </c>
      <c r="T187" s="12"/>
      <c r="U187" s="12"/>
      <c r="CD187" s="28" t="s">
        <v>331</v>
      </c>
    </row>
    <row r="188" spans="1:82" ht="14.25" hidden="1" x14ac:dyDescent="0.45">
      <c r="A188" s="47" t="s">
        <v>467</v>
      </c>
      <c r="B188" s="17" t="s">
        <v>404</v>
      </c>
      <c r="C188" s="18" t="s">
        <v>297</v>
      </c>
      <c r="D188" s="17">
        <v>2021</v>
      </c>
      <c r="E188" s="11">
        <v>44404</v>
      </c>
      <c r="F188" s="12">
        <v>6</v>
      </c>
      <c r="G188" s="58"/>
      <c r="H188" s="3">
        <v>13.769</v>
      </c>
      <c r="I188" s="3">
        <v>21.824000000000002</v>
      </c>
      <c r="J188" s="3">
        <v>0</v>
      </c>
      <c r="K188" s="43">
        <v>1.0720000000000001</v>
      </c>
      <c r="L188" s="3">
        <v>0</v>
      </c>
      <c r="M188" s="3">
        <v>0</v>
      </c>
      <c r="N188" s="43">
        <v>0.32600000000000001</v>
      </c>
      <c r="O188" s="3">
        <v>0</v>
      </c>
      <c r="P188" s="3">
        <v>0</v>
      </c>
      <c r="Q188" s="43">
        <v>9.6000000000000002E-2</v>
      </c>
      <c r="R188" s="3">
        <f t="shared" si="7"/>
        <v>37.087000000000003</v>
      </c>
      <c r="S188" s="14">
        <f t="shared" si="6"/>
        <v>74.174000000000007</v>
      </c>
      <c r="T188" s="12"/>
      <c r="U188" s="12"/>
      <c r="CD188" s="28" t="s">
        <v>333</v>
      </c>
    </row>
    <row r="189" spans="1:82" ht="14.25" hidden="1" x14ac:dyDescent="0.45">
      <c r="A189" s="47" t="s">
        <v>468</v>
      </c>
      <c r="B189" s="17" t="s">
        <v>404</v>
      </c>
      <c r="C189" s="18" t="s">
        <v>297</v>
      </c>
      <c r="D189" s="17">
        <v>2021</v>
      </c>
      <c r="E189" s="11">
        <v>44405</v>
      </c>
      <c r="F189" s="12">
        <v>9</v>
      </c>
      <c r="G189" s="58"/>
      <c r="H189" s="3">
        <v>15.202999999999999</v>
      </c>
      <c r="I189" s="3">
        <v>8.7370000000000001</v>
      </c>
      <c r="J189" s="3">
        <v>0</v>
      </c>
      <c r="K189" s="43">
        <v>9.2999999999999999E-2</v>
      </c>
      <c r="L189" s="3">
        <v>14.135999999999999</v>
      </c>
      <c r="M189" s="3">
        <v>0</v>
      </c>
      <c r="N189" s="3">
        <v>0</v>
      </c>
      <c r="O189" s="3">
        <v>0.56499999999999995</v>
      </c>
      <c r="P189" s="3">
        <v>0</v>
      </c>
      <c r="Q189" s="43">
        <v>3.024</v>
      </c>
      <c r="R189" s="3">
        <f t="shared" si="7"/>
        <v>41.757999999999996</v>
      </c>
      <c r="S189" s="14">
        <f t="shared" si="6"/>
        <v>83.515999999999991</v>
      </c>
      <c r="T189" s="12"/>
      <c r="U189" s="12">
        <v>1</v>
      </c>
      <c r="CD189" s="28" t="s">
        <v>332</v>
      </c>
    </row>
    <row r="190" spans="1:82" ht="14.25" hidden="1" x14ac:dyDescent="0.45">
      <c r="A190" s="47" t="s">
        <v>469</v>
      </c>
      <c r="B190" s="17" t="s">
        <v>404</v>
      </c>
      <c r="C190" s="18" t="s">
        <v>297</v>
      </c>
      <c r="D190" s="17">
        <v>2021</v>
      </c>
      <c r="E190" s="11">
        <v>44404</v>
      </c>
      <c r="F190" s="12">
        <v>10</v>
      </c>
      <c r="G190" s="58"/>
      <c r="H190" s="3">
        <v>16.359000000000002</v>
      </c>
      <c r="I190" s="3">
        <v>0.23</v>
      </c>
      <c r="J190" s="3">
        <v>0</v>
      </c>
      <c r="K190" s="43">
        <v>2.0350000000000001</v>
      </c>
      <c r="L190" s="3">
        <v>0</v>
      </c>
      <c r="M190" s="3">
        <v>0</v>
      </c>
      <c r="N190" s="3">
        <v>0</v>
      </c>
      <c r="O190" s="3">
        <v>0.35899999999999999</v>
      </c>
      <c r="P190" s="3">
        <v>0</v>
      </c>
      <c r="Q190" s="43">
        <v>0.57499999999999996</v>
      </c>
      <c r="R190" s="3">
        <f t="shared" si="7"/>
        <v>19.558000000000003</v>
      </c>
      <c r="S190" s="14">
        <f t="shared" si="6"/>
        <v>39.116000000000007</v>
      </c>
      <c r="T190" s="12"/>
      <c r="U190" s="12"/>
      <c r="CD190" s="28" t="s">
        <v>315</v>
      </c>
    </row>
    <row r="191" spans="1:82" ht="14.25" hidden="1" x14ac:dyDescent="0.45">
      <c r="A191" s="47" t="s">
        <v>470</v>
      </c>
      <c r="B191" s="17" t="s">
        <v>404</v>
      </c>
      <c r="C191" s="18" t="s">
        <v>297</v>
      </c>
      <c r="D191" s="17">
        <v>2021</v>
      </c>
      <c r="E191" s="11">
        <v>44405</v>
      </c>
      <c r="F191" s="12">
        <v>12</v>
      </c>
      <c r="G191" s="58"/>
      <c r="H191" s="3">
        <v>27.709</v>
      </c>
      <c r="I191" s="3">
        <v>2.8000000000000001E-2</v>
      </c>
      <c r="J191" s="3">
        <v>0</v>
      </c>
      <c r="K191" s="3">
        <v>0</v>
      </c>
      <c r="L191" s="3">
        <v>13.525</v>
      </c>
      <c r="M191" s="3">
        <v>0</v>
      </c>
      <c r="N191" s="3">
        <v>0</v>
      </c>
      <c r="O191" s="45">
        <v>2.47E-2</v>
      </c>
      <c r="P191" s="3">
        <v>0</v>
      </c>
      <c r="Q191" s="43">
        <v>0.94299999999999995</v>
      </c>
      <c r="R191" s="3">
        <f t="shared" si="7"/>
        <v>42.229700000000001</v>
      </c>
      <c r="S191" s="14">
        <f t="shared" si="6"/>
        <v>84.459400000000002</v>
      </c>
      <c r="T191" s="12"/>
      <c r="U191" s="12"/>
      <c r="CD191" s="28" t="s">
        <v>334</v>
      </c>
    </row>
    <row r="192" spans="1:82" ht="14.25" hidden="1" x14ac:dyDescent="0.45">
      <c r="A192" s="47" t="s">
        <v>471</v>
      </c>
      <c r="B192" s="17" t="s">
        <v>404</v>
      </c>
      <c r="C192" s="18" t="s">
        <v>297</v>
      </c>
      <c r="D192" s="17">
        <v>2021</v>
      </c>
      <c r="E192" s="11">
        <v>44404</v>
      </c>
      <c r="F192" s="12">
        <v>15</v>
      </c>
      <c r="G192" s="58"/>
      <c r="H192" s="3">
        <v>20.991</v>
      </c>
      <c r="I192" s="3">
        <v>10.583</v>
      </c>
      <c r="J192" s="3">
        <v>0</v>
      </c>
      <c r="K192" s="43">
        <v>0.23</v>
      </c>
      <c r="L192" s="3">
        <v>0.48699999999999999</v>
      </c>
      <c r="M192" s="3">
        <v>0</v>
      </c>
      <c r="N192" s="3">
        <v>0</v>
      </c>
      <c r="O192" s="3">
        <v>0.21299999999999999</v>
      </c>
      <c r="P192" s="3">
        <v>0</v>
      </c>
      <c r="Q192" s="43">
        <v>0.316</v>
      </c>
      <c r="R192" s="3">
        <f t="shared" si="7"/>
        <v>32.82</v>
      </c>
      <c r="S192" s="14">
        <f t="shared" si="6"/>
        <v>65.64</v>
      </c>
      <c r="T192" s="12"/>
      <c r="U192" s="12"/>
      <c r="CD192" s="28" t="s">
        <v>335</v>
      </c>
    </row>
    <row r="193" spans="1:82" ht="14.25" hidden="1" x14ac:dyDescent="0.45">
      <c r="A193" s="47" t="s">
        <v>472</v>
      </c>
      <c r="B193" s="17" t="s">
        <v>404</v>
      </c>
      <c r="C193" s="18" t="s">
        <v>297</v>
      </c>
      <c r="D193" s="17">
        <v>2021</v>
      </c>
      <c r="E193" s="11">
        <v>44404</v>
      </c>
      <c r="F193" s="12">
        <v>20</v>
      </c>
      <c r="G193" s="58"/>
      <c r="H193" s="3">
        <v>18.681999999999999</v>
      </c>
      <c r="I193" s="3">
        <v>3.3130000000000002</v>
      </c>
      <c r="J193" s="3">
        <v>3.2000000000000001E-2</v>
      </c>
      <c r="K193" s="43">
        <v>0.996</v>
      </c>
      <c r="L193" s="3">
        <v>8.7999999999999995E-2</v>
      </c>
      <c r="M193" s="3">
        <v>0</v>
      </c>
      <c r="N193" s="3">
        <v>0</v>
      </c>
      <c r="O193" s="3">
        <v>0</v>
      </c>
      <c r="P193" s="3">
        <v>0</v>
      </c>
      <c r="Q193" s="43">
        <v>0.33600000000000002</v>
      </c>
      <c r="R193" s="3">
        <f t="shared" si="7"/>
        <v>23.446999999999996</v>
      </c>
      <c r="S193" s="14">
        <f t="shared" si="6"/>
        <v>46.893999999999991</v>
      </c>
      <c r="T193" s="12"/>
      <c r="U193" s="12"/>
      <c r="CD193" s="28" t="s">
        <v>336</v>
      </c>
    </row>
    <row r="194" spans="1:82" ht="14.25" hidden="1" x14ac:dyDescent="0.45">
      <c r="A194" s="47" t="s">
        <v>473</v>
      </c>
      <c r="B194" s="17" t="s">
        <v>404</v>
      </c>
      <c r="C194" s="18" t="s">
        <v>297</v>
      </c>
      <c r="D194" s="17">
        <v>2021</v>
      </c>
      <c r="E194" s="11">
        <v>44405</v>
      </c>
      <c r="F194" s="12">
        <v>21</v>
      </c>
      <c r="G194" s="58"/>
      <c r="H194" s="3">
        <v>28.86</v>
      </c>
      <c r="I194" s="3">
        <v>0</v>
      </c>
      <c r="J194" s="3">
        <v>0</v>
      </c>
      <c r="K194" s="43">
        <v>0.76200000000000001</v>
      </c>
      <c r="L194" s="3">
        <v>5.2999999999999999E-2</v>
      </c>
      <c r="M194" s="3">
        <v>0</v>
      </c>
      <c r="N194" s="3">
        <v>0</v>
      </c>
      <c r="O194" s="3">
        <v>0.498</v>
      </c>
      <c r="P194" s="3">
        <v>0</v>
      </c>
      <c r="Q194" s="43">
        <v>0.39400000000000002</v>
      </c>
      <c r="R194" s="3">
        <f t="shared" si="7"/>
        <v>30.567</v>
      </c>
      <c r="S194" s="14">
        <f t="shared" ref="S194:S257" si="8">R194*2</f>
        <v>61.134</v>
      </c>
      <c r="T194" s="12">
        <v>8</v>
      </c>
      <c r="U194" s="12">
        <v>6</v>
      </c>
    </row>
    <row r="195" spans="1:82" ht="14.25" hidden="1" x14ac:dyDescent="0.45">
      <c r="A195" s="47" t="s">
        <v>474</v>
      </c>
      <c r="B195" s="17" t="s">
        <v>404</v>
      </c>
      <c r="C195" s="18" t="s">
        <v>297</v>
      </c>
      <c r="D195" s="17">
        <v>2021</v>
      </c>
      <c r="E195" s="11">
        <v>44404</v>
      </c>
      <c r="F195" s="12">
        <v>25</v>
      </c>
      <c r="G195" s="58"/>
      <c r="H195" s="3">
        <v>13.031000000000001</v>
      </c>
      <c r="I195" s="3">
        <v>14.882999999999999</v>
      </c>
      <c r="J195" s="3">
        <v>3.5999999999999997E-2</v>
      </c>
      <c r="K195" s="43">
        <v>1.9239999999999999</v>
      </c>
      <c r="L195" s="3">
        <v>0</v>
      </c>
      <c r="M195" s="3">
        <v>0</v>
      </c>
      <c r="N195" s="3">
        <v>0</v>
      </c>
      <c r="O195" s="3">
        <v>0</v>
      </c>
      <c r="P195" s="3">
        <v>0</v>
      </c>
      <c r="Q195" s="43">
        <v>0.13400000000000001</v>
      </c>
      <c r="R195" s="3">
        <f t="shared" si="7"/>
        <v>30.008000000000003</v>
      </c>
      <c r="S195" s="14">
        <f t="shared" si="8"/>
        <v>60.016000000000005</v>
      </c>
      <c r="T195" s="12"/>
      <c r="U195" s="12"/>
      <c r="CD195" s="28" t="s">
        <v>337</v>
      </c>
    </row>
    <row r="196" spans="1:82" ht="14.25" hidden="1" x14ac:dyDescent="0.45">
      <c r="A196" s="47" t="s">
        <v>475</v>
      </c>
      <c r="B196" s="17" t="s">
        <v>404</v>
      </c>
      <c r="C196" s="18" t="s">
        <v>297</v>
      </c>
      <c r="D196" s="17">
        <v>2021</v>
      </c>
      <c r="E196" s="11">
        <v>44405</v>
      </c>
      <c r="F196" s="12">
        <v>27</v>
      </c>
      <c r="G196" s="58"/>
      <c r="H196" s="3">
        <v>24.847999999999999</v>
      </c>
      <c r="I196" s="3">
        <v>17.597999999999999</v>
      </c>
      <c r="J196" s="3">
        <v>0</v>
      </c>
      <c r="K196" s="43">
        <v>0.53400000000000003</v>
      </c>
      <c r="L196" s="3">
        <v>0</v>
      </c>
      <c r="M196" s="3">
        <v>0</v>
      </c>
      <c r="N196" s="3">
        <v>0</v>
      </c>
      <c r="O196" s="3">
        <v>0.53900000000000003</v>
      </c>
      <c r="P196" s="3">
        <v>0</v>
      </c>
      <c r="Q196" s="43">
        <v>1.403</v>
      </c>
      <c r="R196" s="3">
        <f t="shared" si="7"/>
        <v>44.921999999999997</v>
      </c>
      <c r="S196" s="14">
        <f t="shared" si="8"/>
        <v>89.843999999999994</v>
      </c>
      <c r="T196" s="12"/>
      <c r="U196" s="12"/>
      <c r="CD196" s="28" t="s">
        <v>338</v>
      </c>
    </row>
    <row r="197" spans="1:82" ht="14.25" hidden="1" x14ac:dyDescent="0.45">
      <c r="A197" s="47" t="s">
        <v>476</v>
      </c>
      <c r="B197" s="17" t="s">
        <v>394</v>
      </c>
      <c r="C197" s="18" t="s">
        <v>297</v>
      </c>
      <c r="D197" s="17">
        <v>2021</v>
      </c>
      <c r="E197" s="11">
        <v>44419</v>
      </c>
      <c r="F197" s="12">
        <v>1</v>
      </c>
      <c r="G197" s="58"/>
      <c r="H197" s="3">
        <v>5.0259999999999998</v>
      </c>
      <c r="I197" s="43">
        <v>8.1000000000000003E-2</v>
      </c>
      <c r="J197" s="3">
        <v>0</v>
      </c>
      <c r="K197" s="3">
        <v>0</v>
      </c>
      <c r="L197" s="3">
        <v>0</v>
      </c>
      <c r="M197" s="3">
        <v>0</v>
      </c>
      <c r="N197" s="3">
        <v>0.68899999999999995</v>
      </c>
      <c r="O197" s="3">
        <v>4.4720000000000004</v>
      </c>
      <c r="P197" s="3">
        <v>3.2509999999999999</v>
      </c>
      <c r="Q197" s="43">
        <v>0.22500000000000001</v>
      </c>
      <c r="R197" s="3">
        <f t="shared" si="7"/>
        <v>13.744</v>
      </c>
      <c r="S197" s="14">
        <f t="shared" si="8"/>
        <v>27.488</v>
      </c>
      <c r="T197" s="12"/>
      <c r="U197" s="12"/>
      <c r="CD197" s="28" t="s">
        <v>340</v>
      </c>
    </row>
    <row r="198" spans="1:82" ht="71.25" hidden="1" x14ac:dyDescent="0.45">
      <c r="A198" s="47" t="s">
        <v>477</v>
      </c>
      <c r="B198" s="17" t="s">
        <v>394</v>
      </c>
      <c r="C198" s="18" t="s">
        <v>303</v>
      </c>
      <c r="D198" s="17">
        <v>2021</v>
      </c>
      <c r="E198" s="11">
        <v>44419</v>
      </c>
      <c r="F198" s="12">
        <v>1</v>
      </c>
      <c r="G198" s="58"/>
      <c r="H198" s="3">
        <v>31.105</v>
      </c>
      <c r="I198" s="3">
        <v>6.149</v>
      </c>
      <c r="J198" s="3">
        <v>3.1E-2</v>
      </c>
      <c r="K198" s="3">
        <v>0</v>
      </c>
      <c r="L198" s="3">
        <v>1.298</v>
      </c>
      <c r="M198" s="3">
        <v>0</v>
      </c>
      <c r="N198" s="3">
        <v>0</v>
      </c>
      <c r="O198" s="3">
        <v>0.40200000000000002</v>
      </c>
      <c r="P198" s="3">
        <v>0</v>
      </c>
      <c r="Q198" s="3">
        <v>3.0720000000000001</v>
      </c>
      <c r="R198" s="3">
        <f t="shared" si="7"/>
        <v>42.057000000000002</v>
      </c>
      <c r="S198" s="14">
        <f t="shared" si="8"/>
        <v>84.114000000000004</v>
      </c>
      <c r="T198" s="12"/>
      <c r="U198" s="12">
        <v>12</v>
      </c>
      <c r="CD198" s="28" t="s">
        <v>339</v>
      </c>
    </row>
    <row r="199" spans="1:82" ht="14.25" hidden="1" x14ac:dyDescent="0.45">
      <c r="A199" s="47" t="s">
        <v>478</v>
      </c>
      <c r="B199" s="17" t="s">
        <v>394</v>
      </c>
      <c r="C199" s="18" t="s">
        <v>297</v>
      </c>
      <c r="D199" s="17">
        <v>2021</v>
      </c>
      <c r="E199" s="11">
        <v>44419</v>
      </c>
      <c r="F199" s="12">
        <v>2</v>
      </c>
      <c r="G199" s="58"/>
      <c r="H199" s="3">
        <v>2.4380000000000002</v>
      </c>
      <c r="I199" s="3">
        <v>0</v>
      </c>
      <c r="J199" s="3">
        <v>0</v>
      </c>
      <c r="K199" s="3">
        <v>0</v>
      </c>
      <c r="L199" s="3">
        <v>0</v>
      </c>
      <c r="M199" s="3">
        <v>0</v>
      </c>
      <c r="N199" s="3">
        <v>0</v>
      </c>
      <c r="O199" s="3">
        <v>0.12</v>
      </c>
      <c r="P199" s="3">
        <v>0</v>
      </c>
      <c r="Q199" s="3">
        <v>0.73499999999999999</v>
      </c>
      <c r="R199" s="3">
        <f t="shared" si="7"/>
        <v>3.2930000000000001</v>
      </c>
      <c r="S199" s="14">
        <f t="shared" si="8"/>
        <v>6.5860000000000003</v>
      </c>
      <c r="T199" s="12">
        <v>8</v>
      </c>
      <c r="U199" s="12"/>
      <c r="CD199" s="28" t="s">
        <v>341</v>
      </c>
    </row>
    <row r="200" spans="1:82" ht="14.25" hidden="1" x14ac:dyDescent="0.45">
      <c r="A200" s="47" t="s">
        <v>479</v>
      </c>
      <c r="B200" s="17" t="s">
        <v>394</v>
      </c>
      <c r="C200" s="17" t="s">
        <v>303</v>
      </c>
      <c r="D200" s="17">
        <v>2021</v>
      </c>
      <c r="E200" s="11">
        <v>44419</v>
      </c>
      <c r="F200" s="12">
        <v>2</v>
      </c>
      <c r="G200" s="58"/>
      <c r="H200" s="3">
        <v>8.4459999999999997</v>
      </c>
      <c r="I200" s="3">
        <v>3.363</v>
      </c>
      <c r="J200" s="45">
        <v>3.8E-3</v>
      </c>
      <c r="K200" s="43">
        <v>8.0619999999999994</v>
      </c>
      <c r="L200" s="3">
        <v>0</v>
      </c>
      <c r="M200" s="3">
        <v>0</v>
      </c>
      <c r="N200" s="3">
        <v>9.1999999999999998E-2</v>
      </c>
      <c r="O200" s="3">
        <v>0.62</v>
      </c>
      <c r="P200" s="3">
        <v>0</v>
      </c>
      <c r="Q200" s="43">
        <v>0.98099999999999998</v>
      </c>
      <c r="R200" s="3">
        <f t="shared" si="7"/>
        <v>21.567800000000002</v>
      </c>
      <c r="S200" s="14">
        <f t="shared" si="8"/>
        <v>43.135600000000004</v>
      </c>
      <c r="T200" s="12"/>
      <c r="U200" s="12">
        <v>11</v>
      </c>
    </row>
    <row r="201" spans="1:82" ht="14.25" hidden="1" x14ac:dyDescent="0.45">
      <c r="A201" s="47" t="s">
        <v>480</v>
      </c>
      <c r="B201" s="17" t="s">
        <v>394</v>
      </c>
      <c r="C201" s="18" t="s">
        <v>297</v>
      </c>
      <c r="D201" s="17">
        <v>2021</v>
      </c>
      <c r="E201" s="11">
        <v>44419</v>
      </c>
      <c r="F201" s="12">
        <v>3</v>
      </c>
      <c r="G201" s="58"/>
      <c r="H201" s="3">
        <v>21.552</v>
      </c>
      <c r="I201" s="3">
        <v>2.9260000000000002</v>
      </c>
      <c r="J201" s="3">
        <v>0</v>
      </c>
      <c r="K201" s="3">
        <v>0</v>
      </c>
      <c r="L201" s="3">
        <v>0</v>
      </c>
      <c r="M201" s="3">
        <v>0</v>
      </c>
      <c r="N201" s="3">
        <v>0.32500000000000001</v>
      </c>
      <c r="O201" s="3">
        <v>5.1280000000000001</v>
      </c>
      <c r="P201" s="3">
        <v>0</v>
      </c>
      <c r="Q201" s="43">
        <v>1.6990000000000001</v>
      </c>
      <c r="R201" s="3">
        <f t="shared" si="7"/>
        <v>31.630000000000003</v>
      </c>
      <c r="S201" s="14">
        <f t="shared" si="8"/>
        <v>63.260000000000005</v>
      </c>
      <c r="T201" s="12">
        <v>10</v>
      </c>
      <c r="U201" s="12"/>
      <c r="CD201" s="28" t="s">
        <v>342</v>
      </c>
    </row>
    <row r="202" spans="1:82" ht="14.25" hidden="1" x14ac:dyDescent="0.45">
      <c r="A202" s="47" t="s">
        <v>481</v>
      </c>
      <c r="B202" s="17" t="s">
        <v>394</v>
      </c>
      <c r="C202" s="17" t="s">
        <v>303</v>
      </c>
      <c r="D202" s="17">
        <v>2021</v>
      </c>
      <c r="E202" s="11">
        <v>44410</v>
      </c>
      <c r="F202" s="12">
        <v>3</v>
      </c>
      <c r="G202" s="58"/>
      <c r="H202" s="3">
        <v>7.2240000000000002</v>
      </c>
      <c r="I202" s="3">
        <v>0</v>
      </c>
      <c r="J202" s="3">
        <v>0</v>
      </c>
      <c r="K202" s="43">
        <v>6.2990000000000004</v>
      </c>
      <c r="L202" s="3">
        <v>0</v>
      </c>
      <c r="M202" s="3">
        <v>0</v>
      </c>
      <c r="N202" s="3">
        <v>0</v>
      </c>
      <c r="O202" s="3">
        <v>0</v>
      </c>
      <c r="P202" s="3">
        <v>0</v>
      </c>
      <c r="Q202" s="43">
        <v>1.321</v>
      </c>
      <c r="R202" s="3">
        <f t="shared" si="7"/>
        <v>14.843999999999999</v>
      </c>
      <c r="S202" s="14">
        <f t="shared" si="8"/>
        <v>29.687999999999999</v>
      </c>
      <c r="T202" s="12"/>
      <c r="U202" s="12"/>
    </row>
    <row r="203" spans="1:82" ht="14.25" hidden="1" x14ac:dyDescent="0.45">
      <c r="A203" s="47" t="s">
        <v>482</v>
      </c>
      <c r="B203" s="17" t="s">
        <v>394</v>
      </c>
      <c r="C203" s="18" t="s">
        <v>297</v>
      </c>
      <c r="D203" s="17">
        <v>2021</v>
      </c>
      <c r="E203" s="11">
        <v>44419</v>
      </c>
      <c r="F203" s="12">
        <v>4</v>
      </c>
      <c r="G203" s="58"/>
      <c r="H203" s="3">
        <v>0</v>
      </c>
      <c r="I203" s="3">
        <v>0</v>
      </c>
      <c r="J203" s="3">
        <v>0</v>
      </c>
      <c r="K203" s="43">
        <v>1.3580000000000001</v>
      </c>
      <c r="L203" s="3">
        <v>0</v>
      </c>
      <c r="M203" s="3">
        <v>0</v>
      </c>
      <c r="N203" s="3">
        <v>0</v>
      </c>
      <c r="O203" s="3">
        <v>2.8149999999999999</v>
      </c>
      <c r="P203" s="3">
        <v>0</v>
      </c>
      <c r="Q203" s="43">
        <v>0.20899999999999999</v>
      </c>
      <c r="R203" s="3">
        <f t="shared" si="7"/>
        <v>4.3819999999999997</v>
      </c>
      <c r="S203" s="14">
        <f t="shared" si="8"/>
        <v>8.7639999999999993</v>
      </c>
      <c r="T203" s="12"/>
      <c r="U203" s="12"/>
    </row>
    <row r="204" spans="1:82" ht="28.5" hidden="1" x14ac:dyDescent="0.45">
      <c r="A204" s="47" t="s">
        <v>483</v>
      </c>
      <c r="B204" s="17" t="s">
        <v>394</v>
      </c>
      <c r="C204" s="18" t="s">
        <v>303</v>
      </c>
      <c r="D204" s="17">
        <v>2021</v>
      </c>
      <c r="E204" s="11">
        <v>44419</v>
      </c>
      <c r="F204" s="12">
        <v>4</v>
      </c>
      <c r="G204" s="58"/>
      <c r="H204" s="3">
        <v>12.478999999999999</v>
      </c>
      <c r="I204" s="3">
        <v>0</v>
      </c>
      <c r="J204" s="3">
        <v>0</v>
      </c>
      <c r="K204" s="3">
        <v>8.6999999999999994E-2</v>
      </c>
      <c r="L204" s="3">
        <v>9.4480000000000004</v>
      </c>
      <c r="M204" s="3">
        <v>0</v>
      </c>
      <c r="N204" s="3">
        <v>0</v>
      </c>
      <c r="O204" s="3">
        <v>1.8620000000000001</v>
      </c>
      <c r="P204" s="3">
        <v>0</v>
      </c>
      <c r="Q204" s="3">
        <v>8.8000000000000007</v>
      </c>
      <c r="R204" s="3">
        <f t="shared" si="7"/>
        <v>32.676000000000002</v>
      </c>
      <c r="S204" s="14">
        <f t="shared" si="8"/>
        <v>65.352000000000004</v>
      </c>
      <c r="T204" s="12"/>
      <c r="U204" s="12"/>
      <c r="CD204" s="27" t="s">
        <v>435</v>
      </c>
    </row>
    <row r="205" spans="1:82" ht="14.25" hidden="1" x14ac:dyDescent="0.45">
      <c r="A205" s="47" t="s">
        <v>484</v>
      </c>
      <c r="B205" s="17" t="s">
        <v>394</v>
      </c>
      <c r="C205" s="18" t="s">
        <v>297</v>
      </c>
      <c r="D205" s="17">
        <v>2021</v>
      </c>
      <c r="E205" s="11">
        <v>44419</v>
      </c>
      <c r="F205" s="12">
        <v>5</v>
      </c>
      <c r="G205" s="58"/>
      <c r="H205" s="3">
        <v>24.928999999999998</v>
      </c>
      <c r="I205" s="3">
        <v>3.8559999999999999</v>
      </c>
      <c r="J205" s="3">
        <v>0</v>
      </c>
      <c r="K205" s="3">
        <v>0</v>
      </c>
      <c r="L205" s="3">
        <v>0</v>
      </c>
      <c r="M205" s="3">
        <v>0</v>
      </c>
      <c r="N205" s="3">
        <v>0.70399999999999996</v>
      </c>
      <c r="O205" s="3">
        <v>0</v>
      </c>
      <c r="P205" s="3">
        <v>0</v>
      </c>
      <c r="Q205" s="43">
        <v>1.911</v>
      </c>
      <c r="R205" s="3">
        <f t="shared" si="7"/>
        <v>31.4</v>
      </c>
      <c r="S205" s="14">
        <f t="shared" si="8"/>
        <v>62.8</v>
      </c>
      <c r="T205" s="12"/>
      <c r="U205" s="12"/>
      <c r="CD205" s="28" t="s">
        <v>343</v>
      </c>
    </row>
    <row r="206" spans="1:82" ht="14.25" hidden="1" x14ac:dyDescent="0.45">
      <c r="A206" s="47" t="s">
        <v>485</v>
      </c>
      <c r="B206" s="17" t="s">
        <v>394</v>
      </c>
      <c r="C206" s="18" t="s">
        <v>303</v>
      </c>
      <c r="D206" s="17">
        <v>2021</v>
      </c>
      <c r="E206" s="11">
        <v>44417</v>
      </c>
      <c r="F206" s="12">
        <v>5</v>
      </c>
      <c r="G206" s="58"/>
      <c r="H206" s="3">
        <v>14.728999999999999</v>
      </c>
      <c r="I206" s="3">
        <v>1.304</v>
      </c>
      <c r="J206" s="44">
        <v>1.37E-2</v>
      </c>
      <c r="K206" s="43">
        <v>8.2370000000000001</v>
      </c>
      <c r="L206" s="43">
        <v>0</v>
      </c>
      <c r="M206" s="3">
        <v>0</v>
      </c>
      <c r="N206" s="3">
        <v>0.22500000000000001</v>
      </c>
      <c r="O206" s="3">
        <v>0.78500000000000003</v>
      </c>
      <c r="P206" s="3">
        <v>0</v>
      </c>
      <c r="Q206" s="43">
        <v>2.65</v>
      </c>
      <c r="R206" s="3">
        <f t="shared" si="7"/>
        <v>27.943699999999996</v>
      </c>
      <c r="S206" s="14">
        <f t="shared" si="8"/>
        <v>55.887399999999992</v>
      </c>
      <c r="T206" s="12"/>
      <c r="U206" s="12"/>
      <c r="CD206" s="28" t="s">
        <v>313</v>
      </c>
    </row>
    <row r="207" spans="1:82" ht="14.25" hidden="1" x14ac:dyDescent="0.45">
      <c r="A207" s="47" t="s">
        <v>486</v>
      </c>
      <c r="B207" s="17" t="s">
        <v>394</v>
      </c>
      <c r="C207" s="18" t="s">
        <v>297</v>
      </c>
      <c r="D207" s="17">
        <v>2021</v>
      </c>
      <c r="E207" s="11">
        <v>44419</v>
      </c>
      <c r="F207" s="12">
        <v>6</v>
      </c>
      <c r="G207" s="58"/>
      <c r="H207" s="3">
        <v>24.224</v>
      </c>
      <c r="I207" s="3">
        <v>1.04</v>
      </c>
      <c r="J207" s="3">
        <v>0</v>
      </c>
      <c r="K207" s="3">
        <v>0.46</v>
      </c>
      <c r="L207" s="3">
        <v>0.13400000000000001</v>
      </c>
      <c r="M207" s="3">
        <v>0</v>
      </c>
      <c r="N207" s="3">
        <v>0.309</v>
      </c>
      <c r="O207" s="3">
        <v>0.73499999999999999</v>
      </c>
      <c r="P207" s="3">
        <v>0</v>
      </c>
      <c r="Q207" s="43">
        <v>2.81</v>
      </c>
      <c r="R207" s="3">
        <f t="shared" si="7"/>
        <v>29.712</v>
      </c>
      <c r="S207" s="14">
        <f t="shared" si="8"/>
        <v>59.423999999999999</v>
      </c>
      <c r="T207" s="12">
        <v>10</v>
      </c>
      <c r="U207" s="12"/>
      <c r="CD207" s="27" t="s">
        <v>344</v>
      </c>
    </row>
    <row r="208" spans="1:82" ht="14.25" hidden="1" x14ac:dyDescent="0.45">
      <c r="A208" s="47" t="s">
        <v>487</v>
      </c>
      <c r="B208" s="17" t="s">
        <v>394</v>
      </c>
      <c r="C208" s="17" t="s">
        <v>303</v>
      </c>
      <c r="D208" s="17">
        <v>2021</v>
      </c>
      <c r="E208" s="11">
        <v>44419</v>
      </c>
      <c r="F208" s="12">
        <v>6</v>
      </c>
      <c r="G208" s="58"/>
      <c r="H208" s="3">
        <v>16.315000000000001</v>
      </c>
      <c r="I208" s="3">
        <v>0</v>
      </c>
      <c r="J208" s="44">
        <v>5.4999999999999997E-3</v>
      </c>
      <c r="K208" s="43">
        <v>3.544</v>
      </c>
      <c r="L208" s="3">
        <v>8.8999999999999996E-2</v>
      </c>
      <c r="M208" s="3">
        <v>0</v>
      </c>
      <c r="N208" s="45">
        <v>7.4999999999999997E-3</v>
      </c>
      <c r="O208" s="3">
        <v>0.751</v>
      </c>
      <c r="P208" s="3">
        <v>0</v>
      </c>
      <c r="Q208" s="43">
        <v>0.68500000000000005</v>
      </c>
      <c r="R208" s="3">
        <f t="shared" si="7"/>
        <v>21.397000000000002</v>
      </c>
      <c r="S208" s="14">
        <f t="shared" si="8"/>
        <v>42.794000000000004</v>
      </c>
      <c r="T208" s="12">
        <v>6</v>
      </c>
      <c r="U208" s="12">
        <v>7</v>
      </c>
    </row>
    <row r="209" spans="1:82" ht="14.25" hidden="1" x14ac:dyDescent="0.45">
      <c r="A209" s="47" t="s">
        <v>488</v>
      </c>
      <c r="B209" s="17" t="s">
        <v>394</v>
      </c>
      <c r="C209" s="18" t="s">
        <v>297</v>
      </c>
      <c r="D209" s="17">
        <v>2021</v>
      </c>
      <c r="E209" s="11">
        <v>44410</v>
      </c>
      <c r="F209" s="12">
        <v>7</v>
      </c>
      <c r="G209" s="58"/>
      <c r="H209" s="3">
        <v>14.406000000000001</v>
      </c>
      <c r="I209" s="3">
        <v>17.756</v>
      </c>
      <c r="J209" s="3">
        <v>0</v>
      </c>
      <c r="K209" s="43">
        <v>3.5449999999999999</v>
      </c>
      <c r="L209" s="3">
        <v>0</v>
      </c>
      <c r="M209" s="3">
        <v>0</v>
      </c>
      <c r="N209" s="3">
        <v>0</v>
      </c>
      <c r="O209" s="3">
        <v>0</v>
      </c>
      <c r="P209" s="3">
        <v>0</v>
      </c>
      <c r="Q209" s="43">
        <v>1.2949999999999999</v>
      </c>
      <c r="R209" s="3">
        <f t="shared" si="7"/>
        <v>37.002000000000002</v>
      </c>
      <c r="S209" s="14">
        <f t="shared" si="8"/>
        <v>74.004000000000005</v>
      </c>
      <c r="T209" s="12"/>
      <c r="U209" s="12"/>
      <c r="CD209" s="28" t="s">
        <v>345</v>
      </c>
    </row>
    <row r="210" spans="1:82" ht="71.25" hidden="1" x14ac:dyDescent="0.45">
      <c r="A210" s="47" t="s">
        <v>489</v>
      </c>
      <c r="B210" s="17" t="s">
        <v>394</v>
      </c>
      <c r="C210" s="18" t="s">
        <v>303</v>
      </c>
      <c r="D210" s="17">
        <v>2021</v>
      </c>
      <c r="E210" s="11">
        <v>44419</v>
      </c>
      <c r="F210" s="12">
        <v>7</v>
      </c>
      <c r="G210" s="58"/>
      <c r="H210" s="3">
        <v>9.7059999999999995</v>
      </c>
      <c r="I210" s="3">
        <v>0.08</v>
      </c>
      <c r="J210" s="3">
        <v>0</v>
      </c>
      <c r="K210" s="3">
        <v>3.98</v>
      </c>
      <c r="L210" s="3">
        <v>0</v>
      </c>
      <c r="M210" s="3">
        <v>0</v>
      </c>
      <c r="N210" s="3">
        <v>0.35699999999999998</v>
      </c>
      <c r="O210" s="3">
        <v>0.48499999999999999</v>
      </c>
      <c r="P210" s="3">
        <v>0</v>
      </c>
      <c r="Q210" s="3">
        <v>2.1320000000000001</v>
      </c>
      <c r="R210" s="3">
        <f t="shared" si="7"/>
        <v>16.739999999999998</v>
      </c>
      <c r="S210" s="14">
        <f t="shared" si="8"/>
        <v>33.479999999999997</v>
      </c>
      <c r="T210" s="12"/>
      <c r="U210" s="12"/>
      <c r="CD210" s="28" t="s">
        <v>346</v>
      </c>
    </row>
    <row r="211" spans="1:82" ht="14.25" hidden="1" x14ac:dyDescent="0.45">
      <c r="A211" s="47" t="s">
        <v>490</v>
      </c>
      <c r="B211" s="17" t="s">
        <v>394</v>
      </c>
      <c r="C211" s="18" t="s">
        <v>297</v>
      </c>
      <c r="D211" s="17">
        <v>2021</v>
      </c>
      <c r="E211" s="11">
        <v>44419</v>
      </c>
      <c r="F211" s="12">
        <v>8</v>
      </c>
      <c r="G211" s="58"/>
      <c r="H211" s="3">
        <v>10.122</v>
      </c>
      <c r="I211" s="43">
        <v>0.26100000000000001</v>
      </c>
      <c r="J211" s="3">
        <v>0</v>
      </c>
      <c r="K211" s="43">
        <v>5.5270000000000001</v>
      </c>
      <c r="L211" s="3">
        <v>0.70599999999999996</v>
      </c>
      <c r="M211" s="3">
        <v>0</v>
      </c>
      <c r="N211" s="3">
        <v>1.6579999999999999</v>
      </c>
      <c r="O211" s="3">
        <v>3.3039999999999998</v>
      </c>
      <c r="P211" s="3">
        <v>0</v>
      </c>
      <c r="Q211" s="3">
        <v>1.5209999999999999</v>
      </c>
      <c r="R211" s="3">
        <f t="shared" si="7"/>
        <v>23.099</v>
      </c>
      <c r="S211" s="14">
        <f t="shared" si="8"/>
        <v>46.198</v>
      </c>
      <c r="T211" s="12">
        <v>25</v>
      </c>
      <c r="U211" s="12">
        <v>4</v>
      </c>
      <c r="CD211" s="28" t="s">
        <v>348</v>
      </c>
    </row>
    <row r="212" spans="1:82" ht="71.25" hidden="1" x14ac:dyDescent="0.45">
      <c r="A212" s="47" t="s">
        <v>491</v>
      </c>
      <c r="B212" s="17" t="s">
        <v>394</v>
      </c>
      <c r="C212" s="17" t="s">
        <v>303</v>
      </c>
      <c r="D212" s="17">
        <v>2021</v>
      </c>
      <c r="E212" s="11">
        <v>44419</v>
      </c>
      <c r="F212" s="12">
        <v>8</v>
      </c>
      <c r="G212" s="58"/>
      <c r="H212" s="3">
        <v>5.7469999999999999</v>
      </c>
      <c r="I212" s="3">
        <v>0</v>
      </c>
      <c r="J212" s="43">
        <v>0</v>
      </c>
      <c r="K212" s="3">
        <v>12.125999999999999</v>
      </c>
      <c r="L212" s="3">
        <v>0.87</v>
      </c>
      <c r="M212" s="3">
        <v>0</v>
      </c>
      <c r="N212" s="3">
        <v>8.6999999999999994E-2</v>
      </c>
      <c r="O212" s="3">
        <v>8.3610000000000007</v>
      </c>
      <c r="P212" s="3">
        <v>0</v>
      </c>
      <c r="Q212" s="3">
        <v>1.0980000000000001</v>
      </c>
      <c r="R212" s="3">
        <f t="shared" si="7"/>
        <v>28.288999999999998</v>
      </c>
      <c r="S212" s="14">
        <f t="shared" si="8"/>
        <v>56.577999999999996</v>
      </c>
      <c r="T212" s="12">
        <v>4</v>
      </c>
      <c r="U212" s="12">
        <v>0</v>
      </c>
      <c r="CD212" s="28" t="s">
        <v>347</v>
      </c>
    </row>
    <row r="213" spans="1:82" ht="14.25" hidden="1" x14ac:dyDescent="0.45">
      <c r="A213" s="47" t="s">
        <v>492</v>
      </c>
      <c r="B213" s="17" t="s">
        <v>394</v>
      </c>
      <c r="C213" s="18" t="s">
        <v>297</v>
      </c>
      <c r="D213" s="17">
        <v>2021</v>
      </c>
      <c r="E213" s="11">
        <v>44411</v>
      </c>
      <c r="F213" s="12">
        <v>9</v>
      </c>
      <c r="G213" s="58"/>
      <c r="H213" s="3">
        <v>8.1379999999999999</v>
      </c>
      <c r="I213" s="3">
        <v>2.5790000000000002</v>
      </c>
      <c r="J213" s="3">
        <v>0</v>
      </c>
      <c r="K213" s="3">
        <v>14.196</v>
      </c>
      <c r="L213" s="3">
        <v>0</v>
      </c>
      <c r="M213" s="3">
        <v>0</v>
      </c>
      <c r="N213" s="3">
        <v>5.6000000000000001E-2</v>
      </c>
      <c r="O213" s="3">
        <v>0.34100000000000003</v>
      </c>
      <c r="P213" s="3">
        <v>0</v>
      </c>
      <c r="Q213" s="43">
        <v>3.891</v>
      </c>
      <c r="R213" s="3">
        <f t="shared" si="7"/>
        <v>29.201000000000001</v>
      </c>
      <c r="S213" s="14">
        <f t="shared" si="8"/>
        <v>58.402000000000001</v>
      </c>
      <c r="T213" s="12"/>
      <c r="U213" s="12"/>
      <c r="CD213" s="28" t="s">
        <v>349</v>
      </c>
    </row>
    <row r="214" spans="1:82" ht="14.25" hidden="1" x14ac:dyDescent="0.45">
      <c r="A214" s="47" t="s">
        <v>493</v>
      </c>
      <c r="B214" s="17" t="s">
        <v>394</v>
      </c>
      <c r="C214" s="17" t="s">
        <v>303</v>
      </c>
      <c r="D214" s="17">
        <v>2021</v>
      </c>
      <c r="E214" s="11">
        <v>44419</v>
      </c>
      <c r="F214" s="12">
        <v>9</v>
      </c>
      <c r="G214" s="58"/>
      <c r="H214" s="3">
        <v>2.0499999999999998</v>
      </c>
      <c r="I214" s="3">
        <v>0</v>
      </c>
      <c r="J214" s="3">
        <v>0</v>
      </c>
      <c r="K214" s="43">
        <v>5.8120000000000003</v>
      </c>
      <c r="L214" s="3">
        <v>0</v>
      </c>
      <c r="M214" s="3">
        <v>0</v>
      </c>
      <c r="N214" s="3">
        <v>4.5999999999999999E-2</v>
      </c>
      <c r="O214" s="3">
        <v>0</v>
      </c>
      <c r="P214" s="3">
        <v>0</v>
      </c>
      <c r="Q214" s="3">
        <v>1.1559999999999999</v>
      </c>
      <c r="R214" s="3">
        <f t="shared" si="7"/>
        <v>9.0640000000000001</v>
      </c>
      <c r="S214" s="14">
        <f t="shared" si="8"/>
        <v>18.128</v>
      </c>
      <c r="T214" s="12"/>
      <c r="U214" s="12"/>
    </row>
    <row r="215" spans="1:82" ht="14.25" hidden="1" x14ac:dyDescent="0.45">
      <c r="A215" s="47" t="s">
        <v>494</v>
      </c>
      <c r="B215" s="17" t="s">
        <v>394</v>
      </c>
      <c r="C215" s="18" t="s">
        <v>297</v>
      </c>
      <c r="D215" s="17">
        <v>2021</v>
      </c>
      <c r="E215" s="11">
        <v>44419</v>
      </c>
      <c r="F215" s="12">
        <v>10</v>
      </c>
      <c r="G215" s="58"/>
      <c r="H215" s="3">
        <v>7.5949999999999998</v>
      </c>
      <c r="I215" s="3">
        <v>0</v>
      </c>
      <c r="J215" s="3">
        <v>0</v>
      </c>
      <c r="K215" s="3">
        <v>5.5570000000000004</v>
      </c>
      <c r="L215" s="3">
        <v>0</v>
      </c>
      <c r="M215" s="3">
        <v>0</v>
      </c>
      <c r="N215" s="45">
        <v>2.5000000000000001E-3</v>
      </c>
      <c r="O215" s="3">
        <v>0.76500000000000001</v>
      </c>
      <c r="P215" s="3">
        <v>0</v>
      </c>
      <c r="Q215" s="43">
        <v>0.40600000000000003</v>
      </c>
      <c r="R215" s="3">
        <f t="shared" ref="R215:R278" si="9">SUM(H215:Q215)</f>
        <v>14.325500000000002</v>
      </c>
      <c r="S215" s="14">
        <f t="shared" si="8"/>
        <v>28.651000000000003</v>
      </c>
      <c r="T215" s="12">
        <v>5</v>
      </c>
      <c r="U215" s="12"/>
      <c r="CD215" s="28" t="s">
        <v>608</v>
      </c>
    </row>
    <row r="216" spans="1:82" ht="14.25" hidden="1" x14ac:dyDescent="0.45">
      <c r="A216" s="47" t="s">
        <v>495</v>
      </c>
      <c r="B216" s="17" t="s">
        <v>394</v>
      </c>
      <c r="C216" s="17" t="s">
        <v>303</v>
      </c>
      <c r="D216" s="17">
        <v>2021</v>
      </c>
      <c r="E216" s="11">
        <v>44419</v>
      </c>
      <c r="F216" s="12">
        <v>10</v>
      </c>
      <c r="G216" s="58"/>
      <c r="H216" s="3">
        <v>21.701000000000001</v>
      </c>
      <c r="I216" s="3">
        <v>3.895</v>
      </c>
      <c r="J216" s="43">
        <v>1.7999999999999999E-2</v>
      </c>
      <c r="K216" s="3">
        <v>2.2280000000000002</v>
      </c>
      <c r="L216" s="3">
        <v>0.91600000000000004</v>
      </c>
      <c r="M216" s="3">
        <v>0</v>
      </c>
      <c r="N216" s="43">
        <v>0</v>
      </c>
      <c r="O216" s="3">
        <v>0</v>
      </c>
      <c r="P216" s="3">
        <v>0</v>
      </c>
      <c r="Q216" s="43">
        <v>3.3809999999999998</v>
      </c>
      <c r="R216" s="3">
        <f t="shared" si="9"/>
        <v>32.139000000000003</v>
      </c>
      <c r="S216" s="14">
        <f t="shared" si="8"/>
        <v>64.278000000000006</v>
      </c>
      <c r="T216" s="12"/>
      <c r="U216" s="12"/>
      <c r="CD216" s="28" t="s">
        <v>319</v>
      </c>
    </row>
    <row r="217" spans="1:82" ht="14.25" hidden="1" x14ac:dyDescent="0.45">
      <c r="A217" s="47" t="s">
        <v>496</v>
      </c>
      <c r="B217" s="17" t="s">
        <v>394</v>
      </c>
      <c r="C217" s="18" t="s">
        <v>297</v>
      </c>
      <c r="D217" s="17">
        <v>2021</v>
      </c>
      <c r="E217" s="11">
        <v>44410</v>
      </c>
      <c r="F217" s="12">
        <v>11</v>
      </c>
      <c r="G217" s="58"/>
      <c r="H217" s="3">
        <v>9.3979999999999997</v>
      </c>
      <c r="I217" s="3">
        <v>6.78</v>
      </c>
      <c r="J217" s="3">
        <v>7.4340000000000002</v>
      </c>
      <c r="K217" s="43">
        <v>8.0500000000000007</v>
      </c>
      <c r="L217" s="3">
        <v>0</v>
      </c>
      <c r="M217" s="3">
        <v>0</v>
      </c>
      <c r="N217" s="3">
        <v>7.0000000000000007E-2</v>
      </c>
      <c r="O217" s="3">
        <v>0</v>
      </c>
      <c r="P217" s="3">
        <v>0</v>
      </c>
      <c r="Q217" s="43">
        <v>2.266</v>
      </c>
      <c r="R217" s="3">
        <f t="shared" si="9"/>
        <v>33.998000000000005</v>
      </c>
      <c r="S217" s="14">
        <f t="shared" si="8"/>
        <v>67.996000000000009</v>
      </c>
      <c r="T217" s="12"/>
      <c r="U217" s="12">
        <v>13</v>
      </c>
      <c r="CD217" s="28" t="s">
        <v>350</v>
      </c>
    </row>
    <row r="218" spans="1:82" ht="28.5" hidden="1" x14ac:dyDescent="0.45">
      <c r="A218" s="47" t="s">
        <v>497</v>
      </c>
      <c r="B218" s="17" t="s">
        <v>394</v>
      </c>
      <c r="C218" s="17" t="s">
        <v>303</v>
      </c>
      <c r="D218" s="17">
        <v>2021</v>
      </c>
      <c r="E218" s="11">
        <v>44419</v>
      </c>
      <c r="F218" s="12">
        <v>11</v>
      </c>
      <c r="G218" s="58"/>
      <c r="H218" s="3">
        <v>5.3849999999999998</v>
      </c>
      <c r="I218" s="3">
        <v>0</v>
      </c>
      <c r="J218" s="3">
        <v>0</v>
      </c>
      <c r="K218" s="43">
        <v>5.3490000000000002</v>
      </c>
      <c r="L218" s="3">
        <v>0.54500000000000004</v>
      </c>
      <c r="M218" s="3">
        <v>0</v>
      </c>
      <c r="N218" s="3">
        <v>0</v>
      </c>
      <c r="O218" s="3">
        <v>5.5540000000000003</v>
      </c>
      <c r="P218" s="3">
        <v>0</v>
      </c>
      <c r="Q218" s="3">
        <v>0.317</v>
      </c>
      <c r="R218" s="3">
        <f t="shared" si="9"/>
        <v>17.149999999999999</v>
      </c>
      <c r="S218" s="14">
        <f t="shared" si="8"/>
        <v>34.299999999999997</v>
      </c>
      <c r="T218" s="12"/>
      <c r="U218" s="12"/>
      <c r="CD218" s="28" t="s">
        <v>436</v>
      </c>
    </row>
    <row r="219" spans="1:82" ht="14.25" hidden="1" x14ac:dyDescent="0.45">
      <c r="A219" s="47" t="s">
        <v>498</v>
      </c>
      <c r="B219" s="17" t="s">
        <v>394</v>
      </c>
      <c r="C219" s="18" t="s">
        <v>297</v>
      </c>
      <c r="D219" s="17">
        <v>2021</v>
      </c>
      <c r="E219" s="11">
        <v>44411</v>
      </c>
      <c r="F219" s="12">
        <v>12</v>
      </c>
      <c r="G219" s="58"/>
      <c r="H219" s="3">
        <v>9.4369999999999994</v>
      </c>
      <c r="I219" s="3">
        <v>9.9000000000000005E-2</v>
      </c>
      <c r="J219" s="3">
        <v>0.46600000000000003</v>
      </c>
      <c r="K219" s="3">
        <v>6.5049999999999999</v>
      </c>
      <c r="L219" s="3">
        <v>0</v>
      </c>
      <c r="M219" s="43">
        <v>0</v>
      </c>
      <c r="N219" s="3">
        <v>0.104</v>
      </c>
      <c r="O219" s="3">
        <v>4.1509999999999998</v>
      </c>
      <c r="P219" s="3">
        <v>0</v>
      </c>
      <c r="Q219" s="43">
        <v>0.95199999999999996</v>
      </c>
      <c r="R219" s="3">
        <f t="shared" si="9"/>
        <v>21.713999999999999</v>
      </c>
      <c r="S219" s="14">
        <f t="shared" si="8"/>
        <v>43.427999999999997</v>
      </c>
      <c r="T219" s="12">
        <v>2</v>
      </c>
      <c r="U219" s="12">
        <v>1</v>
      </c>
      <c r="CD219" s="28" t="s">
        <v>352</v>
      </c>
    </row>
    <row r="220" spans="1:82" ht="14.25" hidden="1" x14ac:dyDescent="0.45">
      <c r="A220" s="47" t="s">
        <v>499</v>
      </c>
      <c r="B220" s="17" t="s">
        <v>394</v>
      </c>
      <c r="C220" s="17" t="s">
        <v>303</v>
      </c>
      <c r="D220" s="17">
        <v>2021</v>
      </c>
      <c r="E220" s="11">
        <v>44419</v>
      </c>
      <c r="F220" s="12">
        <v>12</v>
      </c>
      <c r="G220" s="58"/>
      <c r="H220" s="3">
        <v>34.720999999999997</v>
      </c>
      <c r="I220" s="43">
        <v>0.104</v>
      </c>
      <c r="J220" s="3">
        <v>0.106</v>
      </c>
      <c r="K220" s="43">
        <v>6.484</v>
      </c>
      <c r="L220" s="3">
        <v>1.968</v>
      </c>
      <c r="M220" s="3">
        <v>0</v>
      </c>
      <c r="N220" s="3">
        <v>0</v>
      </c>
      <c r="O220" s="3">
        <v>0.21099999999999999</v>
      </c>
      <c r="P220" s="3">
        <v>0</v>
      </c>
      <c r="Q220" s="43">
        <v>2.7749999999999999</v>
      </c>
      <c r="R220" s="3">
        <f t="shared" si="9"/>
        <v>46.368999999999993</v>
      </c>
      <c r="S220" s="14">
        <f t="shared" si="8"/>
        <v>92.737999999999985</v>
      </c>
      <c r="T220" s="12"/>
      <c r="U220" s="12"/>
      <c r="CD220" s="28" t="s">
        <v>351</v>
      </c>
    </row>
    <row r="221" spans="1:82" ht="14.25" hidden="1" x14ac:dyDescent="0.45">
      <c r="A221" s="47" t="s">
        <v>500</v>
      </c>
      <c r="B221" s="17" t="s">
        <v>394</v>
      </c>
      <c r="C221" s="17" t="s">
        <v>303</v>
      </c>
      <c r="D221" s="17">
        <v>2021</v>
      </c>
      <c r="E221" s="11">
        <v>44419</v>
      </c>
      <c r="F221" s="12">
        <v>13</v>
      </c>
      <c r="G221" s="58"/>
      <c r="H221" s="3">
        <v>40.561</v>
      </c>
      <c r="I221" s="3">
        <v>0</v>
      </c>
      <c r="J221" s="3">
        <v>0</v>
      </c>
      <c r="K221" s="43">
        <v>0.216</v>
      </c>
      <c r="L221" s="3">
        <v>0.121</v>
      </c>
      <c r="M221" s="3">
        <v>0</v>
      </c>
      <c r="N221" s="3">
        <v>0</v>
      </c>
      <c r="O221" s="3">
        <v>1.665</v>
      </c>
      <c r="P221" s="3">
        <v>0</v>
      </c>
      <c r="Q221" s="43">
        <v>8.8840000000000003</v>
      </c>
      <c r="R221" s="3">
        <f t="shared" si="9"/>
        <v>51.447000000000003</v>
      </c>
      <c r="S221" s="14">
        <f t="shared" si="8"/>
        <v>102.89400000000001</v>
      </c>
      <c r="T221" s="12"/>
      <c r="U221" s="12"/>
      <c r="CD221" s="27" t="s">
        <v>306</v>
      </c>
    </row>
    <row r="222" spans="1:82" ht="71.25" hidden="1" x14ac:dyDescent="0.45">
      <c r="A222" s="47" t="s">
        <v>501</v>
      </c>
      <c r="B222" s="17" t="s">
        <v>398</v>
      </c>
      <c r="C222" s="18" t="s">
        <v>297</v>
      </c>
      <c r="D222" s="17">
        <v>2021</v>
      </c>
      <c r="E222" s="11">
        <v>44420</v>
      </c>
      <c r="F222" s="12">
        <v>1</v>
      </c>
      <c r="G222" s="58"/>
      <c r="H222" s="3">
        <v>9.1440000000000001</v>
      </c>
      <c r="I222" s="3">
        <v>14.805</v>
      </c>
      <c r="J222" s="3">
        <v>0</v>
      </c>
      <c r="K222" s="3">
        <v>9.26</v>
      </c>
      <c r="L222" s="3">
        <v>11.996</v>
      </c>
      <c r="M222" s="3">
        <v>0</v>
      </c>
      <c r="N222" s="3">
        <v>4.5999999999999999E-2</v>
      </c>
      <c r="O222" s="3">
        <v>1.5980000000000001</v>
      </c>
      <c r="P222" s="3">
        <v>0</v>
      </c>
      <c r="Q222" s="43">
        <v>3.2810000000000001</v>
      </c>
      <c r="R222" s="3">
        <f t="shared" si="9"/>
        <v>50.129999999999995</v>
      </c>
      <c r="S222" s="14">
        <f t="shared" si="8"/>
        <v>100.25999999999999</v>
      </c>
      <c r="T222" s="12">
        <v>0.05</v>
      </c>
      <c r="U222" s="12">
        <v>1</v>
      </c>
      <c r="CD222" s="28" t="s">
        <v>353</v>
      </c>
    </row>
    <row r="223" spans="1:82" ht="14.25" hidden="1" x14ac:dyDescent="0.45">
      <c r="A223" s="47" t="s">
        <v>502</v>
      </c>
      <c r="B223" s="17" t="s">
        <v>398</v>
      </c>
      <c r="C223" s="17" t="s">
        <v>303</v>
      </c>
      <c r="D223" s="17">
        <v>2021</v>
      </c>
      <c r="E223" s="11">
        <v>44420</v>
      </c>
      <c r="F223" s="12">
        <v>1</v>
      </c>
      <c r="G223" s="58"/>
      <c r="H223" s="43">
        <v>0.93899999999999995</v>
      </c>
      <c r="I223" s="3">
        <v>7.7350000000000003</v>
      </c>
      <c r="J223" s="3">
        <v>0</v>
      </c>
      <c r="K223" s="43">
        <v>17.541</v>
      </c>
      <c r="L223" s="43">
        <v>5.0259999999999998</v>
      </c>
      <c r="M223" s="3">
        <v>0</v>
      </c>
      <c r="N223" s="3">
        <v>0</v>
      </c>
      <c r="O223" s="3">
        <v>1.5469999999999999</v>
      </c>
      <c r="P223" s="3">
        <v>0</v>
      </c>
      <c r="Q223" s="43">
        <v>2.0470000000000002</v>
      </c>
      <c r="R223" s="3">
        <f t="shared" si="9"/>
        <v>34.834999999999994</v>
      </c>
      <c r="S223" s="14">
        <f t="shared" si="8"/>
        <v>69.669999999999987</v>
      </c>
      <c r="T223" s="12"/>
      <c r="U223" s="12"/>
      <c r="CD223" s="28" t="s">
        <v>354</v>
      </c>
    </row>
    <row r="224" spans="1:82" ht="14.25" hidden="1" x14ac:dyDescent="0.45">
      <c r="A224" s="47" t="s">
        <v>503</v>
      </c>
      <c r="B224" s="17" t="s">
        <v>398</v>
      </c>
      <c r="C224" s="18" t="s">
        <v>297</v>
      </c>
      <c r="D224" s="17">
        <v>2021</v>
      </c>
      <c r="E224" s="11">
        <v>44420</v>
      </c>
      <c r="F224" s="12">
        <v>2</v>
      </c>
      <c r="G224" s="58"/>
      <c r="H224" s="3">
        <v>35.744999999999997</v>
      </c>
      <c r="I224" s="3">
        <v>0</v>
      </c>
      <c r="J224" s="3">
        <v>0</v>
      </c>
      <c r="K224" s="3">
        <v>0.41399999999999998</v>
      </c>
      <c r="L224" s="3">
        <v>29.088000000000001</v>
      </c>
      <c r="M224" s="3">
        <v>0</v>
      </c>
      <c r="N224" s="3">
        <v>0</v>
      </c>
      <c r="O224" s="3">
        <v>0</v>
      </c>
      <c r="P224" s="3">
        <v>0</v>
      </c>
      <c r="Q224" s="43">
        <v>15.031000000000001</v>
      </c>
      <c r="R224" s="3">
        <f t="shared" si="9"/>
        <v>80.278000000000006</v>
      </c>
      <c r="S224" s="14">
        <f t="shared" si="8"/>
        <v>160.55600000000001</v>
      </c>
      <c r="T224" s="12"/>
      <c r="U224" s="12"/>
      <c r="CD224" s="27" t="s">
        <v>355</v>
      </c>
    </row>
    <row r="225" spans="1:82" ht="14.25" hidden="1" x14ac:dyDescent="0.45">
      <c r="A225" s="47" t="s">
        <v>504</v>
      </c>
      <c r="B225" s="17" t="s">
        <v>398</v>
      </c>
      <c r="C225" s="17" t="s">
        <v>303</v>
      </c>
      <c r="D225" s="17">
        <v>2021</v>
      </c>
      <c r="E225" s="11">
        <v>44420</v>
      </c>
      <c r="F225" s="12">
        <v>2</v>
      </c>
      <c r="G225" s="58"/>
      <c r="H225" s="3">
        <v>3.0630000000000002</v>
      </c>
      <c r="I225" s="3">
        <v>4.7519999999999998</v>
      </c>
      <c r="J225" s="3">
        <v>0</v>
      </c>
      <c r="K225" s="43">
        <v>5.4119999999999999</v>
      </c>
      <c r="L225" s="3">
        <v>0.80200000000000005</v>
      </c>
      <c r="M225" s="3">
        <v>0</v>
      </c>
      <c r="N225" s="3">
        <v>13.638</v>
      </c>
      <c r="O225" s="3">
        <v>1.3759999999999999</v>
      </c>
      <c r="P225" s="3">
        <v>0</v>
      </c>
      <c r="Q225" s="43">
        <v>0.76500000000000001</v>
      </c>
      <c r="R225" s="3">
        <f t="shared" si="9"/>
        <v>29.808000000000003</v>
      </c>
      <c r="S225" s="14">
        <f t="shared" si="8"/>
        <v>59.616000000000007</v>
      </c>
      <c r="T225" s="12"/>
      <c r="U225" s="12">
        <v>18</v>
      </c>
      <c r="CD225" s="28" t="s">
        <v>356</v>
      </c>
    </row>
    <row r="226" spans="1:82" ht="71.25" hidden="1" x14ac:dyDescent="0.45">
      <c r="A226" s="47" t="s">
        <v>505</v>
      </c>
      <c r="B226" s="17" t="s">
        <v>398</v>
      </c>
      <c r="C226" s="18" t="s">
        <v>297</v>
      </c>
      <c r="D226" s="17">
        <v>2021</v>
      </c>
      <c r="E226" s="11">
        <v>44420</v>
      </c>
      <c r="F226" s="12">
        <v>3</v>
      </c>
      <c r="G226" s="58"/>
      <c r="H226" s="3">
        <v>8.141</v>
      </c>
      <c r="I226" s="3">
        <v>22.542000000000002</v>
      </c>
      <c r="J226" s="3">
        <v>0</v>
      </c>
      <c r="K226" s="3">
        <v>14.282</v>
      </c>
      <c r="L226" s="3">
        <v>0</v>
      </c>
      <c r="M226" s="3">
        <v>0</v>
      </c>
      <c r="N226" s="3">
        <v>0</v>
      </c>
      <c r="O226" s="3">
        <v>8.85</v>
      </c>
      <c r="P226" s="3">
        <v>0</v>
      </c>
      <c r="Q226" s="3">
        <v>2.2360000000000002</v>
      </c>
      <c r="R226" s="3">
        <f t="shared" si="9"/>
        <v>56.051000000000002</v>
      </c>
      <c r="S226" s="14">
        <f t="shared" si="8"/>
        <v>112.102</v>
      </c>
      <c r="T226" s="12">
        <v>5</v>
      </c>
      <c r="U226" s="12">
        <v>3</v>
      </c>
      <c r="CD226" s="28" t="s">
        <v>358</v>
      </c>
    </row>
    <row r="227" spans="1:82" ht="14.25" hidden="1" x14ac:dyDescent="0.45">
      <c r="A227" s="47" t="s">
        <v>506</v>
      </c>
      <c r="B227" s="17" t="s">
        <v>398</v>
      </c>
      <c r="C227" s="17" t="s">
        <v>303</v>
      </c>
      <c r="D227" s="17">
        <v>2021</v>
      </c>
      <c r="E227" s="11">
        <v>44420</v>
      </c>
      <c r="F227" s="12">
        <v>3</v>
      </c>
      <c r="G227" s="58"/>
      <c r="H227" s="3">
        <v>24.286000000000001</v>
      </c>
      <c r="I227" s="3">
        <v>0.104</v>
      </c>
      <c r="J227" s="3">
        <v>2.8000000000000001E-2</v>
      </c>
      <c r="K227" s="43">
        <v>9.2040000000000006</v>
      </c>
      <c r="L227" s="3">
        <v>1.802</v>
      </c>
      <c r="M227" s="3">
        <v>0</v>
      </c>
      <c r="N227" s="3">
        <v>0</v>
      </c>
      <c r="O227" s="3">
        <v>0.60699999999999998</v>
      </c>
      <c r="P227" s="3">
        <v>0</v>
      </c>
      <c r="Q227" s="43">
        <v>6.5110000000000001</v>
      </c>
      <c r="R227" s="3">
        <f t="shared" si="9"/>
        <v>42.542000000000002</v>
      </c>
      <c r="S227" s="14">
        <f t="shared" si="8"/>
        <v>85.084000000000003</v>
      </c>
      <c r="T227" s="12"/>
      <c r="U227" s="12"/>
      <c r="CD227" s="28" t="s">
        <v>357</v>
      </c>
    </row>
    <row r="228" spans="1:82" ht="14.25" hidden="1" x14ac:dyDescent="0.45">
      <c r="A228" s="47" t="s">
        <v>507</v>
      </c>
      <c r="B228" s="17" t="s">
        <v>398</v>
      </c>
      <c r="C228" s="18" t="s">
        <v>297</v>
      </c>
      <c r="D228" s="17">
        <v>2021</v>
      </c>
      <c r="E228" s="11">
        <v>44420</v>
      </c>
      <c r="F228" s="12">
        <v>4</v>
      </c>
      <c r="G228" s="58"/>
      <c r="H228" s="3">
        <v>0</v>
      </c>
      <c r="I228" s="3">
        <v>0</v>
      </c>
      <c r="J228" s="3">
        <v>0</v>
      </c>
      <c r="K228" s="3">
        <v>0</v>
      </c>
      <c r="L228" s="3">
        <v>0</v>
      </c>
      <c r="M228" s="3">
        <v>0</v>
      </c>
      <c r="N228" s="3">
        <v>0</v>
      </c>
      <c r="O228" s="3">
        <v>0.64500000000000002</v>
      </c>
      <c r="P228" s="3">
        <v>9.8390000000000004</v>
      </c>
      <c r="Q228" s="3">
        <v>0</v>
      </c>
      <c r="R228" s="3">
        <f t="shared" si="9"/>
        <v>10.484</v>
      </c>
      <c r="S228" s="14">
        <f t="shared" si="8"/>
        <v>20.968</v>
      </c>
      <c r="T228" s="12"/>
      <c r="U228" s="12"/>
      <c r="CD228" s="28" t="s">
        <v>360</v>
      </c>
    </row>
    <row r="229" spans="1:82" ht="14.25" hidden="1" x14ac:dyDescent="0.45">
      <c r="A229" s="47" t="s">
        <v>508</v>
      </c>
      <c r="B229" s="17" t="s">
        <v>398</v>
      </c>
      <c r="C229" s="17" t="s">
        <v>303</v>
      </c>
      <c r="D229" s="17">
        <v>2021</v>
      </c>
      <c r="E229" s="11">
        <v>44420</v>
      </c>
      <c r="F229" s="12">
        <v>4</v>
      </c>
      <c r="G229" s="58"/>
      <c r="H229" s="3">
        <v>49.542000000000002</v>
      </c>
      <c r="I229" s="3">
        <v>0.23400000000000001</v>
      </c>
      <c r="J229" s="3">
        <v>0.108</v>
      </c>
      <c r="K229" s="43">
        <v>7.57</v>
      </c>
      <c r="L229" s="3">
        <v>0.75700000000000001</v>
      </c>
      <c r="M229" s="3">
        <v>0</v>
      </c>
      <c r="N229" s="3">
        <v>0.46800000000000003</v>
      </c>
      <c r="O229" s="3">
        <v>0.70099999999999996</v>
      </c>
      <c r="P229" s="3">
        <v>0</v>
      </c>
      <c r="Q229" s="43">
        <v>2.8980000000000001</v>
      </c>
      <c r="R229" s="3">
        <f t="shared" si="9"/>
        <v>62.278000000000006</v>
      </c>
      <c r="S229" s="14">
        <f t="shared" si="8"/>
        <v>124.55600000000001</v>
      </c>
      <c r="T229" s="12"/>
      <c r="U229" s="12"/>
      <c r="CD229" s="28" t="s">
        <v>359</v>
      </c>
    </row>
    <row r="230" spans="1:82" ht="71.25" hidden="1" x14ac:dyDescent="0.45">
      <c r="A230" s="47" t="s">
        <v>509</v>
      </c>
      <c r="B230" s="17" t="s">
        <v>398</v>
      </c>
      <c r="C230" s="18" t="s">
        <v>297</v>
      </c>
      <c r="D230" s="17">
        <v>2021</v>
      </c>
      <c r="E230" s="11">
        <v>44420</v>
      </c>
      <c r="F230" s="12">
        <v>5</v>
      </c>
      <c r="G230" s="58"/>
      <c r="H230" s="3">
        <v>10.804</v>
      </c>
      <c r="I230" s="3">
        <v>3.4000000000000002E-2</v>
      </c>
      <c r="J230" s="3">
        <v>0</v>
      </c>
      <c r="K230" s="3">
        <v>6.4379999999999997</v>
      </c>
      <c r="L230" s="3">
        <v>0.17599999999999999</v>
      </c>
      <c r="M230" s="3">
        <v>0</v>
      </c>
      <c r="N230" s="3">
        <v>3.3000000000000002E-2</v>
      </c>
      <c r="O230" s="3">
        <v>0</v>
      </c>
      <c r="P230" s="3">
        <v>14.215999999999999</v>
      </c>
      <c r="Q230" s="3">
        <v>1.1279999999999999</v>
      </c>
      <c r="R230" s="3">
        <f t="shared" si="9"/>
        <v>32.829000000000001</v>
      </c>
      <c r="S230" s="14">
        <f t="shared" si="8"/>
        <v>65.658000000000001</v>
      </c>
      <c r="T230" s="12"/>
      <c r="U230" s="12">
        <v>9</v>
      </c>
      <c r="CD230" s="28" t="s">
        <v>361</v>
      </c>
    </row>
    <row r="231" spans="1:82" ht="14.25" hidden="1" x14ac:dyDescent="0.45">
      <c r="A231" s="47" t="s">
        <v>510</v>
      </c>
      <c r="B231" s="17" t="s">
        <v>398</v>
      </c>
      <c r="C231" s="18" t="s">
        <v>297</v>
      </c>
      <c r="D231" s="17">
        <v>2021</v>
      </c>
      <c r="E231" s="11">
        <v>44420</v>
      </c>
      <c r="F231" s="12">
        <v>6</v>
      </c>
      <c r="G231" s="60"/>
      <c r="H231" s="43">
        <v>21.510999999999999</v>
      </c>
      <c r="I231" s="3">
        <v>0</v>
      </c>
      <c r="J231" s="3">
        <v>0</v>
      </c>
      <c r="K231" s="3">
        <v>10.175000000000001</v>
      </c>
      <c r="L231" s="3">
        <v>0.60799999999999998</v>
      </c>
      <c r="M231" s="3">
        <v>0</v>
      </c>
      <c r="N231" s="3">
        <v>0</v>
      </c>
      <c r="O231" s="3">
        <v>3.456</v>
      </c>
      <c r="P231" s="3">
        <v>0</v>
      </c>
      <c r="Q231" s="43">
        <v>3.8940000000000001</v>
      </c>
      <c r="R231" s="3">
        <f t="shared" si="9"/>
        <v>39.643999999999998</v>
      </c>
      <c r="S231" s="14">
        <f t="shared" si="8"/>
        <v>79.287999999999997</v>
      </c>
      <c r="T231" s="12">
        <v>8</v>
      </c>
      <c r="U231" s="12"/>
      <c r="CD231" s="28" t="s">
        <v>362</v>
      </c>
    </row>
    <row r="232" spans="1:82" ht="14.25" hidden="1" x14ac:dyDescent="0.45">
      <c r="A232" s="47" t="s">
        <v>511</v>
      </c>
      <c r="B232" s="17" t="s">
        <v>398</v>
      </c>
      <c r="C232" s="18" t="s">
        <v>297</v>
      </c>
      <c r="D232" s="17">
        <v>2021</v>
      </c>
      <c r="E232" s="11">
        <v>44420</v>
      </c>
      <c r="F232" s="12">
        <v>7</v>
      </c>
      <c r="G232" s="58"/>
      <c r="H232" s="3">
        <v>7.2069999999999999</v>
      </c>
      <c r="I232" s="3">
        <v>0</v>
      </c>
      <c r="J232" s="3">
        <v>0</v>
      </c>
      <c r="K232" s="3">
        <v>22.908999999999999</v>
      </c>
      <c r="L232" s="3">
        <v>7.4999999999999997E-2</v>
      </c>
      <c r="M232" s="3">
        <v>0</v>
      </c>
      <c r="N232" s="3">
        <v>0</v>
      </c>
      <c r="O232" s="3">
        <v>1.4890000000000001</v>
      </c>
      <c r="P232" s="3">
        <v>0</v>
      </c>
      <c r="Q232" s="43">
        <v>1.625</v>
      </c>
      <c r="R232" s="3">
        <f t="shared" si="9"/>
        <v>33.305</v>
      </c>
      <c r="S232" s="14">
        <f t="shared" si="8"/>
        <v>66.61</v>
      </c>
      <c r="T232" s="12"/>
      <c r="U232" s="12"/>
      <c r="CD232" s="28" t="s">
        <v>363</v>
      </c>
    </row>
    <row r="233" spans="1:82" ht="14.25" hidden="1" x14ac:dyDescent="0.45">
      <c r="A233" s="47" t="s">
        <v>512</v>
      </c>
      <c r="B233" s="17" t="s">
        <v>398</v>
      </c>
      <c r="C233" s="18" t="s">
        <v>297</v>
      </c>
      <c r="D233" s="17">
        <v>2021</v>
      </c>
      <c r="E233" s="11">
        <v>44420</v>
      </c>
      <c r="F233" s="12">
        <v>8</v>
      </c>
      <c r="G233" s="58"/>
      <c r="H233" s="3">
        <v>3.6579999999999999</v>
      </c>
      <c r="I233" s="3">
        <v>0</v>
      </c>
      <c r="J233" s="3">
        <v>0</v>
      </c>
      <c r="K233" s="43">
        <v>26.126999999999999</v>
      </c>
      <c r="L233" s="3">
        <v>0</v>
      </c>
      <c r="M233" s="3">
        <v>0</v>
      </c>
      <c r="N233" s="45">
        <v>5.3E-3</v>
      </c>
      <c r="O233" s="3">
        <v>0.57099999999999995</v>
      </c>
      <c r="P233" s="3">
        <v>0</v>
      </c>
      <c r="Q233" s="43">
        <v>6.9210000000000003</v>
      </c>
      <c r="R233" s="3">
        <f t="shared" si="9"/>
        <v>37.282299999999999</v>
      </c>
      <c r="S233" s="14">
        <f t="shared" si="8"/>
        <v>74.564599999999999</v>
      </c>
      <c r="T233" s="12"/>
      <c r="U233" s="12"/>
      <c r="CD233" s="27" t="s">
        <v>364</v>
      </c>
    </row>
    <row r="234" spans="1:82" ht="14.25" hidden="1" x14ac:dyDescent="0.45">
      <c r="A234" s="47" t="s">
        <v>513</v>
      </c>
      <c r="B234" s="17" t="s">
        <v>398</v>
      </c>
      <c r="C234" s="18" t="s">
        <v>297</v>
      </c>
      <c r="D234" s="17">
        <v>2021</v>
      </c>
      <c r="E234" s="11">
        <v>44420</v>
      </c>
      <c r="F234" s="12">
        <v>9</v>
      </c>
      <c r="G234" s="58"/>
      <c r="H234" s="3">
        <v>9.0670000000000002</v>
      </c>
      <c r="I234" s="3">
        <v>0</v>
      </c>
      <c r="J234" s="3">
        <v>0</v>
      </c>
      <c r="K234" s="3">
        <v>0</v>
      </c>
      <c r="L234" s="3">
        <v>0</v>
      </c>
      <c r="M234" s="3">
        <v>0</v>
      </c>
      <c r="N234" s="3">
        <v>0</v>
      </c>
      <c r="O234" s="3">
        <v>1.0249999999999999</v>
      </c>
      <c r="P234" s="3">
        <v>0</v>
      </c>
      <c r="Q234" s="43">
        <v>0.20399999999999999</v>
      </c>
      <c r="R234" s="3">
        <f t="shared" si="9"/>
        <v>10.296000000000001</v>
      </c>
      <c r="S234" s="14">
        <f t="shared" si="8"/>
        <v>20.592000000000002</v>
      </c>
      <c r="T234" s="12"/>
      <c r="U234" s="12"/>
    </row>
    <row r="235" spans="1:82" ht="14.25" hidden="1" x14ac:dyDescent="0.45">
      <c r="A235" s="47" t="s">
        <v>514</v>
      </c>
      <c r="B235" s="17" t="s">
        <v>398</v>
      </c>
      <c r="C235" s="18" t="s">
        <v>297</v>
      </c>
      <c r="D235" s="17">
        <v>2021</v>
      </c>
      <c r="E235" s="11">
        <v>44420</v>
      </c>
      <c r="F235" s="12">
        <v>10</v>
      </c>
      <c r="G235" s="58"/>
      <c r="H235" s="3">
        <v>19.532</v>
      </c>
      <c r="I235" s="3">
        <v>0</v>
      </c>
      <c r="J235" s="3">
        <v>0</v>
      </c>
      <c r="K235" s="43">
        <v>11.265000000000001</v>
      </c>
      <c r="L235" s="3">
        <v>0</v>
      </c>
      <c r="M235" s="3">
        <v>0</v>
      </c>
      <c r="N235" s="3">
        <v>0</v>
      </c>
      <c r="O235" s="3">
        <v>0</v>
      </c>
      <c r="P235" s="3">
        <v>0</v>
      </c>
      <c r="Q235" s="3">
        <v>10.33</v>
      </c>
      <c r="R235" s="3">
        <f t="shared" si="9"/>
        <v>41.127000000000002</v>
      </c>
      <c r="S235" s="14">
        <f t="shared" si="8"/>
        <v>82.254000000000005</v>
      </c>
      <c r="T235" s="12">
        <v>1</v>
      </c>
      <c r="U235" s="12">
        <v>16</v>
      </c>
    </row>
    <row r="236" spans="1:82" ht="14.25" hidden="1" x14ac:dyDescent="0.45">
      <c r="A236" s="47" t="s">
        <v>515</v>
      </c>
      <c r="B236" s="17" t="s">
        <v>398</v>
      </c>
      <c r="C236" s="18" t="s">
        <v>297</v>
      </c>
      <c r="D236" s="17">
        <v>2021</v>
      </c>
      <c r="E236" s="11">
        <v>44420</v>
      </c>
      <c r="F236" s="12">
        <v>11</v>
      </c>
      <c r="G236" s="58"/>
      <c r="H236" s="3">
        <v>27.588999999999999</v>
      </c>
      <c r="I236" s="3">
        <v>17.765000000000001</v>
      </c>
      <c r="J236" s="45">
        <v>5.8999999999999999E-3</v>
      </c>
      <c r="K236" s="43">
        <v>4.149</v>
      </c>
      <c r="L236" s="3">
        <v>8.9700000000000006</v>
      </c>
      <c r="M236" s="3">
        <v>0</v>
      </c>
      <c r="N236" s="3">
        <v>0</v>
      </c>
      <c r="O236" s="3">
        <v>0</v>
      </c>
      <c r="P236" s="3">
        <v>0</v>
      </c>
      <c r="Q236" s="43">
        <v>2.621</v>
      </c>
      <c r="R236" s="3">
        <f t="shared" si="9"/>
        <v>61.099899999999998</v>
      </c>
      <c r="S236" s="14">
        <f t="shared" si="8"/>
        <v>122.1998</v>
      </c>
      <c r="T236" s="12"/>
      <c r="U236" s="12"/>
      <c r="CD236" s="27" t="s">
        <v>365</v>
      </c>
    </row>
    <row r="237" spans="1:82" ht="14.25" hidden="1" x14ac:dyDescent="0.45">
      <c r="A237" s="47" t="s">
        <v>516</v>
      </c>
      <c r="B237" s="17" t="s">
        <v>398</v>
      </c>
      <c r="C237" s="18" t="s">
        <v>297</v>
      </c>
      <c r="D237" s="17">
        <v>2021</v>
      </c>
      <c r="E237" s="11">
        <v>44420</v>
      </c>
      <c r="F237" s="12">
        <v>12</v>
      </c>
      <c r="G237" s="58"/>
      <c r="H237" s="3">
        <v>10.526999999999999</v>
      </c>
      <c r="I237" s="3">
        <v>0.128</v>
      </c>
      <c r="J237" s="3">
        <v>0</v>
      </c>
      <c r="K237" s="43">
        <v>5.2610000000000001</v>
      </c>
      <c r="L237" s="3">
        <v>8.5020000000000007</v>
      </c>
      <c r="M237" s="3">
        <v>0</v>
      </c>
      <c r="N237" s="3">
        <v>0</v>
      </c>
      <c r="O237" s="3">
        <v>1.131</v>
      </c>
      <c r="P237" s="3">
        <v>0</v>
      </c>
      <c r="Q237" s="43">
        <v>17.934999999999999</v>
      </c>
      <c r="R237" s="3">
        <f t="shared" si="9"/>
        <v>43.483999999999995</v>
      </c>
      <c r="S237" s="14">
        <f t="shared" si="8"/>
        <v>86.967999999999989</v>
      </c>
      <c r="T237" s="12"/>
      <c r="U237" s="12">
        <v>24</v>
      </c>
      <c r="CD237" s="27" t="s">
        <v>307</v>
      </c>
    </row>
    <row r="238" spans="1:82" ht="28.5" x14ac:dyDescent="0.45">
      <c r="A238" s="47" t="s">
        <v>517</v>
      </c>
      <c r="B238" s="17" t="s">
        <v>397</v>
      </c>
      <c r="C238" s="18" t="s">
        <v>297</v>
      </c>
      <c r="D238" s="17">
        <v>2021</v>
      </c>
      <c r="E238" s="11">
        <v>44403</v>
      </c>
      <c r="F238" s="12">
        <v>4</v>
      </c>
      <c r="G238" s="58"/>
      <c r="H238" s="3">
        <v>19.567</v>
      </c>
      <c r="I238" s="3">
        <v>0</v>
      </c>
      <c r="J238" s="3">
        <v>0</v>
      </c>
      <c r="K238" s="3">
        <v>0</v>
      </c>
      <c r="L238" s="3">
        <v>0</v>
      </c>
      <c r="M238" s="3">
        <v>0</v>
      </c>
      <c r="N238" s="3">
        <v>1.048</v>
      </c>
      <c r="O238" s="3">
        <v>0</v>
      </c>
      <c r="P238" s="3">
        <v>0</v>
      </c>
      <c r="Q238" s="3">
        <v>2.8540000000000001</v>
      </c>
      <c r="R238" s="3">
        <f t="shared" si="9"/>
        <v>23.469000000000001</v>
      </c>
      <c r="S238" s="14">
        <f t="shared" si="8"/>
        <v>46.938000000000002</v>
      </c>
      <c r="T238" s="12">
        <v>18</v>
      </c>
      <c r="U238" s="12"/>
      <c r="CD238" s="28" t="s">
        <v>429</v>
      </c>
    </row>
    <row r="239" spans="1:82" ht="28.5" x14ac:dyDescent="0.45">
      <c r="A239" s="47" t="s">
        <v>518</v>
      </c>
      <c r="B239" s="17" t="s">
        <v>397</v>
      </c>
      <c r="C239" s="18" t="s">
        <v>297</v>
      </c>
      <c r="D239" s="17">
        <v>2021</v>
      </c>
      <c r="E239" s="11">
        <v>44403</v>
      </c>
      <c r="F239" s="12">
        <v>6</v>
      </c>
      <c r="G239" s="58"/>
      <c r="H239" s="3">
        <v>3.4319999999999999</v>
      </c>
      <c r="I239" s="3">
        <v>26.687000000000001</v>
      </c>
      <c r="J239" s="3">
        <v>0</v>
      </c>
      <c r="K239" s="3">
        <v>0</v>
      </c>
      <c r="L239" s="3">
        <v>0</v>
      </c>
      <c r="M239" s="3">
        <v>0</v>
      </c>
      <c r="N239" s="3">
        <v>0</v>
      </c>
      <c r="O239" s="3">
        <v>0</v>
      </c>
      <c r="P239" s="3">
        <v>0</v>
      </c>
      <c r="Q239" s="43">
        <v>0.186</v>
      </c>
      <c r="R239" s="3">
        <f t="shared" si="9"/>
        <v>30.305</v>
      </c>
      <c r="S239" s="14">
        <f t="shared" si="8"/>
        <v>60.61</v>
      </c>
      <c r="T239" s="12"/>
      <c r="U239" s="12"/>
      <c r="CD239" s="28" t="s">
        <v>430</v>
      </c>
    </row>
    <row r="240" spans="1:82" ht="28.5" x14ac:dyDescent="0.45">
      <c r="A240" s="47" t="s">
        <v>519</v>
      </c>
      <c r="B240" s="17" t="s">
        <v>397</v>
      </c>
      <c r="C240" s="18" t="s">
        <v>297</v>
      </c>
      <c r="D240" s="17">
        <v>2021</v>
      </c>
      <c r="E240" s="11">
        <v>44403</v>
      </c>
      <c r="F240" s="12">
        <v>7</v>
      </c>
      <c r="G240" s="58"/>
      <c r="H240" s="3">
        <v>22.149000000000001</v>
      </c>
      <c r="I240" s="3">
        <v>0</v>
      </c>
      <c r="J240" s="3">
        <v>0</v>
      </c>
      <c r="K240" s="3">
        <v>0</v>
      </c>
      <c r="L240" s="3">
        <v>22.937000000000001</v>
      </c>
      <c r="M240" s="3">
        <v>0</v>
      </c>
      <c r="N240" s="45">
        <v>7.7999999999999996E-3</v>
      </c>
      <c r="O240" s="3">
        <v>0</v>
      </c>
      <c r="P240" s="3">
        <v>0</v>
      </c>
      <c r="Q240" s="3">
        <v>12.54</v>
      </c>
      <c r="R240" s="3">
        <f t="shared" si="9"/>
        <v>57.633800000000001</v>
      </c>
      <c r="S240" s="14">
        <f t="shared" si="8"/>
        <v>115.2676</v>
      </c>
      <c r="T240" s="12">
        <v>45</v>
      </c>
      <c r="U240" s="12"/>
      <c r="CD240" s="28" t="s">
        <v>431</v>
      </c>
    </row>
    <row r="241" spans="1:82" ht="28.5" x14ac:dyDescent="0.45">
      <c r="A241" s="47" t="s">
        <v>520</v>
      </c>
      <c r="B241" s="17" t="s">
        <v>397</v>
      </c>
      <c r="C241" s="18" t="s">
        <v>297</v>
      </c>
      <c r="D241" s="17">
        <v>2021</v>
      </c>
      <c r="E241" s="11">
        <v>44403</v>
      </c>
      <c r="F241" s="12">
        <v>12</v>
      </c>
      <c r="G241" s="58"/>
      <c r="H241" s="3">
        <v>17.533999999999999</v>
      </c>
      <c r="I241" s="3">
        <v>4.3529999999999998</v>
      </c>
      <c r="J241" s="3">
        <v>3.3000000000000002E-2</v>
      </c>
      <c r="K241" s="3">
        <v>0</v>
      </c>
      <c r="L241" s="3">
        <v>4.4880000000000004</v>
      </c>
      <c r="M241" s="3">
        <v>0</v>
      </c>
      <c r="N241" s="3">
        <v>0.23499999999999999</v>
      </c>
      <c r="O241" s="3">
        <v>0.50600000000000001</v>
      </c>
      <c r="P241" s="3">
        <v>0</v>
      </c>
      <c r="Q241" s="3">
        <v>0.219</v>
      </c>
      <c r="R241" s="3">
        <f t="shared" si="9"/>
        <v>27.368000000000002</v>
      </c>
      <c r="S241" s="14">
        <f t="shared" si="8"/>
        <v>54.736000000000004</v>
      </c>
      <c r="T241" s="12"/>
      <c r="U241" s="12"/>
      <c r="CD241" s="28" t="s">
        <v>432</v>
      </c>
    </row>
    <row r="242" spans="1:82" ht="14.25" hidden="1" x14ac:dyDescent="0.45">
      <c r="A242" s="47" t="s">
        <v>521</v>
      </c>
      <c r="B242" s="17" t="s">
        <v>406</v>
      </c>
      <c r="C242" s="18" t="s">
        <v>297</v>
      </c>
      <c r="D242" s="17">
        <v>2021</v>
      </c>
      <c r="E242" s="11">
        <v>44425</v>
      </c>
      <c r="F242" s="12">
        <v>1</v>
      </c>
      <c r="G242" s="58"/>
      <c r="H242" s="3">
        <v>52.71</v>
      </c>
      <c r="I242" s="3">
        <v>4.8090000000000002</v>
      </c>
      <c r="J242" s="3">
        <v>0</v>
      </c>
      <c r="K242" s="43">
        <v>4.766</v>
      </c>
      <c r="L242" s="3">
        <v>0</v>
      </c>
      <c r="M242" s="3">
        <v>0</v>
      </c>
      <c r="N242" s="3">
        <v>7.8E-2</v>
      </c>
      <c r="O242" s="3">
        <v>1.071</v>
      </c>
      <c r="P242" s="3">
        <v>0</v>
      </c>
      <c r="Q242" s="43">
        <v>10.529</v>
      </c>
      <c r="R242" s="3">
        <f t="shared" si="9"/>
        <v>73.962999999999994</v>
      </c>
      <c r="S242" s="14">
        <f t="shared" si="8"/>
        <v>147.92599999999999</v>
      </c>
      <c r="T242" s="12">
        <v>12</v>
      </c>
      <c r="U242" s="12"/>
      <c r="CD242" s="28" t="s">
        <v>366</v>
      </c>
    </row>
    <row r="243" spans="1:82" ht="14.25" hidden="1" x14ac:dyDescent="0.45">
      <c r="A243" s="47" t="s">
        <v>522</v>
      </c>
      <c r="B243" s="17" t="s">
        <v>406</v>
      </c>
      <c r="C243" s="17" t="s">
        <v>303</v>
      </c>
      <c r="D243" s="17">
        <v>2021</v>
      </c>
      <c r="E243" s="11">
        <v>44424</v>
      </c>
      <c r="F243" s="12">
        <v>1</v>
      </c>
      <c r="G243" s="58"/>
      <c r="H243" s="3">
        <v>8.4510000000000005</v>
      </c>
      <c r="I243" s="3">
        <v>0</v>
      </c>
      <c r="J243" s="3">
        <v>0</v>
      </c>
      <c r="K243" s="43">
        <v>4.4530000000000003</v>
      </c>
      <c r="L243" s="3">
        <v>6.9710000000000001</v>
      </c>
      <c r="M243" s="3">
        <v>0</v>
      </c>
      <c r="N243" s="3">
        <v>0.73599999999999999</v>
      </c>
      <c r="O243" s="3">
        <v>0.17699999999999999</v>
      </c>
      <c r="P243" s="3">
        <v>0</v>
      </c>
      <c r="Q243" s="43">
        <v>0.93899999999999995</v>
      </c>
      <c r="R243" s="3">
        <f t="shared" si="9"/>
        <v>21.727</v>
      </c>
      <c r="S243" s="14">
        <f t="shared" si="8"/>
        <v>43.454000000000001</v>
      </c>
      <c r="T243" s="12"/>
      <c r="U243" s="12">
        <v>8</v>
      </c>
      <c r="CD243" s="28" t="s">
        <v>367</v>
      </c>
    </row>
    <row r="244" spans="1:82" ht="14.25" hidden="1" x14ac:dyDescent="0.45">
      <c r="A244" s="47" t="s">
        <v>523</v>
      </c>
      <c r="B244" s="17" t="s">
        <v>406</v>
      </c>
      <c r="C244" s="17" t="s">
        <v>303</v>
      </c>
      <c r="D244" s="17">
        <v>2021</v>
      </c>
      <c r="E244" s="11">
        <v>44424</v>
      </c>
      <c r="F244" s="12">
        <v>2</v>
      </c>
      <c r="G244" s="58"/>
      <c r="H244" s="3">
        <v>5.7770000000000001</v>
      </c>
      <c r="I244" s="3">
        <v>2.988</v>
      </c>
      <c r="J244" s="3">
        <v>0</v>
      </c>
      <c r="K244" s="3">
        <v>0</v>
      </c>
      <c r="L244" s="3">
        <v>0.39700000000000002</v>
      </c>
      <c r="M244" s="3">
        <v>0</v>
      </c>
      <c r="N244" s="3">
        <v>1.734</v>
      </c>
      <c r="O244" s="3">
        <v>1.129</v>
      </c>
      <c r="P244" s="3">
        <v>0</v>
      </c>
      <c r="Q244" s="43">
        <v>1.3919999999999999</v>
      </c>
      <c r="R244" s="3">
        <f t="shared" si="9"/>
        <v>13.417</v>
      </c>
      <c r="S244" s="14">
        <f t="shared" si="8"/>
        <v>26.834</v>
      </c>
      <c r="T244" s="12"/>
      <c r="U244" s="12"/>
      <c r="CD244" s="27" t="s">
        <v>368</v>
      </c>
    </row>
    <row r="245" spans="1:82" ht="14.25" hidden="1" x14ac:dyDescent="0.45">
      <c r="A245" s="47" t="s">
        <v>524</v>
      </c>
      <c r="B245" s="17" t="s">
        <v>406</v>
      </c>
      <c r="C245" s="18" t="s">
        <v>297</v>
      </c>
      <c r="D245" s="17">
        <v>2021</v>
      </c>
      <c r="E245" s="11">
        <v>44425</v>
      </c>
      <c r="F245" s="12">
        <v>3</v>
      </c>
      <c r="G245" s="58"/>
      <c r="H245" s="3">
        <v>47.552999999999997</v>
      </c>
      <c r="I245" s="3">
        <v>16.28</v>
      </c>
      <c r="J245" s="3">
        <v>0</v>
      </c>
      <c r="K245" s="3">
        <v>0</v>
      </c>
      <c r="L245" s="3">
        <v>0</v>
      </c>
      <c r="M245" s="3">
        <v>0</v>
      </c>
      <c r="N245" s="3">
        <v>0</v>
      </c>
      <c r="O245" s="3">
        <v>0</v>
      </c>
      <c r="P245" s="3">
        <v>0</v>
      </c>
      <c r="Q245" s="43">
        <v>5.0199999999999996</v>
      </c>
      <c r="R245" s="3">
        <f t="shared" si="9"/>
        <v>68.852999999999994</v>
      </c>
      <c r="S245" s="14">
        <f t="shared" si="8"/>
        <v>137.70599999999999</v>
      </c>
      <c r="T245" s="12"/>
      <c r="U245" s="12"/>
      <c r="CD245" s="28" t="s">
        <v>369</v>
      </c>
    </row>
    <row r="246" spans="1:82" ht="14.25" hidden="1" x14ac:dyDescent="0.45">
      <c r="A246" s="47" t="s">
        <v>525</v>
      </c>
      <c r="B246" s="17" t="s">
        <v>406</v>
      </c>
      <c r="C246" s="17" t="s">
        <v>303</v>
      </c>
      <c r="D246" s="17">
        <v>2021</v>
      </c>
      <c r="E246" s="11">
        <v>44424</v>
      </c>
      <c r="F246" s="12">
        <v>3</v>
      </c>
      <c r="G246" s="58"/>
      <c r="H246" s="3">
        <v>0.38</v>
      </c>
      <c r="I246" s="3">
        <v>8.5999999999999993E-2</v>
      </c>
      <c r="J246" s="3">
        <v>8.3000000000000004E-2</v>
      </c>
      <c r="K246" s="43">
        <v>2.7410000000000001</v>
      </c>
      <c r="L246" s="3">
        <v>0.50900000000000001</v>
      </c>
      <c r="M246" s="3">
        <v>0</v>
      </c>
      <c r="N246" s="3">
        <v>0.80900000000000005</v>
      </c>
      <c r="O246" s="3">
        <v>0</v>
      </c>
      <c r="P246" s="3">
        <v>0</v>
      </c>
      <c r="Q246" s="43">
        <v>3.6999999999999998E-2</v>
      </c>
      <c r="R246" s="3">
        <f t="shared" si="9"/>
        <v>4.6449999999999996</v>
      </c>
      <c r="S246" s="14">
        <f t="shared" si="8"/>
        <v>9.2899999999999991</v>
      </c>
      <c r="T246" s="12"/>
      <c r="U246" s="12">
        <v>23</v>
      </c>
      <c r="CD246" s="28" t="s">
        <v>370</v>
      </c>
    </row>
    <row r="247" spans="1:82" ht="14.25" hidden="1" x14ac:dyDescent="0.45">
      <c r="A247" s="47" t="s">
        <v>526</v>
      </c>
      <c r="B247" s="17" t="s">
        <v>406</v>
      </c>
      <c r="C247" s="18" t="s">
        <v>297</v>
      </c>
      <c r="D247" s="17">
        <v>2021</v>
      </c>
      <c r="E247" s="11">
        <v>44425</v>
      </c>
      <c r="F247" s="12">
        <v>4</v>
      </c>
      <c r="G247" s="58"/>
      <c r="H247" s="3">
        <v>2.8980000000000001</v>
      </c>
      <c r="I247" s="3">
        <v>1.41</v>
      </c>
      <c r="J247" s="45">
        <v>8.8000000000000005E-3</v>
      </c>
      <c r="K247" s="43">
        <v>4.6070000000000002</v>
      </c>
      <c r="L247" s="3">
        <v>9.2040000000000006</v>
      </c>
      <c r="M247" s="3">
        <v>0</v>
      </c>
      <c r="N247" s="3">
        <v>6.5000000000000002E-2</v>
      </c>
      <c r="O247" s="3">
        <v>0</v>
      </c>
      <c r="P247" s="3">
        <v>0</v>
      </c>
      <c r="Q247" s="43">
        <v>1.7649999999999999</v>
      </c>
      <c r="R247" s="3">
        <f t="shared" si="9"/>
        <v>19.957800000000002</v>
      </c>
      <c r="S247" s="14">
        <f t="shared" si="8"/>
        <v>39.915600000000005</v>
      </c>
      <c r="T247" s="12">
        <v>25</v>
      </c>
      <c r="U247" s="12">
        <v>35</v>
      </c>
    </row>
    <row r="248" spans="1:82" ht="14.25" hidden="1" x14ac:dyDescent="0.45">
      <c r="A248" s="47" t="s">
        <v>527</v>
      </c>
      <c r="B248" s="17" t="s">
        <v>406</v>
      </c>
      <c r="C248" s="17" t="s">
        <v>303</v>
      </c>
      <c r="D248" s="17">
        <v>2021</v>
      </c>
      <c r="E248" s="11">
        <v>44424</v>
      </c>
      <c r="F248" s="12">
        <v>4</v>
      </c>
      <c r="G248" s="58"/>
      <c r="H248" s="3">
        <v>0</v>
      </c>
      <c r="I248" s="3">
        <v>0</v>
      </c>
      <c r="J248" s="3">
        <v>0</v>
      </c>
      <c r="K248" s="43">
        <v>0.92700000000000005</v>
      </c>
      <c r="L248" s="3">
        <v>2.637</v>
      </c>
      <c r="M248" s="3">
        <v>0</v>
      </c>
      <c r="N248" s="45">
        <v>2.8299999999999999E-2</v>
      </c>
      <c r="O248" s="3">
        <v>0.47199999999999998</v>
      </c>
      <c r="P248" s="3">
        <v>0</v>
      </c>
      <c r="Q248" s="44">
        <v>7.7000000000000002E-3</v>
      </c>
      <c r="R248" s="3">
        <f t="shared" si="9"/>
        <v>4.0720000000000001</v>
      </c>
      <c r="S248" s="14">
        <f t="shared" si="8"/>
        <v>8.1440000000000001</v>
      </c>
      <c r="T248" s="12"/>
      <c r="U248" s="12"/>
    </row>
    <row r="249" spans="1:82" ht="14.25" hidden="1" x14ac:dyDescent="0.45">
      <c r="A249" s="47" t="s">
        <v>528</v>
      </c>
      <c r="B249" s="17" t="s">
        <v>406</v>
      </c>
      <c r="C249" s="18" t="s">
        <v>297</v>
      </c>
      <c r="D249" s="17">
        <v>2021</v>
      </c>
      <c r="E249" s="11">
        <v>44424</v>
      </c>
      <c r="F249" s="12">
        <v>5</v>
      </c>
      <c r="G249" s="58"/>
      <c r="H249" s="3">
        <v>15.005000000000001</v>
      </c>
      <c r="I249" s="3">
        <v>0</v>
      </c>
      <c r="J249" s="3">
        <v>0</v>
      </c>
      <c r="K249" s="3">
        <v>0</v>
      </c>
      <c r="L249" s="3">
        <v>6.319</v>
      </c>
      <c r="M249" s="3">
        <v>0</v>
      </c>
      <c r="N249" s="3">
        <v>0</v>
      </c>
      <c r="O249" s="3">
        <v>0.248</v>
      </c>
      <c r="P249" s="3">
        <v>0</v>
      </c>
      <c r="Q249" s="43">
        <v>2.012</v>
      </c>
      <c r="R249" s="3">
        <f t="shared" si="9"/>
        <v>23.584000000000003</v>
      </c>
      <c r="S249" s="14">
        <f t="shared" si="8"/>
        <v>47.168000000000006</v>
      </c>
      <c r="T249" s="12"/>
      <c r="U249" s="12">
        <v>2</v>
      </c>
    </row>
    <row r="250" spans="1:82" ht="14.25" hidden="1" x14ac:dyDescent="0.45">
      <c r="A250" s="47" t="s">
        <v>529</v>
      </c>
      <c r="B250" s="17" t="s">
        <v>406</v>
      </c>
      <c r="C250" s="17" t="s">
        <v>303</v>
      </c>
      <c r="D250" s="17">
        <v>2021</v>
      </c>
      <c r="E250" s="11">
        <v>44424</v>
      </c>
      <c r="F250" s="12">
        <v>5</v>
      </c>
      <c r="G250" s="58"/>
      <c r="H250" s="3">
        <v>7.8129999999999997</v>
      </c>
      <c r="I250" s="3">
        <v>5.0999999999999997E-2</v>
      </c>
      <c r="J250" s="3">
        <v>0</v>
      </c>
      <c r="K250" s="3">
        <v>14.063000000000001</v>
      </c>
      <c r="L250" s="3">
        <v>0</v>
      </c>
      <c r="M250" s="3">
        <v>0</v>
      </c>
      <c r="N250" s="3">
        <v>2E-3</v>
      </c>
      <c r="O250" s="3">
        <v>0.90400000000000003</v>
      </c>
      <c r="P250" s="3">
        <v>0</v>
      </c>
      <c r="Q250" s="3">
        <v>1.889</v>
      </c>
      <c r="R250" s="3">
        <f t="shared" si="9"/>
        <v>24.721999999999998</v>
      </c>
      <c r="S250" s="14">
        <f t="shared" si="8"/>
        <v>49.443999999999996</v>
      </c>
      <c r="T250" s="12"/>
      <c r="U250" s="12">
        <v>9</v>
      </c>
      <c r="CD250" s="28" t="s">
        <v>371</v>
      </c>
    </row>
    <row r="251" spans="1:82" ht="14.25" hidden="1" x14ac:dyDescent="0.45">
      <c r="A251" s="47" t="s">
        <v>530</v>
      </c>
      <c r="B251" s="17" t="s">
        <v>406</v>
      </c>
      <c r="C251" s="18" t="s">
        <v>297</v>
      </c>
      <c r="D251" s="17">
        <v>2021</v>
      </c>
      <c r="E251" s="11">
        <v>44424</v>
      </c>
      <c r="F251" s="12">
        <v>6</v>
      </c>
      <c r="G251" s="58"/>
      <c r="H251" s="3">
        <v>42.713999999999999</v>
      </c>
      <c r="I251" s="3">
        <v>6.3449999999999998</v>
      </c>
      <c r="J251" s="3">
        <v>0</v>
      </c>
      <c r="K251" s="3">
        <v>10.215</v>
      </c>
      <c r="L251" s="3">
        <v>21.713999999999999</v>
      </c>
      <c r="M251" s="3">
        <v>0</v>
      </c>
      <c r="N251" s="3">
        <v>2.4E-2</v>
      </c>
      <c r="O251" s="3">
        <v>0.21099999999999999</v>
      </c>
      <c r="P251" s="3">
        <v>0</v>
      </c>
      <c r="Q251" s="43">
        <v>11.548999999999999</v>
      </c>
      <c r="R251" s="3">
        <f t="shared" si="9"/>
        <v>92.771999999999991</v>
      </c>
      <c r="S251" s="14">
        <f t="shared" si="8"/>
        <v>185.54399999999998</v>
      </c>
      <c r="T251" s="12"/>
      <c r="U251" s="12">
        <v>2</v>
      </c>
      <c r="CD251" s="28" t="s">
        <v>372</v>
      </c>
    </row>
    <row r="252" spans="1:82" ht="14.25" hidden="1" x14ac:dyDescent="0.45">
      <c r="A252" s="47" t="s">
        <v>531</v>
      </c>
      <c r="B252" s="17" t="s">
        <v>406</v>
      </c>
      <c r="C252" s="17" t="s">
        <v>303</v>
      </c>
      <c r="D252" s="17">
        <v>2021</v>
      </c>
      <c r="E252" s="11">
        <v>44424</v>
      </c>
      <c r="F252" s="12">
        <v>6</v>
      </c>
      <c r="G252" s="58"/>
      <c r="H252" s="3">
        <v>9.6329999999999991</v>
      </c>
      <c r="I252" s="3">
        <v>1.4E-2</v>
      </c>
      <c r="J252" s="3">
        <v>3.2000000000000001E-2</v>
      </c>
      <c r="K252" s="3">
        <v>0</v>
      </c>
      <c r="L252" s="3">
        <v>0.98799999999999999</v>
      </c>
      <c r="M252" s="3">
        <v>0</v>
      </c>
      <c r="N252" s="3">
        <v>0.32300000000000001</v>
      </c>
      <c r="O252" s="3">
        <v>0</v>
      </c>
      <c r="P252" s="3">
        <v>0</v>
      </c>
      <c r="Q252" s="43">
        <v>0.54</v>
      </c>
      <c r="R252" s="3">
        <f t="shared" si="9"/>
        <v>11.529999999999998</v>
      </c>
      <c r="S252" s="14">
        <f t="shared" si="8"/>
        <v>23.059999999999995</v>
      </c>
      <c r="T252" s="12"/>
      <c r="U252" s="12"/>
      <c r="CD252" s="28" t="s">
        <v>373</v>
      </c>
    </row>
    <row r="253" spans="1:82" ht="14.25" hidden="1" x14ac:dyDescent="0.45">
      <c r="A253" s="47" t="s">
        <v>532</v>
      </c>
      <c r="B253" s="17" t="s">
        <v>406</v>
      </c>
      <c r="C253" s="18" t="s">
        <v>297</v>
      </c>
      <c r="D253" s="17">
        <v>2021</v>
      </c>
      <c r="E253" s="11">
        <v>44425</v>
      </c>
      <c r="F253" s="12">
        <v>7</v>
      </c>
      <c r="G253" s="58"/>
      <c r="H253" s="3">
        <v>12.475</v>
      </c>
      <c r="I253" s="3">
        <v>8.6720000000000006</v>
      </c>
      <c r="J253" s="3">
        <v>0</v>
      </c>
      <c r="K253" s="3">
        <v>0</v>
      </c>
      <c r="L253" s="3">
        <v>0</v>
      </c>
      <c r="M253" s="3">
        <v>0</v>
      </c>
      <c r="N253" s="3">
        <v>51.277000000000001</v>
      </c>
      <c r="O253" s="43">
        <v>0</v>
      </c>
      <c r="P253" s="3">
        <v>0</v>
      </c>
      <c r="Q253" s="43">
        <v>1.306</v>
      </c>
      <c r="R253" s="3">
        <f t="shared" si="9"/>
        <v>73.73</v>
      </c>
      <c r="S253" s="14">
        <f t="shared" si="8"/>
        <v>147.46</v>
      </c>
      <c r="T253" s="12">
        <v>0.08</v>
      </c>
      <c r="U253" s="12"/>
      <c r="CD253" s="28" t="s">
        <v>375</v>
      </c>
    </row>
    <row r="254" spans="1:82" ht="14.25" hidden="1" x14ac:dyDescent="0.45">
      <c r="A254" s="47" t="s">
        <v>533</v>
      </c>
      <c r="B254" s="17" t="s">
        <v>406</v>
      </c>
      <c r="C254" s="17" t="s">
        <v>303</v>
      </c>
      <c r="D254" s="17">
        <v>2021</v>
      </c>
      <c r="E254" s="11">
        <v>44424</v>
      </c>
      <c r="F254" s="12">
        <v>7</v>
      </c>
      <c r="G254" s="58"/>
      <c r="H254" s="3">
        <v>0</v>
      </c>
      <c r="I254" s="3">
        <v>0</v>
      </c>
      <c r="J254" s="3">
        <v>0</v>
      </c>
      <c r="K254" s="3">
        <v>0</v>
      </c>
      <c r="L254" s="3">
        <v>3.4790000000000001</v>
      </c>
      <c r="M254" s="3">
        <v>0</v>
      </c>
      <c r="N254" s="3">
        <v>0.44700000000000001</v>
      </c>
      <c r="O254" s="3">
        <v>1.24</v>
      </c>
      <c r="P254" s="3">
        <v>0</v>
      </c>
      <c r="Q254" s="3">
        <v>0</v>
      </c>
      <c r="R254" s="3">
        <f t="shared" si="9"/>
        <v>5.1660000000000004</v>
      </c>
      <c r="S254" s="14">
        <f t="shared" si="8"/>
        <v>10.332000000000001</v>
      </c>
      <c r="T254" s="12"/>
      <c r="U254" s="12"/>
      <c r="CD254" s="28" t="s">
        <v>374</v>
      </c>
    </row>
    <row r="255" spans="1:82" ht="14.25" hidden="1" x14ac:dyDescent="0.45">
      <c r="A255" s="47" t="s">
        <v>534</v>
      </c>
      <c r="B255" s="17" t="s">
        <v>406</v>
      </c>
      <c r="C255" s="18" t="s">
        <v>297</v>
      </c>
      <c r="D255" s="17">
        <v>2021</v>
      </c>
      <c r="E255" s="11">
        <v>44424</v>
      </c>
      <c r="F255" s="12">
        <v>8</v>
      </c>
      <c r="G255" s="58"/>
      <c r="H255" s="3">
        <v>58.404000000000003</v>
      </c>
      <c r="I255" s="3">
        <v>1.8520000000000001</v>
      </c>
      <c r="J255" s="3">
        <v>0</v>
      </c>
      <c r="K255" s="3">
        <v>0</v>
      </c>
      <c r="L255" s="3">
        <v>0.60899999999999999</v>
      </c>
      <c r="M255" s="3">
        <v>0</v>
      </c>
      <c r="N255" s="3">
        <v>0.19700000000000001</v>
      </c>
      <c r="O255" s="3">
        <v>0</v>
      </c>
      <c r="P255" s="3">
        <v>0</v>
      </c>
      <c r="Q255" s="3">
        <v>1.9790000000000001</v>
      </c>
      <c r="R255" s="3">
        <f t="shared" si="9"/>
        <v>63.041000000000004</v>
      </c>
      <c r="S255" s="14">
        <f t="shared" si="8"/>
        <v>126.08200000000001</v>
      </c>
      <c r="T255" s="12"/>
      <c r="U255" s="12"/>
      <c r="CD255" s="28" t="s">
        <v>376</v>
      </c>
    </row>
    <row r="256" spans="1:82" ht="14.25" hidden="1" x14ac:dyDescent="0.45">
      <c r="A256" s="47" t="s">
        <v>535</v>
      </c>
      <c r="B256" s="17" t="s">
        <v>406</v>
      </c>
      <c r="C256" s="17" t="s">
        <v>303</v>
      </c>
      <c r="D256" s="17">
        <v>2021</v>
      </c>
      <c r="E256" s="11">
        <v>44424</v>
      </c>
      <c r="F256" s="12">
        <v>8</v>
      </c>
      <c r="G256" s="58"/>
      <c r="H256" s="3">
        <v>19.689</v>
      </c>
      <c r="I256" s="3">
        <v>3.5990000000000002</v>
      </c>
      <c r="J256" s="3">
        <v>2.7E-2</v>
      </c>
      <c r="K256" s="43">
        <v>12.8</v>
      </c>
      <c r="L256" s="3">
        <v>0</v>
      </c>
      <c r="M256" s="3">
        <v>0</v>
      </c>
      <c r="N256" s="3">
        <v>0</v>
      </c>
      <c r="O256" s="3">
        <v>1.823</v>
      </c>
      <c r="P256" s="3">
        <v>0</v>
      </c>
      <c r="Q256" s="43">
        <v>5.7649999999999997</v>
      </c>
      <c r="R256" s="3">
        <f t="shared" si="9"/>
        <v>43.703000000000003</v>
      </c>
      <c r="S256" s="14">
        <f t="shared" si="8"/>
        <v>87.406000000000006</v>
      </c>
      <c r="T256" s="12"/>
      <c r="U256" s="12"/>
      <c r="CD256" s="28" t="s">
        <v>377</v>
      </c>
    </row>
    <row r="257" spans="1:82" ht="42.75" hidden="1" x14ac:dyDescent="0.45">
      <c r="A257" s="47" t="s">
        <v>536</v>
      </c>
      <c r="B257" s="17" t="s">
        <v>406</v>
      </c>
      <c r="C257" s="18" t="s">
        <v>297</v>
      </c>
      <c r="D257" s="17">
        <v>2021</v>
      </c>
      <c r="E257" s="11">
        <v>44424</v>
      </c>
      <c r="F257" s="12">
        <v>9</v>
      </c>
      <c r="G257" s="58"/>
      <c r="H257" s="3">
        <v>2.5219999999999998</v>
      </c>
      <c r="I257" s="3">
        <v>14.552</v>
      </c>
      <c r="J257" s="3">
        <v>0.33900000000000002</v>
      </c>
      <c r="K257" s="43">
        <v>26.280999999999999</v>
      </c>
      <c r="L257" s="3">
        <v>0</v>
      </c>
      <c r="M257" s="3">
        <v>0</v>
      </c>
      <c r="N257" s="43">
        <v>0.21299999999999999</v>
      </c>
      <c r="O257" s="3">
        <v>0.82499999999999996</v>
      </c>
      <c r="P257" s="3">
        <v>0</v>
      </c>
      <c r="Q257" s="43">
        <v>0.71299999999999997</v>
      </c>
      <c r="R257" s="3">
        <f t="shared" si="9"/>
        <v>45.445</v>
      </c>
      <c r="S257" s="14">
        <f t="shared" si="8"/>
        <v>90.89</v>
      </c>
      <c r="T257" s="12"/>
      <c r="U257" s="12"/>
      <c r="CD257" s="28" t="s">
        <v>392</v>
      </c>
    </row>
    <row r="258" spans="1:82" ht="14.25" hidden="1" x14ac:dyDescent="0.45">
      <c r="A258" s="47" t="s">
        <v>537</v>
      </c>
      <c r="B258" s="17" t="s">
        <v>406</v>
      </c>
      <c r="C258" s="17" t="s">
        <v>303</v>
      </c>
      <c r="D258" s="17">
        <v>2021</v>
      </c>
      <c r="E258" s="11">
        <v>44424</v>
      </c>
      <c r="F258" s="12">
        <v>9</v>
      </c>
      <c r="G258" s="58"/>
      <c r="H258" s="3">
        <v>1.2709999999999999</v>
      </c>
      <c r="I258" s="3">
        <v>0</v>
      </c>
      <c r="J258" s="3">
        <v>0</v>
      </c>
      <c r="K258" s="3">
        <v>13.614000000000001</v>
      </c>
      <c r="L258" s="3">
        <v>0</v>
      </c>
      <c r="M258" s="3">
        <v>0</v>
      </c>
      <c r="N258" s="3">
        <v>0.27100000000000002</v>
      </c>
      <c r="O258" s="3">
        <v>0</v>
      </c>
      <c r="P258" s="3">
        <v>0</v>
      </c>
      <c r="Q258" s="43">
        <v>0.28599999999999998</v>
      </c>
      <c r="R258" s="3">
        <f t="shared" si="9"/>
        <v>15.442000000000002</v>
      </c>
      <c r="S258" s="14">
        <f t="shared" ref="S258:S316" si="10">R258*2</f>
        <v>30.884000000000004</v>
      </c>
      <c r="T258" s="12"/>
      <c r="U258" s="12">
        <v>9</v>
      </c>
      <c r="CD258" s="28" t="s">
        <v>378</v>
      </c>
    </row>
    <row r="259" spans="1:82" ht="14.25" hidden="1" x14ac:dyDescent="0.45">
      <c r="A259" s="47" t="s">
        <v>538</v>
      </c>
      <c r="B259" s="17" t="s">
        <v>406</v>
      </c>
      <c r="C259" s="18" t="s">
        <v>297</v>
      </c>
      <c r="D259" s="17">
        <v>2021</v>
      </c>
      <c r="E259" s="11">
        <v>44424</v>
      </c>
      <c r="F259" s="12">
        <v>10</v>
      </c>
      <c r="G259" s="58"/>
      <c r="H259" s="3">
        <v>19.521999999999998</v>
      </c>
      <c r="I259" s="3">
        <v>0</v>
      </c>
      <c r="J259" s="3">
        <v>0</v>
      </c>
      <c r="K259" s="3">
        <v>6.2969999999999997</v>
      </c>
      <c r="L259" s="3">
        <v>0</v>
      </c>
      <c r="M259" s="3">
        <v>0</v>
      </c>
      <c r="N259" s="3">
        <v>0</v>
      </c>
      <c r="O259" s="3">
        <v>0</v>
      </c>
      <c r="P259" s="3">
        <v>14.568</v>
      </c>
      <c r="Q259" s="43">
        <v>2.6989999999999998</v>
      </c>
      <c r="R259" s="3">
        <f t="shared" si="9"/>
        <v>43.085999999999999</v>
      </c>
      <c r="S259" s="14">
        <f t="shared" si="10"/>
        <v>86.171999999999997</v>
      </c>
      <c r="T259" s="12"/>
      <c r="U259" s="12">
        <v>12</v>
      </c>
      <c r="CD259" s="28" t="s">
        <v>380</v>
      </c>
    </row>
    <row r="260" spans="1:82" ht="14.25" hidden="1" x14ac:dyDescent="0.45">
      <c r="A260" s="47" t="s">
        <v>539</v>
      </c>
      <c r="B260" s="17" t="s">
        <v>406</v>
      </c>
      <c r="C260" s="17" t="s">
        <v>303</v>
      </c>
      <c r="D260" s="17">
        <v>2021</v>
      </c>
      <c r="E260" s="11">
        <v>44424</v>
      </c>
      <c r="F260" s="12">
        <v>10</v>
      </c>
      <c r="G260" s="58"/>
      <c r="H260" s="3">
        <v>20.100000000000001</v>
      </c>
      <c r="I260" s="3">
        <v>0</v>
      </c>
      <c r="J260" s="3">
        <v>0.28799999999999998</v>
      </c>
      <c r="K260" s="3">
        <v>1.4339999999999999</v>
      </c>
      <c r="L260" s="3">
        <v>0</v>
      </c>
      <c r="M260" s="3">
        <v>0</v>
      </c>
      <c r="N260" s="3">
        <v>4.3999999999999997E-2</v>
      </c>
      <c r="O260" s="3">
        <v>0</v>
      </c>
      <c r="P260" s="3">
        <v>0</v>
      </c>
      <c r="Q260" s="3">
        <v>1.738</v>
      </c>
      <c r="R260" s="3">
        <f t="shared" si="9"/>
        <v>23.604000000000003</v>
      </c>
      <c r="S260" s="14">
        <f t="shared" si="10"/>
        <v>47.208000000000006</v>
      </c>
      <c r="T260" s="12"/>
      <c r="U260" s="12"/>
      <c r="CD260" s="28" t="s">
        <v>379</v>
      </c>
    </row>
    <row r="261" spans="1:82" ht="42.75" x14ac:dyDescent="0.45">
      <c r="A261" s="47" t="s">
        <v>540</v>
      </c>
      <c r="B261" s="18" t="s">
        <v>397</v>
      </c>
      <c r="C261" s="18" t="s">
        <v>297</v>
      </c>
      <c r="D261" s="17">
        <v>2021</v>
      </c>
      <c r="E261" s="11">
        <v>44403</v>
      </c>
      <c r="F261" s="12">
        <v>3</v>
      </c>
      <c r="G261" s="58"/>
      <c r="H261" s="3">
        <v>4.0869999999999997</v>
      </c>
      <c r="I261" s="3">
        <v>17.212</v>
      </c>
      <c r="J261" s="43">
        <v>9.1999999999999998E-2</v>
      </c>
      <c r="K261" s="3">
        <v>7.6840000000000002</v>
      </c>
      <c r="L261" s="3">
        <v>0</v>
      </c>
      <c r="M261" s="3">
        <v>0</v>
      </c>
      <c r="N261" s="3">
        <v>0</v>
      </c>
      <c r="O261" s="45">
        <v>5.4699999999999999E-2</v>
      </c>
      <c r="P261" s="3">
        <v>0</v>
      </c>
      <c r="Q261" s="3">
        <v>0.45100000000000001</v>
      </c>
      <c r="R261" s="3">
        <f t="shared" si="9"/>
        <v>29.5807</v>
      </c>
      <c r="S261" s="14">
        <f t="shared" si="10"/>
        <v>59.1614</v>
      </c>
      <c r="T261" s="12"/>
      <c r="U261" s="12"/>
      <c r="CD261" s="28" t="s">
        <v>671</v>
      </c>
    </row>
    <row r="262" spans="1:82" ht="28.5" x14ac:dyDescent="0.45">
      <c r="A262" s="47" t="s">
        <v>541</v>
      </c>
      <c r="B262" s="18" t="s">
        <v>397</v>
      </c>
      <c r="C262" s="18" t="s">
        <v>297</v>
      </c>
      <c r="D262" s="17">
        <v>2021</v>
      </c>
      <c r="E262" s="11">
        <v>44403</v>
      </c>
      <c r="F262" s="12">
        <v>13</v>
      </c>
      <c r="G262" s="58"/>
      <c r="H262" s="3">
        <v>3.9630000000000001</v>
      </c>
      <c r="I262" s="3">
        <v>0</v>
      </c>
      <c r="J262" s="3">
        <v>0</v>
      </c>
      <c r="K262" s="43">
        <v>7.68</v>
      </c>
      <c r="L262" s="3">
        <v>4.1360000000000001</v>
      </c>
      <c r="M262" s="3">
        <v>0</v>
      </c>
      <c r="N262" s="3">
        <v>9.9000000000000005E-2</v>
      </c>
      <c r="O262" s="3">
        <v>7.048</v>
      </c>
      <c r="P262" s="3">
        <v>0</v>
      </c>
      <c r="Q262" s="43">
        <v>1.3380000000000001</v>
      </c>
      <c r="R262" s="3">
        <f t="shared" si="9"/>
        <v>24.264000000000003</v>
      </c>
      <c r="S262" s="14">
        <f t="shared" si="10"/>
        <v>48.528000000000006</v>
      </c>
      <c r="T262" s="12"/>
      <c r="U262" s="12">
        <v>1</v>
      </c>
      <c r="CD262" s="28" t="s">
        <v>672</v>
      </c>
    </row>
    <row r="263" spans="1:82" ht="14.25" hidden="1" x14ac:dyDescent="0.45">
      <c r="A263" s="47" t="s">
        <v>542</v>
      </c>
      <c r="B263" s="17" t="s">
        <v>399</v>
      </c>
      <c r="C263" s="18" t="s">
        <v>297</v>
      </c>
      <c r="D263" s="17">
        <v>2021</v>
      </c>
      <c r="E263" s="11">
        <v>44410</v>
      </c>
      <c r="F263" s="12">
        <v>1</v>
      </c>
      <c r="G263" s="58"/>
      <c r="H263" s="3">
        <v>4.8419999999999996</v>
      </c>
      <c r="I263" s="3">
        <v>18.564</v>
      </c>
      <c r="J263" s="3">
        <v>0</v>
      </c>
      <c r="K263" s="43">
        <v>4.0000000000000001E-3</v>
      </c>
      <c r="L263" s="3">
        <v>7.7830000000000004</v>
      </c>
      <c r="M263" s="3">
        <v>0</v>
      </c>
      <c r="N263" s="3">
        <v>1.0999999999999999E-2</v>
      </c>
      <c r="O263" s="3">
        <v>0</v>
      </c>
      <c r="P263" s="3">
        <v>0</v>
      </c>
      <c r="Q263" s="43">
        <v>2.206</v>
      </c>
      <c r="R263" s="3">
        <f t="shared" si="9"/>
        <v>33.410000000000004</v>
      </c>
      <c r="S263" s="14">
        <f t="shared" si="10"/>
        <v>66.820000000000007</v>
      </c>
      <c r="T263" s="12"/>
      <c r="U263" s="12"/>
      <c r="CD263" s="28" t="s">
        <v>381</v>
      </c>
    </row>
    <row r="264" spans="1:82" ht="14.25" hidden="1" x14ac:dyDescent="0.45">
      <c r="A264" s="47" t="s">
        <v>543</v>
      </c>
      <c r="B264" s="17" t="s">
        <v>399</v>
      </c>
      <c r="C264" s="18" t="s">
        <v>297</v>
      </c>
      <c r="D264" s="17">
        <v>2021</v>
      </c>
      <c r="E264" s="11">
        <v>44410</v>
      </c>
      <c r="F264" s="12">
        <v>2</v>
      </c>
      <c r="G264" s="58"/>
      <c r="H264" s="3">
        <v>7.157</v>
      </c>
      <c r="I264" s="3">
        <v>28.268000000000001</v>
      </c>
      <c r="J264" s="3">
        <v>0</v>
      </c>
      <c r="K264" s="3">
        <v>0</v>
      </c>
      <c r="L264" s="3">
        <v>12.868</v>
      </c>
      <c r="M264" s="3">
        <v>0</v>
      </c>
      <c r="N264" s="3">
        <v>7.2999999999999995E-2</v>
      </c>
      <c r="O264" s="3">
        <v>0</v>
      </c>
      <c r="P264" s="3">
        <v>0</v>
      </c>
      <c r="Q264" s="43">
        <v>9.0069999999999997</v>
      </c>
      <c r="R264" s="3">
        <f t="shared" si="9"/>
        <v>57.372999999999998</v>
      </c>
      <c r="S264" s="14">
        <f t="shared" si="10"/>
        <v>114.746</v>
      </c>
      <c r="T264" s="12"/>
      <c r="U264" s="12">
        <v>2</v>
      </c>
      <c r="CD264" s="28" t="s">
        <v>382</v>
      </c>
    </row>
    <row r="265" spans="1:82" ht="14.25" hidden="1" x14ac:dyDescent="0.45">
      <c r="A265" s="47" t="s">
        <v>544</v>
      </c>
      <c r="B265" s="17" t="s">
        <v>399</v>
      </c>
      <c r="C265" s="18" t="s">
        <v>297</v>
      </c>
      <c r="D265" s="17">
        <v>2021</v>
      </c>
      <c r="E265" s="11">
        <v>44410</v>
      </c>
      <c r="F265" s="12">
        <v>3</v>
      </c>
      <c r="G265" s="58"/>
      <c r="H265" s="3">
        <v>2.351</v>
      </c>
      <c r="I265" s="3">
        <v>23.331</v>
      </c>
      <c r="J265" s="3">
        <v>0</v>
      </c>
      <c r="K265" s="43">
        <v>3.31</v>
      </c>
      <c r="L265" s="3">
        <v>0</v>
      </c>
      <c r="M265" s="3">
        <v>0</v>
      </c>
      <c r="N265" s="3">
        <v>0</v>
      </c>
      <c r="O265" s="3">
        <v>0</v>
      </c>
      <c r="P265" s="3">
        <v>0</v>
      </c>
      <c r="Q265" s="43">
        <v>0.81399999999999995</v>
      </c>
      <c r="R265" s="3">
        <f t="shared" si="9"/>
        <v>29.805999999999997</v>
      </c>
      <c r="S265" s="14">
        <f t="shared" si="10"/>
        <v>59.611999999999995</v>
      </c>
      <c r="T265" s="12">
        <v>30</v>
      </c>
      <c r="U265" s="12">
        <v>17</v>
      </c>
      <c r="CD265" s="28" t="s">
        <v>383</v>
      </c>
    </row>
    <row r="266" spans="1:82" ht="14.25" hidden="1" x14ac:dyDescent="0.45">
      <c r="A266" s="47" t="s">
        <v>545</v>
      </c>
      <c r="B266" s="17" t="s">
        <v>399</v>
      </c>
      <c r="C266" s="18" t="s">
        <v>297</v>
      </c>
      <c r="D266" s="17">
        <v>2021</v>
      </c>
      <c r="E266" s="11">
        <v>44410</v>
      </c>
      <c r="F266" s="12">
        <v>4</v>
      </c>
      <c r="G266" s="58"/>
      <c r="H266" s="3">
        <v>33.137</v>
      </c>
      <c r="I266" s="3">
        <v>13.34</v>
      </c>
      <c r="J266" s="3">
        <v>0</v>
      </c>
      <c r="K266" s="43">
        <v>3.0249999999999999</v>
      </c>
      <c r="L266" s="3">
        <v>0</v>
      </c>
      <c r="M266" s="3">
        <v>0</v>
      </c>
      <c r="N266" s="43">
        <v>3.1E-2</v>
      </c>
      <c r="O266" s="43">
        <v>0.70699999999999996</v>
      </c>
      <c r="P266" s="3">
        <v>0</v>
      </c>
      <c r="Q266" s="43">
        <v>1.536</v>
      </c>
      <c r="R266" s="3">
        <f t="shared" si="9"/>
        <v>51.776000000000003</v>
      </c>
      <c r="S266" s="14">
        <f t="shared" si="10"/>
        <v>103.55200000000001</v>
      </c>
      <c r="T266" s="12"/>
      <c r="U266" s="12"/>
      <c r="CD266" s="28" t="s">
        <v>384</v>
      </c>
    </row>
    <row r="267" spans="1:82" ht="14.25" hidden="1" x14ac:dyDescent="0.45">
      <c r="A267" s="47" t="s">
        <v>546</v>
      </c>
      <c r="B267" s="17" t="s">
        <v>399</v>
      </c>
      <c r="C267" s="18" t="s">
        <v>297</v>
      </c>
      <c r="D267" s="17">
        <v>2021</v>
      </c>
      <c r="E267" s="11">
        <v>44410</v>
      </c>
      <c r="F267" s="12">
        <v>5</v>
      </c>
      <c r="G267" s="58"/>
      <c r="H267" s="3">
        <v>11.976000000000001</v>
      </c>
      <c r="I267" s="3">
        <v>1.2609999999999999</v>
      </c>
      <c r="J267" s="3">
        <v>6.0999999999999999E-2</v>
      </c>
      <c r="K267" s="3">
        <v>0</v>
      </c>
      <c r="L267" s="3">
        <v>9.68</v>
      </c>
      <c r="M267" s="3">
        <v>0</v>
      </c>
      <c r="N267" s="3">
        <v>0.371</v>
      </c>
      <c r="O267" s="3">
        <v>0.20699999999999999</v>
      </c>
      <c r="P267" s="3">
        <v>0</v>
      </c>
      <c r="Q267" s="43">
        <v>0.83899999999999997</v>
      </c>
      <c r="R267" s="3">
        <f t="shared" si="9"/>
        <v>24.395</v>
      </c>
      <c r="S267" s="14">
        <f t="shared" si="10"/>
        <v>48.79</v>
      </c>
      <c r="T267" s="12"/>
      <c r="U267" s="12">
        <v>4</v>
      </c>
      <c r="CD267" s="28" t="s">
        <v>385</v>
      </c>
    </row>
    <row r="268" spans="1:82" ht="14.25" hidden="1" x14ac:dyDescent="0.45">
      <c r="A268" s="47" t="s">
        <v>547</v>
      </c>
      <c r="B268" s="17" t="s">
        <v>399</v>
      </c>
      <c r="C268" s="18" t="s">
        <v>297</v>
      </c>
      <c r="D268" s="17">
        <v>2021</v>
      </c>
      <c r="E268" s="11">
        <v>44405</v>
      </c>
      <c r="F268" s="12">
        <v>6</v>
      </c>
      <c r="G268" s="58"/>
      <c r="H268" s="3">
        <v>6.4580000000000002</v>
      </c>
      <c r="I268" s="3">
        <v>9.2420000000000009</v>
      </c>
      <c r="J268" s="3">
        <v>0</v>
      </c>
      <c r="K268" s="44">
        <v>5.8700000000000002E-2</v>
      </c>
      <c r="L268" s="3">
        <v>11.64</v>
      </c>
      <c r="M268" s="3">
        <v>0</v>
      </c>
      <c r="N268" s="3">
        <v>0</v>
      </c>
      <c r="O268" s="3">
        <v>0.122</v>
      </c>
      <c r="P268" s="3">
        <v>0</v>
      </c>
      <c r="Q268" s="3">
        <v>13.247</v>
      </c>
      <c r="R268" s="3">
        <f t="shared" si="9"/>
        <v>40.767700000000005</v>
      </c>
      <c r="S268" s="14">
        <f t="shared" si="10"/>
        <v>81.53540000000001</v>
      </c>
      <c r="T268" s="12">
        <v>75</v>
      </c>
      <c r="U268" s="12"/>
      <c r="CD268" s="27" t="s">
        <v>305</v>
      </c>
    </row>
    <row r="269" spans="1:82" ht="14.25" hidden="1" x14ac:dyDescent="0.45">
      <c r="A269" s="47" t="s">
        <v>548</v>
      </c>
      <c r="B269" s="17" t="s">
        <v>399</v>
      </c>
      <c r="C269" s="18" t="s">
        <v>297</v>
      </c>
      <c r="D269" s="17">
        <v>2021</v>
      </c>
      <c r="E269" s="11">
        <v>44405</v>
      </c>
      <c r="F269" s="12">
        <v>7</v>
      </c>
      <c r="G269" s="58"/>
      <c r="H269" s="3">
        <v>6.0629999999999997</v>
      </c>
      <c r="I269" s="3">
        <v>15.672000000000001</v>
      </c>
      <c r="J269" s="3">
        <v>0</v>
      </c>
      <c r="K269" s="3">
        <v>0</v>
      </c>
      <c r="L269" s="3">
        <v>9.7040000000000006</v>
      </c>
      <c r="M269" s="3">
        <v>0</v>
      </c>
      <c r="N269" s="3">
        <v>0</v>
      </c>
      <c r="O269" s="3">
        <v>0.17499999999999999</v>
      </c>
      <c r="P269" s="3">
        <v>0</v>
      </c>
      <c r="Q269" s="43">
        <v>9.5129999999999999</v>
      </c>
      <c r="R269" s="3">
        <f t="shared" si="9"/>
        <v>41.127000000000002</v>
      </c>
      <c r="S269" s="14">
        <f t="shared" si="10"/>
        <v>82.254000000000005</v>
      </c>
      <c r="T269" s="12">
        <v>27</v>
      </c>
      <c r="U269" s="12"/>
      <c r="BI269" s="19"/>
      <c r="BJ269" s="19"/>
      <c r="BK269" s="19"/>
      <c r="BL269" s="19"/>
      <c r="BM269" s="19"/>
      <c r="BN269" s="19"/>
      <c r="BV269" s="19"/>
      <c r="BW269" s="19"/>
      <c r="BX269" s="19"/>
      <c r="BY269" s="19"/>
      <c r="BZ269" s="19"/>
      <c r="CA269" s="19"/>
      <c r="CB269" s="19"/>
      <c r="CC269" s="19"/>
      <c r="CD269" s="28" t="s">
        <v>386</v>
      </c>
    </row>
    <row r="270" spans="1:82" ht="14.25" hidden="1" x14ac:dyDescent="0.45">
      <c r="A270" s="47" t="s">
        <v>549</v>
      </c>
      <c r="B270" s="17" t="s">
        <v>399</v>
      </c>
      <c r="C270" s="18" t="s">
        <v>297</v>
      </c>
      <c r="D270" s="17">
        <v>2021</v>
      </c>
      <c r="E270" s="11">
        <v>44405</v>
      </c>
      <c r="F270" s="12">
        <v>8</v>
      </c>
      <c r="G270" s="58"/>
      <c r="H270" s="3">
        <v>27.681999999999999</v>
      </c>
      <c r="I270" s="3">
        <v>7.2149999999999999</v>
      </c>
      <c r="J270" s="3">
        <v>0</v>
      </c>
      <c r="K270" s="43">
        <v>7.0999999999999994E-2</v>
      </c>
      <c r="L270" s="3">
        <v>15.095000000000001</v>
      </c>
      <c r="M270" s="3">
        <v>0</v>
      </c>
      <c r="N270" s="3">
        <v>0</v>
      </c>
      <c r="O270" s="3">
        <v>0</v>
      </c>
      <c r="P270" s="3">
        <v>0</v>
      </c>
      <c r="Q270" s="3">
        <v>0.86799999999999999</v>
      </c>
      <c r="R270" s="3">
        <f t="shared" si="9"/>
        <v>50.930999999999997</v>
      </c>
      <c r="S270" s="14">
        <f t="shared" si="10"/>
        <v>101.86199999999999</v>
      </c>
      <c r="T270" s="12">
        <v>12</v>
      </c>
      <c r="U270" s="12"/>
      <c r="BI270" s="19"/>
      <c r="BJ270" s="19"/>
      <c r="BK270" s="19"/>
      <c r="BL270" s="19"/>
      <c r="BM270" s="19"/>
      <c r="BN270" s="19"/>
      <c r="BV270" s="19"/>
      <c r="BW270" s="19"/>
      <c r="BX270" s="19"/>
      <c r="BY270" s="19"/>
      <c r="BZ270" s="19"/>
      <c r="CA270" s="19"/>
      <c r="CB270" s="19"/>
      <c r="CC270" s="19"/>
      <c r="CD270" s="28" t="s">
        <v>387</v>
      </c>
    </row>
    <row r="271" spans="1:82" ht="71.25" hidden="1" x14ac:dyDescent="0.45">
      <c r="A271" s="47" t="s">
        <v>550</v>
      </c>
      <c r="B271" s="17" t="s">
        <v>399</v>
      </c>
      <c r="C271" s="18" t="s">
        <v>297</v>
      </c>
      <c r="D271" s="17">
        <v>2021</v>
      </c>
      <c r="E271" s="11">
        <v>44410</v>
      </c>
      <c r="F271" s="12">
        <v>9</v>
      </c>
      <c r="G271" s="58"/>
      <c r="H271" s="3">
        <v>0</v>
      </c>
      <c r="I271" s="3">
        <v>5.77</v>
      </c>
      <c r="J271" s="3">
        <v>0</v>
      </c>
      <c r="K271" s="3">
        <v>0.187</v>
      </c>
      <c r="L271" s="3">
        <v>18.29</v>
      </c>
      <c r="M271" s="3">
        <v>0</v>
      </c>
      <c r="N271" s="3">
        <v>0.19900000000000001</v>
      </c>
      <c r="O271" s="3">
        <v>0.25900000000000001</v>
      </c>
      <c r="P271" s="3">
        <v>0</v>
      </c>
      <c r="Q271" s="3">
        <v>0.42199999999999999</v>
      </c>
      <c r="R271" s="3">
        <f t="shared" si="9"/>
        <v>25.127000000000002</v>
      </c>
      <c r="S271" s="14">
        <f t="shared" si="10"/>
        <v>50.254000000000005</v>
      </c>
      <c r="T271" s="12"/>
      <c r="U271" s="12"/>
      <c r="BI271" s="19"/>
      <c r="BJ271" s="19"/>
      <c r="BK271" s="19"/>
      <c r="BL271" s="19"/>
      <c r="BM271" s="19"/>
      <c r="BN271" s="19"/>
      <c r="BV271" s="19"/>
      <c r="BW271" s="19"/>
      <c r="BX271" s="19"/>
      <c r="BY271" s="19"/>
      <c r="BZ271" s="19"/>
      <c r="CA271" s="19"/>
      <c r="CB271" s="19"/>
      <c r="CC271" s="19"/>
      <c r="CD271" s="28" t="s">
        <v>388</v>
      </c>
    </row>
    <row r="272" spans="1:82" ht="14.25" hidden="1" x14ac:dyDescent="0.45">
      <c r="A272" s="47" t="s">
        <v>551</v>
      </c>
      <c r="B272" s="17" t="s">
        <v>399</v>
      </c>
      <c r="C272" s="18" t="s">
        <v>297</v>
      </c>
      <c r="D272" s="17">
        <v>2021</v>
      </c>
      <c r="E272" s="11">
        <v>44410</v>
      </c>
      <c r="F272" s="12">
        <v>10</v>
      </c>
      <c r="G272" s="58"/>
      <c r="H272" s="3">
        <v>7.0460000000000003</v>
      </c>
      <c r="I272" s="3">
        <v>0.35199999999999998</v>
      </c>
      <c r="J272" s="3">
        <v>0</v>
      </c>
      <c r="K272" s="3">
        <v>4.109</v>
      </c>
      <c r="L272" s="3">
        <v>0.11</v>
      </c>
      <c r="M272" s="3">
        <v>0</v>
      </c>
      <c r="N272" s="3">
        <v>0</v>
      </c>
      <c r="O272" s="3">
        <v>0</v>
      </c>
      <c r="P272" s="3">
        <v>0</v>
      </c>
      <c r="Q272" s="43">
        <v>0.104</v>
      </c>
      <c r="R272" s="3">
        <f t="shared" si="9"/>
        <v>11.721</v>
      </c>
      <c r="S272" s="14">
        <f t="shared" si="10"/>
        <v>23.442</v>
      </c>
      <c r="T272" s="12"/>
      <c r="U272" s="12">
        <v>11</v>
      </c>
      <c r="CD272" s="27" t="s">
        <v>311</v>
      </c>
    </row>
    <row r="273" spans="1:82" ht="14.25" hidden="1" x14ac:dyDescent="0.45">
      <c r="A273" s="47" t="s">
        <v>552</v>
      </c>
      <c r="B273" s="17" t="s">
        <v>399</v>
      </c>
      <c r="C273" s="18" t="s">
        <v>297</v>
      </c>
      <c r="D273" s="17">
        <v>2021</v>
      </c>
      <c r="E273" s="11">
        <v>44405</v>
      </c>
      <c r="F273" s="12">
        <v>11</v>
      </c>
      <c r="G273" s="58"/>
      <c r="H273" s="3">
        <v>17.123000000000001</v>
      </c>
      <c r="I273" s="3">
        <v>6.8520000000000003</v>
      </c>
      <c r="J273" s="3">
        <v>0</v>
      </c>
      <c r="K273" s="3">
        <v>0</v>
      </c>
      <c r="L273" s="43">
        <v>0</v>
      </c>
      <c r="M273" s="3">
        <v>0</v>
      </c>
      <c r="N273" s="3">
        <v>0</v>
      </c>
      <c r="O273" s="3">
        <v>7.8E-2</v>
      </c>
      <c r="P273" s="3">
        <v>0</v>
      </c>
      <c r="Q273" s="3">
        <v>11.18</v>
      </c>
      <c r="R273" s="3">
        <f t="shared" si="9"/>
        <v>35.233000000000004</v>
      </c>
      <c r="S273" s="14">
        <f t="shared" si="10"/>
        <v>70.466000000000008</v>
      </c>
      <c r="T273" s="12"/>
      <c r="U273" s="12"/>
      <c r="CD273" s="28" t="s">
        <v>317</v>
      </c>
    </row>
    <row r="274" spans="1:82" ht="14.25" hidden="1" x14ac:dyDescent="0.45">
      <c r="A274" s="47" t="s">
        <v>553</v>
      </c>
      <c r="B274" s="17" t="s">
        <v>399</v>
      </c>
      <c r="C274" s="18" t="s">
        <v>297</v>
      </c>
      <c r="D274" s="17">
        <v>2021</v>
      </c>
      <c r="E274" s="11">
        <v>44410</v>
      </c>
      <c r="F274" s="12">
        <v>12</v>
      </c>
      <c r="G274" s="58"/>
      <c r="H274" s="3">
        <v>5.5570000000000004</v>
      </c>
      <c r="I274" s="3">
        <v>1.833</v>
      </c>
      <c r="J274" s="3">
        <v>0</v>
      </c>
      <c r="K274" s="3">
        <v>2.85</v>
      </c>
      <c r="L274" s="3">
        <v>0</v>
      </c>
      <c r="M274" s="3">
        <v>0</v>
      </c>
      <c r="N274" s="3">
        <v>0</v>
      </c>
      <c r="O274" s="3">
        <v>4.5999999999999999E-2</v>
      </c>
      <c r="P274" s="3">
        <v>0</v>
      </c>
      <c r="Q274" s="43">
        <v>2.2530000000000001</v>
      </c>
      <c r="R274" s="3">
        <f t="shared" si="9"/>
        <v>12.539</v>
      </c>
      <c r="S274" s="14">
        <f t="shared" si="10"/>
        <v>25.077999999999999</v>
      </c>
      <c r="T274" s="12">
        <v>70</v>
      </c>
      <c r="U274" s="12"/>
      <c r="CD274" s="28" t="s">
        <v>312</v>
      </c>
    </row>
    <row r="275" spans="1:82" ht="14.25" hidden="1" x14ac:dyDescent="0.45">
      <c r="A275" s="47" t="s">
        <v>554</v>
      </c>
      <c r="B275" s="17" t="s">
        <v>399</v>
      </c>
      <c r="C275" s="18" t="s">
        <v>297</v>
      </c>
      <c r="D275" s="17">
        <v>2021</v>
      </c>
      <c r="E275" s="11">
        <v>44410</v>
      </c>
      <c r="F275" s="12">
        <v>13</v>
      </c>
      <c r="G275" s="58"/>
      <c r="H275" s="3">
        <v>15.731</v>
      </c>
      <c r="I275" s="3">
        <v>0.104</v>
      </c>
      <c r="J275" s="3">
        <v>3.6999999999999998E-2</v>
      </c>
      <c r="K275" s="43">
        <v>3.2719999999999998</v>
      </c>
      <c r="L275" s="3">
        <v>1.9350000000000001</v>
      </c>
      <c r="M275" s="3">
        <v>0</v>
      </c>
      <c r="N275" s="3">
        <v>0.18099999999999999</v>
      </c>
      <c r="O275" s="43">
        <v>9.0999999999999998E-2</v>
      </c>
      <c r="P275" s="3">
        <v>0</v>
      </c>
      <c r="Q275" s="43">
        <v>18.395</v>
      </c>
      <c r="R275" s="3">
        <f t="shared" si="9"/>
        <v>39.745999999999995</v>
      </c>
      <c r="S275" s="14">
        <f t="shared" si="10"/>
        <v>79.49199999999999</v>
      </c>
      <c r="T275" s="12">
        <v>40</v>
      </c>
      <c r="U275" s="12">
        <v>1</v>
      </c>
      <c r="CD275" s="27" t="s">
        <v>389</v>
      </c>
    </row>
    <row r="276" spans="1:82" ht="14.25" hidden="1" x14ac:dyDescent="0.45">
      <c r="A276" s="47" t="s">
        <v>555</v>
      </c>
      <c r="B276" s="17" t="s">
        <v>399</v>
      </c>
      <c r="C276" s="18" t="s">
        <v>297</v>
      </c>
      <c r="D276" s="17">
        <v>2021</v>
      </c>
      <c r="E276" s="11">
        <v>44410</v>
      </c>
      <c r="F276" s="12">
        <v>14</v>
      </c>
      <c r="G276" s="58"/>
      <c r="H276" s="3">
        <v>11.162000000000001</v>
      </c>
      <c r="I276" s="3">
        <v>13.968999999999999</v>
      </c>
      <c r="J276" s="3">
        <v>0</v>
      </c>
      <c r="K276" s="43">
        <v>4.4320000000000004</v>
      </c>
      <c r="L276" s="3">
        <v>0</v>
      </c>
      <c r="M276" s="3">
        <v>0</v>
      </c>
      <c r="N276" s="44">
        <v>2.5000000000000001E-3</v>
      </c>
      <c r="O276" s="3">
        <v>0</v>
      </c>
      <c r="P276" s="3">
        <v>0</v>
      </c>
      <c r="Q276" s="43">
        <v>2.5819999999999999</v>
      </c>
      <c r="R276" s="3">
        <f t="shared" si="9"/>
        <v>32.147500000000001</v>
      </c>
      <c r="S276" s="14">
        <f t="shared" si="10"/>
        <v>64.295000000000002</v>
      </c>
      <c r="T276" s="12">
        <v>30</v>
      </c>
      <c r="U276" s="12"/>
      <c r="CD276" s="28" t="s">
        <v>390</v>
      </c>
    </row>
    <row r="277" spans="1:82" ht="14.25" hidden="1" x14ac:dyDescent="0.45">
      <c r="A277" s="47" t="s">
        <v>556</v>
      </c>
      <c r="B277" s="17" t="s">
        <v>407</v>
      </c>
      <c r="C277" s="18" t="s">
        <v>297</v>
      </c>
      <c r="D277" s="17">
        <v>2021</v>
      </c>
      <c r="E277" s="11">
        <v>44377</v>
      </c>
      <c r="F277" s="12">
        <v>1</v>
      </c>
      <c r="G277" s="58"/>
      <c r="H277" s="3">
        <v>10.481</v>
      </c>
      <c r="I277" s="43">
        <v>3.5999999999999997E-2</v>
      </c>
      <c r="J277" s="3">
        <v>0</v>
      </c>
      <c r="K277" s="43">
        <v>4.5199999999999996</v>
      </c>
      <c r="L277" s="3">
        <v>0</v>
      </c>
      <c r="M277" s="3">
        <v>0</v>
      </c>
      <c r="N277" s="3">
        <v>0</v>
      </c>
      <c r="O277" s="3">
        <v>3.0409999999999999</v>
      </c>
      <c r="P277" s="3">
        <v>0</v>
      </c>
      <c r="Q277" s="3">
        <v>2.6840000000000002</v>
      </c>
      <c r="R277" s="3">
        <f t="shared" si="9"/>
        <v>20.762</v>
      </c>
      <c r="S277" s="14">
        <f t="shared" si="10"/>
        <v>41.524000000000001</v>
      </c>
      <c r="T277" s="12"/>
      <c r="U277" s="12">
        <v>1</v>
      </c>
      <c r="CD277" s="27" t="s">
        <v>302</v>
      </c>
    </row>
    <row r="278" spans="1:82" ht="14.25" hidden="1" x14ac:dyDescent="0.45">
      <c r="A278" s="47" t="s">
        <v>557</v>
      </c>
      <c r="B278" s="17" t="s">
        <v>407</v>
      </c>
      <c r="C278" s="18" t="s">
        <v>303</v>
      </c>
      <c r="D278" s="17">
        <v>2021</v>
      </c>
      <c r="E278" s="11">
        <v>44355</v>
      </c>
      <c r="F278" s="12">
        <v>5</v>
      </c>
      <c r="G278" s="58"/>
      <c r="H278" s="3">
        <v>17.417999999999999</v>
      </c>
      <c r="I278" s="3">
        <v>0</v>
      </c>
      <c r="J278" s="43">
        <v>10.589</v>
      </c>
      <c r="K278" s="43">
        <v>0.14699999999999999</v>
      </c>
      <c r="L278" s="43">
        <v>1.7869999999999999</v>
      </c>
      <c r="M278" s="3">
        <v>0</v>
      </c>
      <c r="N278" s="3">
        <v>0</v>
      </c>
      <c r="O278" s="3">
        <v>0</v>
      </c>
      <c r="P278" s="3">
        <v>0</v>
      </c>
      <c r="Q278" s="43">
        <v>3.1230000000000002</v>
      </c>
      <c r="R278" s="3">
        <f t="shared" si="9"/>
        <v>33.063999999999993</v>
      </c>
      <c r="S278" s="14">
        <f t="shared" si="10"/>
        <v>66.127999999999986</v>
      </c>
      <c r="T278" s="12"/>
      <c r="U278" s="12">
        <v>4</v>
      </c>
      <c r="CD278" s="27" t="s">
        <v>417</v>
      </c>
    </row>
    <row r="279" spans="1:82" ht="14.25" hidden="1" x14ac:dyDescent="0.45">
      <c r="A279" s="47" t="s">
        <v>558</v>
      </c>
      <c r="B279" s="17" t="s">
        <v>407</v>
      </c>
      <c r="C279" s="18" t="s">
        <v>303</v>
      </c>
      <c r="D279" s="17">
        <v>2021</v>
      </c>
      <c r="E279" s="11">
        <v>44392</v>
      </c>
      <c r="F279" s="12">
        <v>5</v>
      </c>
      <c r="G279" s="58"/>
      <c r="H279" s="3">
        <v>23.033000000000001</v>
      </c>
      <c r="I279" s="3">
        <v>0</v>
      </c>
      <c r="J279" s="3">
        <v>2.2360000000000002</v>
      </c>
      <c r="K279" s="43">
        <v>3.7480000000000002</v>
      </c>
      <c r="L279" s="3">
        <v>1.147</v>
      </c>
      <c r="M279" s="3">
        <v>0</v>
      </c>
      <c r="N279" s="3">
        <v>0</v>
      </c>
      <c r="O279" s="3">
        <v>0</v>
      </c>
      <c r="P279" s="3">
        <v>0</v>
      </c>
      <c r="Q279" s="3">
        <v>2.2669999999999999</v>
      </c>
      <c r="R279" s="3">
        <f t="shared" ref="R279:R316" si="11">SUM(H279:Q279)</f>
        <v>32.431000000000004</v>
      </c>
      <c r="S279" s="14">
        <f t="shared" si="10"/>
        <v>64.862000000000009</v>
      </c>
      <c r="T279" s="12"/>
      <c r="U279" s="12"/>
      <c r="CD279" s="28" t="s">
        <v>425</v>
      </c>
    </row>
    <row r="280" spans="1:82" ht="14.25" hidden="1" x14ac:dyDescent="0.45">
      <c r="A280" s="47" t="s">
        <v>559</v>
      </c>
      <c r="B280" s="17" t="s">
        <v>407</v>
      </c>
      <c r="C280" s="18" t="s">
        <v>303</v>
      </c>
      <c r="D280" s="17">
        <v>2021</v>
      </c>
      <c r="E280" s="11">
        <v>44392</v>
      </c>
      <c r="F280" s="12">
        <v>7</v>
      </c>
      <c r="G280" s="58"/>
      <c r="H280" s="3">
        <v>4.8949999999999996</v>
      </c>
      <c r="I280" s="3">
        <v>0</v>
      </c>
      <c r="J280" s="3">
        <v>22.074999999999999</v>
      </c>
      <c r="K280" s="3">
        <v>0</v>
      </c>
      <c r="L280" s="3">
        <v>24.946000000000002</v>
      </c>
      <c r="M280" s="3">
        <v>0</v>
      </c>
      <c r="N280" s="43">
        <v>1.2E-2</v>
      </c>
      <c r="O280" s="3">
        <v>0</v>
      </c>
      <c r="P280" s="3">
        <v>0</v>
      </c>
      <c r="Q280" s="3">
        <v>5.8819999999999997</v>
      </c>
      <c r="R280" s="3">
        <f t="shared" si="11"/>
        <v>57.809999999999995</v>
      </c>
      <c r="S280" s="14">
        <f t="shared" si="10"/>
        <v>115.61999999999999</v>
      </c>
      <c r="T280" s="12"/>
      <c r="U280" s="12"/>
      <c r="CD280" s="27" t="s">
        <v>426</v>
      </c>
    </row>
    <row r="281" spans="1:82" ht="28.5" hidden="1" x14ac:dyDescent="0.45">
      <c r="A281" s="47" t="s">
        <v>560</v>
      </c>
      <c r="B281" s="17" t="s">
        <v>407</v>
      </c>
      <c r="C281" s="18" t="s">
        <v>303</v>
      </c>
      <c r="D281" s="17">
        <v>2021</v>
      </c>
      <c r="E281" s="11">
        <v>44361</v>
      </c>
      <c r="F281" s="12">
        <v>7</v>
      </c>
      <c r="G281" s="58"/>
      <c r="H281" s="3">
        <v>17.23</v>
      </c>
      <c r="I281" s="43">
        <v>1.2E-2</v>
      </c>
      <c r="J281" s="3">
        <v>5.806</v>
      </c>
      <c r="K281" s="3">
        <v>0</v>
      </c>
      <c r="L281" s="3">
        <v>8.7469999999999999</v>
      </c>
      <c r="M281" s="3">
        <v>0</v>
      </c>
      <c r="N281" s="3">
        <v>0.78</v>
      </c>
      <c r="O281" s="3">
        <v>4.5789999999999997</v>
      </c>
      <c r="P281" s="3">
        <v>0</v>
      </c>
      <c r="Q281" s="3">
        <v>11.837</v>
      </c>
      <c r="R281" s="3">
        <f t="shared" si="11"/>
        <v>48.991</v>
      </c>
      <c r="S281" s="14">
        <f t="shared" si="10"/>
        <v>97.981999999999999</v>
      </c>
      <c r="T281" s="12"/>
      <c r="U281" s="12">
        <v>16</v>
      </c>
      <c r="CD281" s="28" t="s">
        <v>420</v>
      </c>
    </row>
    <row r="282" spans="1:82" ht="14.25" hidden="1" x14ac:dyDescent="0.45">
      <c r="A282" s="47" t="s">
        <v>561</v>
      </c>
      <c r="B282" s="17" t="s">
        <v>407</v>
      </c>
      <c r="C282" s="18" t="s">
        <v>303</v>
      </c>
      <c r="D282" s="17">
        <v>2021</v>
      </c>
      <c r="E282" s="11">
        <v>44392</v>
      </c>
      <c r="F282" s="12">
        <v>10</v>
      </c>
      <c r="G282" s="58"/>
      <c r="H282" s="3">
        <v>0.98099999999999998</v>
      </c>
      <c r="I282" s="3">
        <v>0</v>
      </c>
      <c r="J282" s="3">
        <v>0</v>
      </c>
      <c r="K282" s="3">
        <v>0</v>
      </c>
      <c r="L282" s="3">
        <v>3.9180000000000001</v>
      </c>
      <c r="M282" s="3">
        <v>0</v>
      </c>
      <c r="N282" s="3">
        <v>0.214</v>
      </c>
      <c r="O282" s="3">
        <v>2.4809999999999999</v>
      </c>
      <c r="P282" s="3">
        <v>0</v>
      </c>
      <c r="Q282" s="43">
        <v>2.7E-2</v>
      </c>
      <c r="R282" s="3">
        <f t="shared" si="11"/>
        <v>7.6210000000000004</v>
      </c>
      <c r="S282" s="14">
        <f t="shared" si="10"/>
        <v>15.242000000000001</v>
      </c>
      <c r="T282" s="12"/>
      <c r="U282" s="12"/>
      <c r="CD282" s="27" t="s">
        <v>427</v>
      </c>
    </row>
    <row r="283" spans="1:82" ht="14.25" hidden="1" x14ac:dyDescent="0.45">
      <c r="A283" s="47" t="s">
        <v>562</v>
      </c>
      <c r="B283" s="17" t="s">
        <v>407</v>
      </c>
      <c r="C283" s="18" t="s">
        <v>303</v>
      </c>
      <c r="D283" s="17">
        <v>2021</v>
      </c>
      <c r="E283" s="11">
        <v>44355</v>
      </c>
      <c r="F283" s="12">
        <v>10</v>
      </c>
      <c r="G283" s="58"/>
      <c r="H283" s="3">
        <v>25.209</v>
      </c>
      <c r="I283" s="3">
        <v>0</v>
      </c>
      <c r="J283" s="3">
        <v>0</v>
      </c>
      <c r="K283" s="43">
        <v>0.61899999999999999</v>
      </c>
      <c r="L283" s="3">
        <v>7.032</v>
      </c>
      <c r="M283" s="3">
        <v>0</v>
      </c>
      <c r="N283" s="3">
        <v>2.8000000000000001E-2</v>
      </c>
      <c r="O283" s="3">
        <v>9.9000000000000005E-2</v>
      </c>
      <c r="P283" s="3">
        <v>0</v>
      </c>
      <c r="Q283" s="3">
        <v>7.4710000000000001</v>
      </c>
      <c r="R283" s="3">
        <f t="shared" si="11"/>
        <v>40.457999999999998</v>
      </c>
      <c r="S283" s="14">
        <f t="shared" si="10"/>
        <v>80.915999999999997</v>
      </c>
      <c r="T283" s="12"/>
      <c r="U283" s="12"/>
      <c r="CD283" s="27" t="s">
        <v>418</v>
      </c>
    </row>
    <row r="284" spans="1:82" ht="14.25" hidden="1" x14ac:dyDescent="0.45">
      <c r="A284" s="47" t="s">
        <v>563</v>
      </c>
      <c r="B284" s="17" t="s">
        <v>407</v>
      </c>
      <c r="C284" s="18" t="s">
        <v>303</v>
      </c>
      <c r="D284" s="17">
        <v>2021</v>
      </c>
      <c r="E284" s="11">
        <v>44376</v>
      </c>
      <c r="F284" s="12">
        <v>13</v>
      </c>
      <c r="G284" s="58"/>
      <c r="H284" s="3">
        <v>8.9740000000000002</v>
      </c>
      <c r="I284" s="3">
        <v>8.1709999999999994</v>
      </c>
      <c r="J284" s="3">
        <v>0</v>
      </c>
      <c r="K284" s="3">
        <v>0</v>
      </c>
      <c r="L284" s="3">
        <v>0</v>
      </c>
      <c r="M284" s="3">
        <v>0</v>
      </c>
      <c r="N284" s="3">
        <v>0.83799999999999997</v>
      </c>
      <c r="O284" s="3">
        <v>0.84199999999999997</v>
      </c>
      <c r="P284" s="3">
        <v>0</v>
      </c>
      <c r="Q284" s="3">
        <v>3.802</v>
      </c>
      <c r="R284" s="3">
        <f t="shared" si="11"/>
        <v>22.626999999999999</v>
      </c>
      <c r="S284" s="14">
        <f t="shared" si="10"/>
        <v>45.253999999999998</v>
      </c>
      <c r="T284" s="12"/>
      <c r="U284" s="12"/>
      <c r="CD284" s="27" t="s">
        <v>424</v>
      </c>
    </row>
    <row r="285" spans="1:82" ht="14.25" hidden="1" x14ac:dyDescent="0.45">
      <c r="A285" s="47" t="s">
        <v>564</v>
      </c>
      <c r="B285" s="17" t="s">
        <v>407</v>
      </c>
      <c r="C285" s="18" t="s">
        <v>297</v>
      </c>
      <c r="D285" s="17">
        <v>2021</v>
      </c>
      <c r="E285" s="11">
        <v>44377</v>
      </c>
      <c r="F285" s="12">
        <v>18</v>
      </c>
      <c r="G285" s="58"/>
      <c r="H285" s="3">
        <v>0.251</v>
      </c>
      <c r="I285" s="3">
        <v>0</v>
      </c>
      <c r="J285" s="3">
        <v>0</v>
      </c>
      <c r="K285" s="3">
        <v>0</v>
      </c>
      <c r="L285" s="3">
        <v>0</v>
      </c>
      <c r="M285" s="3">
        <v>0</v>
      </c>
      <c r="N285" s="3">
        <v>2.0939999999999999</v>
      </c>
      <c r="O285" s="3">
        <v>3.665</v>
      </c>
      <c r="P285" s="3">
        <v>0</v>
      </c>
      <c r="Q285" s="43">
        <v>1.0389999999999999</v>
      </c>
      <c r="R285" s="3">
        <f t="shared" si="11"/>
        <v>7.0489999999999995</v>
      </c>
      <c r="S285" s="14">
        <f t="shared" si="10"/>
        <v>14.097999999999999</v>
      </c>
      <c r="T285" s="12"/>
      <c r="U285" s="12"/>
      <c r="CD285" s="28" t="s">
        <v>391</v>
      </c>
    </row>
    <row r="286" spans="1:82" ht="28.5" hidden="1" x14ac:dyDescent="0.45">
      <c r="A286" s="47" t="s">
        <v>565</v>
      </c>
      <c r="B286" s="17" t="s">
        <v>407</v>
      </c>
      <c r="C286" s="18" t="s">
        <v>303</v>
      </c>
      <c r="D286" s="17">
        <v>2021</v>
      </c>
      <c r="E286" s="11">
        <v>44392</v>
      </c>
      <c r="F286" s="12">
        <v>23</v>
      </c>
      <c r="G286" s="58"/>
      <c r="H286" s="3">
        <v>24.614999999999998</v>
      </c>
      <c r="I286" s="3">
        <v>0</v>
      </c>
      <c r="J286" s="3">
        <v>0</v>
      </c>
      <c r="K286" s="43">
        <v>0.48499999999999999</v>
      </c>
      <c r="L286" s="43">
        <v>0</v>
      </c>
      <c r="M286" s="3">
        <v>0</v>
      </c>
      <c r="N286" s="3">
        <v>0</v>
      </c>
      <c r="O286" s="43">
        <v>8.4000000000000005E-2</v>
      </c>
      <c r="P286" s="3">
        <v>0</v>
      </c>
      <c r="Q286" s="3">
        <v>55.415999999999997</v>
      </c>
      <c r="R286" s="3">
        <f t="shared" si="11"/>
        <v>80.599999999999994</v>
      </c>
      <c r="S286" s="14">
        <f t="shared" si="10"/>
        <v>161.19999999999999</v>
      </c>
      <c r="T286" s="12"/>
      <c r="U286" s="12"/>
      <c r="CD286" s="27" t="s">
        <v>428</v>
      </c>
    </row>
    <row r="287" spans="1:82" ht="14.25" hidden="1" x14ac:dyDescent="0.45">
      <c r="A287" s="47" t="s">
        <v>566</v>
      </c>
      <c r="B287" s="17" t="s">
        <v>407</v>
      </c>
      <c r="C287" s="18" t="s">
        <v>303</v>
      </c>
      <c r="D287" s="17">
        <v>2021</v>
      </c>
      <c r="E287" s="11">
        <v>44355</v>
      </c>
      <c r="F287" s="12">
        <v>23</v>
      </c>
      <c r="G287" s="58"/>
      <c r="H287" s="3">
        <v>33.165999999999997</v>
      </c>
      <c r="I287" s="43">
        <v>2.5000000000000001E-2</v>
      </c>
      <c r="J287" s="3">
        <v>8.4000000000000005E-2</v>
      </c>
      <c r="K287" s="3">
        <v>0</v>
      </c>
      <c r="L287" s="3">
        <v>0.188</v>
      </c>
      <c r="M287" s="3">
        <v>0</v>
      </c>
      <c r="N287" s="3">
        <v>0</v>
      </c>
      <c r="O287" s="3">
        <v>9.9000000000000005E-2</v>
      </c>
      <c r="P287" s="3">
        <v>0</v>
      </c>
      <c r="Q287" s="3">
        <v>8.0890000000000004</v>
      </c>
      <c r="R287" s="3">
        <f t="shared" si="11"/>
        <v>41.650999999999996</v>
      </c>
      <c r="S287" s="14">
        <f t="shared" si="10"/>
        <v>83.301999999999992</v>
      </c>
      <c r="T287" s="12"/>
      <c r="U287" s="12">
        <v>57</v>
      </c>
      <c r="CD287" s="28" t="s">
        <v>419</v>
      </c>
    </row>
    <row r="288" spans="1:82" ht="14.25" hidden="1" x14ac:dyDescent="0.45">
      <c r="A288" s="47" t="s">
        <v>567</v>
      </c>
      <c r="B288" s="17" t="s">
        <v>407</v>
      </c>
      <c r="C288" s="18" t="s">
        <v>297</v>
      </c>
      <c r="D288" s="17">
        <v>2021</v>
      </c>
      <c r="E288" s="11">
        <v>44377</v>
      </c>
      <c r="F288" s="12">
        <v>26</v>
      </c>
      <c r="G288" s="58"/>
      <c r="H288" s="3">
        <v>30.067</v>
      </c>
      <c r="I288" s="44">
        <v>5.1999999999999998E-3</v>
      </c>
      <c r="J288" s="44">
        <v>1.34E-2</v>
      </c>
      <c r="K288" s="43">
        <v>1.62</v>
      </c>
      <c r="L288" s="3">
        <v>0.215</v>
      </c>
      <c r="M288" s="3">
        <v>0</v>
      </c>
      <c r="N288" s="3">
        <v>7.2999999999999995E-2</v>
      </c>
      <c r="O288" s="3">
        <v>0.372</v>
      </c>
      <c r="P288" s="3">
        <v>0</v>
      </c>
      <c r="Q288" s="3">
        <v>3.68</v>
      </c>
      <c r="R288" s="3">
        <f t="shared" si="11"/>
        <v>36.0456</v>
      </c>
      <c r="S288" s="14">
        <f t="shared" si="10"/>
        <v>72.091200000000001</v>
      </c>
      <c r="T288" s="12">
        <v>38</v>
      </c>
      <c r="U288" s="12"/>
      <c r="CD288" s="27" t="s">
        <v>290</v>
      </c>
    </row>
    <row r="289" spans="1:82" ht="14.25" hidden="1" x14ac:dyDescent="0.45">
      <c r="A289" s="47" t="s">
        <v>568</v>
      </c>
      <c r="B289" s="17" t="s">
        <v>407</v>
      </c>
      <c r="C289" s="18" t="s">
        <v>303</v>
      </c>
      <c r="D289" s="17">
        <v>2021</v>
      </c>
      <c r="E289" s="11">
        <v>44392</v>
      </c>
      <c r="F289" s="12">
        <v>29</v>
      </c>
      <c r="G289" s="58"/>
      <c r="H289" s="3">
        <v>24.725999999999999</v>
      </c>
      <c r="I289" s="3">
        <v>0</v>
      </c>
      <c r="J289" s="44">
        <v>5.3E-3</v>
      </c>
      <c r="K289" s="3">
        <v>0</v>
      </c>
      <c r="L289" s="43">
        <v>0.14499999999999999</v>
      </c>
      <c r="M289" s="3">
        <v>0</v>
      </c>
      <c r="N289" s="43">
        <v>2.5999999999999999E-2</v>
      </c>
      <c r="O289" s="3">
        <v>0.13300000000000001</v>
      </c>
      <c r="P289" s="3">
        <v>0</v>
      </c>
      <c r="Q289" s="3">
        <v>0.76200000000000001</v>
      </c>
      <c r="R289" s="3">
        <f t="shared" si="11"/>
        <v>25.797299999999996</v>
      </c>
      <c r="S289" s="14">
        <f t="shared" si="10"/>
        <v>51.594599999999993</v>
      </c>
      <c r="T289" s="12"/>
      <c r="U289" s="12"/>
      <c r="CD289" s="27" t="s">
        <v>427</v>
      </c>
    </row>
    <row r="290" spans="1:82" ht="14.25" hidden="1" x14ac:dyDescent="0.45">
      <c r="A290" s="47" t="s">
        <v>569</v>
      </c>
      <c r="B290" s="17" t="s">
        <v>407</v>
      </c>
      <c r="C290" s="18" t="s">
        <v>303</v>
      </c>
      <c r="D290" s="17">
        <v>2021</v>
      </c>
      <c r="E290" s="11">
        <v>44361</v>
      </c>
      <c r="F290" s="12">
        <v>29</v>
      </c>
      <c r="G290" s="58"/>
      <c r="H290" s="3">
        <v>14.717000000000001</v>
      </c>
      <c r="I290" s="3">
        <v>0</v>
      </c>
      <c r="J290" s="3">
        <v>0</v>
      </c>
      <c r="K290" s="3">
        <v>0</v>
      </c>
      <c r="L290" s="3">
        <v>0</v>
      </c>
      <c r="M290" s="3">
        <v>0</v>
      </c>
      <c r="N290" s="3">
        <v>0</v>
      </c>
      <c r="O290" s="3">
        <v>5.6000000000000001E-2</v>
      </c>
      <c r="P290" s="3">
        <v>0</v>
      </c>
      <c r="Q290" s="3">
        <v>11.93</v>
      </c>
      <c r="R290" s="3">
        <f t="shared" si="11"/>
        <v>26.702999999999999</v>
      </c>
      <c r="S290" s="14">
        <f t="shared" si="10"/>
        <v>53.405999999999999</v>
      </c>
      <c r="T290" s="12"/>
      <c r="U290" s="12"/>
      <c r="BI290" s="19"/>
      <c r="BJ290" s="19"/>
      <c r="BK290" s="19"/>
      <c r="BL290" s="19"/>
      <c r="BM290" s="19"/>
      <c r="BN290" s="19"/>
      <c r="BV290" s="19"/>
      <c r="BW290" s="19"/>
      <c r="BX290" s="19"/>
      <c r="BY290" s="19"/>
      <c r="BZ290" s="19"/>
      <c r="CA290" s="19"/>
      <c r="CB290" s="19"/>
      <c r="CC290" s="19"/>
      <c r="CD290" s="27" t="s">
        <v>421</v>
      </c>
    </row>
    <row r="291" spans="1:82" ht="28.5" hidden="1" x14ac:dyDescent="0.45">
      <c r="A291" s="47" t="s">
        <v>605</v>
      </c>
      <c r="B291" s="17" t="s">
        <v>407</v>
      </c>
      <c r="C291" s="18" t="s">
        <v>297</v>
      </c>
      <c r="D291" s="17">
        <v>2021</v>
      </c>
      <c r="E291" s="11">
        <v>44392</v>
      </c>
      <c r="F291" s="12">
        <v>31</v>
      </c>
      <c r="G291" s="58"/>
      <c r="H291" s="3">
        <v>36.993000000000002</v>
      </c>
      <c r="I291" s="3">
        <v>14.163</v>
      </c>
      <c r="J291" s="3">
        <v>0</v>
      </c>
      <c r="K291" s="3">
        <v>2.1459999999999999</v>
      </c>
      <c r="L291" s="3">
        <v>0</v>
      </c>
      <c r="M291" s="3">
        <v>0</v>
      </c>
      <c r="N291" s="45">
        <v>2.3E-3</v>
      </c>
      <c r="O291" s="3">
        <v>0.33400000000000002</v>
      </c>
      <c r="P291" s="3">
        <v>0</v>
      </c>
      <c r="Q291" s="3">
        <v>17.542000000000002</v>
      </c>
      <c r="R291" s="3">
        <f t="shared" si="11"/>
        <v>71.180300000000017</v>
      </c>
      <c r="S291" s="14">
        <f t="shared" si="10"/>
        <v>142.36060000000003</v>
      </c>
      <c r="T291" s="12"/>
      <c r="U291" s="12"/>
      <c r="CD291" s="27" t="s">
        <v>606</v>
      </c>
    </row>
    <row r="292" spans="1:82" ht="28.5" hidden="1" x14ac:dyDescent="0.45">
      <c r="A292" s="47" t="s">
        <v>605</v>
      </c>
      <c r="B292" s="17" t="s">
        <v>407</v>
      </c>
      <c r="C292" s="18" t="s">
        <v>297</v>
      </c>
      <c r="D292" s="17">
        <v>2021</v>
      </c>
      <c r="E292" s="11">
        <v>44361</v>
      </c>
      <c r="F292" s="12">
        <v>31</v>
      </c>
      <c r="G292" s="58"/>
      <c r="H292" s="3">
        <v>57.905000000000001</v>
      </c>
      <c r="I292" s="3">
        <v>15.044</v>
      </c>
      <c r="J292" s="3">
        <v>0.17399999999999999</v>
      </c>
      <c r="K292" s="3">
        <v>0</v>
      </c>
      <c r="L292" s="3">
        <v>0</v>
      </c>
      <c r="M292" s="3">
        <v>0</v>
      </c>
      <c r="N292" s="3">
        <v>1.2430000000000001</v>
      </c>
      <c r="O292" s="3">
        <v>0</v>
      </c>
      <c r="P292" s="3">
        <v>0</v>
      </c>
      <c r="Q292" s="3">
        <v>39.389000000000003</v>
      </c>
      <c r="R292" s="3">
        <f t="shared" si="11"/>
        <v>113.755</v>
      </c>
      <c r="S292" s="14">
        <f t="shared" si="10"/>
        <v>227.51</v>
      </c>
      <c r="T292" s="12"/>
      <c r="U292" s="12"/>
      <c r="CD292" s="28" t="s">
        <v>437</v>
      </c>
    </row>
    <row r="293" spans="1:82" ht="14.25" hidden="1" x14ac:dyDescent="0.45">
      <c r="A293" s="47" t="s">
        <v>570</v>
      </c>
      <c r="B293" s="17" t="s">
        <v>407</v>
      </c>
      <c r="C293" s="18" t="s">
        <v>303</v>
      </c>
      <c r="D293" s="17">
        <v>2021</v>
      </c>
      <c r="E293" s="11">
        <v>44361</v>
      </c>
      <c r="F293" s="12">
        <v>33</v>
      </c>
      <c r="G293" s="58"/>
      <c r="H293" s="3">
        <v>17.690000000000001</v>
      </c>
      <c r="I293" s="3">
        <v>8.5890000000000004</v>
      </c>
      <c r="J293" s="43">
        <v>0</v>
      </c>
      <c r="K293" s="3">
        <v>0</v>
      </c>
      <c r="L293" s="3">
        <v>0.78500000000000003</v>
      </c>
      <c r="M293" s="3">
        <v>0</v>
      </c>
      <c r="N293" s="3">
        <v>0.123</v>
      </c>
      <c r="O293" s="3">
        <v>0</v>
      </c>
      <c r="P293" s="3">
        <v>1.254</v>
      </c>
      <c r="Q293" s="3">
        <v>15.907</v>
      </c>
      <c r="R293" s="3">
        <f t="shared" si="11"/>
        <v>44.348000000000006</v>
      </c>
      <c r="S293" s="14">
        <f t="shared" si="10"/>
        <v>88.696000000000012</v>
      </c>
      <c r="T293" s="12"/>
      <c r="U293" s="12">
        <v>27</v>
      </c>
      <c r="CD293" s="27" t="s">
        <v>422</v>
      </c>
    </row>
    <row r="294" spans="1:82" ht="57" hidden="1" x14ac:dyDescent="0.45">
      <c r="A294" s="47" t="s">
        <v>571</v>
      </c>
      <c r="B294" s="17" t="s">
        <v>407</v>
      </c>
      <c r="C294" s="18" t="s">
        <v>297</v>
      </c>
      <c r="D294" s="17">
        <v>2021</v>
      </c>
      <c r="E294" s="11">
        <v>44376</v>
      </c>
      <c r="F294" s="12">
        <v>34</v>
      </c>
      <c r="G294" s="58"/>
      <c r="H294" s="3">
        <v>18.103999999999999</v>
      </c>
      <c r="I294" s="3">
        <v>1.0999999999999999E-2</v>
      </c>
      <c r="J294" s="45">
        <v>9.7000000000000003E-3</v>
      </c>
      <c r="K294" s="3">
        <v>8.8279999999999994</v>
      </c>
      <c r="L294" s="3">
        <v>0</v>
      </c>
      <c r="M294" s="3">
        <v>0</v>
      </c>
      <c r="N294" s="3">
        <v>0</v>
      </c>
      <c r="O294" s="3">
        <v>0</v>
      </c>
      <c r="P294" s="3">
        <v>0</v>
      </c>
      <c r="Q294" s="3">
        <v>3.8420000000000001</v>
      </c>
      <c r="R294" s="3">
        <f t="shared" si="11"/>
        <v>30.794699999999995</v>
      </c>
      <c r="S294" s="14">
        <f t="shared" si="10"/>
        <v>61.589399999999991</v>
      </c>
      <c r="T294" s="12"/>
      <c r="U294" s="12">
        <v>1</v>
      </c>
      <c r="CD294" s="27" t="s">
        <v>434</v>
      </c>
    </row>
    <row r="295" spans="1:82" ht="42.75" hidden="1" x14ac:dyDescent="0.45">
      <c r="A295" s="47" t="s">
        <v>572</v>
      </c>
      <c r="B295" s="20" t="s">
        <v>407</v>
      </c>
      <c r="C295" s="23" t="s">
        <v>303</v>
      </c>
      <c r="D295" s="20">
        <v>2021</v>
      </c>
      <c r="E295" s="37">
        <v>44376</v>
      </c>
      <c r="F295" s="35">
        <v>34</v>
      </c>
      <c r="G295" s="61"/>
      <c r="H295" s="55">
        <v>18.501999999999999</v>
      </c>
      <c r="I295" s="56">
        <v>0</v>
      </c>
      <c r="J295" s="56">
        <v>0</v>
      </c>
      <c r="K295" s="55">
        <v>0</v>
      </c>
      <c r="L295" s="55">
        <v>1.5249999999999999</v>
      </c>
      <c r="M295" s="55">
        <v>0</v>
      </c>
      <c r="N295" s="55">
        <v>0</v>
      </c>
      <c r="O295" s="55">
        <v>0</v>
      </c>
      <c r="P295" s="55">
        <v>0</v>
      </c>
      <c r="Q295" s="55">
        <v>14.590999999999999</v>
      </c>
      <c r="R295" s="3">
        <f t="shared" si="11"/>
        <v>34.617999999999995</v>
      </c>
      <c r="S295" s="14">
        <f t="shared" si="10"/>
        <v>69.23599999999999</v>
      </c>
      <c r="T295" s="35"/>
      <c r="U295" s="19"/>
      <c r="V295" s="19"/>
      <c r="W295" s="19"/>
      <c r="X295" s="19"/>
      <c r="Y295" s="19"/>
      <c r="Z295" s="19"/>
      <c r="AA295" s="19"/>
      <c r="AB295" s="19"/>
      <c r="AC295" s="19"/>
      <c r="AD295" s="19"/>
      <c r="AE295" s="19"/>
      <c r="AF295" s="19"/>
      <c r="AG295" s="19"/>
      <c r="AH295" s="19"/>
      <c r="AI295" s="19"/>
      <c r="AJ295" s="19"/>
      <c r="AK295" s="19"/>
      <c r="AL295" s="19"/>
      <c r="AM295" s="19"/>
      <c r="AN295" s="19"/>
      <c r="AO295" s="19"/>
      <c r="AP295" s="19"/>
      <c r="AQ295" s="19"/>
      <c r="AR295" s="19"/>
      <c r="AS295" s="19"/>
      <c r="AT295" s="19"/>
      <c r="AU295" s="19"/>
      <c r="AV295" s="19"/>
      <c r="AW295" s="19"/>
      <c r="AX295" s="19"/>
      <c r="AY295" s="19"/>
      <c r="AZ295" s="19"/>
      <c r="BA295" s="19"/>
      <c r="BB295" s="19"/>
      <c r="BC295" s="19"/>
      <c r="BD295" s="19"/>
      <c r="BE295" s="19"/>
      <c r="BF295" s="19"/>
      <c r="BG295" s="19"/>
      <c r="BH295" s="19"/>
      <c r="BI295" s="19"/>
      <c r="BJ295" s="19"/>
      <c r="BK295" s="19"/>
      <c r="BL295" s="19"/>
      <c r="BM295" s="19"/>
      <c r="BN295" s="19"/>
      <c r="BO295" s="19"/>
      <c r="BP295" s="19"/>
      <c r="BQ295" s="19"/>
      <c r="BR295" s="19"/>
      <c r="BS295" s="19"/>
      <c r="BT295" s="19"/>
      <c r="BU295" s="19"/>
      <c r="BV295" s="19"/>
      <c r="BW295" s="19"/>
      <c r="BX295" s="19"/>
      <c r="BY295" s="19"/>
      <c r="BZ295" s="19"/>
      <c r="CA295" s="19"/>
      <c r="CB295" s="19"/>
      <c r="CC295" s="19"/>
      <c r="CD295" s="36" t="s">
        <v>433</v>
      </c>
    </row>
    <row r="296" spans="1:82" s="29" customFormat="1" ht="14.25" hidden="1" x14ac:dyDescent="0.45">
      <c r="A296" s="46" t="s">
        <v>573</v>
      </c>
      <c r="B296" s="30" t="s">
        <v>407</v>
      </c>
      <c r="C296" s="31" t="s">
        <v>303</v>
      </c>
      <c r="D296" s="30">
        <v>2021</v>
      </c>
      <c r="E296" s="38">
        <v>44361</v>
      </c>
      <c r="F296" s="39">
        <v>36</v>
      </c>
      <c r="G296" s="59"/>
      <c r="H296" s="57">
        <v>35.938000000000002</v>
      </c>
      <c r="I296" s="57">
        <v>0</v>
      </c>
      <c r="J296" s="57">
        <v>0.19400000000000001</v>
      </c>
      <c r="K296" s="57">
        <v>0</v>
      </c>
      <c r="L296" s="57">
        <v>1.585</v>
      </c>
      <c r="M296" s="57">
        <v>0</v>
      </c>
      <c r="N296" s="57">
        <v>0</v>
      </c>
      <c r="O296" s="57">
        <v>0</v>
      </c>
      <c r="P296" s="57">
        <v>0</v>
      </c>
      <c r="Q296" s="57">
        <v>12.398</v>
      </c>
      <c r="R296" s="57">
        <f t="shared" si="11"/>
        <v>50.115000000000009</v>
      </c>
      <c r="S296" s="42">
        <f t="shared" si="10"/>
        <v>100.23000000000002</v>
      </c>
      <c r="T296" s="39"/>
      <c r="U296" s="39">
        <v>51</v>
      </c>
      <c r="CD296" s="41" t="s">
        <v>423</v>
      </c>
    </row>
    <row r="297" spans="1:82" ht="14.25" hidden="1" x14ac:dyDescent="0.45">
      <c r="A297" s="19" t="s">
        <v>610</v>
      </c>
      <c r="B297" s="20" t="s">
        <v>403</v>
      </c>
      <c r="C297" s="23" t="s">
        <v>303</v>
      </c>
      <c r="D297" s="20">
        <v>2022</v>
      </c>
      <c r="E297" s="33">
        <v>44728</v>
      </c>
      <c r="F297" s="34">
        <v>4</v>
      </c>
      <c r="G297" s="71"/>
      <c r="H297" s="55">
        <v>56.595999999999997</v>
      </c>
      <c r="I297" s="55">
        <v>23.102</v>
      </c>
      <c r="J297" s="55"/>
      <c r="K297" s="55">
        <v>10.119999999999999</v>
      </c>
      <c r="L297" s="74">
        <v>-1</v>
      </c>
      <c r="M297" s="75"/>
      <c r="N297" s="75">
        <v>9.0999999999999998E-2</v>
      </c>
      <c r="O297" s="74">
        <v>1.7869999999999999</v>
      </c>
      <c r="P297" s="25"/>
      <c r="Q297" s="55">
        <v>8.4450000000000003</v>
      </c>
      <c r="R297" s="13">
        <f t="shared" si="11"/>
        <v>99.140999999999991</v>
      </c>
      <c r="S297" s="14">
        <f t="shared" si="10"/>
        <v>198.28199999999998</v>
      </c>
      <c r="T297" s="35"/>
      <c r="U297" s="35"/>
      <c r="V297" s="19"/>
      <c r="W297" s="19"/>
      <c r="X297" s="19"/>
      <c r="Y297" s="19"/>
      <c r="Z297" s="19"/>
      <c r="AA297" s="19"/>
      <c r="AB297" s="19"/>
      <c r="AC297" s="19"/>
      <c r="AD297" s="19"/>
      <c r="AE297" s="19"/>
      <c r="AF297" s="19"/>
      <c r="AG297" s="19"/>
      <c r="AH297" s="19"/>
      <c r="AI297" s="19"/>
      <c r="AJ297" s="19"/>
      <c r="AK297" s="19"/>
      <c r="AL297" s="19"/>
      <c r="AM297" s="19"/>
      <c r="AN297" s="19"/>
      <c r="AO297" s="19"/>
      <c r="AP297" s="19"/>
      <c r="AQ297" s="19"/>
      <c r="AR297" s="19"/>
      <c r="AS297" s="19"/>
      <c r="AT297" s="19"/>
      <c r="AU297" s="19"/>
      <c r="AV297" s="19"/>
      <c r="AW297" s="19"/>
      <c r="AX297" s="19"/>
      <c r="AY297" s="19"/>
      <c r="AZ297" s="19"/>
      <c r="BA297" s="19"/>
      <c r="BB297" s="19"/>
      <c r="BC297" s="19"/>
      <c r="BD297" s="19"/>
      <c r="BE297" s="19"/>
      <c r="BF297" s="19"/>
      <c r="BG297" s="19"/>
      <c r="BH297" s="19"/>
      <c r="BI297" s="19"/>
      <c r="BJ297" s="19"/>
      <c r="BK297" s="19"/>
      <c r="BL297" s="19"/>
      <c r="BM297" s="19"/>
      <c r="BN297" s="19"/>
      <c r="BO297" s="19"/>
      <c r="BP297" s="19"/>
      <c r="BQ297" s="19"/>
      <c r="BR297" s="19"/>
      <c r="BS297" s="19"/>
      <c r="BT297" s="19"/>
      <c r="BU297" s="19"/>
      <c r="BV297" s="19"/>
      <c r="BW297" s="19"/>
      <c r="BX297" s="19"/>
      <c r="BY297" s="19"/>
      <c r="BZ297" s="19"/>
      <c r="CA297" s="19"/>
      <c r="CB297" s="19"/>
      <c r="CC297" s="19"/>
      <c r="CD297" s="36" t="s">
        <v>666</v>
      </c>
    </row>
    <row r="298" spans="1:82" ht="14.25" hidden="1" x14ac:dyDescent="0.45">
      <c r="A298" s="19" t="s">
        <v>611</v>
      </c>
      <c r="B298" s="17" t="s">
        <v>403</v>
      </c>
      <c r="C298" s="18" t="s">
        <v>303</v>
      </c>
      <c r="D298" s="17">
        <v>2022</v>
      </c>
      <c r="E298" s="15">
        <v>44721</v>
      </c>
      <c r="F298" s="16">
        <v>5</v>
      </c>
      <c r="G298" s="71"/>
      <c r="H298" s="3">
        <v>6.1260000000000003</v>
      </c>
      <c r="I298" s="3"/>
      <c r="J298" s="3"/>
      <c r="K298" s="3">
        <v>4.8079999999999998</v>
      </c>
      <c r="L298" s="76">
        <v>0.65400000000000003</v>
      </c>
      <c r="M298" s="76"/>
      <c r="N298" s="76">
        <v>0.21099999999999999</v>
      </c>
      <c r="O298" s="76">
        <v>0.59</v>
      </c>
      <c r="P298" s="3">
        <v>1.641</v>
      </c>
      <c r="Q298" s="3">
        <v>4.62</v>
      </c>
      <c r="R298" s="13">
        <f t="shared" si="11"/>
        <v>18.650000000000002</v>
      </c>
      <c r="S298" s="14">
        <f t="shared" si="10"/>
        <v>37.300000000000004</v>
      </c>
      <c r="T298" s="12"/>
      <c r="U298" s="12"/>
      <c r="CD298" s="27" t="s">
        <v>664</v>
      </c>
    </row>
    <row r="299" spans="1:82" ht="14.25" hidden="1" x14ac:dyDescent="0.45">
      <c r="A299" s="19" t="s">
        <v>612</v>
      </c>
      <c r="B299" s="17" t="s">
        <v>403</v>
      </c>
      <c r="C299" s="18" t="s">
        <v>303</v>
      </c>
      <c r="D299" s="17">
        <v>2022</v>
      </c>
      <c r="E299" s="15">
        <v>44728</v>
      </c>
      <c r="F299" s="16">
        <v>6</v>
      </c>
      <c r="G299" s="71"/>
      <c r="H299" s="3">
        <v>16.318000000000001</v>
      </c>
      <c r="I299" s="3">
        <v>0.19900000000000001</v>
      </c>
      <c r="J299" s="3">
        <v>1.1160000000000001</v>
      </c>
      <c r="K299" s="3">
        <v>24.966999999999999</v>
      </c>
      <c r="L299" s="76">
        <v>7.23</v>
      </c>
      <c r="M299" s="76"/>
      <c r="N299" s="76">
        <v>5.4710000000000001</v>
      </c>
      <c r="O299" s="76">
        <v>1.1279999999999999</v>
      </c>
      <c r="P299" s="3"/>
      <c r="Q299" s="3">
        <v>16.87</v>
      </c>
      <c r="R299" s="13">
        <f t="shared" si="11"/>
        <v>73.299000000000007</v>
      </c>
      <c r="S299" s="14">
        <f t="shared" si="10"/>
        <v>146.59800000000001</v>
      </c>
      <c r="T299" s="12"/>
      <c r="U299" s="12"/>
      <c r="CD299" s="27" t="s">
        <v>665</v>
      </c>
    </row>
    <row r="300" spans="1:82" ht="28.5" hidden="1" x14ac:dyDescent="0.45">
      <c r="A300" s="19" t="s">
        <v>614</v>
      </c>
      <c r="B300" s="17" t="s">
        <v>403</v>
      </c>
      <c r="C300" s="18" t="s">
        <v>297</v>
      </c>
      <c r="D300" s="17">
        <v>2022</v>
      </c>
      <c r="E300" s="78">
        <v>44735</v>
      </c>
      <c r="F300" s="16">
        <v>14</v>
      </c>
      <c r="G300" s="71"/>
      <c r="H300" s="3">
        <v>131.88900000000001</v>
      </c>
      <c r="I300" s="3">
        <v>3.6110000000000002</v>
      </c>
      <c r="J300" s="3"/>
      <c r="K300" s="3">
        <v>3.145</v>
      </c>
      <c r="L300" s="76">
        <v>-1</v>
      </c>
      <c r="M300" s="76"/>
      <c r="N300" s="76">
        <v>3.3780000000000001</v>
      </c>
      <c r="O300" s="76"/>
      <c r="P300" s="3"/>
      <c r="Q300" s="3">
        <v>67.141000000000005</v>
      </c>
      <c r="R300" s="13">
        <f t="shared" si="11"/>
        <v>208.16400000000004</v>
      </c>
      <c r="S300" s="14">
        <f t="shared" si="10"/>
        <v>416.32800000000009</v>
      </c>
      <c r="T300" s="12"/>
      <c r="U300" s="12"/>
      <c r="CD300" s="28" t="s">
        <v>668</v>
      </c>
    </row>
    <row r="301" spans="1:82" ht="28.5" hidden="1" x14ac:dyDescent="0.45">
      <c r="A301" s="19" t="s">
        <v>613</v>
      </c>
      <c r="B301" s="17" t="s">
        <v>403</v>
      </c>
      <c r="C301" s="18" t="s">
        <v>297</v>
      </c>
      <c r="D301" s="17">
        <v>2022</v>
      </c>
      <c r="E301" s="78">
        <v>44735</v>
      </c>
      <c r="F301" s="16">
        <v>16</v>
      </c>
      <c r="G301" s="71"/>
      <c r="H301" s="3">
        <v>100.137</v>
      </c>
      <c r="I301" s="3">
        <v>1.4119999999999999</v>
      </c>
      <c r="J301" s="3">
        <v>1.4E-2</v>
      </c>
      <c r="K301" s="3">
        <v>10.486000000000001</v>
      </c>
      <c r="L301" s="76">
        <v>18.501999999999999</v>
      </c>
      <c r="M301" s="76"/>
      <c r="N301" s="76">
        <v>0.38200000000000001</v>
      </c>
      <c r="O301" s="76">
        <v>2.6629999999999998</v>
      </c>
      <c r="P301" s="3"/>
      <c r="Q301" s="3">
        <v>57.96</v>
      </c>
      <c r="R301" s="13">
        <f t="shared" si="11"/>
        <v>191.55600000000004</v>
      </c>
      <c r="S301" s="14">
        <f t="shared" si="10"/>
        <v>383.11200000000008</v>
      </c>
      <c r="T301" s="12"/>
      <c r="U301" s="12"/>
      <c r="CD301" s="27" t="s">
        <v>667</v>
      </c>
    </row>
    <row r="302" spans="1:82" ht="14.25" hidden="1" x14ac:dyDescent="0.45">
      <c r="A302" s="19" t="s">
        <v>615</v>
      </c>
      <c r="B302" s="17" t="s">
        <v>403</v>
      </c>
      <c r="C302" s="18" t="s">
        <v>297</v>
      </c>
      <c r="D302" s="17">
        <v>2022</v>
      </c>
      <c r="E302" s="78">
        <v>44735</v>
      </c>
      <c r="F302" s="16">
        <v>21</v>
      </c>
      <c r="G302" s="71"/>
      <c r="H302" s="3">
        <v>14.64</v>
      </c>
      <c r="I302" s="3">
        <v>3.5999999999999997E-2</v>
      </c>
      <c r="J302" s="3"/>
      <c r="K302" s="3">
        <v>16.265000000000001</v>
      </c>
      <c r="L302" s="76">
        <v>0.30299999999999999</v>
      </c>
      <c r="M302" s="76"/>
      <c r="N302" s="76"/>
      <c r="O302" s="76">
        <v>1.147</v>
      </c>
      <c r="P302" s="3"/>
      <c r="Q302" s="3">
        <v>11.028</v>
      </c>
      <c r="R302" s="13">
        <f t="shared" si="11"/>
        <v>43.419000000000004</v>
      </c>
      <c r="S302" s="14">
        <f t="shared" si="10"/>
        <v>86.838000000000008</v>
      </c>
      <c r="T302" s="12"/>
      <c r="U302" s="12"/>
      <c r="CD302" s="27" t="s">
        <v>308</v>
      </c>
    </row>
    <row r="303" spans="1:82" ht="14.25" hidden="1" x14ac:dyDescent="0.45">
      <c r="A303" s="19" t="s">
        <v>616</v>
      </c>
      <c r="B303" s="17" t="s">
        <v>398</v>
      </c>
      <c r="C303" s="18" t="s">
        <v>303</v>
      </c>
      <c r="D303" s="17">
        <v>2022</v>
      </c>
      <c r="E303" s="15">
        <v>44776</v>
      </c>
      <c r="F303" s="16">
        <v>1</v>
      </c>
      <c r="G303" s="71"/>
      <c r="H303" s="3">
        <v>0.224</v>
      </c>
      <c r="I303" s="3">
        <v>0.17799999999999999</v>
      </c>
      <c r="J303" s="3"/>
      <c r="K303" s="3">
        <v>1.4139999999999999</v>
      </c>
      <c r="L303" s="76">
        <v>2.274</v>
      </c>
      <c r="M303" s="76"/>
      <c r="N303" s="76">
        <v>5.0410000000000004</v>
      </c>
      <c r="O303" s="76">
        <v>-1</v>
      </c>
      <c r="P303" s="3"/>
      <c r="Q303" s="3">
        <v>0.23499999999999999</v>
      </c>
      <c r="R303" s="13">
        <f t="shared" si="11"/>
        <v>8.3659999999999997</v>
      </c>
      <c r="S303" s="14">
        <f t="shared" si="10"/>
        <v>16.731999999999999</v>
      </c>
      <c r="T303" s="12"/>
      <c r="U303" s="12"/>
      <c r="CD303" s="27" t="s">
        <v>654</v>
      </c>
    </row>
    <row r="304" spans="1:82" ht="14.25" hidden="1" x14ac:dyDescent="0.45">
      <c r="A304" s="19" t="s">
        <v>617</v>
      </c>
      <c r="B304" s="17" t="s">
        <v>398</v>
      </c>
      <c r="C304" s="18" t="s">
        <v>303</v>
      </c>
      <c r="D304" s="17">
        <v>2022</v>
      </c>
      <c r="E304" s="15">
        <v>44776</v>
      </c>
      <c r="F304" s="16">
        <v>3</v>
      </c>
      <c r="G304" s="71"/>
      <c r="H304" s="3">
        <v>4.2729999999999997</v>
      </c>
      <c r="I304" s="3">
        <v>0.68200000000000005</v>
      </c>
      <c r="J304" s="3">
        <v>2.5999999999999999E-2</v>
      </c>
      <c r="K304" s="3">
        <v>12.824</v>
      </c>
      <c r="L304" s="76">
        <v>1.159</v>
      </c>
      <c r="M304" s="76"/>
      <c r="N304" s="76">
        <v>0.49299999999999999</v>
      </c>
      <c r="O304" s="76"/>
      <c r="P304" s="3"/>
      <c r="Q304" s="3">
        <v>3.266</v>
      </c>
      <c r="R304" s="13">
        <f t="shared" si="11"/>
        <v>22.722999999999999</v>
      </c>
      <c r="S304" s="14">
        <f t="shared" si="10"/>
        <v>45.445999999999998</v>
      </c>
      <c r="T304" s="12"/>
      <c r="U304" s="12"/>
    </row>
    <row r="305" spans="1:91" ht="14.25" hidden="1" x14ac:dyDescent="0.45">
      <c r="A305" s="19" t="s">
        <v>618</v>
      </c>
      <c r="B305" s="17" t="s">
        <v>398</v>
      </c>
      <c r="C305" s="18" t="s">
        <v>297</v>
      </c>
      <c r="D305" s="17">
        <v>2022</v>
      </c>
      <c r="E305" s="15">
        <v>44776</v>
      </c>
      <c r="F305" s="16">
        <v>8</v>
      </c>
      <c r="G305" s="71"/>
      <c r="H305" s="3">
        <v>4.1909999999999998</v>
      </c>
      <c r="I305" s="3">
        <v>12.084</v>
      </c>
      <c r="J305" s="45">
        <v>2.3E-3</v>
      </c>
      <c r="K305" s="3">
        <v>18.309000000000001</v>
      </c>
      <c r="L305" s="76">
        <v>1.7999999999999999E-2</v>
      </c>
      <c r="M305" s="76"/>
      <c r="N305" s="76">
        <v>0.76100000000000001</v>
      </c>
      <c r="O305" s="76">
        <v>4.1890000000000001</v>
      </c>
      <c r="P305" s="3"/>
      <c r="Q305" s="3">
        <v>8.7840000000000007</v>
      </c>
      <c r="R305" s="13">
        <f t="shared" si="11"/>
        <v>48.338300000000004</v>
      </c>
      <c r="S305" s="14">
        <f t="shared" si="10"/>
        <v>96.676600000000008</v>
      </c>
      <c r="T305" s="12"/>
      <c r="U305" s="12"/>
      <c r="CD305" s="28" t="s">
        <v>663</v>
      </c>
    </row>
    <row r="306" spans="1:91" ht="14.25" hidden="1" x14ac:dyDescent="0.45">
      <c r="A306" s="19" t="s">
        <v>619</v>
      </c>
      <c r="B306" s="17" t="s">
        <v>398</v>
      </c>
      <c r="C306" s="18" t="s">
        <v>297</v>
      </c>
      <c r="D306" s="17">
        <v>2022</v>
      </c>
      <c r="E306" s="15">
        <v>44776</v>
      </c>
      <c r="F306" s="16">
        <v>11</v>
      </c>
      <c r="G306" s="71"/>
      <c r="H306" s="3">
        <v>11.185</v>
      </c>
      <c r="I306" s="3">
        <v>3.0830000000000002</v>
      </c>
      <c r="J306" s="3">
        <v>2.4E-2</v>
      </c>
      <c r="K306" s="3">
        <v>16.023</v>
      </c>
      <c r="L306" s="76">
        <v>9.1999999999999998E-2</v>
      </c>
      <c r="M306" s="76"/>
      <c r="N306" s="76">
        <v>0.81699999999999995</v>
      </c>
      <c r="O306" s="76">
        <v>-1</v>
      </c>
      <c r="P306" s="3"/>
      <c r="Q306" s="3">
        <v>13.315</v>
      </c>
      <c r="R306" s="13">
        <f t="shared" si="11"/>
        <v>43.538999999999994</v>
      </c>
      <c r="S306" s="14">
        <f t="shared" si="10"/>
        <v>87.077999999999989</v>
      </c>
      <c r="T306" s="12"/>
      <c r="U306" s="12">
        <v>1</v>
      </c>
      <c r="CD306" s="28" t="s">
        <v>655</v>
      </c>
    </row>
    <row r="307" spans="1:91" ht="14.25" hidden="1" x14ac:dyDescent="0.45">
      <c r="A307" s="19" t="s">
        <v>620</v>
      </c>
      <c r="B307" s="17" t="s">
        <v>406</v>
      </c>
      <c r="C307" s="18" t="s">
        <v>303</v>
      </c>
      <c r="D307" s="17">
        <v>2022</v>
      </c>
      <c r="E307" s="78">
        <v>44783</v>
      </c>
      <c r="F307" s="16">
        <v>4</v>
      </c>
      <c r="G307" s="71"/>
      <c r="H307" s="3">
        <v>20.07</v>
      </c>
      <c r="I307" s="3"/>
      <c r="J307" s="3">
        <v>1.0999999999999999E-2</v>
      </c>
      <c r="K307" s="3">
        <v>0.98099999999999998</v>
      </c>
      <c r="L307" s="76">
        <v>-1</v>
      </c>
      <c r="M307" s="76"/>
      <c r="N307" s="76">
        <v>0.04</v>
      </c>
      <c r="O307" s="76">
        <v>0.56499999999999995</v>
      </c>
      <c r="P307" s="3"/>
      <c r="Q307" s="3">
        <v>0.45600000000000002</v>
      </c>
      <c r="R307" s="13">
        <f t="shared" si="11"/>
        <v>21.123000000000001</v>
      </c>
      <c r="S307" s="14">
        <f t="shared" si="10"/>
        <v>42.246000000000002</v>
      </c>
      <c r="T307" s="12"/>
      <c r="U307" s="12"/>
      <c r="CD307" s="28" t="s">
        <v>656</v>
      </c>
    </row>
    <row r="308" spans="1:91" ht="14.25" hidden="1" x14ac:dyDescent="0.45">
      <c r="A308" s="19" t="s">
        <v>621</v>
      </c>
      <c r="B308" s="17" t="s">
        <v>406</v>
      </c>
      <c r="C308" s="18" t="s">
        <v>297</v>
      </c>
      <c r="D308" s="17">
        <v>2022</v>
      </c>
      <c r="E308" s="15">
        <v>44783</v>
      </c>
      <c r="F308" s="16">
        <v>6</v>
      </c>
      <c r="G308" s="71"/>
      <c r="H308" s="3">
        <v>13.73</v>
      </c>
      <c r="I308" s="3">
        <v>11.907999999999999</v>
      </c>
      <c r="J308" s="3">
        <v>1.4E-2</v>
      </c>
      <c r="K308" s="3">
        <v>10.061999999999999</v>
      </c>
      <c r="L308" s="76">
        <v>7.8019999999999996</v>
      </c>
      <c r="M308" s="76"/>
      <c r="N308" s="76">
        <v>2.133</v>
      </c>
      <c r="O308" s="76">
        <v>1.022</v>
      </c>
      <c r="P308" s="3"/>
      <c r="Q308" s="3">
        <v>11.548999999999999</v>
      </c>
      <c r="R308" s="13">
        <f t="shared" si="11"/>
        <v>58.22</v>
      </c>
      <c r="S308" s="14">
        <f t="shared" si="10"/>
        <v>116.44</v>
      </c>
      <c r="T308" s="12"/>
      <c r="U308" s="12">
        <v>50</v>
      </c>
      <c r="CD308" s="27" t="s">
        <v>661</v>
      </c>
    </row>
    <row r="309" spans="1:91" ht="14.25" hidden="1" x14ac:dyDescent="0.45">
      <c r="A309" s="19" t="s">
        <v>622</v>
      </c>
      <c r="B309" s="17" t="s">
        <v>406</v>
      </c>
      <c r="C309" s="18" t="s">
        <v>297</v>
      </c>
      <c r="D309" s="17">
        <v>2022</v>
      </c>
      <c r="E309" s="15">
        <v>44784</v>
      </c>
      <c r="F309" s="16">
        <v>7</v>
      </c>
      <c r="G309" s="71"/>
      <c r="H309" s="3">
        <v>67.429000000000002</v>
      </c>
      <c r="I309" s="3">
        <v>4.8920000000000003</v>
      </c>
      <c r="J309" s="3">
        <v>1.9E-2</v>
      </c>
      <c r="K309" s="3">
        <v>23.439</v>
      </c>
      <c r="L309" s="76">
        <v>-1</v>
      </c>
      <c r="M309" s="76"/>
      <c r="N309" s="76">
        <v>1.4690000000000001</v>
      </c>
      <c r="O309" s="76">
        <v>1.026</v>
      </c>
      <c r="P309" s="3"/>
      <c r="Q309" s="3">
        <v>3.9020000000000001</v>
      </c>
      <c r="R309" s="13">
        <f t="shared" si="11"/>
        <v>101.17599999999999</v>
      </c>
      <c r="S309" s="14">
        <f t="shared" si="10"/>
        <v>202.35199999999998</v>
      </c>
      <c r="T309" s="12"/>
      <c r="U309" s="12"/>
      <c r="CD309" s="27" t="s">
        <v>657</v>
      </c>
    </row>
    <row r="310" spans="1:91" ht="28.5" hidden="1" x14ac:dyDescent="0.45">
      <c r="A310" s="19" t="s">
        <v>623</v>
      </c>
      <c r="B310" s="17" t="s">
        <v>406</v>
      </c>
      <c r="C310" s="18" t="s">
        <v>303</v>
      </c>
      <c r="D310" s="17">
        <v>2022</v>
      </c>
      <c r="E310" s="78">
        <v>44783</v>
      </c>
      <c r="F310" s="16">
        <v>7</v>
      </c>
      <c r="G310" s="71"/>
      <c r="H310" s="3">
        <v>1.502</v>
      </c>
      <c r="I310" s="3"/>
      <c r="J310" s="3">
        <v>0.21199999999999999</v>
      </c>
      <c r="K310" s="3">
        <v>8.2140000000000004</v>
      </c>
      <c r="L310" s="76">
        <v>-1</v>
      </c>
      <c r="M310" s="76"/>
      <c r="N310" s="76">
        <v>13.361000000000001</v>
      </c>
      <c r="O310" s="76">
        <v>8.0850000000000009</v>
      </c>
      <c r="P310" s="3"/>
      <c r="Q310" s="3">
        <v>0.17899999999999999</v>
      </c>
      <c r="R310" s="13">
        <f t="shared" si="11"/>
        <v>30.553000000000001</v>
      </c>
      <c r="S310" s="14">
        <f t="shared" si="10"/>
        <v>61.106000000000002</v>
      </c>
      <c r="T310" s="12"/>
      <c r="U310" s="12"/>
      <c r="CD310" s="28" t="s">
        <v>662</v>
      </c>
    </row>
    <row r="311" spans="1:91" ht="14.25" hidden="1" x14ac:dyDescent="0.45">
      <c r="A311" s="19" t="s">
        <v>624</v>
      </c>
      <c r="B311" s="17" t="s">
        <v>407</v>
      </c>
      <c r="C311" s="18" t="s">
        <v>303</v>
      </c>
      <c r="D311" s="17">
        <v>2022</v>
      </c>
      <c r="E311" s="15">
        <v>44715</v>
      </c>
      <c r="F311" s="16">
        <v>13</v>
      </c>
      <c r="G311" s="71"/>
      <c r="H311" s="3">
        <v>35.768000000000001</v>
      </c>
      <c r="I311" s="3">
        <v>2.8000000000000001E-2</v>
      </c>
      <c r="J311" s="3">
        <v>1.6E-2</v>
      </c>
      <c r="K311" s="3">
        <v>0.64200000000000002</v>
      </c>
      <c r="L311" s="76">
        <v>-1</v>
      </c>
      <c r="M311" s="76"/>
      <c r="N311" s="76">
        <v>5.7000000000000002E-2</v>
      </c>
      <c r="O311" s="76"/>
      <c r="P311" s="3"/>
      <c r="Q311" s="3">
        <v>9.3149999999999995</v>
      </c>
      <c r="R311" s="13">
        <f t="shared" si="11"/>
        <v>44.826000000000001</v>
      </c>
      <c r="S311" s="14">
        <f t="shared" si="10"/>
        <v>89.652000000000001</v>
      </c>
      <c r="T311" s="12"/>
      <c r="U311" s="16">
        <v>7</v>
      </c>
      <c r="CD311" s="73" t="s">
        <v>658</v>
      </c>
    </row>
    <row r="312" spans="1:91" ht="28.5" hidden="1" x14ac:dyDescent="0.45">
      <c r="A312" s="19" t="s">
        <v>625</v>
      </c>
      <c r="B312" s="17" t="s">
        <v>407</v>
      </c>
      <c r="C312" s="18" t="s">
        <v>297</v>
      </c>
      <c r="D312" s="17">
        <v>2022</v>
      </c>
      <c r="E312" s="78">
        <v>44734</v>
      </c>
      <c r="F312" s="16">
        <v>14</v>
      </c>
      <c r="G312" s="71"/>
      <c r="H312" s="3">
        <v>62.451000000000001</v>
      </c>
      <c r="I312" s="3">
        <v>0.72799999999999998</v>
      </c>
      <c r="J312" s="3">
        <v>2.1000000000000001E-2</v>
      </c>
      <c r="K312" s="3">
        <v>5.0640000000000001</v>
      </c>
      <c r="L312" s="76">
        <v>-1</v>
      </c>
      <c r="M312" s="76"/>
      <c r="N312" s="76">
        <v>2.8140000000000001</v>
      </c>
      <c r="O312" s="76">
        <v>-1</v>
      </c>
      <c r="P312" s="3"/>
      <c r="Q312" s="3">
        <v>13.83</v>
      </c>
      <c r="R312" s="13">
        <f t="shared" si="11"/>
        <v>82.908000000000001</v>
      </c>
      <c r="S312" s="14">
        <f t="shared" si="10"/>
        <v>165.816</v>
      </c>
      <c r="T312" s="12"/>
      <c r="U312" s="12"/>
      <c r="CD312" s="27" t="s">
        <v>659</v>
      </c>
    </row>
    <row r="313" spans="1:91" ht="14.25" hidden="1" x14ac:dyDescent="0.45">
      <c r="A313" s="19" t="s">
        <v>626</v>
      </c>
      <c r="B313" s="17" t="s">
        <v>407</v>
      </c>
      <c r="C313" s="18" t="s">
        <v>303</v>
      </c>
      <c r="D313" s="17">
        <v>2022</v>
      </c>
      <c r="E313" s="78">
        <v>44734</v>
      </c>
      <c r="F313" s="16">
        <v>23</v>
      </c>
      <c r="G313" s="71"/>
      <c r="H313" s="3">
        <v>69.873000000000005</v>
      </c>
      <c r="I313" s="3"/>
      <c r="J313" s="3"/>
      <c r="K313" s="3">
        <v>1.1419999999999999</v>
      </c>
      <c r="L313" s="76">
        <v>-1</v>
      </c>
      <c r="M313" s="76"/>
      <c r="N313" s="76">
        <v>0.155</v>
      </c>
      <c r="O313" s="76">
        <v>0.219</v>
      </c>
      <c r="P313" s="3"/>
      <c r="Q313" s="3">
        <v>20.635000000000002</v>
      </c>
      <c r="R313" s="13">
        <f t="shared" si="11"/>
        <v>91.024000000000001</v>
      </c>
      <c r="S313" s="14">
        <f t="shared" si="10"/>
        <v>182.048</v>
      </c>
      <c r="T313" s="12"/>
      <c r="U313" s="12">
        <v>6</v>
      </c>
      <c r="CD313" s="27" t="s">
        <v>660</v>
      </c>
    </row>
    <row r="314" spans="1:91" ht="14.25" hidden="1" x14ac:dyDescent="0.45">
      <c r="A314" s="19" t="s">
        <v>627</v>
      </c>
      <c r="B314" s="17" t="s">
        <v>407</v>
      </c>
      <c r="C314" s="18" t="s">
        <v>297</v>
      </c>
      <c r="D314" s="17">
        <v>2022</v>
      </c>
      <c r="E314" s="78">
        <v>44734</v>
      </c>
      <c r="F314" s="16">
        <v>34</v>
      </c>
      <c r="G314" s="71"/>
      <c r="H314" s="3">
        <v>13.243</v>
      </c>
      <c r="I314" s="45">
        <v>4.5999999999999999E-3</v>
      </c>
      <c r="J314" s="3">
        <v>2.13</v>
      </c>
      <c r="K314" s="3">
        <v>11.651999999999999</v>
      </c>
      <c r="L314" s="76">
        <v>5.1449999999999996</v>
      </c>
      <c r="M314" s="76"/>
      <c r="N314" s="76">
        <v>1.1930000000000001</v>
      </c>
      <c r="O314" s="76"/>
      <c r="P314" s="3"/>
      <c r="Q314" s="3">
        <v>6.8540000000000001</v>
      </c>
      <c r="R314" s="13">
        <f t="shared" si="11"/>
        <v>40.221599999999995</v>
      </c>
      <c r="S314" s="14">
        <f t="shared" si="10"/>
        <v>80.44319999999999</v>
      </c>
      <c r="T314" s="12"/>
      <c r="U314" s="12"/>
      <c r="CD314" s="27" t="s">
        <v>669</v>
      </c>
    </row>
    <row r="315" spans="1:91" ht="14.25" hidden="1" x14ac:dyDescent="0.45">
      <c r="A315" s="19" t="s">
        <v>628</v>
      </c>
      <c r="B315" s="17" t="s">
        <v>407</v>
      </c>
      <c r="C315" s="18" t="s">
        <v>303</v>
      </c>
      <c r="D315" s="17">
        <v>2022</v>
      </c>
      <c r="E315" s="15">
        <v>44715</v>
      </c>
      <c r="F315" s="16">
        <v>36</v>
      </c>
      <c r="G315" s="71"/>
      <c r="H315" s="3">
        <v>62.685000000000002</v>
      </c>
      <c r="I315" s="3">
        <v>0.21299999999999999</v>
      </c>
      <c r="J315" s="3">
        <v>0.80800000000000005</v>
      </c>
      <c r="K315" s="3">
        <v>16.466000000000001</v>
      </c>
      <c r="L315" s="76">
        <v>-1</v>
      </c>
      <c r="M315" s="76"/>
      <c r="N315" s="76">
        <v>0.64100000000000001</v>
      </c>
      <c r="O315" s="76"/>
      <c r="P315" s="3"/>
      <c r="Q315" s="3">
        <v>24.747</v>
      </c>
      <c r="R315" s="13">
        <f t="shared" si="11"/>
        <v>104.56</v>
      </c>
      <c r="S315" s="14">
        <f t="shared" si="10"/>
        <v>209.12</v>
      </c>
      <c r="T315" s="12"/>
      <c r="U315" s="12">
        <v>2</v>
      </c>
      <c r="CD315" s="27" t="s">
        <v>670</v>
      </c>
    </row>
    <row r="316" spans="1:91" s="29" customFormat="1" ht="14.25" hidden="1" x14ac:dyDescent="0.45">
      <c r="A316" s="29" t="s">
        <v>629</v>
      </c>
      <c r="B316" s="30" t="s">
        <v>407</v>
      </c>
      <c r="C316" s="31" t="s">
        <v>303</v>
      </c>
      <c r="D316" s="30">
        <v>2022</v>
      </c>
      <c r="E316" s="48">
        <v>44715</v>
      </c>
      <c r="F316" s="49">
        <v>44</v>
      </c>
      <c r="G316" s="72"/>
      <c r="H316" s="57">
        <v>29.815999999999999</v>
      </c>
      <c r="I316" s="57">
        <v>0.72699999999999998</v>
      </c>
      <c r="J316" s="57">
        <v>2.5999999999999999E-2</v>
      </c>
      <c r="K316" s="57">
        <v>3.5999999999999997E-2</v>
      </c>
      <c r="L316" s="76">
        <v>-1</v>
      </c>
      <c r="M316" s="77"/>
      <c r="N316" s="77">
        <v>0.158</v>
      </c>
      <c r="O316" s="77">
        <v>0.16700000000000001</v>
      </c>
      <c r="P316" s="57"/>
      <c r="Q316" s="57">
        <v>11.384</v>
      </c>
      <c r="R316" s="40">
        <f t="shared" si="11"/>
        <v>41.314000000000007</v>
      </c>
      <c r="S316" s="42">
        <f t="shared" si="10"/>
        <v>82.628000000000014</v>
      </c>
      <c r="T316" s="39"/>
      <c r="U316" s="39">
        <v>6</v>
      </c>
      <c r="CD316" s="41" t="s">
        <v>656</v>
      </c>
    </row>
    <row r="317" spans="1:91" ht="14.25" hidden="1" customHeight="1" x14ac:dyDescent="0.45">
      <c r="A317" s="19" t="s">
        <v>231</v>
      </c>
      <c r="B317" s="18" t="s">
        <v>394</v>
      </c>
      <c r="C317" s="18" t="s">
        <v>303</v>
      </c>
      <c r="D317" s="17">
        <v>2019</v>
      </c>
      <c r="E317" s="50">
        <v>43703</v>
      </c>
      <c r="F317" s="17">
        <v>6</v>
      </c>
      <c r="G317" s="70">
        <v>-1</v>
      </c>
      <c r="H317">
        <v>-1</v>
      </c>
      <c r="I317">
        <v>-1</v>
      </c>
      <c r="J317">
        <v>-1</v>
      </c>
      <c r="K317">
        <v>-1</v>
      </c>
      <c r="L317">
        <v>-1</v>
      </c>
      <c r="M317">
        <v>-1</v>
      </c>
      <c r="N317">
        <v>-1</v>
      </c>
      <c r="O317">
        <v>-1</v>
      </c>
      <c r="P317">
        <v>-1</v>
      </c>
      <c r="Q317">
        <v>-1</v>
      </c>
      <c r="R317">
        <v>-1</v>
      </c>
      <c r="S317" s="62">
        <v>-1</v>
      </c>
      <c r="T317">
        <v>0</v>
      </c>
      <c r="U317">
        <v>16</v>
      </c>
      <c r="V317">
        <v>-1</v>
      </c>
      <c r="W317">
        <v>-1</v>
      </c>
      <c r="X317">
        <v>-1</v>
      </c>
      <c r="Y317">
        <v>-1</v>
      </c>
      <c r="Z317">
        <v>-1</v>
      </c>
      <c r="AA317">
        <v>-1</v>
      </c>
      <c r="AB317">
        <v>-1</v>
      </c>
      <c r="AC317">
        <v>-1</v>
      </c>
      <c r="AD317">
        <v>-1</v>
      </c>
      <c r="AE317">
        <v>-1</v>
      </c>
      <c r="AF317">
        <v>-1</v>
      </c>
      <c r="AG317">
        <v>-1</v>
      </c>
      <c r="AH317">
        <v>-1</v>
      </c>
      <c r="AI317">
        <v>-1</v>
      </c>
      <c r="AJ317">
        <v>-1</v>
      </c>
      <c r="AK317">
        <v>-1</v>
      </c>
      <c r="AL317">
        <v>-1</v>
      </c>
      <c r="AM317">
        <v>-1</v>
      </c>
      <c r="AN317">
        <v>-1</v>
      </c>
      <c r="AO317">
        <v>-1</v>
      </c>
      <c r="AP317">
        <v>-1</v>
      </c>
      <c r="AQ317">
        <v>-1</v>
      </c>
      <c r="AR317">
        <v>-1</v>
      </c>
      <c r="AS317">
        <v>-1</v>
      </c>
      <c r="AT317">
        <v>-1</v>
      </c>
      <c r="AU317">
        <v>-1</v>
      </c>
      <c r="AV317">
        <v>-1</v>
      </c>
      <c r="AW317">
        <v>-1</v>
      </c>
      <c r="AX317">
        <v>-1</v>
      </c>
      <c r="AY317">
        <v>-1</v>
      </c>
      <c r="AZ317">
        <v>-1</v>
      </c>
      <c r="BA317">
        <v>-1</v>
      </c>
      <c r="BB317">
        <v>-1</v>
      </c>
      <c r="BC317">
        <v>-1</v>
      </c>
      <c r="BD317">
        <v>-1</v>
      </c>
      <c r="BE317">
        <v>-1</v>
      </c>
      <c r="BF317">
        <v>-1</v>
      </c>
      <c r="BG317">
        <v>-1</v>
      </c>
      <c r="BH317">
        <v>-1</v>
      </c>
      <c r="BO317">
        <v>-1</v>
      </c>
      <c r="BP317">
        <v>-1</v>
      </c>
      <c r="BQ317">
        <v>-1</v>
      </c>
      <c r="BR317">
        <v>-1</v>
      </c>
      <c r="BS317">
        <v>-1</v>
      </c>
      <c r="BT317">
        <v>-1</v>
      </c>
      <c r="BU317">
        <v>-1</v>
      </c>
      <c r="CD317">
        <v>209</v>
      </c>
      <c r="CM317" s="28"/>
    </row>
    <row r="318" spans="1:91" ht="14.25" hidden="1" customHeight="1" x14ac:dyDescent="0.45">
      <c r="A318" s="19" t="s">
        <v>231</v>
      </c>
      <c r="B318" s="18" t="s">
        <v>394</v>
      </c>
      <c r="C318" s="18" t="s">
        <v>303</v>
      </c>
      <c r="D318" s="17">
        <v>2019</v>
      </c>
      <c r="E318" s="50">
        <v>43703</v>
      </c>
      <c r="F318" s="17">
        <v>9</v>
      </c>
      <c r="G318">
        <v>-1</v>
      </c>
      <c r="H318">
        <v>-1</v>
      </c>
      <c r="I318">
        <v>-1</v>
      </c>
      <c r="J318">
        <v>-1</v>
      </c>
      <c r="K318">
        <v>-1</v>
      </c>
      <c r="L318">
        <v>-1</v>
      </c>
      <c r="M318">
        <v>-1</v>
      </c>
      <c r="N318">
        <v>-1</v>
      </c>
      <c r="O318">
        <v>-1</v>
      </c>
      <c r="P318">
        <v>-1</v>
      </c>
      <c r="Q318">
        <v>-1</v>
      </c>
      <c r="R318">
        <v>-1</v>
      </c>
      <c r="S318" s="62">
        <v>-1</v>
      </c>
      <c r="T318">
        <v>1</v>
      </c>
      <c r="U318">
        <v>0</v>
      </c>
      <c r="V318">
        <v>-1</v>
      </c>
      <c r="W318">
        <v>-1</v>
      </c>
      <c r="X318">
        <v>-1</v>
      </c>
      <c r="Y318">
        <v>-1</v>
      </c>
      <c r="Z318">
        <v>-1</v>
      </c>
      <c r="AA318">
        <v>-1</v>
      </c>
      <c r="AB318">
        <v>-1</v>
      </c>
      <c r="AC318">
        <v>-1</v>
      </c>
      <c r="AD318">
        <v>-1</v>
      </c>
      <c r="AE318">
        <v>-1</v>
      </c>
      <c r="AF318">
        <v>-1</v>
      </c>
      <c r="AG318">
        <v>-1</v>
      </c>
      <c r="AH318">
        <v>-1</v>
      </c>
      <c r="AI318">
        <v>-1</v>
      </c>
      <c r="AJ318">
        <v>-1</v>
      </c>
      <c r="AK318">
        <v>-1</v>
      </c>
      <c r="AL318">
        <v>-1</v>
      </c>
      <c r="AM318">
        <v>-1</v>
      </c>
      <c r="AN318">
        <v>-1</v>
      </c>
      <c r="AO318">
        <v>-1</v>
      </c>
      <c r="AP318">
        <v>-1</v>
      </c>
      <c r="AQ318">
        <v>-1</v>
      </c>
      <c r="AR318">
        <v>-1</v>
      </c>
      <c r="AS318">
        <v>-1</v>
      </c>
      <c r="AT318">
        <v>-1</v>
      </c>
      <c r="AU318">
        <v>-1</v>
      </c>
      <c r="AV318">
        <v>-1</v>
      </c>
      <c r="AW318">
        <v>-1</v>
      </c>
      <c r="AX318">
        <v>-1</v>
      </c>
      <c r="AY318">
        <v>-1</v>
      </c>
      <c r="AZ318">
        <v>-1</v>
      </c>
      <c r="BA318">
        <v>-1</v>
      </c>
      <c r="BB318">
        <v>-1</v>
      </c>
      <c r="BC318">
        <v>-1</v>
      </c>
      <c r="BD318">
        <v>-1</v>
      </c>
      <c r="BE318">
        <v>-1</v>
      </c>
      <c r="BF318">
        <v>-1</v>
      </c>
      <c r="BG318">
        <v>-1</v>
      </c>
      <c r="BH318">
        <v>-1</v>
      </c>
      <c r="BO318">
        <v>-1</v>
      </c>
      <c r="BP318">
        <v>-1</v>
      </c>
      <c r="BQ318">
        <v>-1</v>
      </c>
      <c r="BR318">
        <v>-1</v>
      </c>
      <c r="BS318">
        <v>-1</v>
      </c>
      <c r="BT318">
        <v>-1</v>
      </c>
      <c r="BU318">
        <v>-1</v>
      </c>
      <c r="CD318">
        <v>212</v>
      </c>
      <c r="CM318" s="28"/>
    </row>
    <row r="319" spans="1:91" ht="14.25" hidden="1" customHeight="1" x14ac:dyDescent="0.45">
      <c r="A319" s="19" t="s">
        <v>231</v>
      </c>
      <c r="B319" s="18" t="s">
        <v>394</v>
      </c>
      <c r="C319" s="18" t="s">
        <v>303</v>
      </c>
      <c r="D319" s="17">
        <v>2019</v>
      </c>
      <c r="E319" s="50">
        <v>43703</v>
      </c>
      <c r="F319" s="17">
        <v>1</v>
      </c>
      <c r="G319">
        <v>-1</v>
      </c>
      <c r="H319">
        <v>-1</v>
      </c>
      <c r="I319">
        <v>-1</v>
      </c>
      <c r="J319">
        <v>-1</v>
      </c>
      <c r="K319">
        <v>-1</v>
      </c>
      <c r="L319">
        <v>-1</v>
      </c>
      <c r="M319">
        <v>-1</v>
      </c>
      <c r="N319">
        <v>-1</v>
      </c>
      <c r="O319">
        <v>-1</v>
      </c>
      <c r="P319">
        <v>-1</v>
      </c>
      <c r="Q319">
        <v>-1</v>
      </c>
      <c r="R319">
        <v>-1</v>
      </c>
      <c r="S319" s="62">
        <v>-1</v>
      </c>
      <c r="T319">
        <v>6</v>
      </c>
      <c r="U319">
        <v>26</v>
      </c>
      <c r="V319">
        <v>-1</v>
      </c>
      <c r="W319">
        <v>-1</v>
      </c>
      <c r="X319">
        <v>-1</v>
      </c>
      <c r="Y319">
        <v>-1</v>
      </c>
      <c r="Z319">
        <v>-1</v>
      </c>
      <c r="AA319">
        <v>-1</v>
      </c>
      <c r="AB319">
        <v>-1</v>
      </c>
      <c r="AC319">
        <v>-1</v>
      </c>
      <c r="AD319">
        <v>-1</v>
      </c>
      <c r="AE319">
        <v>-1</v>
      </c>
      <c r="AF319">
        <v>-1</v>
      </c>
      <c r="AG319">
        <v>-1</v>
      </c>
      <c r="AH319">
        <v>-1</v>
      </c>
      <c r="AI319">
        <v>-1</v>
      </c>
      <c r="AJ319">
        <v>-1</v>
      </c>
      <c r="AK319">
        <v>-1</v>
      </c>
      <c r="AL319">
        <v>-1</v>
      </c>
      <c r="AM319">
        <v>-1</v>
      </c>
      <c r="AN319">
        <v>-1</v>
      </c>
      <c r="AO319">
        <v>-1</v>
      </c>
      <c r="AP319">
        <v>-1</v>
      </c>
      <c r="AQ319">
        <v>-1</v>
      </c>
      <c r="AR319">
        <v>-1</v>
      </c>
      <c r="AS319">
        <v>-1</v>
      </c>
      <c r="AT319">
        <v>-1</v>
      </c>
      <c r="AU319">
        <v>-1</v>
      </c>
      <c r="AV319">
        <v>-1</v>
      </c>
      <c r="AW319">
        <v>-1</v>
      </c>
      <c r="AX319">
        <v>-1</v>
      </c>
      <c r="AY319">
        <v>-1</v>
      </c>
      <c r="AZ319">
        <v>-1</v>
      </c>
      <c r="BA319">
        <v>-1</v>
      </c>
      <c r="BB319">
        <v>-1</v>
      </c>
      <c r="BC319">
        <v>-1</v>
      </c>
      <c r="BD319">
        <v>-1</v>
      </c>
      <c r="BE319">
        <v>-1</v>
      </c>
      <c r="BF319">
        <v>-1</v>
      </c>
      <c r="BG319">
        <v>-1</v>
      </c>
      <c r="BH319">
        <v>-1</v>
      </c>
      <c r="BO319">
        <v>-1</v>
      </c>
      <c r="BP319">
        <v>-1</v>
      </c>
      <c r="BQ319">
        <v>-1</v>
      </c>
      <c r="BR319">
        <v>-1</v>
      </c>
      <c r="BS319">
        <v>-1</v>
      </c>
      <c r="BT319">
        <v>-1</v>
      </c>
      <c r="BU319">
        <v>-1</v>
      </c>
      <c r="CD319">
        <v>204</v>
      </c>
      <c r="CM319" s="28"/>
    </row>
    <row r="320" spans="1:91" ht="14.25" hidden="1" customHeight="1" x14ac:dyDescent="0.45">
      <c r="A320" s="19" t="s">
        <v>231</v>
      </c>
      <c r="B320" s="18" t="s">
        <v>394</v>
      </c>
      <c r="C320" s="18" t="s">
        <v>303</v>
      </c>
      <c r="D320" s="17">
        <v>2019</v>
      </c>
      <c r="E320" s="50">
        <v>43703</v>
      </c>
      <c r="F320" s="17">
        <v>7</v>
      </c>
      <c r="G320">
        <v>-1</v>
      </c>
      <c r="H320">
        <v>-1</v>
      </c>
      <c r="I320">
        <v>-1</v>
      </c>
      <c r="J320">
        <v>-1</v>
      </c>
      <c r="K320">
        <v>-1</v>
      </c>
      <c r="L320">
        <v>-1</v>
      </c>
      <c r="M320">
        <v>-1</v>
      </c>
      <c r="N320">
        <v>-1</v>
      </c>
      <c r="O320">
        <v>-1</v>
      </c>
      <c r="P320">
        <v>-1</v>
      </c>
      <c r="Q320">
        <v>-1</v>
      </c>
      <c r="R320">
        <v>-1</v>
      </c>
      <c r="S320" s="62">
        <v>-1</v>
      </c>
      <c r="T320">
        <v>2</v>
      </c>
      <c r="U320">
        <v>4</v>
      </c>
      <c r="V320">
        <v>-1</v>
      </c>
      <c r="W320">
        <v>-1</v>
      </c>
      <c r="X320">
        <v>-1</v>
      </c>
      <c r="Y320">
        <v>-1</v>
      </c>
      <c r="Z320">
        <v>-1</v>
      </c>
      <c r="AA320">
        <v>-1</v>
      </c>
      <c r="AB320">
        <v>-1</v>
      </c>
      <c r="AC320">
        <v>-1</v>
      </c>
      <c r="AD320">
        <v>-1</v>
      </c>
      <c r="AE320">
        <v>-1</v>
      </c>
      <c r="AF320">
        <v>-1</v>
      </c>
      <c r="AG320">
        <v>-1</v>
      </c>
      <c r="AH320">
        <v>-1</v>
      </c>
      <c r="AI320">
        <v>-1</v>
      </c>
      <c r="AJ320">
        <v>-1</v>
      </c>
      <c r="AK320">
        <v>-1</v>
      </c>
      <c r="AL320">
        <v>-1</v>
      </c>
      <c r="AM320">
        <v>-1</v>
      </c>
      <c r="AN320">
        <v>-1</v>
      </c>
      <c r="AO320">
        <v>-1</v>
      </c>
      <c r="AP320">
        <v>-1</v>
      </c>
      <c r="AQ320">
        <v>-1</v>
      </c>
      <c r="AR320">
        <v>-1</v>
      </c>
      <c r="AS320">
        <v>-1</v>
      </c>
      <c r="AT320">
        <v>-1</v>
      </c>
      <c r="AU320">
        <v>-1</v>
      </c>
      <c r="AV320">
        <v>-1</v>
      </c>
      <c r="AW320">
        <v>-1</v>
      </c>
      <c r="AX320">
        <v>-1</v>
      </c>
      <c r="AY320">
        <v>-1</v>
      </c>
      <c r="AZ320">
        <v>-1</v>
      </c>
      <c r="BA320">
        <v>-1</v>
      </c>
      <c r="BB320">
        <v>-1</v>
      </c>
      <c r="BC320">
        <v>-1</v>
      </c>
      <c r="BD320">
        <v>-1</v>
      </c>
      <c r="BE320">
        <v>-1</v>
      </c>
      <c r="BF320">
        <v>-1</v>
      </c>
      <c r="BG320">
        <v>-1</v>
      </c>
      <c r="BH320">
        <v>-1</v>
      </c>
      <c r="BO320">
        <v>-1</v>
      </c>
      <c r="BP320">
        <v>-1</v>
      </c>
      <c r="BQ320">
        <v>-1</v>
      </c>
      <c r="BR320">
        <v>-1</v>
      </c>
      <c r="BS320">
        <v>-1</v>
      </c>
      <c r="BT320">
        <v>-1</v>
      </c>
      <c r="BU320">
        <v>-1</v>
      </c>
      <c r="CD320">
        <v>210</v>
      </c>
      <c r="CM320" s="28"/>
    </row>
    <row r="321" spans="1:91" ht="14.25" hidden="1" customHeight="1" x14ac:dyDescent="0.45">
      <c r="A321" s="19" t="s">
        <v>231</v>
      </c>
      <c r="B321" s="18" t="s">
        <v>394</v>
      </c>
      <c r="C321" s="18" t="s">
        <v>303</v>
      </c>
      <c r="D321" s="17">
        <v>2019</v>
      </c>
      <c r="E321" s="50">
        <v>43703</v>
      </c>
      <c r="F321" s="17">
        <v>13</v>
      </c>
      <c r="G321">
        <v>-1</v>
      </c>
      <c r="H321">
        <v>-1</v>
      </c>
      <c r="I321">
        <v>-1</v>
      </c>
      <c r="J321">
        <v>-1</v>
      </c>
      <c r="K321">
        <v>-1</v>
      </c>
      <c r="L321">
        <v>-1</v>
      </c>
      <c r="M321">
        <v>-1</v>
      </c>
      <c r="N321">
        <v>-1</v>
      </c>
      <c r="O321">
        <v>-1</v>
      </c>
      <c r="P321">
        <v>-1</v>
      </c>
      <c r="Q321">
        <v>-1</v>
      </c>
      <c r="R321">
        <v>-1</v>
      </c>
      <c r="S321" s="62">
        <v>-1</v>
      </c>
      <c r="T321">
        <v>0</v>
      </c>
      <c r="U321">
        <v>11</v>
      </c>
      <c r="V321">
        <v>-1</v>
      </c>
      <c r="W321">
        <v>-1</v>
      </c>
      <c r="X321">
        <v>-1</v>
      </c>
      <c r="Y321">
        <v>-1</v>
      </c>
      <c r="Z321">
        <v>-1</v>
      </c>
      <c r="AA321">
        <v>-1</v>
      </c>
      <c r="AB321">
        <v>-1</v>
      </c>
      <c r="AC321">
        <v>-1</v>
      </c>
      <c r="AD321">
        <v>-1</v>
      </c>
      <c r="AE321">
        <v>-1</v>
      </c>
      <c r="AF321">
        <v>-1</v>
      </c>
      <c r="AG321">
        <v>-1</v>
      </c>
      <c r="AH321">
        <v>-1</v>
      </c>
      <c r="AI321">
        <v>-1</v>
      </c>
      <c r="AJ321">
        <v>-1</v>
      </c>
      <c r="AK321">
        <v>-1</v>
      </c>
      <c r="AL321">
        <v>-1</v>
      </c>
      <c r="AM321">
        <v>-1</v>
      </c>
      <c r="AN321">
        <v>-1</v>
      </c>
      <c r="AO321">
        <v>-1</v>
      </c>
      <c r="AP321">
        <v>-1</v>
      </c>
      <c r="AQ321">
        <v>-1</v>
      </c>
      <c r="AR321">
        <v>-1</v>
      </c>
      <c r="AS321">
        <v>-1</v>
      </c>
      <c r="AT321">
        <v>-1</v>
      </c>
      <c r="AU321">
        <v>-1</v>
      </c>
      <c r="AV321">
        <v>-1</v>
      </c>
      <c r="AW321">
        <v>-1</v>
      </c>
      <c r="AX321">
        <v>-1</v>
      </c>
      <c r="AY321">
        <v>-1</v>
      </c>
      <c r="AZ321">
        <v>-1</v>
      </c>
      <c r="BA321">
        <v>-1</v>
      </c>
      <c r="BB321">
        <v>-1</v>
      </c>
      <c r="BC321">
        <v>-1</v>
      </c>
      <c r="BD321">
        <v>-1</v>
      </c>
      <c r="BE321">
        <v>-1</v>
      </c>
      <c r="BF321">
        <v>-1</v>
      </c>
      <c r="BG321">
        <v>-1</v>
      </c>
      <c r="BH321">
        <v>-1</v>
      </c>
      <c r="BO321">
        <v>-1</v>
      </c>
      <c r="BP321">
        <v>-1</v>
      </c>
      <c r="BQ321">
        <v>-1</v>
      </c>
      <c r="BR321">
        <v>-1</v>
      </c>
      <c r="BS321">
        <v>-1</v>
      </c>
      <c r="BT321">
        <v>-1</v>
      </c>
      <c r="BU321">
        <v>-1</v>
      </c>
      <c r="CD321">
        <v>216</v>
      </c>
      <c r="CM321" s="28"/>
    </row>
    <row r="322" spans="1:91" ht="15" hidden="1" customHeight="1" x14ac:dyDescent="0.45">
      <c r="A322" s="19" t="s">
        <v>231</v>
      </c>
      <c r="B322" s="18" t="s">
        <v>394</v>
      </c>
      <c r="C322" s="18" t="s">
        <v>303</v>
      </c>
      <c r="D322" s="17">
        <v>2019</v>
      </c>
      <c r="E322" s="50">
        <v>43703</v>
      </c>
      <c r="F322">
        <v>12</v>
      </c>
      <c r="G322">
        <v>-1</v>
      </c>
      <c r="H322">
        <v>-1</v>
      </c>
      <c r="I322">
        <v>-1</v>
      </c>
      <c r="J322">
        <v>-1</v>
      </c>
      <c r="K322">
        <v>-1</v>
      </c>
      <c r="L322">
        <v>-1</v>
      </c>
      <c r="M322">
        <v>-1</v>
      </c>
      <c r="N322">
        <v>-1</v>
      </c>
      <c r="O322">
        <v>-1</v>
      </c>
      <c r="P322">
        <v>-1</v>
      </c>
      <c r="Q322">
        <v>-1</v>
      </c>
      <c r="R322">
        <v>-1</v>
      </c>
      <c r="S322" s="62">
        <v>-1</v>
      </c>
      <c r="T322">
        <v>0</v>
      </c>
      <c r="U322">
        <v>0</v>
      </c>
      <c r="V322">
        <v>-1</v>
      </c>
      <c r="W322">
        <v>-1</v>
      </c>
      <c r="X322">
        <v>-1</v>
      </c>
      <c r="Y322">
        <v>-1</v>
      </c>
      <c r="Z322">
        <v>-1</v>
      </c>
      <c r="AA322">
        <v>-1</v>
      </c>
      <c r="AB322">
        <v>-1</v>
      </c>
      <c r="AC322">
        <v>-1</v>
      </c>
      <c r="AD322">
        <v>-1</v>
      </c>
      <c r="AE322">
        <v>-1</v>
      </c>
      <c r="AF322">
        <v>-1</v>
      </c>
      <c r="AG322">
        <v>-1</v>
      </c>
      <c r="AH322">
        <v>-1</v>
      </c>
      <c r="AI322">
        <v>-1</v>
      </c>
      <c r="AJ322">
        <v>-1</v>
      </c>
      <c r="AK322">
        <v>-1</v>
      </c>
      <c r="AL322">
        <v>-1</v>
      </c>
      <c r="AM322">
        <v>-1</v>
      </c>
      <c r="AN322">
        <v>-1</v>
      </c>
      <c r="AO322">
        <v>-1</v>
      </c>
      <c r="AP322">
        <v>-1</v>
      </c>
      <c r="AQ322">
        <v>-1</v>
      </c>
      <c r="AR322">
        <v>-1</v>
      </c>
      <c r="AS322">
        <v>-1</v>
      </c>
      <c r="AT322">
        <v>-1</v>
      </c>
      <c r="AU322">
        <v>-1</v>
      </c>
      <c r="AV322">
        <v>-1</v>
      </c>
      <c r="AW322">
        <v>-1</v>
      </c>
      <c r="AX322">
        <v>-1</v>
      </c>
      <c r="AY322">
        <v>-1</v>
      </c>
      <c r="AZ322">
        <v>-1</v>
      </c>
      <c r="BA322">
        <v>-1</v>
      </c>
      <c r="BB322">
        <v>-1</v>
      </c>
      <c r="BC322">
        <v>-1</v>
      </c>
      <c r="BD322">
        <v>-1</v>
      </c>
      <c r="BE322">
        <v>-1</v>
      </c>
      <c r="BF322">
        <v>-1</v>
      </c>
      <c r="BG322">
        <v>-1</v>
      </c>
      <c r="BH322">
        <v>-1</v>
      </c>
      <c r="BO322">
        <v>-1</v>
      </c>
      <c r="BP322">
        <v>-1</v>
      </c>
      <c r="BQ322">
        <v>-1</v>
      </c>
      <c r="BR322">
        <v>-1</v>
      </c>
      <c r="BS322">
        <v>-1</v>
      </c>
      <c r="BT322">
        <v>-1</v>
      </c>
      <c r="BU322">
        <v>-1</v>
      </c>
      <c r="CD322">
        <v>215</v>
      </c>
      <c r="CM322" s="28"/>
    </row>
    <row r="323" spans="1:91" ht="15" hidden="1" customHeight="1" x14ac:dyDescent="0.45">
      <c r="A323" s="19" t="s">
        <v>231</v>
      </c>
      <c r="B323" s="18" t="s">
        <v>394</v>
      </c>
      <c r="C323" s="18" t="s">
        <v>303</v>
      </c>
      <c r="D323" s="17">
        <v>2019</v>
      </c>
      <c r="E323" s="50">
        <v>43703</v>
      </c>
      <c r="F323">
        <v>11</v>
      </c>
      <c r="G323">
        <v>-1</v>
      </c>
      <c r="H323">
        <v>-1</v>
      </c>
      <c r="I323">
        <v>-1</v>
      </c>
      <c r="J323">
        <v>-1</v>
      </c>
      <c r="K323">
        <v>-1</v>
      </c>
      <c r="L323">
        <v>-1</v>
      </c>
      <c r="M323">
        <v>-1</v>
      </c>
      <c r="N323">
        <v>-1</v>
      </c>
      <c r="O323">
        <v>-1</v>
      </c>
      <c r="P323">
        <v>-1</v>
      </c>
      <c r="Q323">
        <v>-1</v>
      </c>
      <c r="R323">
        <v>-1</v>
      </c>
      <c r="S323" s="62">
        <v>-1</v>
      </c>
      <c r="T323">
        <v>0</v>
      </c>
      <c r="U323">
        <v>0</v>
      </c>
      <c r="V323">
        <v>-1</v>
      </c>
      <c r="W323">
        <v>-1</v>
      </c>
      <c r="X323">
        <v>-1</v>
      </c>
      <c r="Y323">
        <v>-1</v>
      </c>
      <c r="Z323">
        <v>-1</v>
      </c>
      <c r="AA323">
        <v>-1</v>
      </c>
      <c r="AB323">
        <v>-1</v>
      </c>
      <c r="AC323">
        <v>-1</v>
      </c>
      <c r="AD323">
        <v>-1</v>
      </c>
      <c r="AE323">
        <v>-1</v>
      </c>
      <c r="AF323">
        <v>-1</v>
      </c>
      <c r="AG323">
        <v>-1</v>
      </c>
      <c r="AH323">
        <v>-1</v>
      </c>
      <c r="AI323">
        <v>-1</v>
      </c>
      <c r="AJ323">
        <v>-1</v>
      </c>
      <c r="AK323">
        <v>-1</v>
      </c>
      <c r="AL323">
        <v>-1</v>
      </c>
      <c r="AM323">
        <v>-1</v>
      </c>
      <c r="AN323">
        <v>-1</v>
      </c>
      <c r="AO323">
        <v>-1</v>
      </c>
      <c r="AP323">
        <v>-1</v>
      </c>
      <c r="AQ323">
        <v>-1</v>
      </c>
      <c r="AR323">
        <v>-1</v>
      </c>
      <c r="AS323">
        <v>-1</v>
      </c>
      <c r="AT323">
        <v>-1</v>
      </c>
      <c r="AU323">
        <v>-1</v>
      </c>
      <c r="AV323">
        <v>-1</v>
      </c>
      <c r="AW323">
        <v>-1</v>
      </c>
      <c r="AX323">
        <v>-1</v>
      </c>
      <c r="AY323">
        <v>-1</v>
      </c>
      <c r="AZ323">
        <v>-1</v>
      </c>
      <c r="BA323">
        <v>-1</v>
      </c>
      <c r="BB323">
        <v>-1</v>
      </c>
      <c r="BC323">
        <v>-1</v>
      </c>
      <c r="BD323">
        <v>-1</v>
      </c>
      <c r="BE323">
        <v>-1</v>
      </c>
      <c r="BF323">
        <v>-1</v>
      </c>
      <c r="BG323">
        <v>-1</v>
      </c>
      <c r="BH323">
        <v>-1</v>
      </c>
      <c r="BO323">
        <v>-1</v>
      </c>
      <c r="BP323">
        <v>-1</v>
      </c>
      <c r="BQ323">
        <v>-1</v>
      </c>
      <c r="BR323">
        <v>-1</v>
      </c>
      <c r="BS323">
        <v>-1</v>
      </c>
      <c r="BT323">
        <v>-1</v>
      </c>
      <c r="BU323">
        <v>-1</v>
      </c>
      <c r="CD323">
        <v>214</v>
      </c>
      <c r="CM323" s="28"/>
    </row>
    <row r="324" spans="1:91" ht="15" hidden="1" customHeight="1" x14ac:dyDescent="0.45">
      <c r="A324" s="19" t="s">
        <v>231</v>
      </c>
      <c r="B324" s="18" t="s">
        <v>394</v>
      </c>
      <c r="C324" s="18" t="s">
        <v>303</v>
      </c>
      <c r="D324" s="17">
        <v>2019</v>
      </c>
      <c r="E324" s="50">
        <v>43703</v>
      </c>
      <c r="F324">
        <v>8</v>
      </c>
      <c r="G324">
        <v>-1</v>
      </c>
      <c r="H324">
        <v>-1</v>
      </c>
      <c r="I324">
        <v>-1</v>
      </c>
      <c r="J324">
        <v>-1</v>
      </c>
      <c r="K324">
        <v>-1</v>
      </c>
      <c r="L324">
        <v>-1</v>
      </c>
      <c r="M324">
        <v>-1</v>
      </c>
      <c r="N324">
        <v>-1</v>
      </c>
      <c r="O324">
        <v>-1</v>
      </c>
      <c r="P324">
        <v>-1</v>
      </c>
      <c r="Q324">
        <v>-1</v>
      </c>
      <c r="R324">
        <v>-1</v>
      </c>
      <c r="S324" s="62">
        <v>-1</v>
      </c>
      <c r="T324">
        <v>0</v>
      </c>
      <c r="U324">
        <v>0</v>
      </c>
      <c r="V324">
        <v>-1</v>
      </c>
      <c r="W324">
        <v>-1</v>
      </c>
      <c r="X324">
        <v>-1</v>
      </c>
      <c r="Y324">
        <v>-1</v>
      </c>
      <c r="Z324">
        <v>-1</v>
      </c>
      <c r="AA324">
        <v>-1</v>
      </c>
      <c r="AB324">
        <v>-1</v>
      </c>
      <c r="AC324">
        <v>-1</v>
      </c>
      <c r="AD324">
        <v>-1</v>
      </c>
      <c r="AE324">
        <v>-1</v>
      </c>
      <c r="AF324">
        <v>-1</v>
      </c>
      <c r="AG324">
        <v>-1</v>
      </c>
      <c r="AH324">
        <v>-1</v>
      </c>
      <c r="AI324">
        <v>-1</v>
      </c>
      <c r="AJ324">
        <v>-1</v>
      </c>
      <c r="AK324">
        <v>-1</v>
      </c>
      <c r="AL324">
        <v>-1</v>
      </c>
      <c r="AM324">
        <v>-1</v>
      </c>
      <c r="AN324">
        <v>-1</v>
      </c>
      <c r="AO324">
        <v>-1</v>
      </c>
      <c r="AP324">
        <v>-1</v>
      </c>
      <c r="AQ324">
        <v>-1</v>
      </c>
      <c r="AR324">
        <v>-1</v>
      </c>
      <c r="AS324">
        <v>-1</v>
      </c>
      <c r="AT324">
        <v>-1</v>
      </c>
      <c r="AU324">
        <v>-1</v>
      </c>
      <c r="AV324">
        <v>-1</v>
      </c>
      <c r="AW324">
        <v>-1</v>
      </c>
      <c r="AX324">
        <v>-1</v>
      </c>
      <c r="AY324">
        <v>-1</v>
      </c>
      <c r="AZ324">
        <v>-1</v>
      </c>
      <c r="BA324">
        <v>-1</v>
      </c>
      <c r="BB324">
        <v>-1</v>
      </c>
      <c r="BC324">
        <v>-1</v>
      </c>
      <c r="BD324">
        <v>-1</v>
      </c>
      <c r="BE324">
        <v>-1</v>
      </c>
      <c r="BF324">
        <v>-1</v>
      </c>
      <c r="BG324">
        <v>-1</v>
      </c>
      <c r="BH324">
        <v>-1</v>
      </c>
      <c r="BO324">
        <v>-1</v>
      </c>
      <c r="BP324">
        <v>-1</v>
      </c>
      <c r="BQ324">
        <v>-1</v>
      </c>
      <c r="BR324">
        <v>-1</v>
      </c>
      <c r="BS324">
        <v>-1</v>
      </c>
      <c r="BT324">
        <v>-1</v>
      </c>
      <c r="BU324">
        <v>-1</v>
      </c>
      <c r="CD324">
        <v>211</v>
      </c>
      <c r="CM324" s="28"/>
    </row>
    <row r="325" spans="1:91" ht="15" hidden="1" customHeight="1" x14ac:dyDescent="0.45">
      <c r="A325" s="19" t="s">
        <v>231</v>
      </c>
      <c r="B325" s="18" t="s">
        <v>394</v>
      </c>
      <c r="C325" s="18" t="s">
        <v>303</v>
      </c>
      <c r="D325" s="17">
        <v>2019</v>
      </c>
      <c r="E325" s="50">
        <v>43703</v>
      </c>
      <c r="F325">
        <v>3</v>
      </c>
      <c r="G325">
        <v>-1</v>
      </c>
      <c r="H325">
        <v>-1</v>
      </c>
      <c r="I325">
        <v>-1</v>
      </c>
      <c r="J325">
        <v>-1</v>
      </c>
      <c r="K325">
        <v>-1</v>
      </c>
      <c r="L325">
        <v>-1</v>
      </c>
      <c r="M325">
        <v>-1</v>
      </c>
      <c r="N325">
        <v>-1</v>
      </c>
      <c r="O325">
        <v>-1</v>
      </c>
      <c r="P325">
        <v>-1</v>
      </c>
      <c r="Q325">
        <v>-1</v>
      </c>
      <c r="R325">
        <v>-1</v>
      </c>
      <c r="S325" s="62">
        <v>-1</v>
      </c>
      <c r="T325">
        <v>40</v>
      </c>
      <c r="U325">
        <v>0</v>
      </c>
      <c r="V325">
        <v>-1</v>
      </c>
      <c r="W325">
        <v>-1</v>
      </c>
      <c r="X325">
        <v>-1</v>
      </c>
      <c r="Y325">
        <v>-1</v>
      </c>
      <c r="Z325">
        <v>-1</v>
      </c>
      <c r="AA325">
        <v>-1</v>
      </c>
      <c r="AB325">
        <v>-1</v>
      </c>
      <c r="AC325">
        <v>-1</v>
      </c>
      <c r="AD325">
        <v>-1</v>
      </c>
      <c r="AE325">
        <v>-1</v>
      </c>
      <c r="AF325">
        <v>-1</v>
      </c>
      <c r="AG325">
        <v>-1</v>
      </c>
      <c r="AH325">
        <v>-1</v>
      </c>
      <c r="AI325">
        <v>-1</v>
      </c>
      <c r="AJ325">
        <v>-1</v>
      </c>
      <c r="AK325">
        <v>-1</v>
      </c>
      <c r="AL325">
        <v>-1</v>
      </c>
      <c r="AM325">
        <v>-1</v>
      </c>
      <c r="AN325">
        <v>-1</v>
      </c>
      <c r="AO325">
        <v>-1</v>
      </c>
      <c r="AP325">
        <v>-1</v>
      </c>
      <c r="AQ325">
        <v>-1</v>
      </c>
      <c r="AR325">
        <v>-1</v>
      </c>
      <c r="AS325">
        <v>-1</v>
      </c>
      <c r="AT325">
        <v>-1</v>
      </c>
      <c r="AU325">
        <v>-1</v>
      </c>
      <c r="AV325">
        <v>-1</v>
      </c>
      <c r="AW325">
        <v>-1</v>
      </c>
      <c r="AX325">
        <v>-1</v>
      </c>
      <c r="AY325">
        <v>-1</v>
      </c>
      <c r="AZ325">
        <v>-1</v>
      </c>
      <c r="BA325">
        <v>-1</v>
      </c>
      <c r="BB325">
        <v>-1</v>
      </c>
      <c r="BC325">
        <v>-1</v>
      </c>
      <c r="BD325">
        <v>-1</v>
      </c>
      <c r="BE325">
        <v>-1</v>
      </c>
      <c r="BF325">
        <v>-1</v>
      </c>
      <c r="BG325">
        <v>-1</v>
      </c>
      <c r="BH325">
        <v>-1</v>
      </c>
      <c r="BO325">
        <v>-1</v>
      </c>
      <c r="BP325">
        <v>-1</v>
      </c>
      <c r="BQ325">
        <v>-1</v>
      </c>
      <c r="BR325">
        <v>-1</v>
      </c>
      <c r="BS325">
        <v>-1</v>
      </c>
      <c r="BT325">
        <v>-1</v>
      </c>
      <c r="BU325">
        <v>-1</v>
      </c>
      <c r="CD325">
        <v>206</v>
      </c>
      <c r="CM325" s="28"/>
    </row>
    <row r="326" spans="1:91" ht="15" hidden="1" customHeight="1" x14ac:dyDescent="0.45">
      <c r="A326" s="19" t="s">
        <v>231</v>
      </c>
      <c r="B326" s="18" t="s">
        <v>394</v>
      </c>
      <c r="C326" s="18" t="s">
        <v>303</v>
      </c>
      <c r="D326" s="17">
        <v>2019</v>
      </c>
      <c r="E326" s="50">
        <v>43703</v>
      </c>
      <c r="F326">
        <v>2</v>
      </c>
      <c r="G326">
        <v>-1</v>
      </c>
      <c r="H326">
        <v>-1</v>
      </c>
      <c r="I326">
        <v>-1</v>
      </c>
      <c r="J326">
        <v>-1</v>
      </c>
      <c r="K326">
        <v>-1</v>
      </c>
      <c r="L326">
        <v>-1</v>
      </c>
      <c r="M326">
        <v>-1</v>
      </c>
      <c r="N326">
        <v>-1</v>
      </c>
      <c r="O326">
        <v>-1</v>
      </c>
      <c r="P326">
        <v>-1</v>
      </c>
      <c r="Q326">
        <v>-1</v>
      </c>
      <c r="R326">
        <v>-1</v>
      </c>
      <c r="S326" s="62">
        <v>-1</v>
      </c>
      <c r="T326">
        <v>35</v>
      </c>
      <c r="U326">
        <v>0</v>
      </c>
      <c r="V326">
        <v>-1</v>
      </c>
      <c r="W326">
        <v>-1</v>
      </c>
      <c r="X326">
        <v>-1</v>
      </c>
      <c r="Y326">
        <v>-1</v>
      </c>
      <c r="Z326">
        <v>-1</v>
      </c>
      <c r="AA326">
        <v>-1</v>
      </c>
      <c r="AB326">
        <v>-1</v>
      </c>
      <c r="AC326">
        <v>-1</v>
      </c>
      <c r="AD326">
        <v>-1</v>
      </c>
      <c r="AE326">
        <v>-1</v>
      </c>
      <c r="AF326">
        <v>-1</v>
      </c>
      <c r="AG326">
        <v>-1</v>
      </c>
      <c r="AH326">
        <v>-1</v>
      </c>
      <c r="AI326">
        <v>-1</v>
      </c>
      <c r="AJ326">
        <v>-1</v>
      </c>
      <c r="AK326">
        <v>-1</v>
      </c>
      <c r="AL326">
        <v>-1</v>
      </c>
      <c r="AM326">
        <v>-1</v>
      </c>
      <c r="AN326">
        <v>-1</v>
      </c>
      <c r="AO326">
        <v>-1</v>
      </c>
      <c r="AP326">
        <v>-1</v>
      </c>
      <c r="AQ326">
        <v>-1</v>
      </c>
      <c r="AR326">
        <v>-1</v>
      </c>
      <c r="AS326">
        <v>-1</v>
      </c>
      <c r="AT326">
        <v>-1</v>
      </c>
      <c r="AU326">
        <v>-1</v>
      </c>
      <c r="AV326">
        <v>-1</v>
      </c>
      <c r="AW326">
        <v>-1</v>
      </c>
      <c r="AX326">
        <v>-1</v>
      </c>
      <c r="AY326">
        <v>-1</v>
      </c>
      <c r="AZ326">
        <v>-1</v>
      </c>
      <c r="BA326">
        <v>-1</v>
      </c>
      <c r="BB326">
        <v>-1</v>
      </c>
      <c r="BC326">
        <v>-1</v>
      </c>
      <c r="BD326">
        <v>-1</v>
      </c>
      <c r="BE326">
        <v>-1</v>
      </c>
      <c r="BF326">
        <v>-1</v>
      </c>
      <c r="BG326">
        <v>-1</v>
      </c>
      <c r="BH326">
        <v>-1</v>
      </c>
      <c r="BO326">
        <v>-1</v>
      </c>
      <c r="BP326">
        <v>-1</v>
      </c>
      <c r="BQ326">
        <v>-1</v>
      </c>
      <c r="BR326">
        <v>-1</v>
      </c>
      <c r="BS326">
        <v>-1</v>
      </c>
      <c r="BT326">
        <v>-1</v>
      </c>
      <c r="BU326">
        <v>-1</v>
      </c>
      <c r="CD326">
        <v>205</v>
      </c>
      <c r="CM326" s="28"/>
    </row>
    <row r="327" spans="1:91" ht="15" hidden="1" customHeight="1" x14ac:dyDescent="0.45">
      <c r="A327" s="19" t="s">
        <v>231</v>
      </c>
      <c r="B327" s="18" t="s">
        <v>394</v>
      </c>
      <c r="C327" s="18" t="s">
        <v>303</v>
      </c>
      <c r="D327" s="17">
        <v>2019</v>
      </c>
      <c r="E327" s="50">
        <v>43704</v>
      </c>
      <c r="F327">
        <v>4</v>
      </c>
      <c r="G327">
        <v>-1</v>
      </c>
      <c r="H327">
        <v>-1</v>
      </c>
      <c r="I327">
        <v>-1</v>
      </c>
      <c r="J327">
        <v>-1</v>
      </c>
      <c r="K327">
        <v>-1</v>
      </c>
      <c r="L327">
        <v>-1</v>
      </c>
      <c r="M327">
        <v>-1</v>
      </c>
      <c r="N327">
        <v>-1</v>
      </c>
      <c r="O327">
        <v>-1</v>
      </c>
      <c r="P327">
        <v>-1</v>
      </c>
      <c r="Q327">
        <v>-1</v>
      </c>
      <c r="R327">
        <v>-1</v>
      </c>
      <c r="S327" s="62">
        <v>-1</v>
      </c>
      <c r="T327">
        <v>0</v>
      </c>
      <c r="U327">
        <v>3</v>
      </c>
      <c r="V327">
        <v>-1</v>
      </c>
      <c r="W327">
        <v>-1</v>
      </c>
      <c r="X327">
        <v>-1</v>
      </c>
      <c r="Y327">
        <v>-1</v>
      </c>
      <c r="Z327">
        <v>-1</v>
      </c>
      <c r="AA327">
        <v>-1</v>
      </c>
      <c r="AB327">
        <v>-1</v>
      </c>
      <c r="AC327">
        <v>-1</v>
      </c>
      <c r="AD327">
        <v>-1</v>
      </c>
      <c r="AE327">
        <v>-1</v>
      </c>
      <c r="AF327">
        <v>-1</v>
      </c>
      <c r="AG327">
        <v>-1</v>
      </c>
      <c r="AH327">
        <v>-1</v>
      </c>
      <c r="AI327">
        <v>-1</v>
      </c>
      <c r="AJ327">
        <v>-1</v>
      </c>
      <c r="AK327">
        <v>-1</v>
      </c>
      <c r="AL327">
        <v>-1</v>
      </c>
      <c r="AM327">
        <v>-1</v>
      </c>
      <c r="AN327">
        <v>-1</v>
      </c>
      <c r="AO327">
        <v>-1</v>
      </c>
      <c r="AP327">
        <v>-1</v>
      </c>
      <c r="AQ327">
        <v>-1</v>
      </c>
      <c r="AR327">
        <v>-1</v>
      </c>
      <c r="AS327">
        <v>-1</v>
      </c>
      <c r="AT327">
        <v>-1</v>
      </c>
      <c r="AU327">
        <v>-1</v>
      </c>
      <c r="AV327">
        <v>-1</v>
      </c>
      <c r="AW327">
        <v>-1</v>
      </c>
      <c r="AX327">
        <v>-1</v>
      </c>
      <c r="AY327">
        <v>-1</v>
      </c>
      <c r="AZ327">
        <v>-1</v>
      </c>
      <c r="BA327">
        <v>-1</v>
      </c>
      <c r="BB327">
        <v>-1</v>
      </c>
      <c r="BC327">
        <v>-1</v>
      </c>
      <c r="BD327">
        <v>-1</v>
      </c>
      <c r="BE327">
        <v>-1</v>
      </c>
      <c r="BF327">
        <v>-1</v>
      </c>
      <c r="BG327">
        <v>-1</v>
      </c>
      <c r="BH327">
        <v>-1</v>
      </c>
      <c r="BO327">
        <v>-1</v>
      </c>
      <c r="BP327">
        <v>-1</v>
      </c>
      <c r="BQ327">
        <v>-1</v>
      </c>
      <c r="BR327">
        <v>-1</v>
      </c>
      <c r="BS327">
        <v>-1</v>
      </c>
      <c r="BT327">
        <v>-1</v>
      </c>
      <c r="BU327">
        <v>-1</v>
      </c>
      <c r="CD327">
        <v>207</v>
      </c>
      <c r="CM327" s="28"/>
    </row>
    <row r="328" spans="1:91" ht="15" hidden="1" customHeight="1" x14ac:dyDescent="0.45">
      <c r="A328" s="19" t="s">
        <v>231</v>
      </c>
      <c r="B328" s="18" t="s">
        <v>394</v>
      </c>
      <c r="C328" s="18" t="s">
        <v>303</v>
      </c>
      <c r="D328" s="17">
        <v>2019</v>
      </c>
      <c r="E328" s="50">
        <v>43704</v>
      </c>
      <c r="F328">
        <v>10</v>
      </c>
      <c r="G328">
        <v>-1</v>
      </c>
      <c r="H328">
        <v>-1</v>
      </c>
      <c r="I328">
        <v>-1</v>
      </c>
      <c r="J328">
        <v>-1</v>
      </c>
      <c r="K328">
        <v>-1</v>
      </c>
      <c r="L328">
        <v>-1</v>
      </c>
      <c r="M328">
        <v>-1</v>
      </c>
      <c r="N328">
        <v>-1</v>
      </c>
      <c r="O328">
        <v>-1</v>
      </c>
      <c r="P328">
        <v>-1</v>
      </c>
      <c r="Q328">
        <v>-1</v>
      </c>
      <c r="R328">
        <v>-1</v>
      </c>
      <c r="S328" s="62">
        <v>-1</v>
      </c>
      <c r="T328">
        <v>0</v>
      </c>
      <c r="U328">
        <v>0</v>
      </c>
      <c r="V328">
        <v>-1</v>
      </c>
      <c r="W328">
        <v>-1</v>
      </c>
      <c r="X328">
        <v>-1</v>
      </c>
      <c r="Y328">
        <v>-1</v>
      </c>
      <c r="Z328">
        <v>-1</v>
      </c>
      <c r="AA328">
        <v>-1</v>
      </c>
      <c r="AB328">
        <v>-1</v>
      </c>
      <c r="AC328">
        <v>-1</v>
      </c>
      <c r="AD328">
        <v>-1</v>
      </c>
      <c r="AE328">
        <v>-1</v>
      </c>
      <c r="AF328">
        <v>-1</v>
      </c>
      <c r="AG328">
        <v>-1</v>
      </c>
      <c r="AH328">
        <v>-1</v>
      </c>
      <c r="AI328">
        <v>-1</v>
      </c>
      <c r="AJ328">
        <v>-1</v>
      </c>
      <c r="AK328">
        <v>-1</v>
      </c>
      <c r="AL328">
        <v>-1</v>
      </c>
      <c r="AM328">
        <v>-1</v>
      </c>
      <c r="AN328">
        <v>-1</v>
      </c>
      <c r="AO328">
        <v>-1</v>
      </c>
      <c r="AP328">
        <v>-1</v>
      </c>
      <c r="AQ328">
        <v>-1</v>
      </c>
      <c r="AR328">
        <v>-1</v>
      </c>
      <c r="AS328">
        <v>-1</v>
      </c>
      <c r="AT328">
        <v>-1</v>
      </c>
      <c r="AU328">
        <v>-1</v>
      </c>
      <c r="AV328">
        <v>-1</v>
      </c>
      <c r="AW328">
        <v>-1</v>
      </c>
      <c r="AX328">
        <v>-1</v>
      </c>
      <c r="AY328">
        <v>-1</v>
      </c>
      <c r="AZ328">
        <v>-1</v>
      </c>
      <c r="BA328">
        <v>-1</v>
      </c>
      <c r="BB328">
        <v>-1</v>
      </c>
      <c r="BC328">
        <v>-1</v>
      </c>
      <c r="BD328">
        <v>-1</v>
      </c>
      <c r="BE328">
        <v>-1</v>
      </c>
      <c r="BF328">
        <v>-1</v>
      </c>
      <c r="BG328">
        <v>-1</v>
      </c>
      <c r="BH328">
        <v>-1</v>
      </c>
      <c r="BO328">
        <v>-1</v>
      </c>
      <c r="BP328">
        <v>-1</v>
      </c>
      <c r="BQ328">
        <v>-1</v>
      </c>
      <c r="BR328">
        <v>-1</v>
      </c>
      <c r="BS328">
        <v>-1</v>
      </c>
      <c r="BT328">
        <v>-1</v>
      </c>
      <c r="BU328">
        <v>-1</v>
      </c>
      <c r="CD328">
        <v>213</v>
      </c>
      <c r="CM328" s="28"/>
    </row>
    <row r="329" spans="1:91" ht="15" hidden="1" customHeight="1" x14ac:dyDescent="0.45">
      <c r="A329" s="19" t="s">
        <v>231</v>
      </c>
      <c r="B329" s="18" t="s">
        <v>394</v>
      </c>
      <c r="C329" s="18" t="s">
        <v>303</v>
      </c>
      <c r="D329" s="17">
        <v>2019</v>
      </c>
      <c r="E329" s="50">
        <v>43704</v>
      </c>
      <c r="F329">
        <v>5</v>
      </c>
      <c r="G329">
        <v>-1</v>
      </c>
      <c r="H329">
        <v>-1</v>
      </c>
      <c r="I329">
        <v>-1</v>
      </c>
      <c r="J329">
        <v>-1</v>
      </c>
      <c r="K329">
        <v>-1</v>
      </c>
      <c r="L329">
        <v>-1</v>
      </c>
      <c r="M329">
        <v>-1</v>
      </c>
      <c r="N329">
        <v>-1</v>
      </c>
      <c r="O329">
        <v>-1</v>
      </c>
      <c r="P329">
        <v>-1</v>
      </c>
      <c r="Q329">
        <v>-1</v>
      </c>
      <c r="R329">
        <v>-1</v>
      </c>
      <c r="S329" s="62">
        <v>-1</v>
      </c>
      <c r="T329">
        <v>1</v>
      </c>
      <c r="U329">
        <v>0</v>
      </c>
      <c r="V329">
        <v>-1</v>
      </c>
      <c r="W329">
        <v>-1</v>
      </c>
      <c r="X329">
        <v>-1</v>
      </c>
      <c r="Y329">
        <v>-1</v>
      </c>
      <c r="Z329">
        <v>-1</v>
      </c>
      <c r="AA329">
        <v>-1</v>
      </c>
      <c r="AB329">
        <v>-1</v>
      </c>
      <c r="AC329">
        <v>-1</v>
      </c>
      <c r="AD329">
        <v>-1</v>
      </c>
      <c r="AE329">
        <v>-1</v>
      </c>
      <c r="AF329">
        <v>-1</v>
      </c>
      <c r="AG329">
        <v>-1</v>
      </c>
      <c r="AH329">
        <v>-1</v>
      </c>
      <c r="AI329">
        <v>-1</v>
      </c>
      <c r="AJ329">
        <v>-1</v>
      </c>
      <c r="AK329">
        <v>-1</v>
      </c>
      <c r="AL329">
        <v>-1</v>
      </c>
      <c r="AM329">
        <v>-1</v>
      </c>
      <c r="AN329">
        <v>-1</v>
      </c>
      <c r="AO329">
        <v>-1</v>
      </c>
      <c r="AP329">
        <v>-1</v>
      </c>
      <c r="AQ329">
        <v>-1</v>
      </c>
      <c r="AR329">
        <v>-1</v>
      </c>
      <c r="AS329">
        <v>-1</v>
      </c>
      <c r="AT329">
        <v>-1</v>
      </c>
      <c r="AU329">
        <v>-1</v>
      </c>
      <c r="AV329">
        <v>-1</v>
      </c>
      <c r="AW329">
        <v>-1</v>
      </c>
      <c r="AX329">
        <v>-1</v>
      </c>
      <c r="AY329">
        <v>-1</v>
      </c>
      <c r="AZ329">
        <v>-1</v>
      </c>
      <c r="BA329">
        <v>-1</v>
      </c>
      <c r="BB329">
        <v>-1</v>
      </c>
      <c r="BC329">
        <v>-1</v>
      </c>
      <c r="BD329">
        <v>-1</v>
      </c>
      <c r="BE329">
        <v>-1</v>
      </c>
      <c r="BF329">
        <v>-1</v>
      </c>
      <c r="BG329">
        <v>-1</v>
      </c>
      <c r="BH329">
        <v>-1</v>
      </c>
      <c r="BO329">
        <v>-1</v>
      </c>
      <c r="BP329">
        <v>-1</v>
      </c>
      <c r="BQ329">
        <v>-1</v>
      </c>
      <c r="BR329">
        <v>-1</v>
      </c>
      <c r="BS329">
        <v>-1</v>
      </c>
      <c r="BT329">
        <v>-1</v>
      </c>
      <c r="BU329">
        <v>-1</v>
      </c>
      <c r="CD329">
        <v>208</v>
      </c>
      <c r="CM329" s="28"/>
    </row>
    <row r="330" spans="1:91" ht="14.25" hidden="1" x14ac:dyDescent="0.45">
      <c r="A330" s="19" t="s">
        <v>231</v>
      </c>
      <c r="B330" s="18" t="s">
        <v>394</v>
      </c>
      <c r="C330" s="51" t="s">
        <v>297</v>
      </c>
      <c r="D330" s="17">
        <v>2019</v>
      </c>
      <c r="E330" s="50">
        <v>43704</v>
      </c>
      <c r="F330" s="52">
        <v>7</v>
      </c>
      <c r="G330">
        <v>-1</v>
      </c>
      <c r="H330">
        <v>-1</v>
      </c>
      <c r="I330">
        <v>-1</v>
      </c>
      <c r="J330">
        <v>-1</v>
      </c>
      <c r="K330">
        <v>-1</v>
      </c>
      <c r="L330">
        <v>-1</v>
      </c>
      <c r="M330">
        <v>-1</v>
      </c>
      <c r="N330">
        <v>-1</v>
      </c>
      <c r="O330">
        <v>-1</v>
      </c>
      <c r="P330">
        <v>-1</v>
      </c>
      <c r="Q330">
        <v>-1</v>
      </c>
      <c r="R330">
        <v>-1</v>
      </c>
      <c r="S330" s="62">
        <v>-1</v>
      </c>
      <c r="T330">
        <v>0</v>
      </c>
      <c r="U330">
        <v>1</v>
      </c>
      <c r="V330">
        <v>-1</v>
      </c>
      <c r="W330">
        <v>-1</v>
      </c>
      <c r="X330">
        <v>-1</v>
      </c>
      <c r="Y330">
        <v>-1</v>
      </c>
      <c r="Z330">
        <v>-1</v>
      </c>
      <c r="AA330">
        <v>-1</v>
      </c>
      <c r="AB330">
        <v>-1</v>
      </c>
      <c r="AC330">
        <v>-1</v>
      </c>
      <c r="AD330">
        <v>-1</v>
      </c>
      <c r="AE330">
        <v>-1</v>
      </c>
      <c r="AF330">
        <v>-1</v>
      </c>
      <c r="AG330">
        <v>-1</v>
      </c>
      <c r="AH330">
        <v>-1</v>
      </c>
      <c r="AI330">
        <v>-1</v>
      </c>
      <c r="AJ330">
        <v>-1</v>
      </c>
      <c r="AK330">
        <v>-1</v>
      </c>
      <c r="AL330">
        <v>-1</v>
      </c>
      <c r="AM330">
        <v>-1</v>
      </c>
      <c r="AN330">
        <v>-1</v>
      </c>
      <c r="AO330">
        <v>-1</v>
      </c>
      <c r="AP330">
        <v>-1</v>
      </c>
      <c r="AQ330">
        <v>-1</v>
      </c>
      <c r="AR330">
        <v>-1</v>
      </c>
      <c r="AS330">
        <v>-1</v>
      </c>
      <c r="AT330">
        <v>-1</v>
      </c>
      <c r="AU330">
        <v>-1</v>
      </c>
      <c r="AV330">
        <v>-1</v>
      </c>
      <c r="AW330">
        <v>-1</v>
      </c>
      <c r="AX330">
        <v>-1</v>
      </c>
      <c r="AY330">
        <v>-1</v>
      </c>
      <c r="AZ330">
        <v>-1</v>
      </c>
      <c r="BA330">
        <v>-1</v>
      </c>
      <c r="BB330">
        <v>-1</v>
      </c>
      <c r="BC330">
        <v>-1</v>
      </c>
      <c r="BD330">
        <v>-1</v>
      </c>
      <c r="BE330">
        <v>-1</v>
      </c>
      <c r="BF330">
        <v>-1</v>
      </c>
      <c r="BG330">
        <v>-1</v>
      </c>
      <c r="BH330">
        <v>-1</v>
      </c>
      <c r="BO330">
        <v>-1</v>
      </c>
      <c r="BP330">
        <v>-1</v>
      </c>
      <c r="BQ330">
        <v>-1</v>
      </c>
      <c r="BR330">
        <v>-1</v>
      </c>
      <c r="BS330">
        <v>-1</v>
      </c>
      <c r="BT330">
        <v>-1</v>
      </c>
      <c r="BU330">
        <v>-1</v>
      </c>
      <c r="CD330">
        <v>198</v>
      </c>
    </row>
    <row r="331" spans="1:91" ht="14.25" hidden="1" x14ac:dyDescent="0.45">
      <c r="A331" s="19" t="s">
        <v>231</v>
      </c>
      <c r="B331" s="18" t="s">
        <v>394</v>
      </c>
      <c r="C331" s="51" t="s">
        <v>297</v>
      </c>
      <c r="D331" s="17">
        <v>2019</v>
      </c>
      <c r="E331" s="50">
        <v>43704</v>
      </c>
      <c r="F331" s="52">
        <v>10</v>
      </c>
      <c r="G331">
        <v>-1</v>
      </c>
      <c r="H331">
        <v>-1</v>
      </c>
      <c r="I331">
        <v>-1</v>
      </c>
      <c r="J331">
        <v>-1</v>
      </c>
      <c r="K331">
        <v>-1</v>
      </c>
      <c r="L331">
        <v>-1</v>
      </c>
      <c r="M331">
        <v>-1</v>
      </c>
      <c r="N331">
        <v>-1</v>
      </c>
      <c r="O331">
        <v>-1</v>
      </c>
      <c r="P331">
        <v>-1</v>
      </c>
      <c r="Q331">
        <v>-1</v>
      </c>
      <c r="R331">
        <v>-1</v>
      </c>
      <c r="S331" s="62">
        <v>-1</v>
      </c>
      <c r="T331">
        <v>0</v>
      </c>
      <c r="U331">
        <v>46</v>
      </c>
      <c r="V331">
        <v>-1</v>
      </c>
      <c r="W331">
        <v>-1</v>
      </c>
      <c r="X331">
        <v>-1</v>
      </c>
      <c r="Y331">
        <v>-1</v>
      </c>
      <c r="Z331">
        <v>-1</v>
      </c>
      <c r="AA331">
        <v>-1</v>
      </c>
      <c r="AB331">
        <v>-1</v>
      </c>
      <c r="AC331">
        <v>-1</v>
      </c>
      <c r="AD331">
        <v>-1</v>
      </c>
      <c r="AE331">
        <v>-1</v>
      </c>
      <c r="AF331">
        <v>-1</v>
      </c>
      <c r="AG331">
        <v>-1</v>
      </c>
      <c r="AH331">
        <v>-1</v>
      </c>
      <c r="AI331">
        <v>-1</v>
      </c>
      <c r="AJ331">
        <v>-1</v>
      </c>
      <c r="AK331">
        <v>-1</v>
      </c>
      <c r="AL331">
        <v>-1</v>
      </c>
      <c r="AM331">
        <v>-1</v>
      </c>
      <c r="AN331">
        <v>-1</v>
      </c>
      <c r="AO331">
        <v>-1</v>
      </c>
      <c r="AP331">
        <v>-1</v>
      </c>
      <c r="AQ331">
        <v>-1</v>
      </c>
      <c r="AR331">
        <v>-1</v>
      </c>
      <c r="AS331">
        <v>-1</v>
      </c>
      <c r="AT331">
        <v>-1</v>
      </c>
      <c r="AU331">
        <v>-1</v>
      </c>
      <c r="AV331">
        <v>-1</v>
      </c>
      <c r="AW331">
        <v>-1</v>
      </c>
      <c r="AX331">
        <v>-1</v>
      </c>
      <c r="AY331">
        <v>-1</v>
      </c>
      <c r="AZ331">
        <v>-1</v>
      </c>
      <c r="BA331">
        <v>-1</v>
      </c>
      <c r="BB331">
        <v>-1</v>
      </c>
      <c r="BC331">
        <v>-1</v>
      </c>
      <c r="BD331">
        <v>-1</v>
      </c>
      <c r="BE331">
        <v>-1</v>
      </c>
      <c r="BF331">
        <v>-1</v>
      </c>
      <c r="BG331">
        <v>-1</v>
      </c>
      <c r="BH331">
        <v>-1</v>
      </c>
      <c r="BO331">
        <v>-1</v>
      </c>
      <c r="BP331">
        <v>-1</v>
      </c>
      <c r="BQ331">
        <v>-1</v>
      </c>
      <c r="BR331">
        <v>-1</v>
      </c>
      <c r="BS331">
        <v>-1</v>
      </c>
      <c r="BT331">
        <v>-1</v>
      </c>
      <c r="BU331">
        <v>-1</v>
      </c>
      <c r="CD331">
        <v>201</v>
      </c>
    </row>
    <row r="332" spans="1:91" ht="14.25" hidden="1" x14ac:dyDescent="0.45">
      <c r="A332" s="19" t="s">
        <v>231</v>
      </c>
      <c r="B332" s="18" t="s">
        <v>394</v>
      </c>
      <c r="C332" s="51" t="s">
        <v>297</v>
      </c>
      <c r="D332" s="17">
        <v>2019</v>
      </c>
      <c r="E332" s="50">
        <v>43704</v>
      </c>
      <c r="F332" s="52">
        <v>6</v>
      </c>
      <c r="G332">
        <v>-1</v>
      </c>
      <c r="H332">
        <v>-1</v>
      </c>
      <c r="I332">
        <v>-1</v>
      </c>
      <c r="J332">
        <v>-1</v>
      </c>
      <c r="K332">
        <v>-1</v>
      </c>
      <c r="L332">
        <v>-1</v>
      </c>
      <c r="M332">
        <v>-1</v>
      </c>
      <c r="N332">
        <v>-1</v>
      </c>
      <c r="O332">
        <v>-1</v>
      </c>
      <c r="P332">
        <v>-1</v>
      </c>
      <c r="Q332">
        <v>-1</v>
      </c>
      <c r="R332">
        <v>-1</v>
      </c>
      <c r="S332" s="62">
        <v>-1</v>
      </c>
      <c r="T332">
        <v>10</v>
      </c>
      <c r="U332">
        <v>0</v>
      </c>
      <c r="V332">
        <v>-1</v>
      </c>
      <c r="W332">
        <v>-1</v>
      </c>
      <c r="X332">
        <v>-1</v>
      </c>
      <c r="Y332">
        <v>-1</v>
      </c>
      <c r="Z332">
        <v>-1</v>
      </c>
      <c r="AA332">
        <v>-1</v>
      </c>
      <c r="AB332">
        <v>-1</v>
      </c>
      <c r="AC332">
        <v>-1</v>
      </c>
      <c r="AD332">
        <v>-1</v>
      </c>
      <c r="AE332">
        <v>-1</v>
      </c>
      <c r="AF332">
        <v>-1</v>
      </c>
      <c r="AG332">
        <v>-1</v>
      </c>
      <c r="AH332">
        <v>-1</v>
      </c>
      <c r="AI332">
        <v>-1</v>
      </c>
      <c r="AJ332">
        <v>-1</v>
      </c>
      <c r="AK332">
        <v>-1</v>
      </c>
      <c r="AL332">
        <v>-1</v>
      </c>
      <c r="AM332">
        <v>-1</v>
      </c>
      <c r="AN332">
        <v>-1</v>
      </c>
      <c r="AO332">
        <v>-1</v>
      </c>
      <c r="AP332">
        <v>-1</v>
      </c>
      <c r="AQ332">
        <v>-1</v>
      </c>
      <c r="AR332">
        <v>-1</v>
      </c>
      <c r="AS332">
        <v>-1</v>
      </c>
      <c r="AT332">
        <v>-1</v>
      </c>
      <c r="AU332">
        <v>-1</v>
      </c>
      <c r="AV332">
        <v>-1</v>
      </c>
      <c r="AW332">
        <v>-1</v>
      </c>
      <c r="AX332">
        <v>-1</v>
      </c>
      <c r="AY332">
        <v>-1</v>
      </c>
      <c r="AZ332">
        <v>-1</v>
      </c>
      <c r="BA332">
        <v>-1</v>
      </c>
      <c r="BB332">
        <v>-1</v>
      </c>
      <c r="BC332">
        <v>-1</v>
      </c>
      <c r="BD332">
        <v>-1</v>
      </c>
      <c r="BE332">
        <v>-1</v>
      </c>
      <c r="BF332">
        <v>-1</v>
      </c>
      <c r="BG332">
        <v>-1</v>
      </c>
      <c r="BH332">
        <v>-1</v>
      </c>
      <c r="BO332">
        <v>-1</v>
      </c>
      <c r="BP332">
        <v>-1</v>
      </c>
      <c r="BQ332">
        <v>-1</v>
      </c>
      <c r="BR332">
        <v>-1</v>
      </c>
      <c r="BS332">
        <v>-1</v>
      </c>
      <c r="BT332">
        <v>-1</v>
      </c>
      <c r="BU332">
        <v>-1</v>
      </c>
      <c r="CD332">
        <v>197</v>
      </c>
    </row>
    <row r="333" spans="1:91" ht="14.25" hidden="1" x14ac:dyDescent="0.45">
      <c r="A333" s="19" t="s">
        <v>231</v>
      </c>
      <c r="B333" s="18" t="s">
        <v>394</v>
      </c>
      <c r="C333" s="51" t="s">
        <v>297</v>
      </c>
      <c r="D333" s="17">
        <v>2019</v>
      </c>
      <c r="E333" s="50">
        <v>43704</v>
      </c>
      <c r="F333" s="52">
        <v>9</v>
      </c>
      <c r="G333">
        <v>-1</v>
      </c>
      <c r="H333">
        <v>-1</v>
      </c>
      <c r="I333">
        <v>-1</v>
      </c>
      <c r="J333">
        <v>-1</v>
      </c>
      <c r="K333">
        <v>-1</v>
      </c>
      <c r="L333">
        <v>-1</v>
      </c>
      <c r="M333">
        <v>-1</v>
      </c>
      <c r="N333">
        <v>-1</v>
      </c>
      <c r="O333">
        <v>-1</v>
      </c>
      <c r="P333">
        <v>-1</v>
      </c>
      <c r="Q333">
        <v>-1</v>
      </c>
      <c r="R333">
        <v>-1</v>
      </c>
      <c r="S333" s="62">
        <v>-1</v>
      </c>
      <c r="T333">
        <v>0</v>
      </c>
      <c r="U333">
        <v>0</v>
      </c>
      <c r="V333">
        <v>-1</v>
      </c>
      <c r="W333">
        <v>-1</v>
      </c>
      <c r="X333">
        <v>-1</v>
      </c>
      <c r="Y333">
        <v>-1</v>
      </c>
      <c r="Z333">
        <v>-1</v>
      </c>
      <c r="AA333">
        <v>-1</v>
      </c>
      <c r="AB333">
        <v>-1</v>
      </c>
      <c r="AC333">
        <v>-1</v>
      </c>
      <c r="AD333">
        <v>-1</v>
      </c>
      <c r="AE333">
        <v>-1</v>
      </c>
      <c r="AF333">
        <v>-1</v>
      </c>
      <c r="AG333">
        <v>-1</v>
      </c>
      <c r="AH333">
        <v>-1</v>
      </c>
      <c r="AI333">
        <v>-1</v>
      </c>
      <c r="AJ333">
        <v>-1</v>
      </c>
      <c r="AK333">
        <v>-1</v>
      </c>
      <c r="AL333">
        <v>-1</v>
      </c>
      <c r="AM333">
        <v>-1</v>
      </c>
      <c r="AN333">
        <v>-1</v>
      </c>
      <c r="AO333">
        <v>-1</v>
      </c>
      <c r="AP333">
        <v>-1</v>
      </c>
      <c r="AQ333">
        <v>-1</v>
      </c>
      <c r="AR333">
        <v>-1</v>
      </c>
      <c r="AS333">
        <v>-1</v>
      </c>
      <c r="AT333">
        <v>-1</v>
      </c>
      <c r="AU333">
        <v>-1</v>
      </c>
      <c r="AV333">
        <v>-1</v>
      </c>
      <c r="AW333">
        <v>-1</v>
      </c>
      <c r="AX333">
        <v>-1</v>
      </c>
      <c r="AY333">
        <v>-1</v>
      </c>
      <c r="AZ333">
        <v>-1</v>
      </c>
      <c r="BA333">
        <v>-1</v>
      </c>
      <c r="BB333">
        <v>-1</v>
      </c>
      <c r="BC333">
        <v>-1</v>
      </c>
      <c r="BD333">
        <v>-1</v>
      </c>
      <c r="BE333">
        <v>-1</v>
      </c>
      <c r="BF333">
        <v>-1</v>
      </c>
      <c r="BG333">
        <v>-1</v>
      </c>
      <c r="BH333">
        <v>-1</v>
      </c>
      <c r="BO333">
        <v>-1</v>
      </c>
      <c r="BP333">
        <v>-1</v>
      </c>
      <c r="BQ333">
        <v>-1</v>
      </c>
      <c r="BR333">
        <v>-1</v>
      </c>
      <c r="BS333">
        <v>-1</v>
      </c>
      <c r="BT333">
        <v>-1</v>
      </c>
      <c r="BU333">
        <v>-1</v>
      </c>
      <c r="CD333">
        <v>200</v>
      </c>
    </row>
    <row r="334" spans="1:91" ht="14.25" hidden="1" x14ac:dyDescent="0.45">
      <c r="A334" s="19" t="s">
        <v>231</v>
      </c>
      <c r="B334" s="18" t="s">
        <v>394</v>
      </c>
      <c r="C334" s="51" t="s">
        <v>297</v>
      </c>
      <c r="D334" s="17">
        <v>2019</v>
      </c>
      <c r="E334" s="50">
        <v>43706</v>
      </c>
      <c r="F334" s="52">
        <v>12</v>
      </c>
      <c r="G334">
        <v>-1</v>
      </c>
      <c r="H334">
        <v>-1</v>
      </c>
      <c r="I334">
        <v>-1</v>
      </c>
      <c r="J334">
        <v>-1</v>
      </c>
      <c r="K334">
        <v>-1</v>
      </c>
      <c r="L334">
        <v>-1</v>
      </c>
      <c r="M334">
        <v>-1</v>
      </c>
      <c r="N334">
        <v>-1</v>
      </c>
      <c r="O334">
        <v>-1</v>
      </c>
      <c r="P334">
        <v>-1</v>
      </c>
      <c r="Q334">
        <v>-1</v>
      </c>
      <c r="R334">
        <v>-1</v>
      </c>
      <c r="S334" s="62">
        <v>-1</v>
      </c>
      <c r="T334">
        <v>24</v>
      </c>
      <c r="U334">
        <v>3</v>
      </c>
      <c r="V334">
        <v>-1</v>
      </c>
      <c r="W334">
        <v>-1</v>
      </c>
      <c r="X334">
        <v>-1</v>
      </c>
      <c r="Y334">
        <v>-1</v>
      </c>
      <c r="Z334">
        <v>-1</v>
      </c>
      <c r="AA334">
        <v>-1</v>
      </c>
      <c r="AB334">
        <v>-1</v>
      </c>
      <c r="AC334">
        <v>-1</v>
      </c>
      <c r="AD334">
        <v>-1</v>
      </c>
      <c r="AE334">
        <v>-1</v>
      </c>
      <c r="AF334">
        <v>-1</v>
      </c>
      <c r="AG334">
        <v>-1</v>
      </c>
      <c r="AH334">
        <v>-1</v>
      </c>
      <c r="AI334">
        <v>-1</v>
      </c>
      <c r="AJ334">
        <v>-1</v>
      </c>
      <c r="AK334">
        <v>-1</v>
      </c>
      <c r="AL334">
        <v>-1</v>
      </c>
      <c r="AM334">
        <v>-1</v>
      </c>
      <c r="AN334">
        <v>-1</v>
      </c>
      <c r="AO334">
        <v>-1</v>
      </c>
      <c r="AP334">
        <v>-1</v>
      </c>
      <c r="AQ334">
        <v>-1</v>
      </c>
      <c r="AR334">
        <v>-1</v>
      </c>
      <c r="AS334">
        <v>-1</v>
      </c>
      <c r="AT334">
        <v>-1</v>
      </c>
      <c r="AU334">
        <v>-1</v>
      </c>
      <c r="AV334">
        <v>-1</v>
      </c>
      <c r="AW334">
        <v>-1</v>
      </c>
      <c r="AX334">
        <v>-1</v>
      </c>
      <c r="AY334">
        <v>-1</v>
      </c>
      <c r="AZ334">
        <v>-1</v>
      </c>
      <c r="BA334">
        <v>-1</v>
      </c>
      <c r="BB334">
        <v>-1</v>
      </c>
      <c r="BC334">
        <v>-1</v>
      </c>
      <c r="BD334">
        <v>-1</v>
      </c>
      <c r="BE334">
        <v>-1</v>
      </c>
      <c r="BF334">
        <v>-1</v>
      </c>
      <c r="BG334">
        <v>-1</v>
      </c>
      <c r="BH334">
        <v>-1</v>
      </c>
      <c r="BO334">
        <v>-1</v>
      </c>
      <c r="BP334">
        <v>-1</v>
      </c>
      <c r="BQ334">
        <v>-1</v>
      </c>
      <c r="BR334">
        <v>-1</v>
      </c>
      <c r="BS334">
        <v>-1</v>
      </c>
      <c r="BT334">
        <v>-1</v>
      </c>
      <c r="BU334">
        <v>-1</v>
      </c>
      <c r="CD334">
        <v>203</v>
      </c>
    </row>
    <row r="335" spans="1:91" ht="14.25" hidden="1" x14ac:dyDescent="0.45">
      <c r="A335" s="19" t="s">
        <v>231</v>
      </c>
      <c r="B335" s="18" t="s">
        <v>394</v>
      </c>
      <c r="C335" s="51" t="s">
        <v>297</v>
      </c>
      <c r="D335" s="17">
        <v>2019</v>
      </c>
      <c r="E335" s="50">
        <v>43706</v>
      </c>
      <c r="F335" s="52">
        <v>3</v>
      </c>
      <c r="G335">
        <v>-1</v>
      </c>
      <c r="H335">
        <v>-1</v>
      </c>
      <c r="I335">
        <v>-1</v>
      </c>
      <c r="J335">
        <v>-1</v>
      </c>
      <c r="K335">
        <v>-1</v>
      </c>
      <c r="L335">
        <v>-1</v>
      </c>
      <c r="M335">
        <v>-1</v>
      </c>
      <c r="N335">
        <v>-1</v>
      </c>
      <c r="O335">
        <v>-1</v>
      </c>
      <c r="P335">
        <v>-1</v>
      </c>
      <c r="Q335">
        <v>-1</v>
      </c>
      <c r="R335">
        <v>-1</v>
      </c>
      <c r="S335" s="62">
        <v>-1</v>
      </c>
      <c r="T335">
        <v>0</v>
      </c>
      <c r="U335">
        <v>0</v>
      </c>
      <c r="V335">
        <v>-1</v>
      </c>
      <c r="W335">
        <v>-1</v>
      </c>
      <c r="X335">
        <v>-1</v>
      </c>
      <c r="Y335">
        <v>-1</v>
      </c>
      <c r="Z335">
        <v>-1</v>
      </c>
      <c r="AA335">
        <v>-1</v>
      </c>
      <c r="AB335">
        <v>-1</v>
      </c>
      <c r="AC335">
        <v>-1</v>
      </c>
      <c r="AD335">
        <v>-1</v>
      </c>
      <c r="AE335">
        <v>-1</v>
      </c>
      <c r="AF335">
        <v>-1</v>
      </c>
      <c r="AG335">
        <v>-1</v>
      </c>
      <c r="AH335">
        <v>-1</v>
      </c>
      <c r="AI335">
        <v>-1</v>
      </c>
      <c r="AJ335">
        <v>-1</v>
      </c>
      <c r="AK335">
        <v>-1</v>
      </c>
      <c r="AL335">
        <v>-1</v>
      </c>
      <c r="AM335">
        <v>-1</v>
      </c>
      <c r="AN335">
        <v>-1</v>
      </c>
      <c r="AO335">
        <v>-1</v>
      </c>
      <c r="AP335">
        <v>-1</v>
      </c>
      <c r="AQ335">
        <v>-1</v>
      </c>
      <c r="AR335">
        <v>-1</v>
      </c>
      <c r="AS335">
        <v>-1</v>
      </c>
      <c r="AT335">
        <v>-1</v>
      </c>
      <c r="AU335">
        <v>-1</v>
      </c>
      <c r="AV335">
        <v>-1</v>
      </c>
      <c r="AW335">
        <v>-1</v>
      </c>
      <c r="AX335">
        <v>-1</v>
      </c>
      <c r="AY335">
        <v>-1</v>
      </c>
      <c r="AZ335">
        <v>-1</v>
      </c>
      <c r="BA335">
        <v>-1</v>
      </c>
      <c r="BB335">
        <v>-1</v>
      </c>
      <c r="BC335">
        <v>-1</v>
      </c>
      <c r="BD335">
        <v>-1</v>
      </c>
      <c r="BE335">
        <v>-1</v>
      </c>
      <c r="BF335">
        <v>-1</v>
      </c>
      <c r="BG335">
        <v>-1</v>
      </c>
      <c r="BH335">
        <v>-1</v>
      </c>
      <c r="BO335">
        <v>-1</v>
      </c>
      <c r="BP335">
        <v>-1</v>
      </c>
      <c r="BQ335">
        <v>-1</v>
      </c>
      <c r="BR335">
        <v>-1</v>
      </c>
      <c r="BS335">
        <v>-1</v>
      </c>
      <c r="BT335">
        <v>-1</v>
      </c>
      <c r="BU335">
        <v>-1</v>
      </c>
      <c r="CD335">
        <v>194</v>
      </c>
    </row>
    <row r="336" spans="1:91" ht="14.25" hidden="1" x14ac:dyDescent="0.45">
      <c r="A336" s="19" t="s">
        <v>231</v>
      </c>
      <c r="B336" s="18" t="s">
        <v>394</v>
      </c>
      <c r="C336" s="51" t="s">
        <v>297</v>
      </c>
      <c r="D336" s="17">
        <v>2019</v>
      </c>
      <c r="E336" s="50">
        <v>43706</v>
      </c>
      <c r="F336" s="52">
        <v>5</v>
      </c>
      <c r="G336">
        <v>-1</v>
      </c>
      <c r="H336">
        <v>-1</v>
      </c>
      <c r="I336">
        <v>-1</v>
      </c>
      <c r="J336">
        <v>-1</v>
      </c>
      <c r="K336">
        <v>-1</v>
      </c>
      <c r="L336">
        <v>-1</v>
      </c>
      <c r="M336">
        <v>-1</v>
      </c>
      <c r="N336">
        <v>-1</v>
      </c>
      <c r="O336">
        <v>-1</v>
      </c>
      <c r="P336">
        <v>-1</v>
      </c>
      <c r="Q336">
        <v>-1</v>
      </c>
      <c r="R336">
        <v>-1</v>
      </c>
      <c r="S336" s="62">
        <v>-1</v>
      </c>
      <c r="T336">
        <v>0</v>
      </c>
      <c r="U336">
        <v>0</v>
      </c>
      <c r="V336">
        <v>-1</v>
      </c>
      <c r="W336">
        <v>-1</v>
      </c>
      <c r="X336">
        <v>-1</v>
      </c>
      <c r="Y336">
        <v>-1</v>
      </c>
      <c r="Z336">
        <v>-1</v>
      </c>
      <c r="AA336">
        <v>-1</v>
      </c>
      <c r="AB336">
        <v>-1</v>
      </c>
      <c r="AC336">
        <v>-1</v>
      </c>
      <c r="AD336">
        <v>-1</v>
      </c>
      <c r="AE336">
        <v>-1</v>
      </c>
      <c r="AF336">
        <v>-1</v>
      </c>
      <c r="AG336">
        <v>-1</v>
      </c>
      <c r="AH336">
        <v>-1</v>
      </c>
      <c r="AI336">
        <v>-1</v>
      </c>
      <c r="AJ336">
        <v>-1</v>
      </c>
      <c r="AK336">
        <v>-1</v>
      </c>
      <c r="AL336">
        <v>-1</v>
      </c>
      <c r="AM336">
        <v>-1</v>
      </c>
      <c r="AN336">
        <v>-1</v>
      </c>
      <c r="AO336">
        <v>-1</v>
      </c>
      <c r="AP336">
        <v>-1</v>
      </c>
      <c r="AQ336">
        <v>-1</v>
      </c>
      <c r="AR336">
        <v>-1</v>
      </c>
      <c r="AS336">
        <v>-1</v>
      </c>
      <c r="AT336">
        <v>-1</v>
      </c>
      <c r="AU336">
        <v>-1</v>
      </c>
      <c r="AV336">
        <v>-1</v>
      </c>
      <c r="AW336">
        <v>-1</v>
      </c>
      <c r="AX336">
        <v>-1</v>
      </c>
      <c r="AY336">
        <v>-1</v>
      </c>
      <c r="AZ336">
        <v>-1</v>
      </c>
      <c r="BA336">
        <v>-1</v>
      </c>
      <c r="BB336">
        <v>-1</v>
      </c>
      <c r="BC336">
        <v>-1</v>
      </c>
      <c r="BD336">
        <v>-1</v>
      </c>
      <c r="BE336">
        <v>-1</v>
      </c>
      <c r="BF336">
        <v>-1</v>
      </c>
      <c r="BG336">
        <v>-1</v>
      </c>
      <c r="BH336">
        <v>-1</v>
      </c>
      <c r="BO336">
        <v>-1</v>
      </c>
      <c r="BP336">
        <v>-1</v>
      </c>
      <c r="BQ336">
        <v>-1</v>
      </c>
      <c r="BR336">
        <v>-1</v>
      </c>
      <c r="BS336">
        <v>-1</v>
      </c>
      <c r="BT336">
        <v>-1</v>
      </c>
      <c r="BU336">
        <v>-1</v>
      </c>
      <c r="CD336">
        <v>196</v>
      </c>
    </row>
    <row r="337" spans="1:82" ht="14.25" hidden="1" x14ac:dyDescent="0.45">
      <c r="A337" t="s">
        <v>609</v>
      </c>
      <c r="B337" s="18" t="s">
        <v>394</v>
      </c>
      <c r="C337" s="51" t="s">
        <v>297</v>
      </c>
      <c r="D337" s="17">
        <v>2019</v>
      </c>
      <c r="E337" s="50">
        <v>43706</v>
      </c>
      <c r="F337" s="52">
        <v>8</v>
      </c>
      <c r="H337">
        <v>5.2919999999999998</v>
      </c>
      <c r="J337" s="53">
        <v>3.0000000000000001E-3</v>
      </c>
      <c r="K337">
        <v>15.430999999999999</v>
      </c>
      <c r="N337">
        <v>1.802</v>
      </c>
      <c r="O337">
        <v>0.94799999999999995</v>
      </c>
      <c r="Q337">
        <v>4.9429999999999996</v>
      </c>
      <c r="R337" s="13">
        <f>SUM(H337:Q337)</f>
        <v>28.418999999999997</v>
      </c>
      <c r="S337" s="14">
        <f>R337*2</f>
        <v>56.837999999999994</v>
      </c>
      <c r="T337">
        <v>0</v>
      </c>
      <c r="U337">
        <v>0</v>
      </c>
      <c r="CD337">
        <v>199</v>
      </c>
    </row>
    <row r="338" spans="1:82" ht="14.25" hidden="1" x14ac:dyDescent="0.45">
      <c r="A338" t="s">
        <v>231</v>
      </c>
      <c r="B338" s="18" t="s">
        <v>394</v>
      </c>
      <c r="C338" s="51" t="s">
        <v>297</v>
      </c>
      <c r="D338" s="17">
        <v>2019</v>
      </c>
      <c r="E338" s="50">
        <v>43706</v>
      </c>
      <c r="F338" s="52">
        <v>4</v>
      </c>
      <c r="G338">
        <v>-1</v>
      </c>
      <c r="H338">
        <v>-1</v>
      </c>
      <c r="I338">
        <v>-1</v>
      </c>
      <c r="J338">
        <v>-1</v>
      </c>
      <c r="K338">
        <v>-1</v>
      </c>
      <c r="L338">
        <v>-1</v>
      </c>
      <c r="M338">
        <v>-1</v>
      </c>
      <c r="N338">
        <v>-1</v>
      </c>
      <c r="O338">
        <v>-1</v>
      </c>
      <c r="P338">
        <v>-1</v>
      </c>
      <c r="Q338">
        <v>-1</v>
      </c>
      <c r="R338">
        <v>-1</v>
      </c>
      <c r="S338" s="62">
        <v>-1</v>
      </c>
      <c r="T338">
        <v>7</v>
      </c>
      <c r="U338">
        <v>0</v>
      </c>
      <c r="V338">
        <v>-1</v>
      </c>
      <c r="W338">
        <v>-1</v>
      </c>
      <c r="X338">
        <v>-1</v>
      </c>
      <c r="Y338">
        <v>-1</v>
      </c>
      <c r="Z338">
        <v>-1</v>
      </c>
      <c r="AA338">
        <v>-1</v>
      </c>
      <c r="AB338">
        <v>-1</v>
      </c>
      <c r="AC338">
        <v>-1</v>
      </c>
      <c r="AD338">
        <v>-1</v>
      </c>
      <c r="AE338">
        <v>-1</v>
      </c>
      <c r="AF338">
        <v>-1</v>
      </c>
      <c r="AG338">
        <v>-1</v>
      </c>
      <c r="AH338">
        <v>-1</v>
      </c>
      <c r="AI338">
        <v>-1</v>
      </c>
      <c r="AJ338">
        <v>-1</v>
      </c>
      <c r="AK338">
        <v>-1</v>
      </c>
      <c r="AL338">
        <v>-1</v>
      </c>
      <c r="AM338">
        <v>-1</v>
      </c>
      <c r="AN338">
        <v>-1</v>
      </c>
      <c r="AO338">
        <v>-1</v>
      </c>
      <c r="AP338">
        <v>-1</v>
      </c>
      <c r="AQ338">
        <v>-1</v>
      </c>
      <c r="AR338">
        <v>-1</v>
      </c>
      <c r="AS338">
        <v>-1</v>
      </c>
      <c r="AT338">
        <v>-1</v>
      </c>
      <c r="AU338">
        <v>-1</v>
      </c>
      <c r="AV338">
        <v>-1</v>
      </c>
      <c r="AW338">
        <v>-1</v>
      </c>
      <c r="AX338">
        <v>-1</v>
      </c>
      <c r="AY338">
        <v>-1</v>
      </c>
      <c r="AZ338">
        <v>-1</v>
      </c>
      <c r="BA338">
        <v>-1</v>
      </c>
      <c r="BB338">
        <v>-1</v>
      </c>
      <c r="BC338">
        <v>-1</v>
      </c>
      <c r="BD338">
        <v>-1</v>
      </c>
      <c r="BE338">
        <v>-1</v>
      </c>
      <c r="BF338">
        <v>-1</v>
      </c>
      <c r="BG338">
        <v>-1</v>
      </c>
      <c r="BH338">
        <v>-1</v>
      </c>
      <c r="BO338">
        <v>-1</v>
      </c>
      <c r="BP338">
        <v>-1</v>
      </c>
      <c r="BQ338">
        <v>-1</v>
      </c>
      <c r="BR338">
        <v>-1</v>
      </c>
      <c r="BS338">
        <v>-1</v>
      </c>
      <c r="BT338">
        <v>-1</v>
      </c>
      <c r="BU338">
        <v>-1</v>
      </c>
      <c r="CD338">
        <v>195</v>
      </c>
    </row>
    <row r="339" spans="1:82" ht="14.25" hidden="1" x14ac:dyDescent="0.45">
      <c r="A339" t="s">
        <v>231</v>
      </c>
      <c r="B339" s="18" t="s">
        <v>394</v>
      </c>
      <c r="C339" s="51" t="s">
        <v>297</v>
      </c>
      <c r="D339" s="17">
        <v>2019</v>
      </c>
      <c r="E339" s="50">
        <v>43706</v>
      </c>
      <c r="F339" s="52">
        <v>2</v>
      </c>
      <c r="G339">
        <v>-1</v>
      </c>
      <c r="H339">
        <v>-1</v>
      </c>
      <c r="I339">
        <v>-1</v>
      </c>
      <c r="J339">
        <v>-1</v>
      </c>
      <c r="K339">
        <v>-1</v>
      </c>
      <c r="L339">
        <v>-1</v>
      </c>
      <c r="M339">
        <v>-1</v>
      </c>
      <c r="N339">
        <v>-1</v>
      </c>
      <c r="O339">
        <v>-1</v>
      </c>
      <c r="P339">
        <v>-1</v>
      </c>
      <c r="Q339">
        <v>-1</v>
      </c>
      <c r="R339">
        <v>-1</v>
      </c>
      <c r="S339" s="62">
        <v>-1</v>
      </c>
      <c r="T339">
        <v>0</v>
      </c>
      <c r="U339">
        <v>0</v>
      </c>
      <c r="V339">
        <v>-1</v>
      </c>
      <c r="W339">
        <v>-1</v>
      </c>
      <c r="X339">
        <v>-1</v>
      </c>
      <c r="Y339">
        <v>-1</v>
      </c>
      <c r="Z339">
        <v>-1</v>
      </c>
      <c r="AA339">
        <v>-1</v>
      </c>
      <c r="AB339">
        <v>-1</v>
      </c>
      <c r="AC339">
        <v>-1</v>
      </c>
      <c r="AD339">
        <v>-1</v>
      </c>
      <c r="AE339">
        <v>-1</v>
      </c>
      <c r="AF339">
        <v>-1</v>
      </c>
      <c r="AG339">
        <v>-1</v>
      </c>
      <c r="AH339">
        <v>-1</v>
      </c>
      <c r="AI339">
        <v>-1</v>
      </c>
      <c r="AJ339">
        <v>-1</v>
      </c>
      <c r="AK339">
        <v>-1</v>
      </c>
      <c r="AL339">
        <v>-1</v>
      </c>
      <c r="AM339">
        <v>-1</v>
      </c>
      <c r="AN339">
        <v>-1</v>
      </c>
      <c r="AO339">
        <v>-1</v>
      </c>
      <c r="AP339">
        <v>-1</v>
      </c>
      <c r="AQ339">
        <v>-1</v>
      </c>
      <c r="AR339">
        <v>-1</v>
      </c>
      <c r="AS339">
        <v>-1</v>
      </c>
      <c r="AT339">
        <v>-1</v>
      </c>
      <c r="AU339">
        <v>-1</v>
      </c>
      <c r="AV339">
        <v>-1</v>
      </c>
      <c r="AW339">
        <v>-1</v>
      </c>
      <c r="AX339">
        <v>-1</v>
      </c>
      <c r="AY339">
        <v>-1</v>
      </c>
      <c r="AZ339">
        <v>-1</v>
      </c>
      <c r="BA339">
        <v>-1</v>
      </c>
      <c r="BB339">
        <v>-1</v>
      </c>
      <c r="BC339">
        <v>-1</v>
      </c>
      <c r="BD339">
        <v>-1</v>
      </c>
      <c r="BE339">
        <v>-1</v>
      </c>
      <c r="BF339">
        <v>-1</v>
      </c>
      <c r="BG339">
        <v>-1</v>
      </c>
      <c r="BH339">
        <v>-1</v>
      </c>
      <c r="BO339">
        <v>-1</v>
      </c>
      <c r="BP339">
        <v>-1</v>
      </c>
      <c r="BQ339">
        <v>-1</v>
      </c>
      <c r="BR339">
        <v>-1</v>
      </c>
      <c r="BS339">
        <v>-1</v>
      </c>
      <c r="BT339">
        <v>-1</v>
      </c>
      <c r="BU339">
        <v>-1</v>
      </c>
      <c r="CD339">
        <v>193</v>
      </c>
    </row>
    <row r="340" spans="1:82" ht="14.25" hidden="1" x14ac:dyDescent="0.45">
      <c r="A340" t="s">
        <v>231</v>
      </c>
      <c r="B340" s="18" t="s">
        <v>394</v>
      </c>
      <c r="C340" s="51" t="s">
        <v>297</v>
      </c>
      <c r="D340" s="17">
        <v>2019</v>
      </c>
      <c r="E340" s="50">
        <v>43706</v>
      </c>
      <c r="F340" s="52">
        <v>11</v>
      </c>
      <c r="G340">
        <v>-1</v>
      </c>
      <c r="H340">
        <v>-1</v>
      </c>
      <c r="I340">
        <v>-1</v>
      </c>
      <c r="J340">
        <v>-1</v>
      </c>
      <c r="K340">
        <v>-1</v>
      </c>
      <c r="L340">
        <v>-1</v>
      </c>
      <c r="M340">
        <v>-1</v>
      </c>
      <c r="N340">
        <v>-1</v>
      </c>
      <c r="O340">
        <v>-1</v>
      </c>
      <c r="P340">
        <v>-1</v>
      </c>
      <c r="Q340">
        <v>-1</v>
      </c>
      <c r="R340">
        <v>-1</v>
      </c>
      <c r="S340" s="62">
        <v>-1</v>
      </c>
      <c r="T340">
        <v>41</v>
      </c>
      <c r="U340">
        <v>0</v>
      </c>
      <c r="V340">
        <v>-1</v>
      </c>
      <c r="W340">
        <v>-1</v>
      </c>
      <c r="X340">
        <v>-1</v>
      </c>
      <c r="Y340">
        <v>-1</v>
      </c>
      <c r="Z340">
        <v>-1</v>
      </c>
      <c r="AA340">
        <v>-1</v>
      </c>
      <c r="AB340">
        <v>-1</v>
      </c>
      <c r="AC340">
        <v>-1</v>
      </c>
      <c r="AD340">
        <v>-1</v>
      </c>
      <c r="AE340">
        <v>-1</v>
      </c>
      <c r="AF340">
        <v>-1</v>
      </c>
      <c r="AG340">
        <v>-1</v>
      </c>
      <c r="AH340">
        <v>-1</v>
      </c>
      <c r="AI340">
        <v>-1</v>
      </c>
      <c r="AJ340">
        <v>-1</v>
      </c>
      <c r="AK340">
        <v>-1</v>
      </c>
      <c r="AL340">
        <v>-1</v>
      </c>
      <c r="AM340">
        <v>-1</v>
      </c>
      <c r="AN340">
        <v>-1</v>
      </c>
      <c r="AO340">
        <v>-1</v>
      </c>
      <c r="AP340">
        <v>-1</v>
      </c>
      <c r="AQ340">
        <v>-1</v>
      </c>
      <c r="AR340">
        <v>-1</v>
      </c>
      <c r="AS340">
        <v>-1</v>
      </c>
      <c r="AT340">
        <v>-1</v>
      </c>
      <c r="AU340">
        <v>-1</v>
      </c>
      <c r="AV340">
        <v>-1</v>
      </c>
      <c r="AW340">
        <v>-1</v>
      </c>
      <c r="AX340">
        <v>-1</v>
      </c>
      <c r="AY340">
        <v>-1</v>
      </c>
      <c r="AZ340">
        <v>-1</v>
      </c>
      <c r="BA340">
        <v>-1</v>
      </c>
      <c r="BB340">
        <v>-1</v>
      </c>
      <c r="BC340">
        <v>-1</v>
      </c>
      <c r="BD340">
        <v>-1</v>
      </c>
      <c r="BE340">
        <v>-1</v>
      </c>
      <c r="BF340">
        <v>-1</v>
      </c>
      <c r="BG340">
        <v>-1</v>
      </c>
      <c r="BH340">
        <v>-1</v>
      </c>
      <c r="BO340">
        <v>-1</v>
      </c>
      <c r="BP340">
        <v>-1</v>
      </c>
      <c r="BQ340">
        <v>-1</v>
      </c>
      <c r="BR340">
        <v>-1</v>
      </c>
      <c r="BS340">
        <v>-1</v>
      </c>
      <c r="BT340">
        <v>-1</v>
      </c>
      <c r="BU340">
        <v>-1</v>
      </c>
      <c r="CD340">
        <v>202</v>
      </c>
    </row>
    <row r="341" spans="1:82" ht="14.25" hidden="1" x14ac:dyDescent="0.45">
      <c r="A341" t="s">
        <v>231</v>
      </c>
      <c r="B341" s="18" t="s">
        <v>394</v>
      </c>
      <c r="C341" s="51" t="s">
        <v>297</v>
      </c>
      <c r="D341" s="17">
        <v>2019</v>
      </c>
      <c r="E341" s="50">
        <v>43706</v>
      </c>
      <c r="F341" s="52">
        <v>1</v>
      </c>
      <c r="G341">
        <v>-1</v>
      </c>
      <c r="H341">
        <v>-1</v>
      </c>
      <c r="I341">
        <v>-1</v>
      </c>
      <c r="J341">
        <v>-1</v>
      </c>
      <c r="K341">
        <v>-1</v>
      </c>
      <c r="L341">
        <v>-1</v>
      </c>
      <c r="M341">
        <v>-1</v>
      </c>
      <c r="N341">
        <v>-1</v>
      </c>
      <c r="O341">
        <v>-1</v>
      </c>
      <c r="P341">
        <v>-1</v>
      </c>
      <c r="Q341">
        <v>-1</v>
      </c>
      <c r="R341">
        <v>-1</v>
      </c>
      <c r="S341" s="62">
        <v>-1</v>
      </c>
      <c r="T341">
        <v>0</v>
      </c>
      <c r="U341">
        <v>0</v>
      </c>
      <c r="V341">
        <v>-1</v>
      </c>
      <c r="W341">
        <v>-1</v>
      </c>
      <c r="X341">
        <v>-1</v>
      </c>
      <c r="Y341">
        <v>-1</v>
      </c>
      <c r="Z341">
        <v>-1</v>
      </c>
      <c r="AA341">
        <v>-1</v>
      </c>
      <c r="AB341">
        <v>-1</v>
      </c>
      <c r="AC341">
        <v>-1</v>
      </c>
      <c r="AD341">
        <v>-1</v>
      </c>
      <c r="AE341">
        <v>-1</v>
      </c>
      <c r="AF341">
        <v>-1</v>
      </c>
      <c r="AG341">
        <v>-1</v>
      </c>
      <c r="AH341">
        <v>-1</v>
      </c>
      <c r="AI341">
        <v>-1</v>
      </c>
      <c r="AJ341">
        <v>-1</v>
      </c>
      <c r="AK341">
        <v>-1</v>
      </c>
      <c r="AL341">
        <v>-1</v>
      </c>
      <c r="AM341">
        <v>-1</v>
      </c>
      <c r="AN341">
        <v>-1</v>
      </c>
      <c r="AO341">
        <v>-1</v>
      </c>
      <c r="AP341">
        <v>-1</v>
      </c>
      <c r="AQ341">
        <v>-1</v>
      </c>
      <c r="AR341">
        <v>-1</v>
      </c>
      <c r="AS341">
        <v>-1</v>
      </c>
      <c r="AT341">
        <v>-1</v>
      </c>
      <c r="AU341">
        <v>-1</v>
      </c>
      <c r="AV341">
        <v>-1</v>
      </c>
      <c r="AW341">
        <v>-1</v>
      </c>
      <c r="AX341">
        <v>-1</v>
      </c>
      <c r="AY341">
        <v>-1</v>
      </c>
      <c r="AZ341">
        <v>-1</v>
      </c>
      <c r="BA341">
        <v>-1</v>
      </c>
      <c r="BB341">
        <v>-1</v>
      </c>
      <c r="BC341">
        <v>-1</v>
      </c>
      <c r="BD341">
        <v>-1</v>
      </c>
      <c r="BE341">
        <v>-1</v>
      </c>
      <c r="BF341">
        <v>-1</v>
      </c>
      <c r="BG341">
        <v>-1</v>
      </c>
      <c r="BH341">
        <v>-1</v>
      </c>
      <c r="BO341">
        <v>-1</v>
      </c>
      <c r="BP341">
        <v>-1</v>
      </c>
      <c r="BQ341">
        <v>-1</v>
      </c>
      <c r="BR341">
        <v>-1</v>
      </c>
      <c r="BS341">
        <v>-1</v>
      </c>
      <c r="BT341">
        <v>-1</v>
      </c>
      <c r="BU341">
        <v>-1</v>
      </c>
      <c r="CD341">
        <v>192</v>
      </c>
    </row>
  </sheetData>
  <autoFilter ref="A1:CD341" xr:uid="{00000000-0001-0000-0100-000000000000}">
    <filterColumn colId="1">
      <filters>
        <filter val="section 4"/>
        <filter val="section 9"/>
      </filters>
    </filterColumn>
  </autoFilter>
  <sortState xmlns:xlrd2="http://schemas.microsoft.com/office/spreadsheetml/2017/richdata2" ref="A87:CM147">
    <sortCondition ref="A87:A147"/>
  </sortState>
  <phoneticPr fontId="9" type="noConversion"/>
  <pageMargins left="0.25" right="0.25" top="0.75" bottom="0.75" header="0.3" footer="0.3"/>
  <pageSetup scale="39" fitToHeight="0"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4.3984375" defaultRowHeight="15" customHeight="1" x14ac:dyDescent="0.45"/>
  <cols>
    <col min="1" max="1" width="21" customWidth="1"/>
    <col min="2" max="3" width="8.265625" customWidth="1"/>
    <col min="4" max="4" width="12.59765625" customWidth="1"/>
    <col min="5" max="5" width="13.265625" customWidth="1"/>
    <col min="6" max="9" width="12" customWidth="1"/>
    <col min="10" max="10" width="13.73046875" customWidth="1"/>
    <col min="11" max="11" width="12" customWidth="1"/>
    <col min="12" max="12" width="13.265625" customWidth="1"/>
    <col min="13" max="13" width="13.86328125" customWidth="1"/>
    <col min="14" max="14" width="15.59765625" customWidth="1"/>
    <col min="15" max="15" width="13" customWidth="1"/>
    <col min="16" max="16" width="12" customWidth="1"/>
    <col min="17" max="26" width="8.73046875" customWidth="1"/>
  </cols>
  <sheetData>
    <row r="1" spans="1:26" ht="14.25" customHeight="1" x14ac:dyDescent="0.45">
      <c r="E1" s="79">
        <v>2019</v>
      </c>
      <c r="F1" s="80"/>
      <c r="G1" s="80"/>
      <c r="H1" s="80"/>
      <c r="I1" s="80"/>
      <c r="J1" s="80"/>
      <c r="K1" s="80"/>
    </row>
    <row r="2" spans="1:26" ht="14.25" customHeight="1" x14ac:dyDescent="0.45">
      <c r="A2" s="1" t="s">
        <v>0</v>
      </c>
      <c r="B2" s="1" t="s">
        <v>1</v>
      </c>
      <c r="C2" s="1" t="s">
        <v>2</v>
      </c>
      <c r="D2" s="1" t="s">
        <v>3</v>
      </c>
      <c r="E2" s="1" t="s">
        <v>4</v>
      </c>
      <c r="F2" s="1" t="s">
        <v>5</v>
      </c>
      <c r="G2" s="1" t="s">
        <v>6</v>
      </c>
      <c r="H2" s="1" t="s">
        <v>7</v>
      </c>
      <c r="I2" s="1" t="s">
        <v>8</v>
      </c>
      <c r="J2" s="1" t="s">
        <v>9</v>
      </c>
      <c r="K2" s="1" t="s">
        <v>10</v>
      </c>
      <c r="L2" s="1" t="s">
        <v>11</v>
      </c>
      <c r="M2" s="1" t="s">
        <v>12</v>
      </c>
      <c r="N2" s="1" t="s">
        <v>13</v>
      </c>
      <c r="O2" s="1" t="s">
        <v>14</v>
      </c>
      <c r="P2" s="1" t="s">
        <v>15</v>
      </c>
      <c r="Q2" s="1" t="s">
        <v>16</v>
      </c>
      <c r="R2" s="1" t="s">
        <v>17</v>
      </c>
      <c r="S2" s="1" t="s">
        <v>18</v>
      </c>
      <c r="T2" s="1" t="s">
        <v>19</v>
      </c>
      <c r="U2" s="1" t="s">
        <v>20</v>
      </c>
      <c r="V2" s="1" t="s">
        <v>21</v>
      </c>
      <c r="W2" s="1" t="s">
        <v>22</v>
      </c>
      <c r="X2" s="1" t="s">
        <v>23</v>
      </c>
      <c r="Y2" s="1"/>
      <c r="Z2" s="1"/>
    </row>
    <row r="3" spans="1:26" ht="14.25" customHeight="1" x14ac:dyDescent="0.45">
      <c r="A3" s="2" t="s">
        <v>24</v>
      </c>
      <c r="B3" s="2">
        <v>4</v>
      </c>
      <c r="C3" s="2">
        <f t="shared" ref="C3:C12" si="0">D3*8.92179</f>
        <v>790.69363874999999</v>
      </c>
      <c r="D3" s="3">
        <v>88.625</v>
      </c>
      <c r="E3" s="3">
        <v>10.1625</v>
      </c>
      <c r="F3" s="3">
        <v>21.43</v>
      </c>
      <c r="G3" s="3">
        <v>3.4925000000000002</v>
      </c>
      <c r="H3" s="3">
        <v>0.66500000000000004</v>
      </c>
      <c r="I3" s="3">
        <v>7.9074999999999998</v>
      </c>
      <c r="J3" s="3">
        <v>4.7500000000000001E-2</v>
      </c>
      <c r="K3" s="3">
        <v>0</v>
      </c>
      <c r="L3" s="3">
        <v>0.60750000000000004</v>
      </c>
      <c r="M3" s="3">
        <v>44.3125</v>
      </c>
      <c r="N3" s="4">
        <v>5</v>
      </c>
      <c r="O3" s="4">
        <v>18.5</v>
      </c>
      <c r="P3" s="2" t="s">
        <v>25</v>
      </c>
    </row>
    <row r="4" spans="1:26" ht="14.25" customHeight="1" x14ac:dyDescent="0.45">
      <c r="A4" s="2" t="s">
        <v>26</v>
      </c>
      <c r="B4" s="2">
        <v>15</v>
      </c>
      <c r="C4" s="2">
        <f t="shared" si="0"/>
        <v>1040.5900027497394</v>
      </c>
      <c r="D4" s="3">
        <v>116.63466667</v>
      </c>
      <c r="E4" s="3">
        <v>5.8206666667000002</v>
      </c>
      <c r="F4" s="3">
        <v>19.78</v>
      </c>
      <c r="G4" s="3">
        <v>13.141333333</v>
      </c>
      <c r="H4" s="3">
        <v>0.69466666669999999</v>
      </c>
      <c r="I4" s="3">
        <v>3.2426666666999999</v>
      </c>
      <c r="J4" s="3">
        <v>3.4260000000000002</v>
      </c>
      <c r="K4" s="3">
        <v>0</v>
      </c>
      <c r="L4" s="3">
        <v>12.212</v>
      </c>
      <c r="M4" s="3">
        <v>58.317333333000001</v>
      </c>
      <c r="N4" s="4">
        <v>3.2</v>
      </c>
      <c r="O4" s="4">
        <v>9.2666666667000008</v>
      </c>
      <c r="P4" s="2">
        <v>76.313333333000003</v>
      </c>
      <c r="Q4" s="2">
        <v>8.5866666666999993</v>
      </c>
      <c r="R4" s="2">
        <v>40.020000000000003</v>
      </c>
      <c r="S4" s="2">
        <v>61.58</v>
      </c>
      <c r="T4" s="2">
        <v>56.94</v>
      </c>
      <c r="U4" s="2">
        <v>0.42266666670000003</v>
      </c>
      <c r="V4" s="2">
        <v>0.18466666670000001</v>
      </c>
      <c r="W4" s="2">
        <v>1.2106666666999999</v>
      </c>
      <c r="X4" s="2">
        <v>0.18533333330000001</v>
      </c>
    </row>
    <row r="5" spans="1:26" ht="14.25" customHeight="1" x14ac:dyDescent="0.45">
      <c r="A5" s="2" t="s">
        <v>27</v>
      </c>
      <c r="B5" s="2">
        <v>7</v>
      </c>
      <c r="C5" s="2">
        <f t="shared" si="0"/>
        <v>1378.6714632984597</v>
      </c>
      <c r="D5" s="3">
        <v>154.52857143</v>
      </c>
      <c r="E5" s="3">
        <v>2.5828571429</v>
      </c>
      <c r="F5" s="3">
        <v>42.902857142999999</v>
      </c>
      <c r="G5" s="3">
        <v>18.432857143</v>
      </c>
      <c r="H5" s="3">
        <v>1.14285714E-2</v>
      </c>
      <c r="I5" s="3">
        <v>7.3257142857000002</v>
      </c>
      <c r="J5" s="3">
        <v>1.3442857143</v>
      </c>
      <c r="K5" s="3">
        <v>0</v>
      </c>
      <c r="L5" s="3">
        <v>4.6642857143000001</v>
      </c>
      <c r="M5" s="3">
        <v>77.264285713999996</v>
      </c>
      <c r="N5" s="4">
        <v>7.1428571428999996</v>
      </c>
      <c r="O5" s="4">
        <v>0</v>
      </c>
      <c r="P5" s="2">
        <v>62.257142856999998</v>
      </c>
      <c r="Q5" s="2">
        <v>7.2714285714000004</v>
      </c>
      <c r="R5" s="2">
        <v>45.857142856999999</v>
      </c>
      <c r="S5" s="2">
        <v>71.714285713999999</v>
      </c>
      <c r="T5" s="2">
        <v>50.257142856999998</v>
      </c>
      <c r="U5" s="2">
        <v>0.42285714289999998</v>
      </c>
      <c r="V5" s="2">
        <v>0.14428571430000001</v>
      </c>
      <c r="W5" s="2">
        <v>0.65428571430000004</v>
      </c>
      <c r="X5" s="2">
        <v>0.12857142860000001</v>
      </c>
    </row>
    <row r="6" spans="1:26" ht="14.25" customHeight="1" x14ac:dyDescent="0.45">
      <c r="A6" s="2" t="s">
        <v>28</v>
      </c>
      <c r="B6" s="2">
        <v>10</v>
      </c>
      <c r="C6" s="2">
        <f t="shared" si="0"/>
        <v>1170.0749149199999</v>
      </c>
      <c r="D6" s="3">
        <v>131.148</v>
      </c>
      <c r="E6" s="3">
        <v>1.887</v>
      </c>
      <c r="F6" s="3">
        <v>14.493</v>
      </c>
      <c r="G6" s="3">
        <v>30.062999999999999</v>
      </c>
      <c r="H6" s="3">
        <v>1.6E-2</v>
      </c>
      <c r="I6" s="3">
        <v>1.385</v>
      </c>
      <c r="J6" s="3">
        <v>0.51200000000000001</v>
      </c>
      <c r="K6" s="3">
        <v>0</v>
      </c>
      <c r="L6" s="3">
        <v>17.218</v>
      </c>
      <c r="M6" s="3">
        <v>65.573999999999998</v>
      </c>
      <c r="N6" s="4">
        <v>7.5</v>
      </c>
      <c r="O6" s="4">
        <v>9.5</v>
      </c>
      <c r="P6" s="2">
        <v>73</v>
      </c>
      <c r="Q6" s="2">
        <v>8.82</v>
      </c>
      <c r="R6" s="2">
        <v>41.12</v>
      </c>
      <c r="S6" s="2">
        <v>66.97</v>
      </c>
      <c r="T6" s="2">
        <v>55.68</v>
      </c>
      <c r="U6" s="2">
        <v>0.317</v>
      </c>
      <c r="V6" s="2">
        <v>0.18</v>
      </c>
      <c r="W6" s="2">
        <v>1.25</v>
      </c>
      <c r="X6" s="2">
        <v>0.14499999999999999</v>
      </c>
    </row>
    <row r="7" spans="1:26" ht="14.25" customHeight="1" x14ac:dyDescent="0.45">
      <c r="A7" s="2" t="s">
        <v>29</v>
      </c>
      <c r="B7" s="2">
        <v>5</v>
      </c>
      <c r="C7" s="2">
        <f t="shared" si="0"/>
        <v>1230.1007180399999</v>
      </c>
      <c r="D7" s="3">
        <v>137.876</v>
      </c>
      <c r="E7" s="3">
        <v>3.7240000000000002</v>
      </c>
      <c r="F7" s="3">
        <v>30.76</v>
      </c>
      <c r="G7" s="3">
        <v>26.33</v>
      </c>
      <c r="H7" s="3">
        <v>3.4000000000000002E-2</v>
      </c>
      <c r="I7" s="3">
        <v>2.306</v>
      </c>
      <c r="J7" s="3">
        <v>1.8859999999999999</v>
      </c>
      <c r="K7" s="3">
        <v>0</v>
      </c>
      <c r="L7" s="3">
        <v>3.8980000000000001</v>
      </c>
      <c r="M7" s="3">
        <v>68.938000000000002</v>
      </c>
      <c r="N7" s="4">
        <v>1.8</v>
      </c>
      <c r="O7" s="4">
        <v>30.6</v>
      </c>
      <c r="P7" s="2">
        <v>57.04</v>
      </c>
      <c r="Q7" s="2">
        <v>6.92</v>
      </c>
      <c r="R7" s="2">
        <v>48.58</v>
      </c>
      <c r="S7" s="2">
        <v>77.52</v>
      </c>
      <c r="T7" s="2">
        <v>47.18</v>
      </c>
      <c r="U7" s="2">
        <v>0.308</v>
      </c>
      <c r="V7" s="2">
        <v>0.11</v>
      </c>
      <c r="W7" s="2">
        <v>0.48199999999999998</v>
      </c>
      <c r="X7" s="2">
        <v>8.5999999999999993E-2</v>
      </c>
    </row>
    <row r="8" spans="1:26" ht="14.25" customHeight="1" x14ac:dyDescent="0.45">
      <c r="A8" s="2" t="s">
        <v>30</v>
      </c>
      <c r="B8" s="2">
        <v>12</v>
      </c>
      <c r="C8" s="2">
        <f t="shared" si="0"/>
        <v>1107.0305728797393</v>
      </c>
      <c r="D8" s="3">
        <v>124.08166667</v>
      </c>
      <c r="E8" s="3">
        <v>5.63</v>
      </c>
      <c r="F8" s="3">
        <v>28.106666666999999</v>
      </c>
      <c r="G8" s="3">
        <v>9.6274999999999995</v>
      </c>
      <c r="H8" s="3">
        <v>1.47</v>
      </c>
      <c r="I8" s="3">
        <v>7.5491666666999997</v>
      </c>
      <c r="J8" s="3">
        <v>6.8216666666999997</v>
      </c>
      <c r="K8" s="3">
        <v>0.37916666669999999</v>
      </c>
      <c r="L8" s="3">
        <v>2.4566666666999999</v>
      </c>
      <c r="M8" s="3">
        <v>62.040833333000002</v>
      </c>
      <c r="N8" s="4">
        <v>2.9166666666999999</v>
      </c>
      <c r="O8" s="4">
        <v>4.0833333332999997</v>
      </c>
      <c r="P8" s="2">
        <v>67.7</v>
      </c>
      <c r="Q8" s="2">
        <v>6.25</v>
      </c>
      <c r="R8" s="2">
        <v>45.208333332999999</v>
      </c>
      <c r="S8" s="2">
        <v>66.075000000000003</v>
      </c>
      <c r="T8" s="2">
        <v>51.008333333000003</v>
      </c>
      <c r="U8" s="2">
        <v>0.45083333330000003</v>
      </c>
      <c r="V8" s="2">
        <v>0.12916666669999999</v>
      </c>
      <c r="W8" s="2">
        <v>0.75833333329999997</v>
      </c>
      <c r="X8" s="2">
        <v>0.13666666669999999</v>
      </c>
    </row>
    <row r="9" spans="1:26" ht="14.25" customHeight="1" x14ac:dyDescent="0.45">
      <c r="A9" s="2" t="s">
        <v>31</v>
      </c>
      <c r="B9" s="2">
        <v>13</v>
      </c>
      <c r="C9" s="2">
        <f t="shared" si="0"/>
        <v>1012.8702299744349</v>
      </c>
      <c r="D9" s="3">
        <v>113.52769231000001</v>
      </c>
      <c r="E9" s="3">
        <v>7.4369230769000003</v>
      </c>
      <c r="F9" s="3">
        <v>19.835384614999999</v>
      </c>
      <c r="G9" s="3">
        <v>6.1584615385000001</v>
      </c>
      <c r="H9" s="3">
        <v>0.93769230770000001</v>
      </c>
      <c r="I9" s="3">
        <v>15.967692308</v>
      </c>
      <c r="J9" s="3">
        <v>2.6053846154000002</v>
      </c>
      <c r="K9" s="3">
        <v>0</v>
      </c>
      <c r="L9" s="3">
        <v>3.8223076922999999</v>
      </c>
      <c r="M9" s="3">
        <v>56.763846153999999</v>
      </c>
      <c r="N9" s="4">
        <v>4</v>
      </c>
      <c r="O9" s="4">
        <v>5.9230769231</v>
      </c>
      <c r="P9" s="2">
        <v>66.984615384999998</v>
      </c>
      <c r="Q9" s="2">
        <v>7.9076923076999996</v>
      </c>
      <c r="R9" s="2">
        <v>41.446153846000001</v>
      </c>
      <c r="S9" s="2">
        <v>65.192307692</v>
      </c>
      <c r="T9" s="2">
        <v>55.3</v>
      </c>
      <c r="U9" s="2">
        <v>0.54538461540000005</v>
      </c>
      <c r="V9" s="2">
        <v>0.15</v>
      </c>
      <c r="W9" s="2">
        <v>0.81461538460000005</v>
      </c>
      <c r="X9" s="2">
        <v>0.16307692309999999</v>
      </c>
    </row>
    <row r="10" spans="1:26" ht="14.25" customHeight="1" x14ac:dyDescent="0.45">
      <c r="A10" s="2" t="s">
        <v>32</v>
      </c>
      <c r="B10" s="2">
        <v>3</v>
      </c>
      <c r="C10" s="2">
        <f t="shared" si="0"/>
        <v>1153.2900540297394</v>
      </c>
      <c r="D10" s="3">
        <v>129.26666667000001</v>
      </c>
      <c r="E10" s="3">
        <v>7.2133333332999996</v>
      </c>
      <c r="F10" s="3">
        <v>26.286666666999999</v>
      </c>
      <c r="G10" s="3">
        <v>20.56</v>
      </c>
      <c r="H10" s="3">
        <v>0.02</v>
      </c>
      <c r="I10" s="3">
        <v>6.4533333332999998</v>
      </c>
      <c r="J10" s="3">
        <v>3.3333333000000001E-3</v>
      </c>
      <c r="K10" s="3">
        <v>0</v>
      </c>
      <c r="L10" s="3">
        <v>4.0966666667</v>
      </c>
      <c r="M10" s="3">
        <v>64.633333332999996</v>
      </c>
      <c r="N10" s="4">
        <v>2.6666666666999999</v>
      </c>
      <c r="O10" s="4">
        <v>22.666666667000001</v>
      </c>
      <c r="P10" s="2">
        <v>61.1</v>
      </c>
      <c r="Q10" s="2">
        <v>7.3666666666999996</v>
      </c>
      <c r="R10" s="2">
        <v>47.666666667000001</v>
      </c>
      <c r="S10" s="2">
        <v>72.866666667000004</v>
      </c>
      <c r="T10" s="2">
        <v>48.2</v>
      </c>
      <c r="U10" s="2">
        <v>0.41</v>
      </c>
      <c r="V10" s="2">
        <v>0.1333333333</v>
      </c>
      <c r="W10" s="2">
        <v>0.43</v>
      </c>
      <c r="X10" s="2">
        <v>0.09</v>
      </c>
    </row>
    <row r="11" spans="1:26" ht="14.25" customHeight="1" x14ac:dyDescent="0.45">
      <c r="A11" s="2" t="s">
        <v>33</v>
      </c>
      <c r="B11" s="2">
        <v>8</v>
      </c>
      <c r="C11" s="2">
        <f t="shared" si="0"/>
        <v>1413.5907120749998</v>
      </c>
      <c r="D11" s="3">
        <v>158.4425</v>
      </c>
      <c r="E11" s="3">
        <v>2.5987499999999999</v>
      </c>
      <c r="F11" s="3">
        <v>31.62</v>
      </c>
      <c r="G11" s="3">
        <v>18.116250000000001</v>
      </c>
      <c r="H11" s="3">
        <v>0.65749999999999997</v>
      </c>
      <c r="I11" s="3">
        <v>5.3412499999999996</v>
      </c>
      <c r="J11" s="3">
        <v>1.03125</v>
      </c>
      <c r="K11" s="3">
        <v>3.875E-2</v>
      </c>
      <c r="L11" s="3">
        <v>19.817499999999999</v>
      </c>
      <c r="M11" s="3">
        <v>79.221249999999998</v>
      </c>
      <c r="N11" s="4">
        <v>2.5</v>
      </c>
      <c r="O11" s="4">
        <v>18.25</v>
      </c>
      <c r="P11" s="2">
        <v>69.5625</v>
      </c>
      <c r="Q11" s="2">
        <v>7.1875</v>
      </c>
      <c r="R11" s="2">
        <v>42.337499999999999</v>
      </c>
      <c r="S11" s="2">
        <v>66.900000000000006</v>
      </c>
      <c r="T11" s="2">
        <v>54.25</v>
      </c>
      <c r="U11" s="2">
        <v>0.33750000000000002</v>
      </c>
      <c r="V11" s="2">
        <v>0.14749999999999999</v>
      </c>
      <c r="W11" s="2">
        <v>0.94874999999999998</v>
      </c>
      <c r="X11" s="2">
        <v>0.12375</v>
      </c>
    </row>
    <row r="12" spans="1:26" ht="14.25" customHeight="1" x14ac:dyDescent="0.45">
      <c r="A12" s="2" t="s">
        <v>34</v>
      </c>
      <c r="B12" s="2">
        <v>8</v>
      </c>
      <c r="C12" s="2">
        <f t="shared" si="0"/>
        <v>1202.96955465</v>
      </c>
      <c r="D12" s="3">
        <v>134.83500000000001</v>
      </c>
      <c r="E12" s="3">
        <v>6.1050000000000004</v>
      </c>
      <c r="F12" s="3">
        <v>27.88625</v>
      </c>
      <c r="G12" s="3">
        <v>15.23875</v>
      </c>
      <c r="H12" s="3">
        <v>0.3075</v>
      </c>
      <c r="I12" s="3">
        <v>8.8712499999999999</v>
      </c>
      <c r="J12" s="3">
        <v>2.9350000000000001</v>
      </c>
      <c r="K12" s="3">
        <v>0</v>
      </c>
      <c r="L12" s="3">
        <v>6.0737500000000004</v>
      </c>
      <c r="M12" s="3">
        <v>67.417500000000004</v>
      </c>
      <c r="N12" s="4">
        <v>1.375</v>
      </c>
      <c r="O12" s="4">
        <v>3.625</v>
      </c>
      <c r="P12" s="2">
        <v>65</v>
      </c>
      <c r="Q12" s="2">
        <v>8.2249999999999996</v>
      </c>
      <c r="R12" s="2">
        <v>44.237499999999997</v>
      </c>
      <c r="S12" s="2">
        <v>69.05</v>
      </c>
      <c r="T12" s="2">
        <v>52.125</v>
      </c>
      <c r="U12" s="2">
        <v>0.44</v>
      </c>
      <c r="V12" s="2">
        <v>0.14624999999999999</v>
      </c>
      <c r="W12" s="2">
        <v>0.79</v>
      </c>
      <c r="X12" s="2">
        <v>0.13250000000000001</v>
      </c>
    </row>
    <row r="13" spans="1:26" ht="14.25" customHeight="1" x14ac:dyDescent="0.45"/>
    <row r="14" spans="1:26" ht="14.25" customHeight="1" x14ac:dyDescent="0.45"/>
    <row r="15" spans="1:26" ht="14.25" customHeight="1" x14ac:dyDescent="0.45"/>
    <row r="16" spans="1:26" ht="14.25" customHeight="1" x14ac:dyDescent="0.45"/>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1">
    <mergeCell ref="E1:K1"/>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 Data</vt:lpstr>
      <vt:lpstr>Summary by Pasture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wilbu</dc:creator>
  <cp:lastModifiedBy>Sean Patrick Kearney</cp:lastModifiedBy>
  <cp:lastPrinted>2024-06-03T16:51:51Z</cp:lastPrinted>
  <dcterms:created xsi:type="dcterms:W3CDTF">2019-10-15T23:26:41Z</dcterms:created>
  <dcterms:modified xsi:type="dcterms:W3CDTF">2025-04-29T21:35:21Z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0x01010090C371E361BC7243959E23D0E02F3ABE</vt:lpwstr>
  </property>
</Properties>
</file>