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kebautomation-my.sharepoint.com/personal/conner_glaser_kebamerica_com/Documents/Documents/PROJECTS/KEB/C/Resources/"/>
    </mc:Choice>
  </mc:AlternateContent>
  <xr:revisionPtr revIDLastSave="927" documentId="8_{8665AE8E-1F4A-4DC4-BE43-89B84E14D5B5}" xr6:coauthVersionLast="47" xr6:coauthVersionMax="47" xr10:uidLastSave="{FFC0AB10-E08D-4FF2-B903-F06D39886B6E}"/>
  <bookViews>
    <workbookView xWindow="-23148" yWindow="-108" windowWidth="23256" windowHeight="13176" xr2:uid="{904F9830-382E-4FF0-A182-6FA870C0010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5" l="1"/>
  <c r="A2" i="5" a="1"/>
  <c r="A2" i="5" s="1"/>
  <c r="A66" i="5" a="1"/>
  <c r="A66" i="5" s="1"/>
  <c r="K2" i="5"/>
  <c r="A63" i="5"/>
  <c r="A61" i="5"/>
  <c r="A62" i="5"/>
  <c r="K61" i="5"/>
  <c r="K62" i="5"/>
  <c r="K63" i="5"/>
  <c r="A57" i="5"/>
  <c r="A58" i="5"/>
  <c r="A59" i="5"/>
  <c r="K57" i="5"/>
  <c r="K58" i="5"/>
  <c r="K59" i="5"/>
  <c r="A15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3" i="5"/>
  <c r="A4" i="5"/>
  <c r="A5" i="5"/>
  <c r="A6" i="5"/>
  <c r="A7" i="5"/>
  <c r="A8" i="5"/>
  <c r="A9" i="5"/>
  <c r="A10" i="5"/>
  <c r="A11" i="5"/>
  <c r="A12" i="5"/>
  <c r="A13" i="5"/>
  <c r="A49" i="5"/>
  <c r="A50" i="5"/>
  <c r="A51" i="5"/>
  <c r="A52" i="5"/>
  <c r="A53" i="5"/>
  <c r="A54" i="5"/>
  <c r="A55" i="5"/>
  <c r="A56" i="5"/>
  <c r="A60" i="5"/>
  <c r="A48" i="5"/>
  <c r="K54" i="5"/>
  <c r="K55" i="5"/>
  <c r="K3" i="5"/>
  <c r="K4" i="5"/>
  <c r="K5" i="5"/>
  <c r="K6" i="5"/>
  <c r="K7" i="5"/>
  <c r="K8" i="5"/>
  <c r="K9" i="5"/>
  <c r="K10" i="5"/>
  <c r="K11" i="5"/>
  <c r="K12" i="5"/>
  <c r="K13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9" i="5"/>
  <c r="K50" i="5"/>
  <c r="K51" i="5"/>
  <c r="K52" i="5"/>
  <c r="K53" i="5"/>
  <c r="K56" i="5"/>
  <c r="K60" i="5"/>
  <c r="K48" i="5"/>
  <c r="Y2" i="5"/>
  <c r="Y3" i="5"/>
  <c r="Y4" i="5"/>
  <c r="Y5" i="5"/>
  <c r="Y6" i="5"/>
  <c r="Y7" i="5"/>
  <c r="Y8" i="5"/>
  <c r="Y9" i="5"/>
  <c r="Y10" i="5"/>
  <c r="Y11" i="5"/>
  <c r="Y12" i="5"/>
  <c r="Y13" i="5"/>
  <c r="Y15" i="5"/>
  <c r="Y24" i="5"/>
  <c r="Y25" i="5"/>
  <c r="Y26" i="5"/>
  <c r="Y27" i="5"/>
  <c r="Y28" i="5"/>
  <c r="Y29" i="5"/>
  <c r="Y30" i="5"/>
  <c r="Y31" i="5"/>
  <c r="Y32" i="5"/>
  <c r="Y33" i="5"/>
  <c r="Y34" i="5"/>
  <c r="Y1" i="5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Hölzl, Manuel</author>
  </authors>
  <commentList>
    <comment ref="N1" authorId="0" shapeId="0" xr:uid="{14E5B079-A005-46F8-AEF9-CD5E09F987DF}">
      <text>
        <r>
          <rPr>
            <b/>
            <sz val="9"/>
            <color indexed="81"/>
            <rFont val="Segoe UI"/>
            <family val="2"/>
          </rPr>
          <t>Hölzl, Manuel:</t>
        </r>
        <r>
          <rPr>
            <sz val="9"/>
            <color indexed="81"/>
            <rFont val="Segoe UI"/>
            <family val="2"/>
          </rPr>
          <t xml:space="preserve">
Check for correct values! Threse values are only for demonstration!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Hölzl, Manuel</author>
  </authors>
  <commentList>
    <comment ref="A78" authorId="0" shapeId="0" xr:uid="{48D21AEC-F2B0-4A2A-AC01-0D3D3F1EA07C}">
      <text>
        <r>
          <rPr>
            <b/>
            <sz val="9"/>
            <color indexed="81"/>
            <rFont val="Segoe UI"/>
            <family val="2"/>
          </rPr>
          <t>Hölzl, Manuel:</t>
        </r>
        <r>
          <rPr>
            <sz val="9"/>
            <color indexed="81"/>
            <rFont val="Segoe UI"/>
            <family val="2"/>
          </rPr>
          <t xml:space="preserve">
SGATBR1-KB03</t>
        </r>
      </text>
    </comment>
    <comment ref="A80" authorId="0" shapeId="0" xr:uid="{F86B7E60-65EE-450A-8BA7-6CB11034E5D1}">
      <text>
        <r>
          <rPr>
            <b/>
            <sz val="9"/>
            <color indexed="81"/>
            <rFont val="Segoe UI"/>
            <family val="2"/>
          </rPr>
          <t>Hölzl, Manuel:</t>
        </r>
        <r>
          <rPr>
            <sz val="9"/>
            <color indexed="81"/>
            <rFont val="Segoe UI"/>
            <family val="2"/>
          </rPr>
          <t xml:space="preserve">
SGATBR1-KB04</t>
        </r>
      </text>
    </comment>
    <comment ref="A81" authorId="0" shapeId="0" xr:uid="{68B1CC85-61F0-4E69-A088-F5813AE406E0}">
      <text>
        <r>
          <rPr>
            <b/>
            <sz val="9"/>
            <color indexed="81"/>
            <rFont val="Segoe UI"/>
            <family val="2"/>
          </rPr>
          <t>Hölzl, Manuel:</t>
        </r>
        <r>
          <rPr>
            <sz val="9"/>
            <color indexed="81"/>
            <rFont val="Segoe UI"/>
            <family val="2"/>
          </rPr>
          <t xml:space="preserve">
SGATBR1-KB02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<sst xmlns="http://schemas.openxmlformats.org/spreadsheetml/2006/main" count="1308" uniqueCount="487">
  <si>
    <t>1. Application</t>
  </si>
  <si>
    <t>Blowers</t>
  </si>
  <si>
    <t>Plastics (Pump)</t>
  </si>
  <si>
    <t>Pump Displacement</t>
  </si>
  <si>
    <t>Output Pump</t>
  </si>
  <si>
    <t>Output Motor</t>
  </si>
  <si>
    <t>Output Drive</t>
  </si>
  <si>
    <t>Output Controls</t>
  </si>
  <si>
    <t>*based off pump selection</t>
  </si>
  <si>
    <t>*based off motor selection</t>
  </si>
  <si>
    <t>Number of axes</t>
  </si>
  <si>
    <t>Input Voltage</t>
  </si>
  <si>
    <t>Fieldbus</t>
  </si>
  <si>
    <t>Safety Level</t>
  </si>
  <si>
    <t>Cooling type</t>
  </si>
  <si>
    <t>Servopump motor and drive sizing KEB_V0.5</t>
  </si>
  <si>
    <t>x6_pn</t>
  </si>
  <si>
    <t>none</t>
  </si>
  <si>
    <t>3b. Existing Tool</t>
  </si>
  <si>
    <t>KEB Drive</t>
  </si>
  <si>
    <t>Input RPM</t>
  </si>
  <si>
    <t>2. Description (Inputs)</t>
  </si>
  <si>
    <t>3. Select Product (Outputs)</t>
  </si>
  <si>
    <t>Max Flow Rate</t>
  </si>
  <si>
    <t>Max Pressure</t>
  </si>
  <si>
    <t>x6_filters</t>
  </si>
  <si>
    <t>Drive HP</t>
  </si>
  <si>
    <t>Impedance Level</t>
  </si>
  <si>
    <t>Output Mains Filter</t>
  </si>
  <si>
    <t>Flywheel</t>
  </si>
  <si>
    <t>Output Motor/Gearbox</t>
  </si>
  <si>
    <t>Required Speed at gearbox shaft</t>
  </si>
  <si>
    <t>Output Braking Resistor</t>
  </si>
  <si>
    <t>Drive Braking Resistance</t>
  </si>
  <si>
    <t>All Products</t>
  </si>
  <si>
    <t>X1</t>
  </si>
  <si>
    <t>C3</t>
  </si>
  <si>
    <t>I/O</t>
  </si>
  <si>
    <t>Drives</t>
  </si>
  <si>
    <t>Braking Resistors</t>
  </si>
  <si>
    <t>Induction Motor</t>
  </si>
  <si>
    <t>Servo Motor</t>
  </si>
  <si>
    <t>Cables</t>
  </si>
  <si>
    <t>Brakes</t>
  </si>
  <si>
    <t>Clutches</t>
  </si>
  <si>
    <t>Chokes</t>
  </si>
  <si>
    <t>Harmonic Filters</t>
  </si>
  <si>
    <t>DC Filter</t>
  </si>
  <si>
    <t>Sine Filter</t>
  </si>
  <si>
    <t>Lift</t>
  </si>
  <si>
    <t>Pumpname</t>
  </si>
  <si>
    <t>Nominal size</t>
  </si>
  <si>
    <t>Specific volume Vth
[cm³/U]</t>
  </si>
  <si>
    <t>Cont. Pressure
[bar]</t>
  </si>
  <si>
    <t>Max. pressure 10s/15%ED
[bar]</t>
  </si>
  <si>
    <t>Max. pressure
[bar]</t>
  </si>
  <si>
    <t>Nominal speed min
[rpm]</t>
  </si>
  <si>
    <t>Nominal speed max
[rpm]</t>
  </si>
  <si>
    <t>Max. speed
[rpm]</t>
  </si>
  <si>
    <t>Weight 
[kg]</t>
  </si>
  <si>
    <r>
      <t>η</t>
    </r>
    <r>
      <rPr>
        <vertAlign val="subscript"/>
        <sz val="11"/>
        <color theme="1"/>
        <rFont val="Calibri"/>
        <family val="2"/>
      </rPr>
      <t xml:space="preserve">vol
</t>
    </r>
    <r>
      <rPr>
        <sz val="11"/>
        <color theme="1"/>
        <rFont val="Calibri"/>
        <family val="2"/>
      </rPr>
      <t>[1]</t>
    </r>
  </si>
  <si>
    <r>
      <t>η</t>
    </r>
    <r>
      <rPr>
        <vertAlign val="subscript"/>
        <sz val="11"/>
        <color theme="1"/>
        <rFont val="Calibri"/>
        <family val="2"/>
      </rPr>
      <t xml:space="preserve">hm
</t>
    </r>
    <r>
      <rPr>
        <sz val="11"/>
        <color theme="1"/>
        <rFont val="Calibri"/>
        <family val="2"/>
      </rPr>
      <t>[1]</t>
    </r>
  </si>
  <si>
    <t>Noise
[db[A]]</t>
  </si>
  <si>
    <t>Inertia
[kgcm²]</t>
  </si>
  <si>
    <t>DHPH2_004</t>
  </si>
  <si>
    <t>DHPH2_005</t>
  </si>
  <si>
    <t>DHPH2_006</t>
  </si>
  <si>
    <t>DHPH2_008</t>
  </si>
  <si>
    <t>DHPH2_011</t>
  </si>
  <si>
    <t>DHPH2_013</t>
  </si>
  <si>
    <t>DHPH2_016</t>
  </si>
  <si>
    <t>DHPH2_019</t>
  </si>
  <si>
    <t>DHPH2_022</t>
  </si>
  <si>
    <t>DHPH2_025</t>
  </si>
  <si>
    <t>DHPH3_014</t>
  </si>
  <si>
    <t>DHPH3_016</t>
  </si>
  <si>
    <t>DHPH3_020</t>
  </si>
  <si>
    <t>DHPH3_025</t>
  </si>
  <si>
    <t>DHPH3_032</t>
  </si>
  <si>
    <t>DHPH3_040</t>
  </si>
  <si>
    <t>DHPH3_050</t>
  </si>
  <si>
    <t>DHPH3_064</t>
  </si>
  <si>
    <t>DHPH5_064</t>
  </si>
  <si>
    <t>DHPH5_080</t>
  </si>
  <si>
    <t>DHPH5_100</t>
  </si>
  <si>
    <t>DHPH6_040</t>
  </si>
  <si>
    <t>DHPH6_050</t>
  </si>
  <si>
    <t>DHPH6_064</t>
  </si>
  <si>
    <t>DHPH6_080</t>
  </si>
  <si>
    <t>DHPH6_100</t>
  </si>
  <si>
    <t>DHPH6_125</t>
  </si>
  <si>
    <t>DHPH6_160</t>
  </si>
  <si>
    <t>DHPH6_200</t>
  </si>
  <si>
    <t>DHPH6_250</t>
  </si>
  <si>
    <t>DHPS2_005</t>
  </si>
  <si>
    <t>DHPS2_006</t>
  </si>
  <si>
    <t>DHPS2_008</t>
  </si>
  <si>
    <t>DHPS2_011</t>
  </si>
  <si>
    <t>DHPS2_013</t>
  </si>
  <si>
    <t>DHPS2_016</t>
  </si>
  <si>
    <t>DHPS2_019</t>
  </si>
  <si>
    <t>DHPS2_022</t>
  </si>
  <si>
    <t>DHPS2_025</t>
  </si>
  <si>
    <t>DHPC3_020</t>
  </si>
  <si>
    <t>DHPC3_025</t>
  </si>
  <si>
    <t>DHPC3_032</t>
  </si>
  <si>
    <t>DHPC3_040</t>
  </si>
  <si>
    <t>DHPC3_050</t>
  </si>
  <si>
    <t>DHPC3_063</t>
  </si>
  <si>
    <t>DHPC3_064</t>
  </si>
  <si>
    <t>DHPC5_064</t>
  </si>
  <si>
    <t>DHPC5_080</t>
  </si>
  <si>
    <t>DHPC5_100</t>
  </si>
  <si>
    <t>DHPC6_125</t>
  </si>
  <si>
    <t>DHPC6_160</t>
  </si>
  <si>
    <t>DHPC6_200</t>
  </si>
  <si>
    <t>DHPC6_250</t>
  </si>
  <si>
    <t>Motor BR</t>
  </si>
  <si>
    <t>071154</t>
  </si>
  <si>
    <t>072154</t>
  </si>
  <si>
    <t>073154</t>
  </si>
  <si>
    <t>074154</t>
  </si>
  <si>
    <t>075154</t>
  </si>
  <si>
    <t>076154</t>
  </si>
  <si>
    <t>077154</t>
  </si>
  <si>
    <t>078154</t>
  </si>
  <si>
    <t>082104</t>
  </si>
  <si>
    <t>084104</t>
  </si>
  <si>
    <t>086104</t>
  </si>
  <si>
    <t>088104</t>
  </si>
  <si>
    <t>092104</t>
  </si>
  <si>
    <t>094104</t>
  </si>
  <si>
    <t>096104</t>
  </si>
  <si>
    <t>098104</t>
  </si>
  <si>
    <t>071204</t>
  </si>
  <si>
    <t>072204</t>
  </si>
  <si>
    <t>073204</t>
  </si>
  <si>
    <t>074204</t>
  </si>
  <si>
    <t>075204</t>
  </si>
  <si>
    <t>076204</t>
  </si>
  <si>
    <t>077204</t>
  </si>
  <si>
    <t>078204</t>
  </si>
  <si>
    <t>082204</t>
  </si>
  <si>
    <t>084204</t>
  </si>
  <si>
    <t>086204</t>
  </si>
  <si>
    <t>088204</t>
  </si>
  <si>
    <t>092204</t>
  </si>
  <si>
    <t>094204</t>
  </si>
  <si>
    <t>096204</t>
  </si>
  <si>
    <t>098204</t>
  </si>
  <si>
    <t>071304</t>
  </si>
  <si>
    <t>072304</t>
  </si>
  <si>
    <t>073304</t>
  </si>
  <si>
    <t>074304</t>
  </si>
  <si>
    <t>075304</t>
  </si>
  <si>
    <t>076304</t>
  </si>
  <si>
    <t>077304</t>
  </si>
  <si>
    <t>078304</t>
  </si>
  <si>
    <t>082304</t>
  </si>
  <si>
    <t>084304</t>
  </si>
  <si>
    <t>086304</t>
  </si>
  <si>
    <t>088304</t>
  </si>
  <si>
    <t>094304</t>
  </si>
  <si>
    <t>096304</t>
  </si>
  <si>
    <t>V71154</t>
  </si>
  <si>
    <t>V72154</t>
  </si>
  <si>
    <t>V73154</t>
  </si>
  <si>
    <t>V74154</t>
  </si>
  <si>
    <t>V75154</t>
  </si>
  <si>
    <t>V76154</t>
  </si>
  <si>
    <t>V77154</t>
  </si>
  <si>
    <t>V78154</t>
  </si>
  <si>
    <t>V82104</t>
  </si>
  <si>
    <t>V84104</t>
  </si>
  <si>
    <t>V86104</t>
  </si>
  <si>
    <t>V88104</t>
  </si>
  <si>
    <t>V92104</t>
  </si>
  <si>
    <t>V94104</t>
  </si>
  <si>
    <t>V96104</t>
  </si>
  <si>
    <t>V98104</t>
  </si>
  <si>
    <t>V94154</t>
  </si>
  <si>
    <t>V96154</t>
  </si>
  <si>
    <t>V97154</t>
  </si>
  <si>
    <t>V98154</t>
  </si>
  <si>
    <t>V71204</t>
  </si>
  <si>
    <t>V72204</t>
  </si>
  <si>
    <t>V73204</t>
  </si>
  <si>
    <t>V74204</t>
  </si>
  <si>
    <t>V75204</t>
  </si>
  <si>
    <t>V76204</t>
  </si>
  <si>
    <t>V77204</t>
  </si>
  <si>
    <t>V78204</t>
  </si>
  <si>
    <t>V82204</t>
  </si>
  <si>
    <t>V84204</t>
  </si>
  <si>
    <t>V86204</t>
  </si>
  <si>
    <t>V88204</t>
  </si>
  <si>
    <t>V92204</t>
  </si>
  <si>
    <t>V94204</t>
  </si>
  <si>
    <t>V96204</t>
  </si>
  <si>
    <t>V98204</t>
  </si>
  <si>
    <t>V71304</t>
  </si>
  <si>
    <t>V72304</t>
  </si>
  <si>
    <t>V73304</t>
  </si>
  <si>
    <t>V74304</t>
  </si>
  <si>
    <t>V75304</t>
  </si>
  <si>
    <t>V76304</t>
  </si>
  <si>
    <t>V77304</t>
  </si>
  <si>
    <t>V78304</t>
  </si>
  <si>
    <t>V82304</t>
  </si>
  <si>
    <t>V84304</t>
  </si>
  <si>
    <t>V86304</t>
  </si>
  <si>
    <t>V88304</t>
  </si>
  <si>
    <t>V92284</t>
  </si>
  <si>
    <t>V94284</t>
  </si>
  <si>
    <t>V96284</t>
  </si>
  <si>
    <t>V98284</t>
  </si>
  <si>
    <t>Pole pairs</t>
  </si>
  <si>
    <r>
      <t>Stall Torque</t>
    </r>
    <r>
      <rPr>
        <vertAlign val="superscript"/>
        <sz val="11"/>
        <rFont val="Arial"/>
        <family val="2"/>
      </rPr>
      <t xml:space="preserve"> [Nm]</t>
    </r>
  </si>
  <si>
    <t>Nominal Power [W]</t>
  </si>
  <si>
    <t>Nominal Torque  [Nm]</t>
  </si>
  <si>
    <t>Nominal speed [rpm]</t>
  </si>
  <si>
    <t>Peak torque 20°C [Nm]</t>
  </si>
  <si>
    <t>Current at nominal power [Arms]</t>
  </si>
  <si>
    <t>Stall current [Arms]</t>
  </si>
  <si>
    <t>Peak current [Arms]</t>
  </si>
  <si>
    <t>Inertia [kgcm2]</t>
  </si>
  <si>
    <t>Voltage costant at 20°C [Vs/rad]</t>
  </si>
  <si>
    <r>
      <t xml:space="preserve">Torque costant at 20°C and 0 rpm </t>
    </r>
    <r>
      <rPr>
        <vertAlign val="superscript"/>
        <sz val="11"/>
        <rFont val="Arial"/>
        <family val="2"/>
      </rPr>
      <t>[Nm/Arms]</t>
    </r>
  </si>
  <si>
    <t>Derating Temp. Coeff. Of Back EMF [%/°C]</t>
  </si>
  <si>
    <r>
      <t xml:space="preserve">Winding Resistance at 20°C </t>
    </r>
    <r>
      <rPr>
        <vertAlign val="superscript"/>
        <sz val="11"/>
        <rFont val="Arial"/>
        <family val="2"/>
      </rPr>
      <t>[Ohm]</t>
    </r>
  </si>
  <si>
    <r>
      <t xml:space="preserve">Winding Inductance </t>
    </r>
    <r>
      <rPr>
        <vertAlign val="superscript"/>
        <sz val="11"/>
        <rFont val="Arial"/>
        <family val="2"/>
      </rPr>
      <t>2[mH]</t>
    </r>
  </si>
  <si>
    <r>
      <t>bemf. at 1000 rpm a 20°C</t>
    </r>
    <r>
      <rPr>
        <vertAlign val="superscript"/>
        <sz val="11"/>
        <rFont val="Arial"/>
        <family val="2"/>
      </rPr>
      <t xml:space="preserve"> [V/krpm]</t>
    </r>
  </si>
  <si>
    <t>Nominal voltage [Vrms]</t>
  </si>
  <si>
    <t>Weight [kg]</t>
  </si>
  <si>
    <t>DL4_CMAT</t>
  </si>
  <si>
    <t>BRVMotorTypes</t>
  </si>
  <si>
    <t>---</t>
  </si>
  <si>
    <t>V4 SE L1 CS SP15</t>
  </si>
  <si>
    <t>V4 SE L2 CS SP15</t>
  </si>
  <si>
    <t>V4 SE L3 CS SP15</t>
  </si>
  <si>
    <t>V4 SE L4 CS SP15</t>
  </si>
  <si>
    <t>V4 SE L5 CS SP15</t>
  </si>
  <si>
    <t>V4 SE L6 CS SP15</t>
  </si>
  <si>
    <t>V4 SE L7 CS SP15</t>
  </si>
  <si>
    <t>V4 SE L8 CS SP15</t>
  </si>
  <si>
    <t>V4 SE L1 CS SP20</t>
  </si>
  <si>
    <t>V4 SE L2 CS SP20</t>
  </si>
  <si>
    <t>V4 SE L3 CS SP20</t>
  </si>
  <si>
    <t>V4 SE L4 CS SP20</t>
  </si>
  <si>
    <t>V4 SE L5 CS SP20</t>
  </si>
  <si>
    <t>V4 SE L6 CS SP20</t>
  </si>
  <si>
    <t>V4 SE L7 CS SP20</t>
  </si>
  <si>
    <t>V4 SE L8 CS SP20</t>
  </si>
  <si>
    <t>V4 SE L1 CS SP30</t>
  </si>
  <si>
    <t>V4 SE L2 CS SP30</t>
  </si>
  <si>
    <t>V4 SE L3 CS SP30</t>
  </si>
  <si>
    <t>V4 SE L4 CS SP30</t>
  </si>
  <si>
    <t>V4 SE L5 CS SP30</t>
  </si>
  <si>
    <t>V4 SE L6 CS SP30</t>
  </si>
  <si>
    <t>V4 SE L7 CS SP30</t>
  </si>
  <si>
    <t>V4 SE L8 CS SP30</t>
  </si>
  <si>
    <t>V4 SF L2 CS SP10</t>
  </si>
  <si>
    <t>V4 SF L4 CS SP10</t>
  </si>
  <si>
    <t>V4 SF L6 CS SP10</t>
  </si>
  <si>
    <t>V4 SF L8 CS SP10</t>
  </si>
  <si>
    <t>V4 SF L2 CS SP20</t>
  </si>
  <si>
    <t>V4 SF L4 CS SP20</t>
  </si>
  <si>
    <t>V4 SF L6 CS SP20</t>
  </si>
  <si>
    <t>V4 SF L8 CS SP20</t>
  </si>
  <si>
    <t>V4 SF L2 CS SP30</t>
  </si>
  <si>
    <t>V4 SF L4 CS SP30</t>
  </si>
  <si>
    <t>V4 SF L6 CS SP30</t>
  </si>
  <si>
    <t>V4 SF L8 CS SP30</t>
  </si>
  <si>
    <t>V4 SG L2 CS SP10</t>
  </si>
  <si>
    <t>V4 SG L4 CS SP10</t>
  </si>
  <si>
    <t>V4 SG L6 CS SP10</t>
  </si>
  <si>
    <t>V4 SG L8 CS SP10</t>
  </si>
  <si>
    <t>V4 SG L2 CS SP20</t>
  </si>
  <si>
    <t>V4 SG L4 CS SP20</t>
  </si>
  <si>
    <t>V4 SG L6 CS SP20</t>
  </si>
  <si>
    <t>V4 SG L8 CS SP20</t>
  </si>
  <si>
    <t>V4 SG L2 CS SP30</t>
  </si>
  <si>
    <t>092304</t>
  </si>
  <si>
    <t>V4 SG L4 CS SP30</t>
  </si>
  <si>
    <t>V4 SG L6 CS SP30</t>
  </si>
  <si>
    <t>V4 SG L8 CS SP30</t>
  </si>
  <si>
    <t>098304</t>
  </si>
  <si>
    <t>V4 SE L1 CF SP15</t>
  </si>
  <si>
    <t>V4 SE L2 CF SP15</t>
  </si>
  <si>
    <t>V4 SE L3 CF SP15</t>
  </si>
  <si>
    <t>V4 SE L4 CF SP15</t>
  </si>
  <si>
    <t>V4 SE L5 CF SP15</t>
  </si>
  <si>
    <t>V4 SE L6 CF SP15</t>
  </si>
  <si>
    <t>V4 SE L7 CF SP15</t>
  </si>
  <si>
    <t>V4 SE L8 CF SP15</t>
  </si>
  <si>
    <t>V4 SE L1 CF SP20</t>
  </si>
  <si>
    <t>V4 SE L2 CF SP20</t>
  </si>
  <si>
    <t>V4 SE L3 CF SP20</t>
  </si>
  <si>
    <t>V4 SE L4 CF SP20</t>
  </si>
  <si>
    <t>V4 SE L5 CF SP20</t>
  </si>
  <si>
    <t>V4 SE L6 CF SP20</t>
  </si>
  <si>
    <t>V4 SE L7 CF SP20</t>
  </si>
  <si>
    <t>V4 SE L8 CF SP20</t>
  </si>
  <si>
    <t>V4 SE L1 CF SP30</t>
  </si>
  <si>
    <t>V4 SE L2 CF SP30</t>
  </si>
  <si>
    <t>V4 SE L3 CF SP30</t>
  </si>
  <si>
    <t>V4 SE L4 CF SP30</t>
  </si>
  <si>
    <t>V4 SE L5 CF SP30</t>
  </si>
  <si>
    <t>V4 SE L6 CF SP30</t>
  </si>
  <si>
    <t>V4 SE L7 CF SP30</t>
  </si>
  <si>
    <t>V4 SE L8 CF SP30</t>
  </si>
  <si>
    <t>V4 SF L2 CF SP10</t>
  </si>
  <si>
    <t>V4 SF L4 CF SP10</t>
  </si>
  <si>
    <t>V4 SF L6 CF SP10</t>
  </si>
  <si>
    <t>V4 SF L8 CF SP10</t>
  </si>
  <si>
    <t>V4 SF L2 CF SP20</t>
  </si>
  <si>
    <t>V4 SF L4 CF SP20</t>
  </si>
  <si>
    <t>V4 SF L6 CF SP20</t>
  </si>
  <si>
    <t>V4 SF L8 CF SP20</t>
  </si>
  <si>
    <t>V4 SF L2 CF SP30</t>
  </si>
  <si>
    <t>V4 SF L4 CF SP30</t>
  </si>
  <si>
    <t>V4 SF L6 CF SP30</t>
  </si>
  <si>
    <t>V4 SF L8 CF SP30</t>
  </si>
  <si>
    <t>V4 SG L2 CF SP10</t>
  </si>
  <si>
    <t>V4 SG L4 CF SP10</t>
  </si>
  <si>
    <t>V4 SG L6 CF SP10</t>
  </si>
  <si>
    <t>V4 SG L8 CF SP10</t>
  </si>
  <si>
    <t>V4 SG L2 CF SP20</t>
  </si>
  <si>
    <t>V4 SG L4 CF SP20</t>
  </si>
  <si>
    <t>V4 SG L6 CF SP20</t>
  </si>
  <si>
    <t>V4 SG L8 CF SP20</t>
  </si>
  <si>
    <t>V4 SG L2 CF SP30</t>
  </si>
  <si>
    <t>V92304</t>
  </si>
  <si>
    <t>V4 SG L4 CF SP30</t>
  </si>
  <si>
    <t>V94304</t>
  </si>
  <si>
    <t>V4 SG L6 CF SP30</t>
  </si>
  <si>
    <t>V96304</t>
  </si>
  <si>
    <t>V4 SG L8 CF SP30</t>
  </si>
  <si>
    <t>V98304</t>
  </si>
  <si>
    <t>Partnumber</t>
  </si>
  <si>
    <t>Voltage</t>
  </si>
  <si>
    <t>Power</t>
  </si>
  <si>
    <t>Type</t>
  </si>
  <si>
    <t>Internal_filter</t>
  </si>
  <si>
    <t>Housing</t>
  </si>
  <si>
    <t>Heatsink</t>
  </si>
  <si>
    <t>Overload</t>
  </si>
  <si>
    <t>Control</t>
  </si>
  <si>
    <t>Safety</t>
  </si>
  <si>
    <t>gtr7</t>
  </si>
  <si>
    <t>480V 3PH</t>
  </si>
  <si>
    <t>230V 1PH</t>
  </si>
  <si>
    <t>230V 3PH</t>
  </si>
  <si>
    <t>07</t>
  </si>
  <si>
    <t>1.0</t>
  </si>
  <si>
    <t>09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</si>
  <si>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</si>
  <si>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</si>
  <si>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</si>
  <si>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</si>
  <si>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</si>
  <si>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</si>
  <si>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</si>
  <si>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</si>
  <si>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</si>
  <si>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</si>
  <si>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</si>
  <si>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</si>
  <si>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</si>
  <si>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</si>
  <si>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</si>
  <si>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</si>
  <si>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</si>
  <si>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</si>
  <si>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</si>
  <si>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</si>
  <si>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</si>
  <si>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</si>
  <si>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</si>
  <si>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2.0</t>
  </si>
  <si>
    <t>3.0</t>
  </si>
  <si>
    <t>5.0</t>
  </si>
  <si>
    <t>7.5</t>
  </si>
  <si>
    <t>10.0</t>
  </si>
  <si>
    <t>15.0</t>
  </si>
  <si>
    <t>20.0</t>
  </si>
  <si>
    <t>25.0</t>
  </si>
  <si>
    <t>30.0</t>
  </si>
  <si>
    <t>40.0</t>
  </si>
  <si>
    <t>50.0</t>
  </si>
  <si>
    <t>60.0</t>
  </si>
  <si>
    <t>75.0</t>
  </si>
  <si>
    <t>175</t>
  </si>
  <si>
    <t>100</t>
  </si>
  <si>
    <t>125</t>
  </si>
  <si>
    <t>150</t>
  </si>
  <si>
    <t>200</t>
  </si>
  <si>
    <t>250</t>
  </si>
  <si>
    <t>300</t>
  </si>
  <si>
    <t>400</t>
  </si>
  <si>
    <t>450</t>
  </si>
  <si>
    <t>500</t>
  </si>
  <si>
    <t>600</t>
  </si>
  <si>
    <t>1.5</t>
  </si>
  <si>
    <t>2.2</t>
  </si>
  <si>
    <t>4.0</t>
  </si>
  <si>
    <t>5.5</t>
  </si>
  <si>
    <t>11.0</t>
  </si>
  <si>
    <t>22.0</t>
  </si>
  <si>
    <t>18.5</t>
  </si>
  <si>
    <t>37.0</t>
  </si>
  <si>
    <t>45.0</t>
  </si>
  <si>
    <t>55.0</t>
  </si>
  <si>
    <t>90.0</t>
  </si>
  <si>
    <t>110</t>
  </si>
  <si>
    <t>132</t>
  </si>
  <si>
    <t>160</t>
  </si>
  <si>
    <t>315</t>
  </si>
  <si>
    <t>355</t>
  </si>
  <si>
    <t>07 (1.0 HP / 0.75KW)</t>
  </si>
  <si>
    <t>09 (2.0 HP / 1.5KW)</t>
  </si>
  <si>
    <t>10 (3.0 HP / 2.2KW)</t>
  </si>
  <si>
    <t>12 (5.0 HP / 4.0KW)</t>
  </si>
  <si>
    <t>S6</t>
  </si>
  <si>
    <t>Yes</t>
  </si>
  <si>
    <t>No</t>
  </si>
  <si>
    <t>with</t>
  </si>
  <si>
    <t>K (VARAN)</t>
  </si>
  <si>
    <t>K (EtherCAT)</t>
  </si>
  <si>
    <t>A (Multi-Fieldbus)</t>
  </si>
  <si>
    <t>Terminal Kit</t>
  </si>
  <si>
    <t>Control Shield Kit</t>
  </si>
  <si>
    <t>Power Shield Kit</t>
  </si>
  <si>
    <t>00S6ZC0-0006</t>
  </si>
  <si>
    <t>built into housing</t>
  </si>
  <si>
    <t>incl w/term kit</t>
  </si>
  <si>
    <t>1-STO</t>
  </si>
  <si>
    <t>00F6V80-000K</t>
  </si>
  <si>
    <t>00F6V80-2000</t>
  </si>
  <si>
    <t>00F6V80-2001</t>
  </si>
  <si>
    <t>F6</t>
  </si>
  <si>
    <t>8 kHz / 180% / 216%</t>
  </si>
  <si>
    <t>00F6V80-001A</t>
  </si>
  <si>
    <t>00F6V80-003A</t>
  </si>
  <si>
    <t>1-STO/SBC</t>
  </si>
  <si>
    <t>3-STO/SBC/SS1/SS2/SOS/SLS/SLP/SLI/SDI/SSM/SMS/SLA</t>
  </si>
  <si>
    <t>13 (7.5 HP / 5.5KW)</t>
  </si>
  <si>
    <t>14 (10.0 HP / 7.5KW)</t>
  </si>
  <si>
    <t>18 (30.0 HP / 22.0KW)</t>
  </si>
  <si>
    <t>Liquid Cooled</t>
  </si>
  <si>
    <t>reserved</t>
  </si>
  <si>
    <t>Panel Mount</t>
  </si>
  <si>
    <t>Push-Through Mount</t>
  </si>
  <si>
    <t>Air Cooled</t>
  </si>
  <si>
    <t>A (Multi Fieldbus)</t>
  </si>
  <si>
    <t>00F6V80-4001</t>
  </si>
  <si>
    <t>Rated UL Current (A)</t>
  </si>
  <si>
    <t>without</t>
  </si>
  <si>
    <t>2 kHz / 125% / 150%</t>
  </si>
  <si>
    <t>4 kHz / 125% / 150%</t>
  </si>
  <si>
    <t>8 kHz / 125% / 150%</t>
  </si>
  <si>
    <t>16 kHz / 125% / 150%</t>
  </si>
  <si>
    <t>2 kHz / 150% / 180%</t>
  </si>
  <si>
    <t>4 kHz / 150% / 180%</t>
  </si>
  <si>
    <t>8 kHz / 150% / 180%</t>
  </si>
  <si>
    <t>16 kHz / 150% / 180%</t>
  </si>
  <si>
    <t>2 kHz / 180% / 216%</t>
  </si>
  <si>
    <t>4 kHz / 180% / 216%</t>
  </si>
  <si>
    <t>8 kHz / HSD</t>
  </si>
  <si>
    <t>6 kHz / HSD</t>
  </si>
  <si>
    <t>Non standard sw. freq/OL</t>
  </si>
  <si>
    <t>Special Device</t>
  </si>
  <si>
    <t>P (No Encoder, CAN, RT Ethernet)</t>
  </si>
  <si>
    <t>P (Multi-Encoder, CAN, RT Ethernet)</t>
  </si>
  <si>
    <t>P (Multi-Encoder, CAN, RT Ethernet, RS485 pot-free)</t>
  </si>
  <si>
    <t>P (Multi-Encoder, CAN, RT Ethernet, safe-relay)</t>
  </si>
  <si>
    <t>P (No Encoder, CAN, RT Ethernet, safe-relay)</t>
  </si>
  <si>
    <t>P (Multi-Encoder, CAN, RT Ethernet, alt connector)</t>
  </si>
  <si>
    <t>Sub Mounted Braking Resistors</t>
  </si>
  <si>
    <t>21 (60.0 HP / 45.0KW)</t>
  </si>
  <si>
    <t>Input Torque</t>
  </si>
  <si>
    <t>Input Load</t>
  </si>
  <si>
    <t>Lift Height</t>
  </si>
  <si>
    <t>Accel/Decel Time</t>
  </si>
  <si>
    <t>Max Speed</t>
  </si>
  <si>
    <t>Duty Cycle</t>
  </si>
  <si>
    <t>Output Brake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</si>
</sst>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.0"/>
  </numFmts>
  <fonts count="10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quotePrefix="1" applyNumberFormat="1" applyAlignment="1">
      <alignment vertical="center"/>
    </xf>
    <xf numFmtId="165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10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165" fontId="0" fillId="0" borderId="10" xfId="0" applyNumberFormat="1" applyBorder="1" applyAlignment="1">
      <alignment vertical="center"/>
    </xf>
    <xf numFmtId="2" fontId="0" fillId="0" borderId="10" xfId="0" applyNumberFormat="1" applyBorder="1" applyAlignment="1">
      <alignment vertical="center"/>
    </xf>
    <xf numFmtId="0" fontId="0" fillId="3" borderId="0" xfId="0" applyFill="1" applyAlignment="1">
      <alignment vertical="center"/>
    </xf>
    <xf numFmtId="2" fontId="0" fillId="3" borderId="0" xfId="0" applyNumberForma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quotePrefix="1"/>
    <xf numFmtId="0" fontId="7" fillId="0" borderId="0" xfId="0" quotePrefix="1" applyFont="1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0.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4" formatCode="0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2CC10-F955-4815-8975-AF67C16B2708}" name="HydraulicPumps" displayName="HydraulicPumps" ref="A1:N54" totalsRowShown="0" headerRowDxfId="19" dataDxfId="17" headerRowBorderDxfId="18" tableBorderDxfId="16">
  <autoFilter ref="A1:N54" xr:uid="{A7A2CC10-F955-4815-8975-AF67C16B2708}"/>
  <tableColumns count="14">
    <tableColumn id="1" xr3:uid="{FD7D1227-64D8-4BF5-AC0E-CA283E0D2567}" name="Pumpname" dataDxfId="15"/>
    <tableColumn id="2" xr3:uid="{C8CA31D5-75E3-4282-9D2F-AAB3E77C3033}" name="Nominal size" dataDxfId="14"/>
    <tableColumn id="3" xr3:uid="{BE19BAFF-ABA2-4F7E-9F36-2F3154D3D4E9}" name="Specific volume Vth_x000a_[cm³/U]" dataDxfId="13"/>
    <tableColumn id="4" xr3:uid="{A532F3FE-B0A1-4C9A-9A14-3484A7A332AE}" name="Cont. Pressure_x000a_[bar]" dataDxfId="12"/>
    <tableColumn id="5" xr3:uid="{F7AD6886-FA21-41B5-B726-794212F10AAC}" name="Max. pressure 10s/15%ED_x000a_[bar]" dataDxfId="11"/>
    <tableColumn id="6" xr3:uid="{735DD4B3-BAA3-4439-BFD5-E80716693CDF}" name="Max. pressure_x000a_[bar]" dataDxfId="10"/>
    <tableColumn id="7" xr3:uid="{FA345385-316A-4F4A-A337-5FD697E99E24}" name="Nominal speed min_x000a_[rpm]" dataDxfId="9"/>
    <tableColumn id="8" xr3:uid="{46E9BDCB-58AB-4278-9B8E-3BB0C35AD904}" name="Nominal speed max_x000a_[rpm]" dataDxfId="8"/>
    <tableColumn id="9" xr3:uid="{6BCC4486-C347-4BB2-ACB0-84751BA334C4}" name="Max. speed_x000a_[rpm]" dataDxfId="7"/>
    <tableColumn id="10" xr3:uid="{C74D6D1A-A1A2-4F2F-B93A-A723C07B0FD1}" name="Weight _x000a_[kg]" dataDxfId="6"/>
    <tableColumn id="11" xr3:uid="{AA7407C5-4A29-4F0A-828F-CFBEE4AD69AA}" name="ηvol_x000a_[1]" dataDxfId="5"/>
    <tableColumn id="12" xr3:uid="{061974F5-C09A-4412-9E85-7DCCA1C3C379}" name="ηhm_x000a_[1]" dataDxfId="4"/>
    <tableColumn id="13" xr3:uid="{5469DA59-77F3-47F3-8F42-C07303A55ADA}" name="Noise_x000a_[db[A]]" dataDxfId="3"/>
    <tableColumn id="15" xr3:uid="{9D546EE1-386F-45DA-A412-001BE8F7935A}" name="Inertia_x000a_[kgcm²]" dataDxfId="2">
      <calculatedColumnFormula>HydraulicPumps[[#This Row],[Weight 
'[kg']]]/2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5E6E52-8C7D-439D-924C-5DFD235BAF22}" name="BRVMotorSizes" displayName="BRVMotorSizes" ref="B1:B98" totalsRowShown="0">
  <autoFilter ref="B1:B98" xr:uid="{7B5E6E52-8C7D-439D-924C-5DFD235BAF22}"/>
  <tableColumns count="1">
    <tableColumn id="1" xr3:uid="{D7B4ECDE-B5F7-4B8F-9551-7B8D4D5AD540}" name="BRVMotorTyp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7A2E10-C2A9-489E-9CFB-9277C82EF075}" name="DL4_CMAT" displayName="DL4_CMAT" ref="A1:A98" totalsRowShown="0">
  <autoFilter ref="A1:A98" xr:uid="{5B7A2E10-C2A9-489E-9CFB-9277C82EF075}"/>
  <tableColumns count="1">
    <tableColumn id="1" xr3:uid="{0D9C9E2B-6325-49F3-BB1D-E525568C9311}" name="DL4_CMAT"/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1FF93F-CADE-4035-B836-F14D4019EA63}" name="Table4" displayName="Table4" ref="A1:Q66" totalsRowShown="0">
  <autoFilter ref="A1:Q66" xr:uid="{1D1FF93F-CADE-4035-B836-F14D4019EA63}"/>
  <tableColumns count="17">
    <tableColumn id="1" xr3:uid="{24D7551B-D2A4-446D-A259-DBC341A3B3E8}" name="Partnumber"/>
    <tableColumn id="2" xr3:uid="{C6CB2DFF-C852-4523-A8C0-A9250A6EEFF1}" name="Voltage"/>
    <tableColumn id="3" xr3:uid="{8824A745-D666-4471-B3F6-F6F913C2230B}" name="Power"/>
    <tableColumn id="4" xr3:uid="{B871A4FD-D215-4CA9-B39E-FE74F94679CD}" name="Type"/>
    <tableColumn id="5" xr3:uid="{D53A82A9-83C1-4B02-AF53-B70B9C770084}" name="Internal_filter"/>
    <tableColumn id="6" xr3:uid="{F6276E35-13CE-4AAE-B6D3-C145965BFCD5}" name="Housing"/>
    <tableColumn id="7" xr3:uid="{3B5BF856-28B3-4B2C-B5DE-322930E8427E}" name="gtr7"/>
    <tableColumn id="8" xr3:uid="{18C0A5F5-2D1A-4E57-B3B9-0330AC56A89B}" name="Heatsink"/>
    <tableColumn id="15" xr3:uid="{FE378B91-EBF2-48EA-ADF8-B9F202A4B93E}" name="Liquid Cooled"/>
    <tableColumn id="18" xr3:uid="{CA46EDDE-DF40-4EFC-8622-6EFC10E976A6}" name="Sub Mounted Braking Resistors"/>
    <tableColumn id="9" xr3:uid="{78FFF700-5889-4149-90E1-1B4109637CF2}" name="Overload"/>
    <tableColumn id="10" xr3:uid="{D0B2A58E-B940-4B35-8138-83ABE849A8D0}" name="Control"/>
    <tableColumn id="12" xr3:uid="{F6EA46B1-44B1-4EAC-B9CF-AB5DFD0C6153}" name="Safety"/>
    <tableColumn id="11" xr3:uid="{A43F9731-441B-486F-8B56-727BD4AAFB07}" name="Terminal Kit"/>
    <tableColumn id="13" xr3:uid="{8245FA0E-C5A5-4E6F-B009-1FCD9163E492}" name="Control Shield Kit"/>
    <tableColumn id="14" xr3:uid="{3154508B-ECFB-4BF8-8CB2-5F4C630AC213}" name="Power Shield Kit"/>
    <tableColumn id="17" xr3:uid="{071896C4-9AD4-4163-BC9B-4FAD67CFC290}" name="Rated UL Current (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6BAC-EC0F-4143-B7DF-DFA80D8D419E}">
  <sheetPr codeName="Sheet1"/>
  <dimension ref="A1:K45"/>
  <sheetViews>
    <sheetView tabSelected="1" topLeftCell="A27" workbookViewId="0">
      <selection activeCell="D34" sqref="D34"/>
    </sheetView>
  </sheetViews>
  <sheetFormatPr defaultRowHeight="14.4" x14ac:dyDescent="0.3"/>
  <cols>
    <col min="1" max="1" width="17.33203125" customWidth="1"/>
    <col min="2" max="2" width="28.33203125" customWidth="1"/>
    <col min="3" max="3" width="32.44140625" customWidth="1"/>
    <col min="4" max="4" width="36.5546875" customWidth="1"/>
  </cols>
  <sheetData>
    <row r="1" spans="1:11" s="1" customFormat="1" ht="21.6" customHeight="1" thickBot="1" x14ac:dyDescent="0.4">
      <c r="A1" s="1" t="s">
        <v>0</v>
      </c>
      <c r="B1" s="1" t="s">
        <v>21</v>
      </c>
      <c r="C1" s="1" t="s">
        <v>22</v>
      </c>
      <c r="D1" s="1" t="s">
        <v>18</v>
      </c>
      <c r="K1" s="1" t="s">
        <v>34</v>
      </c>
    </row>
    <row r="2" spans="1:11" x14ac:dyDescent="0.3">
      <c r="A2" s="2" t="s">
        <v>2</v>
      </c>
      <c r="B2" s="3" t="s">
        <v>23</v>
      </c>
      <c r="C2" s="3" t="s">
        <v>4</v>
      </c>
      <c r="D2" s="4" t="s">
        <v>15</v>
      </c>
      <c r="K2" t="s">
        <v>35</v>
      </c>
    </row>
    <row r="3" spans="1:11" x14ac:dyDescent="0.3">
      <c r="A3" s="5"/>
      <c r="B3" t="s">
        <v>3</v>
      </c>
      <c r="D3" s="6"/>
      <c r="K3" t="s">
        <v>36</v>
      </c>
    </row>
    <row r="4" spans="1:11" x14ac:dyDescent="0.3">
      <c r="A4" s="5"/>
      <c r="B4" t="s">
        <v>24</v>
      </c>
      <c r="D4" s="6"/>
      <c r="K4" t="s">
        <v>37</v>
      </c>
    </row>
    <row r="5" spans="1:11" x14ac:dyDescent="0.3">
      <c r="A5" s="5"/>
      <c r="D5" s="6"/>
      <c r="K5" t="s">
        <v>38</v>
      </c>
    </row>
    <row r="6" spans="1:11" x14ac:dyDescent="0.3">
      <c r="A6" s="5"/>
      <c r="B6" t="s">
        <v>8</v>
      </c>
      <c r="C6" t="s">
        <v>5</v>
      </c>
      <c r="D6" s="6" t="s">
        <v>19</v>
      </c>
      <c r="K6" t="s">
        <v>39</v>
      </c>
    </row>
    <row r="7" spans="1:11" x14ac:dyDescent="0.3">
      <c r="A7" s="5"/>
      <c r="D7" s="6"/>
      <c r="K7" t="s">
        <v>45</v>
      </c>
    </row>
    <row r="8" spans="1:11" x14ac:dyDescent="0.3">
      <c r="A8" s="5"/>
      <c r="B8" t="s">
        <v>11</v>
      </c>
      <c r="C8" t="s">
        <v>6</v>
      </c>
      <c r="D8" s="6" t="s">
        <v>16</v>
      </c>
      <c r="K8" t="s">
        <v>46</v>
      </c>
    </row>
    <row r="9" spans="1:11" x14ac:dyDescent="0.3">
      <c r="A9" s="5"/>
      <c r="B9" t="s">
        <v>12</v>
      </c>
      <c r="D9" s="6"/>
      <c r="K9" t="s">
        <v>47</v>
      </c>
    </row>
    <row r="10" spans="1:11" x14ac:dyDescent="0.3">
      <c r="A10" s="5"/>
      <c r="B10" t="s">
        <v>13</v>
      </c>
      <c r="D10" s="6"/>
      <c r="K10" t="s">
        <v>48</v>
      </c>
    </row>
    <row r="11" spans="1:11" x14ac:dyDescent="0.3">
      <c r="A11" s="5"/>
      <c r="B11" t="s">
        <v>14</v>
      </c>
      <c r="D11" s="6"/>
      <c r="K11" t="s">
        <v>40</v>
      </c>
    </row>
    <row r="12" spans="1:11" x14ac:dyDescent="0.3">
      <c r="A12" s="5"/>
      <c r="D12" s="6"/>
      <c r="K12" t="s">
        <v>41</v>
      </c>
    </row>
    <row r="13" spans="1:11" x14ac:dyDescent="0.3">
      <c r="A13" s="5"/>
      <c r="B13" t="s">
        <v>10</v>
      </c>
      <c r="C13" t="s">
        <v>7</v>
      </c>
      <c r="D13" s="6" t="s">
        <v>17</v>
      </c>
      <c r="K13" t="s">
        <v>42</v>
      </c>
    </row>
    <row r="14" spans="1:11" ht="15" thickBot="1" x14ac:dyDescent="0.35">
      <c r="A14" s="7"/>
      <c r="B14" s="8"/>
      <c r="C14" s="8"/>
      <c r="D14" s="9"/>
      <c r="K14" t="s">
        <v>43</v>
      </c>
    </row>
    <row r="15" spans="1:11" x14ac:dyDescent="0.3">
      <c r="A15" s="2" t="s">
        <v>1</v>
      </c>
      <c r="B15" s="3" t="s">
        <v>20</v>
      </c>
      <c r="C15" s="3" t="s">
        <v>5</v>
      </c>
      <c r="D15" s="4" t="s">
        <v>19</v>
      </c>
      <c r="K15" t="s">
        <v>44</v>
      </c>
    </row>
    <row r="16" spans="1:11" x14ac:dyDescent="0.3">
      <c r="A16" s="5"/>
      <c r="D16" s="6"/>
    </row>
    <row r="17" spans="1:4" x14ac:dyDescent="0.3">
      <c r="A17" s="5"/>
      <c r="B17" t="s">
        <v>9</v>
      </c>
      <c r="C17" t="s">
        <v>6</v>
      </c>
      <c r="D17" s="6" t="s">
        <v>16</v>
      </c>
    </row>
    <row r="18" spans="1:4" x14ac:dyDescent="0.3">
      <c r="A18" s="5"/>
      <c r="D18" s="6"/>
    </row>
    <row r="19" spans="1:4" x14ac:dyDescent="0.3">
      <c r="A19" s="5"/>
      <c r="B19" t="s">
        <v>26</v>
      </c>
      <c r="C19" t="s">
        <v>28</v>
      </c>
      <c r="D19" s="6" t="s">
        <v>25</v>
      </c>
    </row>
    <row r="20" spans="1:4" x14ac:dyDescent="0.3">
      <c r="A20" s="5"/>
      <c r="B20" t="s">
        <v>27</v>
      </c>
      <c r="D20" s="6"/>
    </row>
    <row r="21" spans="1:4" x14ac:dyDescent="0.3">
      <c r="A21" s="5"/>
      <c r="D21" s="6"/>
    </row>
    <row r="22" spans="1:4" x14ac:dyDescent="0.3">
      <c r="A22" s="5"/>
      <c r="B22" t="s">
        <v>10</v>
      </c>
      <c r="C22" t="s">
        <v>7</v>
      </c>
      <c r="D22" s="6" t="s">
        <v>17</v>
      </c>
    </row>
    <row r="23" spans="1:4" ht="15" thickBot="1" x14ac:dyDescent="0.35">
      <c r="A23" s="7"/>
      <c r="B23" s="8"/>
      <c r="C23" s="8"/>
      <c r="D23" s="9"/>
    </row>
    <row r="24" spans="1:4" x14ac:dyDescent="0.3">
      <c r="A24" s="2" t="s">
        <v>29</v>
      </c>
      <c r="B24" s="3" t="s">
        <v>31</v>
      </c>
      <c r="C24" s="3" t="s">
        <v>30</v>
      </c>
      <c r="D24" s="4" t="s">
        <v>19</v>
      </c>
    </row>
    <row r="25" spans="1:4" x14ac:dyDescent="0.3">
      <c r="A25" s="5"/>
      <c r="D25" s="6"/>
    </row>
    <row r="26" spans="1:4" x14ac:dyDescent="0.3">
      <c r="A26" s="5"/>
      <c r="B26" t="s">
        <v>9</v>
      </c>
      <c r="C26" t="s">
        <v>6</v>
      </c>
      <c r="D26" s="6" t="s">
        <v>16</v>
      </c>
    </row>
    <row r="27" spans="1:4" x14ac:dyDescent="0.3">
      <c r="A27" s="5"/>
      <c r="D27" s="6"/>
    </row>
    <row r="28" spans="1:4" x14ac:dyDescent="0.3">
      <c r="A28" s="5"/>
      <c r="B28" t="s">
        <v>33</v>
      </c>
      <c r="C28" t="s">
        <v>32</v>
      </c>
      <c r="D28" s="6" t="s">
        <v>17</v>
      </c>
    </row>
    <row r="29" spans="1:4" ht="15" thickBot="1" x14ac:dyDescent="0.35">
      <c r="A29" s="7"/>
      <c r="B29" s="8"/>
      <c r="C29" s="8"/>
      <c r="D29" s="9"/>
    </row>
    <row r="30" spans="1:4" x14ac:dyDescent="0.3">
      <c r="A30" s="2" t="s">
        <v>49</v>
      </c>
      <c r="B30" s="3" t="s">
        <v>484</v>
      </c>
      <c r="C30" s="3" t="s">
        <v>5</v>
      </c>
      <c r="D30" s="4" t="s">
        <v>19</v>
      </c>
    </row>
    <row r="31" spans="1:4" x14ac:dyDescent="0.3">
      <c r="B31" s="35" t="s">
        <v>480</v>
      </c>
    </row>
    <row r="32" spans="1:4" x14ac:dyDescent="0.3">
      <c r="B32" s="35" t="s">
        <v>481</v>
      </c>
    </row>
    <row r="33" spans="1:4" x14ac:dyDescent="0.3">
      <c r="B33" s="35" t="s">
        <v>482</v>
      </c>
    </row>
    <row r="34" spans="1:4" x14ac:dyDescent="0.3">
      <c r="B34" s="35" t="s">
        <v>483</v>
      </c>
    </row>
    <row r="35" spans="1:4" x14ac:dyDescent="0.3">
      <c r="B35" s="35" t="s">
        <v>485</v>
      </c>
    </row>
    <row r="36" spans="1:4" x14ac:dyDescent="0.3">
      <c r="B36" s="35"/>
    </row>
    <row r="37" spans="1:4" x14ac:dyDescent="0.3">
      <c r="B37" s="35"/>
    </row>
    <row r="38" spans="1:4" x14ac:dyDescent="0.3">
      <c r="B38" s="35"/>
      <c r="C38" t="s">
        <v>486</v>
      </c>
    </row>
    <row r="39" spans="1:4" x14ac:dyDescent="0.3">
      <c r="A39" s="5"/>
      <c r="B39" s="34"/>
      <c r="C39" s="34"/>
      <c r="D39" s="6"/>
    </row>
    <row r="40" spans="1:4" x14ac:dyDescent="0.3">
      <c r="A40" s="5"/>
      <c r="B40" t="s">
        <v>9</v>
      </c>
      <c r="C40" t="s">
        <v>6</v>
      </c>
      <c r="D40" s="6" t="s">
        <v>16</v>
      </c>
    </row>
    <row r="41" spans="1:4" x14ac:dyDescent="0.3">
      <c r="A41" s="5"/>
      <c r="D41" s="6"/>
    </row>
    <row r="42" spans="1:4" x14ac:dyDescent="0.3">
      <c r="A42" s="5"/>
      <c r="B42" t="s">
        <v>26</v>
      </c>
      <c r="C42" t="s">
        <v>28</v>
      </c>
      <c r="D42" s="6" t="s">
        <v>25</v>
      </c>
    </row>
    <row r="43" spans="1:4" x14ac:dyDescent="0.3">
      <c r="A43" s="5"/>
      <c r="D43" s="6"/>
    </row>
    <row r="44" spans="1:4" x14ac:dyDescent="0.3">
      <c r="A44" s="5"/>
      <c r="B44" t="s">
        <v>33</v>
      </c>
      <c r="C44" t="s">
        <v>32</v>
      </c>
      <c r="D44" s="6" t="s">
        <v>17</v>
      </c>
    </row>
    <row r="45" spans="1:4" ht="15" thickBot="1" x14ac:dyDescent="0.35">
      <c r="A45" s="7"/>
      <c r="B45" s="8"/>
      <c r="C45" s="8"/>
      <c r="D4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3B69-AAD0-4C90-A2FC-82F404F6BC0B}">
  <sheetPr codeName="Sheet2"/>
  <dimension ref="A1:N54"/>
  <sheetViews>
    <sheetView workbookViewId="0">
      <selection activeCell="C19" sqref="C19"/>
    </sheetView>
  </sheetViews>
  <sheetFormatPr defaultRowHeight="14.4" x14ac:dyDescent="0.3"/>
  <sheetData>
    <row r="1" spans="1:14" ht="72" x14ac:dyDescent="0.3">
      <c r="A1" s="10" t="s">
        <v>50</v>
      </c>
      <c r="B1" s="10" t="s">
        <v>51</v>
      </c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J1" s="10" t="s">
        <v>59</v>
      </c>
      <c r="K1" s="11" t="s">
        <v>60</v>
      </c>
      <c r="L1" s="11" t="s">
        <v>61</v>
      </c>
      <c r="M1" s="11" t="s">
        <v>62</v>
      </c>
      <c r="N1" s="11" t="s">
        <v>63</v>
      </c>
    </row>
    <row r="2" spans="1:14" x14ac:dyDescent="0.3">
      <c r="A2" s="12" t="s">
        <v>64</v>
      </c>
      <c r="B2" s="13">
        <v>4</v>
      </c>
      <c r="C2" s="14">
        <v>4.2</v>
      </c>
      <c r="D2" s="12">
        <v>330</v>
      </c>
      <c r="E2" s="12">
        <v>350</v>
      </c>
      <c r="F2" s="12">
        <v>400</v>
      </c>
      <c r="G2" s="12">
        <v>400</v>
      </c>
      <c r="H2" s="12">
        <v>3600</v>
      </c>
      <c r="I2" s="12">
        <v>4200</v>
      </c>
      <c r="J2" s="14">
        <v>4.9000000000000004</v>
      </c>
      <c r="K2" s="15">
        <v>0.88</v>
      </c>
      <c r="L2" s="15">
        <v>0.85</v>
      </c>
      <c r="M2" s="12">
        <v>53</v>
      </c>
      <c r="N2" s="14">
        <f>HydraulicPumps[[#This Row],[Weight 
'[kg']]]/2</f>
        <v>2.4500000000000002</v>
      </c>
    </row>
    <row r="3" spans="1:14" x14ac:dyDescent="0.3">
      <c r="A3" s="12" t="s">
        <v>65</v>
      </c>
      <c r="B3" s="13">
        <v>5</v>
      </c>
      <c r="C3" s="14">
        <v>5.4</v>
      </c>
      <c r="D3" s="12">
        <v>330</v>
      </c>
      <c r="E3" s="12">
        <v>350</v>
      </c>
      <c r="F3" s="12">
        <v>400</v>
      </c>
      <c r="G3" s="12">
        <v>400</v>
      </c>
      <c r="H3" s="12">
        <v>3600</v>
      </c>
      <c r="I3" s="12">
        <v>4200</v>
      </c>
      <c r="J3" s="14">
        <v>4.9000000000000004</v>
      </c>
      <c r="K3" s="15">
        <v>0.91</v>
      </c>
      <c r="L3" s="15">
        <v>0.9</v>
      </c>
      <c r="M3" s="12">
        <v>54</v>
      </c>
      <c r="N3" s="14">
        <f>HydraulicPumps[[#This Row],[Weight 
'[kg']]]/2</f>
        <v>2.4500000000000002</v>
      </c>
    </row>
    <row r="4" spans="1:14" x14ac:dyDescent="0.3">
      <c r="A4" s="12" t="s">
        <v>66</v>
      </c>
      <c r="B4" s="13">
        <v>6</v>
      </c>
      <c r="C4" s="14">
        <v>6.4</v>
      </c>
      <c r="D4" s="12">
        <v>330</v>
      </c>
      <c r="E4" s="12">
        <v>350</v>
      </c>
      <c r="F4" s="12">
        <v>400</v>
      </c>
      <c r="G4" s="12">
        <v>400</v>
      </c>
      <c r="H4" s="12">
        <v>3600</v>
      </c>
      <c r="I4" s="12">
        <v>4200</v>
      </c>
      <c r="J4" s="14">
        <v>5</v>
      </c>
      <c r="K4" s="15">
        <v>0.92</v>
      </c>
      <c r="L4" s="15">
        <v>0.9</v>
      </c>
      <c r="M4" s="12">
        <v>55</v>
      </c>
      <c r="N4" s="14">
        <f>HydraulicPumps[[#This Row],[Weight 
'[kg']]]/2</f>
        <v>2.5</v>
      </c>
    </row>
    <row r="5" spans="1:14" x14ac:dyDescent="0.3">
      <c r="A5" s="12" t="s">
        <v>67</v>
      </c>
      <c r="B5" s="13">
        <v>8</v>
      </c>
      <c r="C5" s="14">
        <v>7.9</v>
      </c>
      <c r="D5" s="12">
        <v>330</v>
      </c>
      <c r="E5" s="12">
        <v>350</v>
      </c>
      <c r="F5" s="12">
        <v>400</v>
      </c>
      <c r="G5" s="12">
        <v>400</v>
      </c>
      <c r="H5" s="12">
        <v>3400</v>
      </c>
      <c r="I5" s="12">
        <v>4000</v>
      </c>
      <c r="J5" s="14">
        <v>5.2</v>
      </c>
      <c r="K5" s="15">
        <v>0.93</v>
      </c>
      <c r="L5" s="15">
        <v>0.91</v>
      </c>
      <c r="M5" s="12">
        <v>57</v>
      </c>
      <c r="N5" s="14">
        <f>HydraulicPumps[[#This Row],[Weight 
'[kg']]]/2</f>
        <v>2.6</v>
      </c>
    </row>
    <row r="6" spans="1:14" x14ac:dyDescent="0.3">
      <c r="A6" s="12" t="s">
        <v>68</v>
      </c>
      <c r="B6" s="13">
        <v>11</v>
      </c>
      <c r="C6" s="14">
        <v>10.9</v>
      </c>
      <c r="D6" s="12">
        <v>330</v>
      </c>
      <c r="E6" s="12">
        <v>350</v>
      </c>
      <c r="F6" s="12">
        <v>400</v>
      </c>
      <c r="G6" s="12">
        <v>400</v>
      </c>
      <c r="H6" s="12">
        <v>3200</v>
      </c>
      <c r="I6" s="12">
        <v>4000</v>
      </c>
      <c r="J6" s="14">
        <v>5.4</v>
      </c>
      <c r="K6" s="15">
        <v>0.93</v>
      </c>
      <c r="L6" s="15">
        <v>0.92</v>
      </c>
      <c r="M6" s="12">
        <v>58</v>
      </c>
      <c r="N6" s="14">
        <f>HydraulicPumps[[#This Row],[Weight 
'[kg']]]/2</f>
        <v>2.7</v>
      </c>
    </row>
    <row r="7" spans="1:14" x14ac:dyDescent="0.3">
      <c r="A7" s="12" t="s">
        <v>69</v>
      </c>
      <c r="B7" s="16">
        <v>13</v>
      </c>
      <c r="C7" s="14">
        <v>13.3</v>
      </c>
      <c r="D7" s="12">
        <v>330</v>
      </c>
      <c r="E7" s="12">
        <v>350</v>
      </c>
      <c r="F7" s="12">
        <v>400</v>
      </c>
      <c r="G7" s="12">
        <v>400</v>
      </c>
      <c r="H7" s="12">
        <v>3200</v>
      </c>
      <c r="I7" s="12">
        <v>4000</v>
      </c>
      <c r="J7" s="14">
        <v>5.5</v>
      </c>
      <c r="K7" s="15">
        <v>0.94</v>
      </c>
      <c r="L7" s="15">
        <v>0.92</v>
      </c>
      <c r="M7" s="12">
        <v>59</v>
      </c>
      <c r="N7" s="14">
        <f>HydraulicPumps[[#This Row],[Weight 
'[kg']]]/2</f>
        <v>2.75</v>
      </c>
    </row>
    <row r="8" spans="1:14" x14ac:dyDescent="0.3">
      <c r="A8" s="12" t="s">
        <v>70</v>
      </c>
      <c r="B8" s="16">
        <v>16</v>
      </c>
      <c r="C8" s="14">
        <v>15.8</v>
      </c>
      <c r="D8" s="12">
        <v>330</v>
      </c>
      <c r="E8" s="12">
        <v>350</v>
      </c>
      <c r="F8" s="12">
        <v>400</v>
      </c>
      <c r="G8" s="12">
        <v>400</v>
      </c>
      <c r="H8" s="12">
        <v>3000</v>
      </c>
      <c r="I8" s="12">
        <v>4000</v>
      </c>
      <c r="J8" s="14">
        <v>5.7</v>
      </c>
      <c r="K8" s="15">
        <v>0.95</v>
      </c>
      <c r="L8" s="15">
        <v>0.93</v>
      </c>
      <c r="M8" s="12">
        <v>60</v>
      </c>
      <c r="N8" s="14">
        <f>HydraulicPumps[[#This Row],[Weight 
'[kg']]]/2</f>
        <v>2.85</v>
      </c>
    </row>
    <row r="9" spans="1:14" x14ac:dyDescent="0.3">
      <c r="A9" s="12" t="s">
        <v>71</v>
      </c>
      <c r="B9" s="16">
        <v>19</v>
      </c>
      <c r="C9" s="14">
        <v>19.3</v>
      </c>
      <c r="D9" s="12">
        <v>300</v>
      </c>
      <c r="E9" s="12">
        <v>300</v>
      </c>
      <c r="F9" s="12">
        <v>325</v>
      </c>
      <c r="G9" s="12">
        <v>400</v>
      </c>
      <c r="H9" s="12">
        <v>2500</v>
      </c>
      <c r="I9" s="12">
        <v>3000</v>
      </c>
      <c r="J9" s="14">
        <v>7.4</v>
      </c>
      <c r="K9" s="15">
        <v>0.95</v>
      </c>
      <c r="L9" s="15">
        <v>0.93</v>
      </c>
      <c r="M9" s="12">
        <v>61</v>
      </c>
      <c r="N9" s="14">
        <f>HydraulicPumps[[#This Row],[Weight 
'[kg']]]/2</f>
        <v>3.7</v>
      </c>
    </row>
    <row r="10" spans="1:14" x14ac:dyDescent="0.3">
      <c r="A10" s="12" t="s">
        <v>72</v>
      </c>
      <c r="B10" s="16">
        <v>22</v>
      </c>
      <c r="C10" s="14">
        <v>22.2</v>
      </c>
      <c r="D10" s="12">
        <v>250</v>
      </c>
      <c r="E10" s="12">
        <v>300</v>
      </c>
      <c r="F10" s="12">
        <v>325</v>
      </c>
      <c r="G10" s="12">
        <v>400</v>
      </c>
      <c r="H10" s="12">
        <v>2500</v>
      </c>
      <c r="I10" s="12">
        <v>3000</v>
      </c>
      <c r="J10" s="14">
        <v>7.8</v>
      </c>
      <c r="K10" s="15">
        <v>0.95</v>
      </c>
      <c r="L10" s="15">
        <v>0.93</v>
      </c>
      <c r="M10" s="12">
        <v>62</v>
      </c>
      <c r="N10" s="14">
        <f>HydraulicPumps[[#This Row],[Weight 
'[kg']]]/2</f>
        <v>3.9</v>
      </c>
    </row>
    <row r="11" spans="1:14" x14ac:dyDescent="0.3">
      <c r="A11" s="17" t="s">
        <v>73</v>
      </c>
      <c r="B11" s="18">
        <v>25</v>
      </c>
      <c r="C11" s="19">
        <v>25.2</v>
      </c>
      <c r="D11" s="17">
        <v>250</v>
      </c>
      <c r="E11" s="17">
        <v>280</v>
      </c>
      <c r="F11" s="17">
        <v>300</v>
      </c>
      <c r="G11" s="17">
        <v>400</v>
      </c>
      <c r="H11" s="17">
        <v>2300</v>
      </c>
      <c r="I11" s="17">
        <v>3000</v>
      </c>
      <c r="J11" s="19">
        <v>8</v>
      </c>
      <c r="K11" s="20">
        <v>0.95</v>
      </c>
      <c r="L11" s="20">
        <v>0.93</v>
      </c>
      <c r="M11" s="17">
        <v>63</v>
      </c>
      <c r="N11" s="14">
        <f>HydraulicPumps[[#This Row],[Weight 
'[kg']]]/2</f>
        <v>4</v>
      </c>
    </row>
    <row r="12" spans="1:14" x14ac:dyDescent="0.3">
      <c r="A12" s="12" t="s">
        <v>74</v>
      </c>
      <c r="B12" s="16">
        <v>14</v>
      </c>
      <c r="C12" s="14">
        <v>14.6</v>
      </c>
      <c r="D12" s="12">
        <v>330</v>
      </c>
      <c r="E12" s="12">
        <v>350</v>
      </c>
      <c r="F12" s="12">
        <v>400</v>
      </c>
      <c r="G12" s="12">
        <v>400</v>
      </c>
      <c r="H12" s="12">
        <v>3600</v>
      </c>
      <c r="I12" s="12">
        <v>4000</v>
      </c>
      <c r="J12" s="14">
        <v>9.4</v>
      </c>
      <c r="K12" s="15">
        <v>0.91</v>
      </c>
      <c r="L12" s="15">
        <v>0.9</v>
      </c>
      <c r="M12" s="12">
        <v>60</v>
      </c>
      <c r="N12" s="14">
        <f>HydraulicPumps[[#This Row],[Weight 
'[kg']]]/2</f>
        <v>4.7</v>
      </c>
    </row>
    <row r="13" spans="1:14" x14ac:dyDescent="0.3">
      <c r="A13" s="12" t="s">
        <v>75</v>
      </c>
      <c r="B13" s="16">
        <v>16</v>
      </c>
      <c r="C13" s="14">
        <v>16</v>
      </c>
      <c r="D13" s="12">
        <v>330</v>
      </c>
      <c r="E13" s="12">
        <v>350</v>
      </c>
      <c r="F13" s="12">
        <v>400</v>
      </c>
      <c r="G13" s="12">
        <v>400</v>
      </c>
      <c r="H13" s="12">
        <v>3600</v>
      </c>
      <c r="I13" s="12">
        <v>4000</v>
      </c>
      <c r="J13" s="14">
        <v>10.1</v>
      </c>
      <c r="K13" s="15">
        <v>0.92</v>
      </c>
      <c r="L13" s="15">
        <v>0.9</v>
      </c>
      <c r="M13" s="12">
        <v>61</v>
      </c>
      <c r="N13" s="14">
        <f>HydraulicPumps[[#This Row],[Weight 
'[kg']]]/2</f>
        <v>5.05</v>
      </c>
    </row>
    <row r="14" spans="1:14" x14ac:dyDescent="0.3">
      <c r="A14" s="12" t="s">
        <v>76</v>
      </c>
      <c r="B14" s="16">
        <v>20</v>
      </c>
      <c r="C14" s="14">
        <v>20</v>
      </c>
      <c r="D14" s="12">
        <v>330</v>
      </c>
      <c r="E14" s="12">
        <v>350</v>
      </c>
      <c r="F14" s="12">
        <v>400</v>
      </c>
      <c r="G14" s="12">
        <v>400</v>
      </c>
      <c r="H14" s="12">
        <v>3400</v>
      </c>
      <c r="I14" s="12">
        <v>3400</v>
      </c>
      <c r="J14" s="14">
        <v>10.5</v>
      </c>
      <c r="K14" s="15">
        <v>0.93</v>
      </c>
      <c r="L14" s="15">
        <v>0.91</v>
      </c>
      <c r="M14" s="12">
        <v>62</v>
      </c>
      <c r="N14" s="14">
        <f>HydraulicPumps[[#This Row],[Weight 
'[kg']]]/2</f>
        <v>5.25</v>
      </c>
    </row>
    <row r="15" spans="1:14" x14ac:dyDescent="0.3">
      <c r="A15" s="12" t="s">
        <v>77</v>
      </c>
      <c r="B15" s="16">
        <v>25</v>
      </c>
      <c r="C15" s="14">
        <v>24.8</v>
      </c>
      <c r="D15" s="12">
        <v>330</v>
      </c>
      <c r="E15" s="12">
        <v>350</v>
      </c>
      <c r="F15" s="12">
        <v>400</v>
      </c>
      <c r="G15" s="12">
        <v>400</v>
      </c>
      <c r="H15" s="12">
        <v>3200</v>
      </c>
      <c r="I15" s="12">
        <v>3200</v>
      </c>
      <c r="J15" s="14">
        <v>11.2</v>
      </c>
      <c r="K15" s="15">
        <v>0.93</v>
      </c>
      <c r="L15" s="15">
        <v>0.92</v>
      </c>
      <c r="M15" s="12">
        <v>63</v>
      </c>
      <c r="N15" s="14">
        <f>HydraulicPumps[[#This Row],[Weight 
'[kg']]]/2</f>
        <v>5.6</v>
      </c>
    </row>
    <row r="16" spans="1:14" x14ac:dyDescent="0.3">
      <c r="A16" s="12" t="s">
        <v>78</v>
      </c>
      <c r="B16" s="16">
        <v>32</v>
      </c>
      <c r="C16" s="14">
        <v>32.1</v>
      </c>
      <c r="D16" s="12">
        <v>330</v>
      </c>
      <c r="E16" s="12">
        <v>350</v>
      </c>
      <c r="F16" s="12">
        <v>400</v>
      </c>
      <c r="G16" s="12">
        <v>400</v>
      </c>
      <c r="H16" s="12">
        <v>3000</v>
      </c>
      <c r="I16" s="12">
        <v>3000</v>
      </c>
      <c r="J16" s="14">
        <v>12</v>
      </c>
      <c r="K16" s="15">
        <v>0.94</v>
      </c>
      <c r="L16" s="15">
        <v>0.92</v>
      </c>
      <c r="M16" s="12">
        <v>64</v>
      </c>
      <c r="N16" s="14">
        <f>HydraulicPumps[[#This Row],[Weight 
'[kg']]]/2</f>
        <v>6</v>
      </c>
    </row>
    <row r="17" spans="1:14" x14ac:dyDescent="0.3">
      <c r="A17" s="12" t="s">
        <v>79</v>
      </c>
      <c r="B17" s="16">
        <v>40</v>
      </c>
      <c r="C17" s="14">
        <v>40.1</v>
      </c>
      <c r="D17" s="12">
        <v>280</v>
      </c>
      <c r="E17" s="12">
        <v>300</v>
      </c>
      <c r="F17" s="12">
        <v>325</v>
      </c>
      <c r="G17" s="12">
        <v>400</v>
      </c>
      <c r="H17" s="12">
        <v>2500</v>
      </c>
      <c r="I17" s="12">
        <v>2500</v>
      </c>
      <c r="J17" s="14">
        <v>15</v>
      </c>
      <c r="K17" s="15">
        <v>0.95</v>
      </c>
      <c r="L17" s="15">
        <v>0.93</v>
      </c>
      <c r="M17" s="12">
        <v>65</v>
      </c>
      <c r="N17" s="14">
        <f>HydraulicPumps[[#This Row],[Weight 
'[kg']]]/2</f>
        <v>7.5</v>
      </c>
    </row>
    <row r="18" spans="1:14" x14ac:dyDescent="0.3">
      <c r="A18" s="12" t="s">
        <v>80</v>
      </c>
      <c r="B18" s="16">
        <v>50</v>
      </c>
      <c r="C18" s="14">
        <v>50.3</v>
      </c>
      <c r="D18" s="12">
        <v>280</v>
      </c>
      <c r="E18" s="12">
        <v>300</v>
      </c>
      <c r="F18" s="12">
        <v>325</v>
      </c>
      <c r="G18" s="12">
        <v>400</v>
      </c>
      <c r="H18" s="12">
        <v>1800</v>
      </c>
      <c r="I18" s="12">
        <v>1800</v>
      </c>
      <c r="J18" s="14">
        <v>17</v>
      </c>
      <c r="K18" s="15">
        <v>0.95</v>
      </c>
      <c r="L18" s="15">
        <v>0.93</v>
      </c>
      <c r="M18" s="12">
        <v>66</v>
      </c>
      <c r="N18" s="14">
        <f>HydraulicPumps[[#This Row],[Weight 
'[kg']]]/2</f>
        <v>8.5</v>
      </c>
    </row>
    <row r="19" spans="1:14" x14ac:dyDescent="0.3">
      <c r="A19" s="17" t="s">
        <v>81</v>
      </c>
      <c r="B19" s="18">
        <v>64</v>
      </c>
      <c r="C19" s="19">
        <v>64.599999999999994</v>
      </c>
      <c r="D19" s="17">
        <v>280</v>
      </c>
      <c r="E19" s="17">
        <v>300</v>
      </c>
      <c r="F19" s="17">
        <v>325</v>
      </c>
      <c r="G19" s="17">
        <v>400</v>
      </c>
      <c r="H19" s="17">
        <v>1800</v>
      </c>
      <c r="I19" s="17">
        <v>1800</v>
      </c>
      <c r="J19" s="19">
        <v>18</v>
      </c>
      <c r="K19" s="20">
        <v>0.95</v>
      </c>
      <c r="L19" s="20">
        <v>0.93</v>
      </c>
      <c r="M19" s="17">
        <v>66</v>
      </c>
      <c r="N19" s="14">
        <f>HydraulicPumps[[#This Row],[Weight 
'[kg']]]/2</f>
        <v>9</v>
      </c>
    </row>
    <row r="20" spans="1:14" x14ac:dyDescent="0.3">
      <c r="A20" s="12" t="s">
        <v>82</v>
      </c>
      <c r="B20" s="16">
        <v>64</v>
      </c>
      <c r="C20" s="14">
        <v>65.3</v>
      </c>
      <c r="D20" s="12">
        <v>280</v>
      </c>
      <c r="E20" s="12">
        <v>290</v>
      </c>
      <c r="F20" s="12">
        <v>300</v>
      </c>
      <c r="G20" s="12">
        <v>100</v>
      </c>
      <c r="H20" s="12">
        <v>2800</v>
      </c>
      <c r="I20" s="12">
        <v>3000</v>
      </c>
      <c r="J20" s="14">
        <v>15.3</v>
      </c>
      <c r="K20" s="15">
        <v>0.94</v>
      </c>
      <c r="L20" s="15">
        <v>0.92</v>
      </c>
      <c r="M20" s="12">
        <v>69</v>
      </c>
      <c r="N20" s="14">
        <f>HydraulicPumps[[#This Row],[Weight 
'[kg']]]/2</f>
        <v>7.65</v>
      </c>
    </row>
    <row r="21" spans="1:14" x14ac:dyDescent="0.3">
      <c r="A21" s="12" t="s">
        <v>83</v>
      </c>
      <c r="B21" s="16">
        <v>80</v>
      </c>
      <c r="C21" s="14">
        <v>80.400000000000006</v>
      </c>
      <c r="D21" s="12">
        <v>280</v>
      </c>
      <c r="E21" s="12">
        <v>290</v>
      </c>
      <c r="F21" s="12">
        <v>300</v>
      </c>
      <c r="G21" s="12">
        <v>100</v>
      </c>
      <c r="H21" s="12">
        <v>2800</v>
      </c>
      <c r="I21" s="12">
        <v>3000</v>
      </c>
      <c r="J21" s="14">
        <v>17.5</v>
      </c>
      <c r="K21" s="15">
        <v>0.95</v>
      </c>
      <c r="L21" s="15">
        <v>0.93</v>
      </c>
      <c r="M21" s="12">
        <v>70</v>
      </c>
      <c r="N21" s="14">
        <f>HydraulicPumps[[#This Row],[Weight 
'[kg']]]/2</f>
        <v>8.75</v>
      </c>
    </row>
    <row r="22" spans="1:14" x14ac:dyDescent="0.3">
      <c r="A22" s="17" t="s">
        <v>84</v>
      </c>
      <c r="B22" s="18">
        <v>100</v>
      </c>
      <c r="C22" s="19">
        <v>100.5</v>
      </c>
      <c r="D22" s="17">
        <v>280</v>
      </c>
      <c r="E22" s="17">
        <v>290</v>
      </c>
      <c r="F22" s="17">
        <v>300</v>
      </c>
      <c r="G22" s="17">
        <v>100</v>
      </c>
      <c r="H22" s="17">
        <v>2500</v>
      </c>
      <c r="I22" s="17">
        <v>3000</v>
      </c>
      <c r="J22" s="19">
        <v>18.7</v>
      </c>
      <c r="K22" s="20">
        <v>0.95</v>
      </c>
      <c r="L22" s="20">
        <v>0.93</v>
      </c>
      <c r="M22" s="17">
        <v>71</v>
      </c>
      <c r="N22" s="14">
        <f>HydraulicPumps[[#This Row],[Weight 
'[kg']]]/2</f>
        <v>9.35</v>
      </c>
    </row>
    <row r="23" spans="1:14" x14ac:dyDescent="0.3">
      <c r="A23" s="12" t="s">
        <v>85</v>
      </c>
      <c r="B23" s="16">
        <v>40</v>
      </c>
      <c r="C23" s="14">
        <v>40.799999999999997</v>
      </c>
      <c r="D23" s="12">
        <v>330</v>
      </c>
      <c r="E23" s="12">
        <v>340</v>
      </c>
      <c r="F23" s="12">
        <v>350</v>
      </c>
      <c r="G23" s="12">
        <v>400</v>
      </c>
      <c r="H23" s="12">
        <v>2200</v>
      </c>
      <c r="I23" s="12">
        <v>2400</v>
      </c>
      <c r="J23" s="14">
        <v>31</v>
      </c>
      <c r="K23" s="15">
        <v>0.93</v>
      </c>
      <c r="L23" s="15">
        <v>0.89</v>
      </c>
      <c r="M23" s="12">
        <v>72</v>
      </c>
      <c r="N23" s="14">
        <f>HydraulicPumps[[#This Row],[Weight 
'[kg']]]/2</f>
        <v>15.5</v>
      </c>
    </row>
    <row r="24" spans="1:14" x14ac:dyDescent="0.3">
      <c r="A24" s="12" t="s">
        <v>86</v>
      </c>
      <c r="B24" s="16">
        <v>50</v>
      </c>
      <c r="C24" s="14">
        <v>50.6</v>
      </c>
      <c r="D24" s="12">
        <v>330</v>
      </c>
      <c r="E24" s="12">
        <v>340</v>
      </c>
      <c r="F24" s="12">
        <v>350</v>
      </c>
      <c r="G24" s="12">
        <v>400</v>
      </c>
      <c r="H24" s="12">
        <v>2200</v>
      </c>
      <c r="I24" s="12">
        <v>2400</v>
      </c>
      <c r="J24" s="14">
        <v>32</v>
      </c>
      <c r="K24" s="15">
        <v>0.93</v>
      </c>
      <c r="L24" s="15">
        <v>0.89</v>
      </c>
      <c r="M24" s="12">
        <v>73</v>
      </c>
      <c r="N24" s="14">
        <f>HydraulicPumps[[#This Row],[Weight 
'[kg']]]/2</f>
        <v>16</v>
      </c>
    </row>
    <row r="25" spans="1:14" x14ac:dyDescent="0.3">
      <c r="A25" s="12" t="s">
        <v>87</v>
      </c>
      <c r="B25" s="16">
        <v>64</v>
      </c>
      <c r="C25" s="14">
        <v>65.3</v>
      </c>
      <c r="D25" s="12">
        <v>315</v>
      </c>
      <c r="E25" s="12">
        <v>330</v>
      </c>
      <c r="F25" s="12">
        <v>340</v>
      </c>
      <c r="G25" s="12">
        <v>400</v>
      </c>
      <c r="H25" s="12">
        <v>2200</v>
      </c>
      <c r="I25" s="12">
        <v>2400</v>
      </c>
      <c r="J25" s="14">
        <v>34</v>
      </c>
      <c r="K25" s="15">
        <v>0.94</v>
      </c>
      <c r="L25" s="15">
        <v>0.89</v>
      </c>
      <c r="M25" s="12">
        <v>74</v>
      </c>
      <c r="N25" s="14">
        <f>HydraulicPumps[[#This Row],[Weight 
'[kg']]]/2</f>
        <v>17</v>
      </c>
    </row>
    <row r="26" spans="1:14" x14ac:dyDescent="0.3">
      <c r="A26" s="12" t="s">
        <v>88</v>
      </c>
      <c r="B26" s="16">
        <v>80</v>
      </c>
      <c r="C26" s="14">
        <v>80</v>
      </c>
      <c r="D26" s="12">
        <v>300</v>
      </c>
      <c r="E26" s="12">
        <v>330</v>
      </c>
      <c r="F26" s="12">
        <v>340</v>
      </c>
      <c r="G26" s="12">
        <v>400</v>
      </c>
      <c r="H26" s="12">
        <v>2000</v>
      </c>
      <c r="I26" s="12">
        <v>2200</v>
      </c>
      <c r="J26" s="14">
        <v>36</v>
      </c>
      <c r="K26" s="15">
        <v>0.94</v>
      </c>
      <c r="L26" s="15">
        <v>0.9</v>
      </c>
      <c r="M26" s="12">
        <v>75</v>
      </c>
      <c r="N26" s="14">
        <f>HydraulicPumps[[#This Row],[Weight 
'[kg']]]/2</f>
        <v>18</v>
      </c>
    </row>
    <row r="27" spans="1:14" x14ac:dyDescent="0.3">
      <c r="A27" s="12" t="s">
        <v>89</v>
      </c>
      <c r="B27" s="16">
        <v>100</v>
      </c>
      <c r="C27" s="14">
        <v>101.2</v>
      </c>
      <c r="D27" s="12">
        <v>300</v>
      </c>
      <c r="E27" s="12">
        <v>330</v>
      </c>
      <c r="F27" s="12">
        <v>340</v>
      </c>
      <c r="G27" s="12">
        <v>400</v>
      </c>
      <c r="H27" s="12">
        <v>2000</v>
      </c>
      <c r="I27" s="12">
        <v>2200</v>
      </c>
      <c r="J27" s="14">
        <v>39</v>
      </c>
      <c r="K27" s="15">
        <v>0.95</v>
      </c>
      <c r="L27" s="15">
        <v>0.9</v>
      </c>
      <c r="M27" s="12">
        <v>76</v>
      </c>
      <c r="N27" s="14">
        <f>HydraulicPumps[[#This Row],[Weight 
'[kg']]]/2</f>
        <v>19.5</v>
      </c>
    </row>
    <row r="28" spans="1:14" x14ac:dyDescent="0.3">
      <c r="A28" s="12" t="s">
        <v>90</v>
      </c>
      <c r="B28" s="16">
        <v>125</v>
      </c>
      <c r="C28" s="14">
        <v>125.7</v>
      </c>
      <c r="D28" s="12">
        <v>250</v>
      </c>
      <c r="E28" s="12">
        <v>280</v>
      </c>
      <c r="F28" s="12">
        <v>300</v>
      </c>
      <c r="G28" s="12">
        <v>400</v>
      </c>
      <c r="H28" s="12">
        <v>2000</v>
      </c>
      <c r="I28" s="12">
        <v>2200</v>
      </c>
      <c r="J28" s="14">
        <v>42</v>
      </c>
      <c r="K28" s="15">
        <v>0.92200000000000004</v>
      </c>
      <c r="L28" s="15">
        <v>0.9</v>
      </c>
      <c r="M28" s="12">
        <v>76</v>
      </c>
      <c r="N28" s="14">
        <f>HydraulicPumps[[#This Row],[Weight 
'[kg']]]/2</f>
        <v>21</v>
      </c>
    </row>
    <row r="29" spans="1:14" x14ac:dyDescent="0.3">
      <c r="A29" s="12" t="s">
        <v>91</v>
      </c>
      <c r="B29" s="16">
        <v>160</v>
      </c>
      <c r="C29" s="14">
        <v>160.1</v>
      </c>
      <c r="D29" s="12">
        <v>250</v>
      </c>
      <c r="E29" s="12">
        <v>280</v>
      </c>
      <c r="F29" s="12">
        <v>300</v>
      </c>
      <c r="G29" s="12">
        <v>400</v>
      </c>
      <c r="H29" s="12">
        <v>1800</v>
      </c>
      <c r="I29" s="12">
        <v>2000</v>
      </c>
      <c r="J29" s="14">
        <v>46</v>
      </c>
      <c r="K29" s="15">
        <v>0.96</v>
      </c>
      <c r="L29" s="15">
        <v>0.91</v>
      </c>
      <c r="M29" s="12">
        <v>77</v>
      </c>
      <c r="N29" s="14">
        <f>HydraulicPumps[[#This Row],[Weight 
'[kg']]]/2</f>
        <v>23</v>
      </c>
    </row>
    <row r="30" spans="1:14" x14ac:dyDescent="0.3">
      <c r="A30" s="12" t="s">
        <v>92</v>
      </c>
      <c r="B30" s="16">
        <v>200</v>
      </c>
      <c r="C30" s="14">
        <v>200.9</v>
      </c>
      <c r="D30" s="12">
        <v>160</v>
      </c>
      <c r="E30" s="12">
        <v>170</v>
      </c>
      <c r="F30" s="12">
        <v>180</v>
      </c>
      <c r="G30" s="12">
        <v>400</v>
      </c>
      <c r="H30" s="12">
        <v>1800</v>
      </c>
      <c r="I30" s="12">
        <v>2000</v>
      </c>
      <c r="J30" s="14">
        <v>51</v>
      </c>
      <c r="K30" s="15">
        <v>0.96</v>
      </c>
      <c r="L30" s="15">
        <v>0.91</v>
      </c>
      <c r="M30" s="12">
        <v>77</v>
      </c>
      <c r="N30" s="14">
        <f>HydraulicPumps[[#This Row],[Weight 
'[kg']]]/2</f>
        <v>25.5</v>
      </c>
    </row>
    <row r="31" spans="1:14" x14ac:dyDescent="0.3">
      <c r="A31" s="17" t="s">
        <v>93</v>
      </c>
      <c r="B31" s="18">
        <v>250</v>
      </c>
      <c r="C31" s="19">
        <v>249.9</v>
      </c>
      <c r="D31" s="17">
        <v>140</v>
      </c>
      <c r="E31" s="17">
        <v>150</v>
      </c>
      <c r="F31" s="17">
        <v>160</v>
      </c>
      <c r="G31" s="17">
        <v>400</v>
      </c>
      <c r="H31" s="17">
        <v>1800</v>
      </c>
      <c r="I31" s="17">
        <v>2000</v>
      </c>
      <c r="J31" s="19">
        <v>58</v>
      </c>
      <c r="K31" s="20">
        <v>0.96</v>
      </c>
      <c r="L31" s="20">
        <v>0.91</v>
      </c>
      <c r="M31" s="17">
        <v>78</v>
      </c>
      <c r="N31" s="14">
        <f>HydraulicPumps[[#This Row],[Weight 
'[kg']]]/2</f>
        <v>29</v>
      </c>
    </row>
    <row r="32" spans="1:14" x14ac:dyDescent="0.3">
      <c r="A32" s="12" t="s">
        <v>94</v>
      </c>
      <c r="B32" s="13">
        <v>4</v>
      </c>
      <c r="C32" s="14">
        <v>5.4</v>
      </c>
      <c r="D32" s="12">
        <v>250</v>
      </c>
      <c r="E32" s="12">
        <v>320</v>
      </c>
      <c r="F32" s="12">
        <v>350</v>
      </c>
      <c r="G32" s="12">
        <v>200</v>
      </c>
      <c r="H32" s="12">
        <v>4000</v>
      </c>
      <c r="I32" s="12">
        <v>4200</v>
      </c>
      <c r="J32" s="14">
        <v>2.9</v>
      </c>
      <c r="K32" s="15">
        <v>0.91</v>
      </c>
      <c r="L32" s="15">
        <v>0.9</v>
      </c>
      <c r="M32" s="12">
        <v>55</v>
      </c>
      <c r="N32" s="14">
        <f>HydraulicPumps[[#This Row],[Weight 
'[kg']]]/2</f>
        <v>1.45</v>
      </c>
    </row>
    <row r="33" spans="1:14" x14ac:dyDescent="0.3">
      <c r="A33" s="12" t="s">
        <v>95</v>
      </c>
      <c r="B33" s="13">
        <v>6</v>
      </c>
      <c r="C33" s="14">
        <v>6.4</v>
      </c>
      <c r="D33" s="12">
        <v>250</v>
      </c>
      <c r="E33" s="12">
        <v>320</v>
      </c>
      <c r="F33" s="12">
        <v>350</v>
      </c>
      <c r="G33" s="12">
        <v>200</v>
      </c>
      <c r="H33" s="12">
        <v>4000</v>
      </c>
      <c r="I33" s="12">
        <v>4200</v>
      </c>
      <c r="J33" s="14">
        <v>3</v>
      </c>
      <c r="K33" s="15">
        <v>0.92</v>
      </c>
      <c r="L33" s="15">
        <v>0.9</v>
      </c>
      <c r="M33" s="12">
        <v>56</v>
      </c>
      <c r="N33" s="14">
        <f>HydraulicPumps[[#This Row],[Weight 
'[kg']]]/2</f>
        <v>1.5</v>
      </c>
    </row>
    <row r="34" spans="1:14" x14ac:dyDescent="0.3">
      <c r="A34" s="12" t="s">
        <v>96</v>
      </c>
      <c r="B34" s="13">
        <v>8</v>
      </c>
      <c r="C34" s="14">
        <v>7.9</v>
      </c>
      <c r="D34" s="12">
        <v>250</v>
      </c>
      <c r="E34" s="12">
        <v>320</v>
      </c>
      <c r="F34" s="12">
        <v>350</v>
      </c>
      <c r="G34" s="12">
        <v>200</v>
      </c>
      <c r="H34" s="12">
        <v>4000</v>
      </c>
      <c r="I34" s="12">
        <v>4200</v>
      </c>
      <c r="J34" s="14">
        <v>3.1</v>
      </c>
      <c r="K34" s="15">
        <v>0.93</v>
      </c>
      <c r="L34" s="15">
        <v>0.91</v>
      </c>
      <c r="M34" s="12">
        <v>58</v>
      </c>
      <c r="N34" s="14">
        <f>HydraulicPumps[[#This Row],[Weight 
'[kg']]]/2</f>
        <v>1.55</v>
      </c>
    </row>
    <row r="35" spans="1:14" x14ac:dyDescent="0.3">
      <c r="A35" s="12" t="s">
        <v>97</v>
      </c>
      <c r="B35" s="13">
        <v>11</v>
      </c>
      <c r="C35" s="14">
        <v>10.9</v>
      </c>
      <c r="D35" s="12">
        <v>250</v>
      </c>
      <c r="E35" s="12">
        <v>320</v>
      </c>
      <c r="F35" s="12">
        <v>350</v>
      </c>
      <c r="G35" s="12">
        <v>200</v>
      </c>
      <c r="H35" s="12">
        <v>3600</v>
      </c>
      <c r="I35" s="12">
        <v>4000</v>
      </c>
      <c r="J35" s="14">
        <v>3.3</v>
      </c>
      <c r="K35" s="15">
        <v>0.93</v>
      </c>
      <c r="L35" s="15">
        <v>0.92</v>
      </c>
      <c r="M35" s="12">
        <v>59</v>
      </c>
      <c r="N35" s="14">
        <f>HydraulicPumps[[#This Row],[Weight 
'[kg']]]/2</f>
        <v>1.65</v>
      </c>
    </row>
    <row r="36" spans="1:14" x14ac:dyDescent="0.3">
      <c r="A36" s="12" t="s">
        <v>98</v>
      </c>
      <c r="B36" s="16">
        <v>13</v>
      </c>
      <c r="C36" s="14">
        <v>13.3</v>
      </c>
      <c r="D36" s="12">
        <v>250</v>
      </c>
      <c r="E36" s="12">
        <v>320</v>
      </c>
      <c r="F36" s="12">
        <v>350</v>
      </c>
      <c r="G36" s="12">
        <v>200</v>
      </c>
      <c r="H36" s="12">
        <v>3600</v>
      </c>
      <c r="I36" s="12">
        <v>4000</v>
      </c>
      <c r="J36" s="14">
        <v>3.5</v>
      </c>
      <c r="K36" s="15">
        <v>0.94</v>
      </c>
      <c r="L36" s="15">
        <v>0.92</v>
      </c>
      <c r="M36" s="12">
        <v>60</v>
      </c>
      <c r="N36" s="14">
        <f>HydraulicPumps[[#This Row],[Weight 
'[kg']]]/2</f>
        <v>1.75</v>
      </c>
    </row>
    <row r="37" spans="1:14" x14ac:dyDescent="0.3">
      <c r="A37" s="12" t="s">
        <v>99</v>
      </c>
      <c r="B37" s="16">
        <v>16</v>
      </c>
      <c r="C37" s="14">
        <v>15.8</v>
      </c>
      <c r="D37" s="12">
        <v>250</v>
      </c>
      <c r="E37" s="12">
        <v>320</v>
      </c>
      <c r="F37" s="12">
        <v>350</v>
      </c>
      <c r="G37" s="12">
        <v>200</v>
      </c>
      <c r="H37" s="12">
        <v>3600</v>
      </c>
      <c r="I37" s="12">
        <v>4000</v>
      </c>
      <c r="J37" s="14">
        <v>3.6</v>
      </c>
      <c r="K37" s="15">
        <v>0.95</v>
      </c>
      <c r="L37" s="15">
        <v>0.93</v>
      </c>
      <c r="M37" s="12">
        <v>61</v>
      </c>
      <c r="N37" s="14">
        <f>HydraulicPumps[[#This Row],[Weight 
'[kg']]]/2</f>
        <v>1.8</v>
      </c>
    </row>
    <row r="38" spans="1:14" x14ac:dyDescent="0.3">
      <c r="A38" s="12" t="s">
        <v>100</v>
      </c>
      <c r="B38" s="16">
        <v>19</v>
      </c>
      <c r="C38" s="14">
        <v>19.3</v>
      </c>
      <c r="D38" s="12">
        <v>250</v>
      </c>
      <c r="E38" s="12">
        <v>300</v>
      </c>
      <c r="F38" s="12">
        <v>325</v>
      </c>
      <c r="G38" s="12">
        <v>100</v>
      </c>
      <c r="H38" s="12">
        <v>3000</v>
      </c>
      <c r="I38" s="12">
        <v>3600</v>
      </c>
      <c r="J38" s="14">
        <v>3.8</v>
      </c>
      <c r="K38" s="15">
        <v>0.95</v>
      </c>
      <c r="L38" s="15">
        <v>0.93</v>
      </c>
      <c r="M38" s="12">
        <v>62</v>
      </c>
      <c r="N38" s="14">
        <f>HydraulicPumps[[#This Row],[Weight 
'[kg']]]/2</f>
        <v>1.9</v>
      </c>
    </row>
    <row r="39" spans="1:14" x14ac:dyDescent="0.3">
      <c r="A39" s="12" t="s">
        <v>101</v>
      </c>
      <c r="B39" s="16">
        <v>22</v>
      </c>
      <c r="C39" s="14">
        <v>22.2</v>
      </c>
      <c r="D39" s="12">
        <v>250</v>
      </c>
      <c r="E39" s="12">
        <v>300</v>
      </c>
      <c r="F39" s="12">
        <v>325</v>
      </c>
      <c r="G39" s="12">
        <v>100</v>
      </c>
      <c r="H39" s="12">
        <v>3000</v>
      </c>
      <c r="I39" s="12">
        <v>3600</v>
      </c>
      <c r="J39" s="14">
        <v>4</v>
      </c>
      <c r="K39" s="15">
        <v>0.95</v>
      </c>
      <c r="L39" s="15">
        <v>0.93</v>
      </c>
      <c r="M39" s="12">
        <v>63</v>
      </c>
      <c r="N39" s="14">
        <f>HydraulicPumps[[#This Row],[Weight 
'[kg']]]/2</f>
        <v>2</v>
      </c>
    </row>
    <row r="40" spans="1:14" x14ac:dyDescent="0.3">
      <c r="A40" s="17" t="s">
        <v>102</v>
      </c>
      <c r="B40" s="18">
        <v>25</v>
      </c>
      <c r="C40" s="19">
        <v>25.2</v>
      </c>
      <c r="D40" s="17">
        <v>250</v>
      </c>
      <c r="E40" s="17">
        <v>280</v>
      </c>
      <c r="F40" s="17">
        <v>300</v>
      </c>
      <c r="G40" s="17">
        <v>100</v>
      </c>
      <c r="H40" s="17">
        <v>3000</v>
      </c>
      <c r="I40" s="17">
        <v>3600</v>
      </c>
      <c r="J40" s="19">
        <v>4.2</v>
      </c>
      <c r="K40" s="20">
        <v>0.95</v>
      </c>
      <c r="L40" s="20">
        <v>0.93</v>
      </c>
      <c r="M40" s="17">
        <v>64</v>
      </c>
      <c r="N40" s="14">
        <f>HydraulicPumps[[#This Row],[Weight 
'[kg']]]/2</f>
        <v>2.1</v>
      </c>
    </row>
    <row r="41" spans="1:14" x14ac:dyDescent="0.3">
      <c r="A41" s="12" t="s">
        <v>103</v>
      </c>
      <c r="B41" s="16">
        <v>20</v>
      </c>
      <c r="C41" s="14">
        <v>20</v>
      </c>
      <c r="D41" s="12">
        <v>250</v>
      </c>
      <c r="E41" s="12">
        <v>320</v>
      </c>
      <c r="F41" s="12">
        <v>350</v>
      </c>
      <c r="G41" s="12">
        <v>200</v>
      </c>
      <c r="H41" s="12">
        <v>3400</v>
      </c>
      <c r="I41" s="12">
        <v>3900</v>
      </c>
      <c r="J41" s="14">
        <v>8.3000000000000007</v>
      </c>
      <c r="K41" s="15">
        <v>0.93</v>
      </c>
      <c r="L41" s="15">
        <v>0.91</v>
      </c>
      <c r="M41" s="12">
        <v>62</v>
      </c>
      <c r="N41" s="14">
        <f>HydraulicPumps[[#This Row],[Weight 
'[kg']]]/2</f>
        <v>4.1500000000000004</v>
      </c>
    </row>
    <row r="42" spans="1:14" x14ac:dyDescent="0.3">
      <c r="A42" s="12" t="s">
        <v>104</v>
      </c>
      <c r="B42" s="16">
        <v>25</v>
      </c>
      <c r="C42" s="14">
        <v>24.8</v>
      </c>
      <c r="D42" s="12">
        <v>250</v>
      </c>
      <c r="E42" s="12">
        <v>320</v>
      </c>
      <c r="F42" s="12">
        <v>350</v>
      </c>
      <c r="G42" s="12">
        <v>200</v>
      </c>
      <c r="H42" s="12">
        <v>3200</v>
      </c>
      <c r="I42" s="12">
        <v>3800</v>
      </c>
      <c r="J42" s="14">
        <v>8.6</v>
      </c>
      <c r="K42" s="15">
        <v>0.93</v>
      </c>
      <c r="L42" s="15">
        <v>0.92</v>
      </c>
      <c r="M42" s="12">
        <v>63</v>
      </c>
      <c r="N42" s="14">
        <f>HydraulicPumps[[#This Row],[Weight 
'[kg']]]/2</f>
        <v>4.3</v>
      </c>
    </row>
    <row r="43" spans="1:14" x14ac:dyDescent="0.3">
      <c r="A43" s="12" t="s">
        <v>105</v>
      </c>
      <c r="B43" s="16">
        <v>32</v>
      </c>
      <c r="C43" s="14">
        <v>32.1</v>
      </c>
      <c r="D43" s="12">
        <v>250</v>
      </c>
      <c r="E43" s="12">
        <v>320</v>
      </c>
      <c r="F43" s="12">
        <v>350</v>
      </c>
      <c r="G43" s="12">
        <v>200</v>
      </c>
      <c r="H43" s="12">
        <v>3000</v>
      </c>
      <c r="I43" s="12">
        <v>3700</v>
      </c>
      <c r="J43" s="14">
        <v>9.1999999999999993</v>
      </c>
      <c r="K43" s="15">
        <v>0.94</v>
      </c>
      <c r="L43" s="15">
        <v>0.92</v>
      </c>
      <c r="M43" s="12">
        <v>64</v>
      </c>
      <c r="N43" s="14">
        <f>HydraulicPumps[[#This Row],[Weight 
'[kg']]]/2</f>
        <v>4.5999999999999996</v>
      </c>
    </row>
    <row r="44" spans="1:14" x14ac:dyDescent="0.3">
      <c r="A44" s="12" t="s">
        <v>106</v>
      </c>
      <c r="B44" s="16">
        <v>40</v>
      </c>
      <c r="C44" s="14">
        <v>40.1</v>
      </c>
      <c r="D44" s="12">
        <v>250</v>
      </c>
      <c r="E44" s="12">
        <v>300</v>
      </c>
      <c r="F44" s="12">
        <v>325</v>
      </c>
      <c r="G44" s="12">
        <v>100</v>
      </c>
      <c r="H44" s="12">
        <v>2500</v>
      </c>
      <c r="I44" s="12">
        <v>2500</v>
      </c>
      <c r="J44" s="14">
        <v>9.8000000000000007</v>
      </c>
      <c r="K44" s="15">
        <v>0.95</v>
      </c>
      <c r="L44" s="15">
        <v>0.93</v>
      </c>
      <c r="M44" s="12">
        <v>65</v>
      </c>
      <c r="N44" s="14">
        <f>HydraulicPumps[[#This Row],[Weight 
'[kg']]]/2</f>
        <v>4.9000000000000004</v>
      </c>
    </row>
    <row r="45" spans="1:14" x14ac:dyDescent="0.3">
      <c r="A45" s="12" t="s">
        <v>107</v>
      </c>
      <c r="B45" s="16">
        <v>50</v>
      </c>
      <c r="C45" s="14">
        <v>50.3</v>
      </c>
      <c r="D45" s="12">
        <v>250</v>
      </c>
      <c r="E45" s="12">
        <v>280</v>
      </c>
      <c r="F45" s="12">
        <v>300</v>
      </c>
      <c r="G45" s="12">
        <v>100</v>
      </c>
      <c r="H45" s="12">
        <v>1800</v>
      </c>
      <c r="I45" s="12">
        <v>1800</v>
      </c>
      <c r="J45" s="14">
        <v>10.5</v>
      </c>
      <c r="K45" s="15">
        <v>0.95</v>
      </c>
      <c r="L45" s="12">
        <v>0.93</v>
      </c>
      <c r="M45" s="12">
        <v>66</v>
      </c>
      <c r="N45" s="14">
        <f>HydraulicPumps[[#This Row],[Weight 
'[kg']]]/2</f>
        <v>5.25</v>
      </c>
    </row>
    <row r="46" spans="1:14" x14ac:dyDescent="0.3">
      <c r="A46" s="12" t="s">
        <v>108</v>
      </c>
      <c r="B46" s="16">
        <v>63</v>
      </c>
      <c r="C46" s="14">
        <v>63.1</v>
      </c>
      <c r="D46" s="12">
        <v>180</v>
      </c>
      <c r="E46" s="12">
        <v>210</v>
      </c>
      <c r="F46" s="12">
        <v>210</v>
      </c>
      <c r="G46" s="21">
        <v>100</v>
      </c>
      <c r="H46" s="21">
        <v>1800</v>
      </c>
      <c r="I46" s="21">
        <v>1800</v>
      </c>
      <c r="J46" s="14">
        <v>5.4</v>
      </c>
      <c r="K46" s="15">
        <v>0.94</v>
      </c>
      <c r="L46" s="15">
        <v>0.92</v>
      </c>
      <c r="M46" s="12">
        <v>62</v>
      </c>
      <c r="N46" s="14">
        <f>HydraulicPumps[[#This Row],[Weight 
'[kg']]]/2</f>
        <v>2.7</v>
      </c>
    </row>
    <row r="47" spans="1:14" x14ac:dyDescent="0.3">
      <c r="A47" s="17" t="s">
        <v>109</v>
      </c>
      <c r="B47" s="18">
        <v>64</v>
      </c>
      <c r="C47" s="19">
        <v>64.400000000000006</v>
      </c>
      <c r="D47" s="17">
        <v>250</v>
      </c>
      <c r="E47" s="17">
        <v>280</v>
      </c>
      <c r="F47" s="17">
        <v>300</v>
      </c>
      <c r="G47" s="17">
        <v>100</v>
      </c>
      <c r="H47" s="17">
        <v>1800</v>
      </c>
      <c r="I47" s="17">
        <v>1800</v>
      </c>
      <c r="J47" s="19">
        <v>11.5</v>
      </c>
      <c r="K47" s="20">
        <v>0.95</v>
      </c>
      <c r="L47" s="20">
        <v>0.93</v>
      </c>
      <c r="M47" s="17">
        <v>68</v>
      </c>
      <c r="N47" s="14">
        <f>HydraulicPumps[[#This Row],[Weight 
'[kg']]]/2</f>
        <v>5.75</v>
      </c>
    </row>
    <row r="48" spans="1:14" x14ac:dyDescent="0.3">
      <c r="A48" s="12" t="s">
        <v>110</v>
      </c>
      <c r="B48" s="16">
        <v>64</v>
      </c>
      <c r="C48" s="14">
        <v>65.3</v>
      </c>
      <c r="D48" s="12">
        <v>250</v>
      </c>
      <c r="E48" s="12">
        <v>270</v>
      </c>
      <c r="F48" s="12">
        <v>280</v>
      </c>
      <c r="G48" s="12">
        <v>100</v>
      </c>
      <c r="H48" s="12">
        <v>2800</v>
      </c>
      <c r="I48" s="12">
        <v>3000</v>
      </c>
      <c r="J48" s="14">
        <v>11.5</v>
      </c>
      <c r="K48" s="15">
        <v>0.94</v>
      </c>
      <c r="L48" s="15">
        <v>0.92</v>
      </c>
      <c r="M48" s="12">
        <v>69</v>
      </c>
      <c r="N48" s="14">
        <f>HydraulicPumps[[#This Row],[Weight 
'[kg']]]/2</f>
        <v>5.75</v>
      </c>
    </row>
    <row r="49" spans="1:14" x14ac:dyDescent="0.3">
      <c r="A49" s="12" t="s">
        <v>111</v>
      </c>
      <c r="B49" s="16">
        <v>80</v>
      </c>
      <c r="C49" s="14">
        <v>80.400000000000006</v>
      </c>
      <c r="D49" s="12">
        <v>250</v>
      </c>
      <c r="E49" s="12">
        <v>270</v>
      </c>
      <c r="F49" s="12">
        <v>280</v>
      </c>
      <c r="G49" s="12">
        <v>100</v>
      </c>
      <c r="H49" s="12">
        <v>2800</v>
      </c>
      <c r="I49" s="12">
        <v>3000</v>
      </c>
      <c r="J49" s="14">
        <v>13</v>
      </c>
      <c r="K49" s="15">
        <v>0.95</v>
      </c>
      <c r="L49" s="15">
        <v>0.93</v>
      </c>
      <c r="M49" s="12">
        <v>70</v>
      </c>
      <c r="N49" s="14">
        <f>HydraulicPumps[[#This Row],[Weight 
'[kg']]]/2</f>
        <v>6.5</v>
      </c>
    </row>
    <row r="50" spans="1:14" x14ac:dyDescent="0.3">
      <c r="A50" s="17" t="s">
        <v>112</v>
      </c>
      <c r="B50" s="18">
        <v>100</v>
      </c>
      <c r="C50" s="19">
        <v>100.5</v>
      </c>
      <c r="D50" s="17">
        <v>250</v>
      </c>
      <c r="E50" s="17">
        <v>270</v>
      </c>
      <c r="F50" s="17">
        <v>280</v>
      </c>
      <c r="G50" s="17">
        <v>100</v>
      </c>
      <c r="H50" s="17">
        <v>2500</v>
      </c>
      <c r="I50" s="17">
        <v>3000</v>
      </c>
      <c r="J50" s="19">
        <v>13.5</v>
      </c>
      <c r="K50" s="20">
        <v>0.95</v>
      </c>
      <c r="L50" s="20">
        <v>0.93</v>
      </c>
      <c r="M50" s="17">
        <v>71</v>
      </c>
      <c r="N50" s="14">
        <f>HydraulicPumps[[#This Row],[Weight 
'[kg']]]/2</f>
        <v>6.75</v>
      </c>
    </row>
    <row r="51" spans="1:14" x14ac:dyDescent="0.3">
      <c r="A51" s="12" t="s">
        <v>113</v>
      </c>
      <c r="B51" s="16">
        <v>125</v>
      </c>
      <c r="C51" s="14">
        <v>125.7</v>
      </c>
      <c r="D51" s="12">
        <v>250</v>
      </c>
      <c r="E51" s="12">
        <v>280</v>
      </c>
      <c r="F51" s="12">
        <v>300</v>
      </c>
      <c r="G51" s="12">
        <v>400</v>
      </c>
      <c r="H51" s="12">
        <v>2500</v>
      </c>
      <c r="I51" s="12">
        <v>2800</v>
      </c>
      <c r="J51" s="14">
        <v>27.5</v>
      </c>
      <c r="K51" s="15">
        <v>0.94</v>
      </c>
      <c r="L51" s="15">
        <v>0.9</v>
      </c>
      <c r="M51" s="12">
        <v>76</v>
      </c>
      <c r="N51" s="14">
        <f>HydraulicPumps[[#This Row],[Weight 
'[kg']]]/2</f>
        <v>13.75</v>
      </c>
    </row>
    <row r="52" spans="1:14" x14ac:dyDescent="0.3">
      <c r="A52" s="12" t="s">
        <v>114</v>
      </c>
      <c r="B52" s="16">
        <v>160</v>
      </c>
      <c r="C52" s="14">
        <v>160.1</v>
      </c>
      <c r="D52" s="12">
        <v>250</v>
      </c>
      <c r="E52" s="12">
        <v>280</v>
      </c>
      <c r="F52" s="12">
        <v>300</v>
      </c>
      <c r="G52" s="12">
        <v>400</v>
      </c>
      <c r="H52" s="12">
        <v>2000</v>
      </c>
      <c r="I52" s="12">
        <v>2200</v>
      </c>
      <c r="J52" s="14">
        <v>30</v>
      </c>
      <c r="K52" s="15">
        <v>0.94</v>
      </c>
      <c r="L52" s="22">
        <v>0.9</v>
      </c>
      <c r="M52" s="12">
        <v>77</v>
      </c>
      <c r="N52" s="14">
        <f>HydraulicPumps[[#This Row],[Weight 
'[kg']]]/2</f>
        <v>15</v>
      </c>
    </row>
    <row r="53" spans="1:14" x14ac:dyDescent="0.3">
      <c r="A53" s="12" t="s">
        <v>115</v>
      </c>
      <c r="B53" s="16">
        <v>200</v>
      </c>
      <c r="C53" s="14">
        <v>200.9</v>
      </c>
      <c r="D53" s="12">
        <v>160</v>
      </c>
      <c r="E53" s="12">
        <v>170</v>
      </c>
      <c r="F53" s="12">
        <v>180</v>
      </c>
      <c r="G53" s="12">
        <v>400</v>
      </c>
      <c r="H53" s="12">
        <v>2000</v>
      </c>
      <c r="I53" s="12">
        <v>2200</v>
      </c>
      <c r="J53" s="14">
        <v>43</v>
      </c>
      <c r="K53" s="15">
        <v>0.93</v>
      </c>
      <c r="L53" s="15">
        <v>0.91</v>
      </c>
      <c r="M53" s="12">
        <v>77</v>
      </c>
      <c r="N53" s="14">
        <f>HydraulicPumps[[#This Row],[Weight 
'[kg']]]/2</f>
        <v>21.5</v>
      </c>
    </row>
    <row r="54" spans="1:14" x14ac:dyDescent="0.3">
      <c r="A54" s="12" t="s">
        <v>116</v>
      </c>
      <c r="B54" s="16">
        <v>250</v>
      </c>
      <c r="C54" s="14">
        <v>249.9</v>
      </c>
      <c r="D54" s="12">
        <v>140</v>
      </c>
      <c r="E54" s="12">
        <v>150</v>
      </c>
      <c r="F54" s="12">
        <v>160</v>
      </c>
      <c r="G54" s="12">
        <v>400</v>
      </c>
      <c r="H54" s="12">
        <v>2000</v>
      </c>
      <c r="I54" s="12">
        <v>2200</v>
      </c>
      <c r="J54" s="14">
        <v>54</v>
      </c>
      <c r="K54" s="15">
        <v>0.93</v>
      </c>
      <c r="L54" s="22">
        <v>0.91</v>
      </c>
      <c r="M54" s="12">
        <v>78</v>
      </c>
      <c r="N54" s="14">
        <f>HydraulicPumps[[#This Row],[Weight 
'[kg']]]/2</f>
        <v>27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9C40-32C9-415C-99B0-4D52C72BDC61}">
  <sheetPr codeName="Sheet3"/>
  <dimension ref="A1:S113"/>
  <sheetViews>
    <sheetView topLeftCell="A15" workbookViewId="0">
      <selection activeCell="C27" sqref="C27"/>
    </sheetView>
  </sheetViews>
  <sheetFormatPr defaultColWidth="15.77734375" defaultRowHeight="14.4" x14ac:dyDescent="0.3"/>
  <cols>
    <col min="1" max="16384" width="15.77734375" style="24"/>
  </cols>
  <sheetData>
    <row r="1" spans="1:19" ht="16.2" x14ac:dyDescent="0.3">
      <c r="A1" s="29" t="s">
        <v>117</v>
      </c>
      <c r="B1" s="23" t="s">
        <v>217</v>
      </c>
      <c r="C1" s="23" t="s">
        <v>218</v>
      </c>
      <c r="D1" s="23" t="s">
        <v>219</v>
      </c>
      <c r="E1" s="23" t="s">
        <v>220</v>
      </c>
      <c r="F1" s="23" t="s">
        <v>221</v>
      </c>
      <c r="G1" s="23" t="s">
        <v>222</v>
      </c>
      <c r="H1" s="23" t="s">
        <v>223</v>
      </c>
      <c r="I1" s="23" t="s">
        <v>224</v>
      </c>
      <c r="J1" s="23" t="s">
        <v>225</v>
      </c>
      <c r="K1" s="23" t="s">
        <v>226</v>
      </c>
      <c r="L1" s="23" t="s">
        <v>227</v>
      </c>
      <c r="M1" s="23" t="s">
        <v>228</v>
      </c>
      <c r="N1" s="23" t="s">
        <v>229</v>
      </c>
      <c r="O1" s="23" t="s">
        <v>230</v>
      </c>
      <c r="P1" s="23" t="s">
        <v>231</v>
      </c>
      <c r="Q1" s="23" t="s">
        <v>232</v>
      </c>
      <c r="R1" s="23" t="s">
        <v>233</v>
      </c>
      <c r="S1" s="23" t="s">
        <v>216</v>
      </c>
    </row>
    <row r="2" spans="1:19" x14ac:dyDescent="0.3">
      <c r="A2" s="25" t="s">
        <v>118</v>
      </c>
      <c r="B2" s="26">
        <v>5.8</v>
      </c>
      <c r="C2" s="26">
        <v>879.64594300514204</v>
      </c>
      <c r="D2" s="27">
        <v>5.6</v>
      </c>
      <c r="E2" s="25">
        <v>1500</v>
      </c>
      <c r="F2" s="26">
        <v>13.242009132420092</v>
      </c>
      <c r="G2" s="27">
        <v>1.91507053341699</v>
      </c>
      <c r="H2" s="27">
        <v>1.9106781698082353</v>
      </c>
      <c r="I2" s="27">
        <v>4.4869154672600446</v>
      </c>
      <c r="J2" s="28">
        <v>5.2309999999999999</v>
      </c>
      <c r="K2" s="28">
        <v>1.8971313000000001</v>
      </c>
      <c r="L2" s="28">
        <v>3.1873499662223184</v>
      </c>
      <c r="M2" s="28">
        <v>-0.11</v>
      </c>
      <c r="N2" s="25">
        <v>23.58</v>
      </c>
      <c r="O2" s="25">
        <v>88.3</v>
      </c>
      <c r="P2" s="26">
        <v>198.66712516584178</v>
      </c>
      <c r="Q2" s="26">
        <v>344.93772983722153</v>
      </c>
      <c r="R2" s="25">
        <v>9.5</v>
      </c>
      <c r="S2" s="25">
        <v>4</v>
      </c>
    </row>
    <row r="3" spans="1:19" x14ac:dyDescent="0.3">
      <c r="A3" s="25" t="s">
        <v>119</v>
      </c>
      <c r="B3" s="26">
        <v>11.6</v>
      </c>
      <c r="C3" s="26">
        <v>1602.2122533307945</v>
      </c>
      <c r="D3" s="27">
        <v>10.199999999999999</v>
      </c>
      <c r="E3" s="25">
        <v>1500</v>
      </c>
      <c r="F3" s="26">
        <v>25.892857142857142</v>
      </c>
      <c r="G3" s="27">
        <v>3.4103033781464229</v>
      </c>
      <c r="H3" s="27">
        <v>3.7360582070357462</v>
      </c>
      <c r="I3" s="27">
        <v>8.577684659010643</v>
      </c>
      <c r="J3" s="28">
        <v>8.5220000000000002</v>
      </c>
      <c r="K3" s="28">
        <v>1.9404448000000001</v>
      </c>
      <c r="L3" s="28">
        <v>3.2601205133963433</v>
      </c>
      <c r="M3" s="28">
        <v>-0.11</v>
      </c>
      <c r="N3" s="25">
        <v>8.02</v>
      </c>
      <c r="O3" s="25">
        <v>50.2</v>
      </c>
      <c r="P3" s="26">
        <v>203.20290427921719</v>
      </c>
      <c r="Q3" s="26">
        <v>330.36628271233798</v>
      </c>
      <c r="R3" s="25">
        <v>11.9</v>
      </c>
      <c r="S3" s="25">
        <v>4</v>
      </c>
    </row>
    <row r="4" spans="1:19" x14ac:dyDescent="0.3">
      <c r="A4" s="25" t="s">
        <v>120</v>
      </c>
      <c r="B4" s="26">
        <v>17.5</v>
      </c>
      <c r="C4" s="26">
        <v>2591.8139392115795</v>
      </c>
      <c r="D4" s="27">
        <v>16.5</v>
      </c>
      <c r="E4" s="25">
        <v>1500</v>
      </c>
      <c r="F4" s="26">
        <v>37.662337662337663</v>
      </c>
      <c r="G4" s="27">
        <v>5.3494954951316434</v>
      </c>
      <c r="H4" s="27">
        <v>5.4654978995298276</v>
      </c>
      <c r="I4" s="27">
        <v>12.098552466703715</v>
      </c>
      <c r="J4" s="28">
        <v>11.818</v>
      </c>
      <c r="K4" s="28">
        <v>2.0010837000000001</v>
      </c>
      <c r="L4" s="28">
        <v>3.3619992794399796</v>
      </c>
      <c r="M4" s="28">
        <v>-0.11</v>
      </c>
      <c r="N4" s="25">
        <v>4.6349999999999998</v>
      </c>
      <c r="O4" s="25">
        <v>32.299999999999997</v>
      </c>
      <c r="P4" s="26">
        <v>209.55299503794274</v>
      </c>
      <c r="Q4" s="26">
        <v>336.10766409110397</v>
      </c>
      <c r="R4" s="25">
        <v>14.2</v>
      </c>
      <c r="S4" s="25">
        <v>4</v>
      </c>
    </row>
    <row r="5" spans="1:19" x14ac:dyDescent="0.3">
      <c r="A5" s="25" t="s">
        <v>121</v>
      </c>
      <c r="B5" s="26">
        <v>22</v>
      </c>
      <c r="C5" s="26">
        <v>3220.1324699295383</v>
      </c>
      <c r="D5" s="27">
        <v>20.5</v>
      </c>
      <c r="E5" s="25">
        <v>1500</v>
      </c>
      <c r="F5" s="26">
        <v>48.333333333333336</v>
      </c>
      <c r="G5" s="27">
        <v>6.3971050295949228</v>
      </c>
      <c r="H5" s="27">
        <v>6.6132524584310906</v>
      </c>
      <c r="I5" s="27">
        <v>14.944232828142985</v>
      </c>
      <c r="J5" s="28">
        <v>15.103999999999999</v>
      </c>
      <c r="K5" s="28">
        <v>2.0790480000000002</v>
      </c>
      <c r="L5" s="28">
        <v>3.4929862643532257</v>
      </c>
      <c r="M5" s="28">
        <v>-0.11</v>
      </c>
      <c r="N5" s="25">
        <v>3.4</v>
      </c>
      <c r="O5" s="25">
        <v>26.4</v>
      </c>
      <c r="P5" s="26">
        <v>217.71739744201844</v>
      </c>
      <c r="Q5" s="26">
        <v>342.89377426893134</v>
      </c>
      <c r="R5" s="25">
        <v>16.600000000000001</v>
      </c>
      <c r="S5" s="25">
        <v>4</v>
      </c>
    </row>
    <row r="6" spans="1:19" x14ac:dyDescent="0.3">
      <c r="A6" s="25" t="s">
        <v>122</v>
      </c>
      <c r="B6" s="26">
        <v>25.5</v>
      </c>
      <c r="C6" s="26">
        <v>3769.9111843077517</v>
      </c>
      <c r="D6" s="27">
        <v>24</v>
      </c>
      <c r="E6" s="25">
        <v>1500</v>
      </c>
      <c r="F6" s="26">
        <v>63.043478260869563</v>
      </c>
      <c r="G6" s="27">
        <v>7.8149151581053573</v>
      </c>
      <c r="H6" s="27">
        <v>7.9986373607901742</v>
      </c>
      <c r="I6" s="27">
        <v>20.339976628096309</v>
      </c>
      <c r="J6" s="28">
        <v>18.399999999999999</v>
      </c>
      <c r="K6" s="28">
        <v>1.9924210000000002</v>
      </c>
      <c r="L6" s="28">
        <v>3.3474451700051744</v>
      </c>
      <c r="M6" s="28">
        <v>-0.11</v>
      </c>
      <c r="N6" s="25">
        <v>2.34</v>
      </c>
      <c r="O6" s="25">
        <v>18.760000000000002</v>
      </c>
      <c r="P6" s="26">
        <v>208.64583921526767</v>
      </c>
      <c r="Q6" s="26">
        <v>323.44660259717216</v>
      </c>
      <c r="R6" s="25">
        <v>18.899999999999999</v>
      </c>
      <c r="S6" s="25">
        <v>4</v>
      </c>
    </row>
    <row r="7" spans="1:19" x14ac:dyDescent="0.3">
      <c r="A7" s="25" t="s">
        <v>123</v>
      </c>
      <c r="B7" s="26">
        <v>30</v>
      </c>
      <c r="C7" s="26">
        <v>4319.689898685966</v>
      </c>
      <c r="D7" s="27">
        <v>27.5</v>
      </c>
      <c r="E7" s="25">
        <v>1500</v>
      </c>
      <c r="F7" s="26">
        <v>74.358974358974365</v>
      </c>
      <c r="G7" s="27">
        <v>8.8015203659217232</v>
      </c>
      <c r="H7" s="27">
        <v>9.2493041376658631</v>
      </c>
      <c r="I7" s="27">
        <v>23.580643515807477</v>
      </c>
      <c r="J7" s="28">
        <v>21.686</v>
      </c>
      <c r="K7" s="28">
        <v>2.0270717999999999</v>
      </c>
      <c r="L7" s="28">
        <v>3.4056616077443942</v>
      </c>
      <c r="M7" s="28">
        <v>-0.11</v>
      </c>
      <c r="N7" s="25">
        <v>1.93</v>
      </c>
      <c r="O7" s="25">
        <v>15.5</v>
      </c>
      <c r="P7" s="26">
        <v>212.27446250596796</v>
      </c>
      <c r="Q7" s="26">
        <v>325.50220133890497</v>
      </c>
      <c r="R7" s="25">
        <v>21.3</v>
      </c>
      <c r="S7" s="25">
        <v>4</v>
      </c>
    </row>
    <row r="8" spans="1:19" x14ac:dyDescent="0.3">
      <c r="A8" s="25" t="s">
        <v>124</v>
      </c>
      <c r="B8" s="26">
        <v>34.200000000000003</v>
      </c>
      <c r="C8" s="26">
        <v>4790.9287967244345</v>
      </c>
      <c r="D8" s="27">
        <v>30.5</v>
      </c>
      <c r="E8" s="25">
        <v>1500</v>
      </c>
      <c r="F8" s="26">
        <v>87.878787878787875</v>
      </c>
      <c r="G8" s="27">
        <v>9.8884613697887964</v>
      </c>
      <c r="H8" s="27">
        <v>10.681144466509721</v>
      </c>
      <c r="I8" s="27">
        <v>28.229955755642003</v>
      </c>
      <c r="J8" s="28">
        <v>24.981999999999999</v>
      </c>
      <c r="K8" s="28">
        <v>2.0010837000000001</v>
      </c>
      <c r="L8" s="28">
        <v>3.3619992794399796</v>
      </c>
      <c r="M8" s="28">
        <v>-0.11</v>
      </c>
      <c r="N8" s="25">
        <v>1.59</v>
      </c>
      <c r="O8" s="25">
        <v>13.3</v>
      </c>
      <c r="P8" s="26">
        <v>209.55299503794274</v>
      </c>
      <c r="Q8" s="26">
        <v>319.69245269055244</v>
      </c>
      <c r="R8" s="25">
        <v>23.6</v>
      </c>
      <c r="S8" s="25">
        <v>4</v>
      </c>
    </row>
    <row r="9" spans="1:19" x14ac:dyDescent="0.3">
      <c r="A9" s="25" t="s">
        <v>125</v>
      </c>
      <c r="B9" s="26">
        <v>38.700000000000003</v>
      </c>
      <c r="C9" s="26">
        <v>5262.1676947629039</v>
      </c>
      <c r="D9" s="27">
        <v>33.5</v>
      </c>
      <c r="E9" s="25">
        <v>1500</v>
      </c>
      <c r="F9" s="26">
        <v>100</v>
      </c>
      <c r="G9" s="27">
        <v>10.81428184145147</v>
      </c>
      <c r="H9" s="27">
        <v>12.034460978430246</v>
      </c>
      <c r="I9" s="27">
        <v>31.985278347987368</v>
      </c>
      <c r="J9" s="28">
        <v>28.268000000000001</v>
      </c>
      <c r="K9" s="28">
        <v>2.0097464</v>
      </c>
      <c r="L9" s="28">
        <v>3.3765533888747843</v>
      </c>
      <c r="M9" s="28">
        <v>-0.11</v>
      </c>
      <c r="N9" s="25">
        <v>1.37</v>
      </c>
      <c r="O9" s="25">
        <v>10.7</v>
      </c>
      <c r="P9" s="26">
        <v>210.4601508606178</v>
      </c>
      <c r="Q9" s="26">
        <v>318.02960839727507</v>
      </c>
      <c r="R9" s="25">
        <v>26</v>
      </c>
      <c r="S9" s="25">
        <v>4</v>
      </c>
    </row>
    <row r="10" spans="1:19" x14ac:dyDescent="0.3">
      <c r="A10" s="25" t="s">
        <v>126</v>
      </c>
      <c r="B10" s="26">
        <v>32.5</v>
      </c>
      <c r="C10" s="26">
        <v>3299</v>
      </c>
      <c r="D10" s="27">
        <v>31.5</v>
      </c>
      <c r="E10" s="25">
        <v>1000</v>
      </c>
      <c r="F10" s="26">
        <v>88</v>
      </c>
      <c r="G10" s="27">
        <v>6.7</v>
      </c>
      <c r="H10" s="27">
        <v>6.72</v>
      </c>
      <c r="I10" s="27">
        <v>18.399999999999999</v>
      </c>
      <c r="J10" s="28">
        <v>49</v>
      </c>
      <c r="K10" s="28">
        <v>2.99</v>
      </c>
      <c r="L10" s="28">
        <v>5.03</v>
      </c>
      <c r="M10" s="28">
        <v>0.89</v>
      </c>
      <c r="N10" s="25">
        <v>4.8600000000000003</v>
      </c>
      <c r="O10" s="25">
        <v>47.8</v>
      </c>
      <c r="P10" s="26">
        <v>314</v>
      </c>
      <c r="Q10" s="26">
        <v>351</v>
      </c>
      <c r="R10" s="25">
        <v>30</v>
      </c>
      <c r="S10" s="25">
        <v>4</v>
      </c>
    </row>
    <row r="11" spans="1:19" x14ac:dyDescent="0.3">
      <c r="A11" s="25" t="s">
        <v>127</v>
      </c>
      <c r="B11" s="26">
        <v>60</v>
      </c>
      <c r="C11" s="26">
        <v>5864</v>
      </c>
      <c r="D11" s="27">
        <v>56</v>
      </c>
      <c r="E11" s="25">
        <v>1000</v>
      </c>
      <c r="F11" s="26">
        <v>165</v>
      </c>
      <c r="G11" s="27">
        <v>13.1</v>
      </c>
      <c r="H11" s="27">
        <v>13.6</v>
      </c>
      <c r="I11" s="27">
        <v>37.9</v>
      </c>
      <c r="J11" s="28">
        <v>89</v>
      </c>
      <c r="K11" s="28">
        <v>2.72</v>
      </c>
      <c r="L11" s="28">
        <v>4.57</v>
      </c>
      <c r="M11" s="28">
        <v>2.89</v>
      </c>
      <c r="N11" s="25">
        <v>1.34</v>
      </c>
      <c r="O11" s="25">
        <v>19.8</v>
      </c>
      <c r="P11" s="26">
        <v>285</v>
      </c>
      <c r="Q11" s="26">
        <v>302</v>
      </c>
      <c r="R11" s="25">
        <v>43</v>
      </c>
      <c r="S11" s="25">
        <v>4</v>
      </c>
    </row>
    <row r="12" spans="1:19" x14ac:dyDescent="0.3">
      <c r="A12" s="25" t="s">
        <v>128</v>
      </c>
      <c r="B12" s="26">
        <v>82</v>
      </c>
      <c r="C12" s="26">
        <v>7540</v>
      </c>
      <c r="D12" s="27">
        <v>72</v>
      </c>
      <c r="E12" s="25">
        <v>1000</v>
      </c>
      <c r="F12" s="26">
        <v>239</v>
      </c>
      <c r="G12" s="27">
        <v>15.3</v>
      </c>
      <c r="H12" s="27">
        <v>17</v>
      </c>
      <c r="I12" s="27">
        <v>49.9</v>
      </c>
      <c r="J12" s="28">
        <v>128</v>
      </c>
      <c r="K12" s="28">
        <v>2.99</v>
      </c>
      <c r="L12" s="28">
        <v>5.03</v>
      </c>
      <c r="M12" s="28">
        <v>4.8899999999999997</v>
      </c>
      <c r="N12" s="25">
        <v>0.9</v>
      </c>
      <c r="O12" s="25">
        <v>15.9</v>
      </c>
      <c r="P12" s="26">
        <v>314</v>
      </c>
      <c r="Q12" s="26">
        <v>321</v>
      </c>
      <c r="R12" s="25">
        <v>54</v>
      </c>
      <c r="S12" s="25">
        <v>4</v>
      </c>
    </row>
    <row r="13" spans="1:19" x14ac:dyDescent="0.3">
      <c r="A13" s="25" t="s">
        <v>129</v>
      </c>
      <c r="B13" s="26">
        <v>102</v>
      </c>
      <c r="C13" s="26">
        <v>9425</v>
      </c>
      <c r="D13" s="27">
        <v>90</v>
      </c>
      <c r="E13" s="25">
        <v>1000</v>
      </c>
      <c r="F13" s="26">
        <v>290</v>
      </c>
      <c r="G13" s="27">
        <v>19.7</v>
      </c>
      <c r="H13" s="27">
        <v>21.7</v>
      </c>
      <c r="I13" s="27">
        <v>62.4</v>
      </c>
      <c r="J13" s="28">
        <v>167</v>
      </c>
      <c r="K13" s="28">
        <v>2.9</v>
      </c>
      <c r="L13" s="28">
        <v>4.88</v>
      </c>
      <c r="M13" s="28">
        <v>-0.11</v>
      </c>
      <c r="N13" s="25">
        <v>0.62</v>
      </c>
      <c r="O13" s="25">
        <v>11.2</v>
      </c>
      <c r="P13" s="26">
        <v>304</v>
      </c>
      <c r="Q13" s="26">
        <v>308</v>
      </c>
      <c r="R13" s="25">
        <v>68</v>
      </c>
      <c r="S13" s="25">
        <v>4</v>
      </c>
    </row>
    <row r="14" spans="1:19" x14ac:dyDescent="0.3">
      <c r="A14" s="25" t="s">
        <v>130</v>
      </c>
      <c r="B14" s="26">
        <v>100</v>
      </c>
      <c r="C14" s="26">
        <v>9738.9372261283588</v>
      </c>
      <c r="D14" s="27">
        <v>93</v>
      </c>
      <c r="E14" s="25">
        <v>1000</v>
      </c>
      <c r="F14" s="26">
        <v>168</v>
      </c>
      <c r="G14" s="27">
        <v>21.597203558007092</v>
      </c>
      <c r="H14" s="27">
        <v>21.593129382651874</v>
      </c>
      <c r="I14" s="27">
        <v>38.329841741884685</v>
      </c>
      <c r="J14" s="28">
        <v>224</v>
      </c>
      <c r="K14" s="28">
        <v>2.9218500000000001</v>
      </c>
      <c r="L14" s="28">
        <v>4.9089688725322702</v>
      </c>
      <c r="M14" s="28">
        <v>-0.11</v>
      </c>
      <c r="N14" s="25">
        <v>0.63600000000000001</v>
      </c>
      <c r="O14" s="25">
        <v>13.21</v>
      </c>
      <c r="P14" s="26">
        <v>305.97541649637787</v>
      </c>
      <c r="Q14" s="26">
        <v>318.65280032706642</v>
      </c>
      <c r="R14" s="25">
        <v>75</v>
      </c>
      <c r="S14" s="25">
        <v>4</v>
      </c>
    </row>
    <row r="15" spans="1:19" x14ac:dyDescent="0.3">
      <c r="A15" s="25" t="s">
        <v>130</v>
      </c>
      <c r="B15" s="26">
        <v>153</v>
      </c>
      <c r="C15" s="26">
        <v>14870.205226991688</v>
      </c>
      <c r="D15" s="27">
        <v>142</v>
      </c>
      <c r="E15" s="25">
        <v>1000</v>
      </c>
      <c r="F15" s="26">
        <v>168</v>
      </c>
      <c r="G15" s="27">
        <v>32.976375325129105</v>
      </c>
      <c r="H15" s="27">
        <v>33.037487955457365</v>
      </c>
      <c r="I15" s="27">
        <v>38.329841741884685</v>
      </c>
      <c r="J15" s="28">
        <v>224</v>
      </c>
      <c r="K15" s="28">
        <v>2.9218500000000001</v>
      </c>
      <c r="L15" s="28">
        <v>4.9089688725322702</v>
      </c>
      <c r="M15" s="28">
        <v>-0.11</v>
      </c>
      <c r="N15" s="25">
        <v>0.63600000000000001</v>
      </c>
      <c r="O15" s="25">
        <v>13.21</v>
      </c>
      <c r="P15" s="26">
        <v>305.97541649637787</v>
      </c>
      <c r="Q15" s="26">
        <v>348.16740295156472</v>
      </c>
      <c r="R15" s="25">
        <v>75</v>
      </c>
      <c r="S15" s="25">
        <v>4</v>
      </c>
    </row>
    <row r="16" spans="1:19" x14ac:dyDescent="0.3">
      <c r="A16" s="25" t="s">
        <v>131</v>
      </c>
      <c r="B16" s="26">
        <v>182</v>
      </c>
      <c r="C16" s="26">
        <v>15707.963267948964</v>
      </c>
      <c r="D16" s="27">
        <v>150</v>
      </c>
      <c r="E16" s="25">
        <v>1000</v>
      </c>
      <c r="F16" s="26">
        <v>295</v>
      </c>
      <c r="G16" s="27">
        <v>32.657061831663945</v>
      </c>
      <c r="H16" s="27">
        <v>36.843277009149759</v>
      </c>
      <c r="I16" s="27">
        <v>63.098790813928481</v>
      </c>
      <c r="J16" s="28">
        <v>401</v>
      </c>
      <c r="K16" s="28">
        <v>3.1166399999999999</v>
      </c>
      <c r="L16" s="28">
        <v>5.236233464034421</v>
      </c>
      <c r="M16" s="28">
        <v>-0.11</v>
      </c>
      <c r="N16" s="25">
        <v>0.25900000000000001</v>
      </c>
      <c r="O16" s="25">
        <v>6.5</v>
      </c>
      <c r="P16" s="26">
        <v>326.37377759613639</v>
      </c>
      <c r="Q16" s="26">
        <v>323.1925309592192</v>
      </c>
      <c r="R16" s="25">
        <v>109</v>
      </c>
      <c r="S16" s="25">
        <v>4</v>
      </c>
    </row>
    <row r="17" spans="1:19" x14ac:dyDescent="0.3">
      <c r="A17" s="25" t="s">
        <v>131</v>
      </c>
      <c r="B17" s="26">
        <v>270</v>
      </c>
      <c r="C17" s="26">
        <v>24085.543677521746</v>
      </c>
      <c r="D17" s="27">
        <v>230</v>
      </c>
      <c r="E17" s="25">
        <v>1000</v>
      </c>
      <c r="F17" s="26">
        <v>295</v>
      </c>
      <c r="G17" s="27">
        <v>50.074161475218048</v>
      </c>
      <c r="H17" s="27">
        <v>54.657608749837557</v>
      </c>
      <c r="I17" s="27">
        <v>63.098790813928481</v>
      </c>
      <c r="J17" s="28">
        <v>401</v>
      </c>
      <c r="K17" s="28">
        <v>3.1166399999999999</v>
      </c>
      <c r="L17" s="28">
        <v>5.236233464034421</v>
      </c>
      <c r="M17" s="28">
        <v>-0.11</v>
      </c>
      <c r="N17" s="25">
        <v>0.25900000000000001</v>
      </c>
      <c r="O17" s="25">
        <v>6.5</v>
      </c>
      <c r="P17" s="26">
        <v>326.37377759613639</v>
      </c>
      <c r="Q17" s="26">
        <v>340.5336752035189</v>
      </c>
      <c r="R17" s="25">
        <v>109</v>
      </c>
      <c r="S17" s="25">
        <v>4</v>
      </c>
    </row>
    <row r="18" spans="1:19" x14ac:dyDescent="0.3">
      <c r="A18" s="25" t="s">
        <v>132</v>
      </c>
      <c r="B18" s="26">
        <v>270</v>
      </c>
      <c r="C18" s="26">
        <v>21467.54979953025</v>
      </c>
      <c r="D18" s="27">
        <v>205</v>
      </c>
      <c r="E18" s="25">
        <v>1000</v>
      </c>
      <c r="F18" s="26">
        <v>440</v>
      </c>
      <c r="G18" s="27">
        <v>47.606739025714553</v>
      </c>
      <c r="H18" s="27">
        <v>58.301449333160065</v>
      </c>
      <c r="I18" s="27">
        <v>100.38768075255514</v>
      </c>
      <c r="J18" s="28">
        <v>577</v>
      </c>
      <c r="K18" s="28">
        <v>2.9218499999999996</v>
      </c>
      <c r="L18" s="28">
        <v>4.9089688725322693</v>
      </c>
      <c r="M18" s="28">
        <v>-0.11</v>
      </c>
      <c r="N18" s="25">
        <v>0.155</v>
      </c>
      <c r="O18" s="25">
        <v>4.41</v>
      </c>
      <c r="P18" s="26">
        <v>305.97541649637782</v>
      </c>
      <c r="Q18" s="26">
        <v>303.3105772118181</v>
      </c>
      <c r="R18" s="25">
        <v>143</v>
      </c>
      <c r="S18" s="25">
        <v>4</v>
      </c>
    </row>
    <row r="19" spans="1:19" x14ac:dyDescent="0.3">
      <c r="A19" s="25" t="s">
        <v>132</v>
      </c>
      <c r="B19" s="26">
        <v>400</v>
      </c>
      <c r="C19" s="26">
        <v>33510.321638291127</v>
      </c>
      <c r="D19" s="27">
        <v>320</v>
      </c>
      <c r="E19" s="25">
        <v>1000</v>
      </c>
      <c r="F19" s="26">
        <v>440</v>
      </c>
      <c r="G19" s="27">
        <v>74.31295847916418</v>
      </c>
      <c r="H19" s="27">
        <v>86.37251753060751</v>
      </c>
      <c r="I19" s="27">
        <v>100.38768075255514</v>
      </c>
      <c r="J19" s="28">
        <v>577</v>
      </c>
      <c r="K19" s="28">
        <v>2.9218499999999996</v>
      </c>
      <c r="L19" s="28">
        <v>4.9089688725322693</v>
      </c>
      <c r="M19" s="28">
        <v>-0.11</v>
      </c>
      <c r="N19" s="25">
        <v>0.155</v>
      </c>
      <c r="O19" s="25">
        <v>4.41</v>
      </c>
      <c r="P19" s="26">
        <v>305.97541649637782</v>
      </c>
      <c r="Q19" s="26">
        <v>321.45368712324751</v>
      </c>
      <c r="R19" s="25">
        <v>143</v>
      </c>
      <c r="S19" s="25">
        <v>4</v>
      </c>
    </row>
    <row r="20" spans="1:19" x14ac:dyDescent="0.3">
      <c r="A20" s="25" t="s">
        <v>133</v>
      </c>
      <c r="B20" s="26">
        <v>340</v>
      </c>
      <c r="C20" s="26">
        <v>28274.333882308136</v>
      </c>
      <c r="D20" s="27">
        <v>270</v>
      </c>
      <c r="E20" s="25">
        <v>1000</v>
      </c>
      <c r="F20" s="26">
        <v>530</v>
      </c>
      <c r="G20" s="27">
        <v>58.782711296995103</v>
      </c>
      <c r="H20" s="27">
        <v>68.828099907202855</v>
      </c>
      <c r="I20" s="27">
        <v>113.36392925892235</v>
      </c>
      <c r="J20" s="28">
        <v>753</v>
      </c>
      <c r="K20" s="28">
        <v>3.1166399999999999</v>
      </c>
      <c r="L20" s="28">
        <v>5.236233464034421</v>
      </c>
      <c r="M20" s="28">
        <v>-0.11</v>
      </c>
      <c r="N20" s="25">
        <v>0.115</v>
      </c>
      <c r="O20" s="25">
        <v>4.26</v>
      </c>
      <c r="P20" s="26">
        <v>326.37377759613639</v>
      </c>
      <c r="Q20" s="26">
        <v>324.76871942220066</v>
      </c>
      <c r="R20" s="25">
        <v>177</v>
      </c>
      <c r="S20" s="25">
        <v>4</v>
      </c>
    </row>
    <row r="21" spans="1:19" x14ac:dyDescent="0.3">
      <c r="A21" s="25" t="s">
        <v>133</v>
      </c>
      <c r="B21" s="26">
        <v>493</v>
      </c>
      <c r="C21" s="26">
        <v>38746.309394274111</v>
      </c>
      <c r="D21" s="27">
        <v>370</v>
      </c>
      <c r="E21" s="25">
        <v>1000</v>
      </c>
      <c r="F21" s="26">
        <v>530</v>
      </c>
      <c r="G21" s="27">
        <v>80.554085851437733</v>
      </c>
      <c r="H21" s="27">
        <v>99.800744865444145</v>
      </c>
      <c r="I21" s="27">
        <v>113.36392925892235</v>
      </c>
      <c r="J21" s="28">
        <v>753</v>
      </c>
      <c r="K21" s="28">
        <v>3.1166399999999999</v>
      </c>
      <c r="L21" s="28">
        <v>5.236233464034421</v>
      </c>
      <c r="M21" s="28">
        <v>-0.11</v>
      </c>
      <c r="N21" s="25">
        <v>0.115</v>
      </c>
      <c r="O21" s="25">
        <v>4.26</v>
      </c>
      <c r="P21" s="26">
        <v>326.37377759613639</v>
      </c>
      <c r="Q21" s="26">
        <v>338.58616616947768</v>
      </c>
      <c r="R21" s="25">
        <v>177</v>
      </c>
      <c r="S21" s="25">
        <v>4</v>
      </c>
    </row>
    <row r="22" spans="1:19" x14ac:dyDescent="0.3">
      <c r="A22" s="25" t="s">
        <v>134</v>
      </c>
      <c r="B22" s="26">
        <v>5.8</v>
      </c>
      <c r="C22" s="26">
        <v>1151.9173063162575</v>
      </c>
      <c r="D22" s="27">
        <v>5.5</v>
      </c>
      <c r="E22" s="25">
        <v>2000</v>
      </c>
      <c r="F22" s="26">
        <v>12.716763005780347</v>
      </c>
      <c r="G22" s="27">
        <v>2.3809893244227549</v>
      </c>
      <c r="H22" s="27">
        <v>2.4187197640925064</v>
      </c>
      <c r="I22" s="27">
        <v>5.4546714119458564</v>
      </c>
      <c r="J22" s="28">
        <v>5.2309999999999999</v>
      </c>
      <c r="K22" s="28">
        <v>1.4986471000000001</v>
      </c>
      <c r="L22" s="28">
        <v>2.517860932221283</v>
      </c>
      <c r="M22" s="28">
        <v>-0.11</v>
      </c>
      <c r="N22" s="25">
        <v>14.72</v>
      </c>
      <c r="O22" s="25">
        <v>58</v>
      </c>
      <c r="P22" s="26">
        <v>156.93795732278829</v>
      </c>
      <c r="Q22" s="26">
        <v>349.49259165579326</v>
      </c>
      <c r="R22" s="25">
        <v>9.5</v>
      </c>
      <c r="S22" s="25">
        <v>4</v>
      </c>
    </row>
    <row r="23" spans="1:19" x14ac:dyDescent="0.3">
      <c r="A23" s="25" t="s">
        <v>135</v>
      </c>
      <c r="B23" s="26">
        <v>11.6</v>
      </c>
      <c r="C23" s="26">
        <v>2094.3951023931954</v>
      </c>
      <c r="D23" s="27">
        <v>10</v>
      </c>
      <c r="E23" s="25">
        <v>2000</v>
      </c>
      <c r="F23" s="26">
        <v>25.581395348837209</v>
      </c>
      <c r="G23" s="27">
        <v>4.3542405192931977</v>
      </c>
      <c r="H23" s="27">
        <v>4.8655641766046926</v>
      </c>
      <c r="I23" s="27">
        <v>11.036564405633282</v>
      </c>
      <c r="J23" s="28">
        <v>8.5220000000000002</v>
      </c>
      <c r="K23" s="28">
        <v>1.4899844000000002</v>
      </c>
      <c r="L23" s="28">
        <v>2.5033068227864783</v>
      </c>
      <c r="M23" s="28">
        <v>-0.11</v>
      </c>
      <c r="N23" s="25">
        <v>4.5999999999999996</v>
      </c>
      <c r="O23" s="25">
        <v>29.3</v>
      </c>
      <c r="P23" s="26">
        <v>156.03080150011323</v>
      </c>
      <c r="Q23" s="26">
        <v>328.07280320403862</v>
      </c>
      <c r="R23" s="25">
        <v>11.9</v>
      </c>
      <c r="S23" s="25">
        <v>4</v>
      </c>
    </row>
    <row r="24" spans="1:19" x14ac:dyDescent="0.3">
      <c r="A24" s="25" t="s">
        <v>136</v>
      </c>
      <c r="B24" s="26">
        <v>17.5</v>
      </c>
      <c r="C24" s="26">
        <v>3351.0321638291125</v>
      </c>
      <c r="D24" s="27">
        <v>16</v>
      </c>
      <c r="E24" s="25">
        <v>2000</v>
      </c>
      <c r="F24" s="26">
        <v>38.596491228070178</v>
      </c>
      <c r="G24" s="27">
        <v>7.0075262626285859</v>
      </c>
      <c r="H24" s="27">
        <v>7.383216460768363</v>
      </c>
      <c r="I24" s="27">
        <v>16.74903669725326</v>
      </c>
      <c r="J24" s="28">
        <v>11.818</v>
      </c>
      <c r="K24" s="28">
        <v>1.4813217000000001</v>
      </c>
      <c r="L24" s="28">
        <v>2.4887527133516731</v>
      </c>
      <c r="M24" s="28">
        <v>-0.11</v>
      </c>
      <c r="N24" s="25">
        <v>2.5499999999999998</v>
      </c>
      <c r="O24" s="25">
        <v>18.14</v>
      </c>
      <c r="P24" s="26">
        <v>155.12364567743811</v>
      </c>
      <c r="Q24" s="26">
        <v>323.82261441100832</v>
      </c>
      <c r="R24" s="25">
        <v>14.2</v>
      </c>
      <c r="S24" s="25">
        <v>4</v>
      </c>
    </row>
    <row r="25" spans="1:19" x14ac:dyDescent="0.3">
      <c r="A25" s="25" t="s">
        <v>137</v>
      </c>
      <c r="B25" s="26">
        <v>22</v>
      </c>
      <c r="C25" s="26">
        <v>4188.7902047863909</v>
      </c>
      <c r="D25" s="27">
        <v>20</v>
      </c>
      <c r="E25" s="25">
        <v>2000</v>
      </c>
      <c r="F25" s="26">
        <v>50</v>
      </c>
      <c r="G25" s="27">
        <v>8.5105610149821604</v>
      </c>
      <c r="H25" s="27">
        <v>9.0180715342242159</v>
      </c>
      <c r="I25" s="27">
        <v>21.081206183900765</v>
      </c>
      <c r="J25" s="28">
        <v>15.103999999999999</v>
      </c>
      <c r="K25" s="28">
        <v>1.5246352000000001</v>
      </c>
      <c r="L25" s="28">
        <v>2.5615232605256986</v>
      </c>
      <c r="M25" s="28">
        <v>-0.11</v>
      </c>
      <c r="N25" s="25">
        <v>1.83</v>
      </c>
      <c r="O25" s="25">
        <v>14.2</v>
      </c>
      <c r="P25" s="26">
        <v>159.65942479081352</v>
      </c>
      <c r="Q25" s="26">
        <v>327.97526433284963</v>
      </c>
      <c r="R25" s="25">
        <v>16.600000000000001</v>
      </c>
      <c r="S25" s="25">
        <v>4</v>
      </c>
    </row>
    <row r="26" spans="1:19" x14ac:dyDescent="0.3">
      <c r="A26" s="25" t="s">
        <v>138</v>
      </c>
      <c r="B26" s="26">
        <v>25.5</v>
      </c>
      <c r="C26" s="26">
        <v>4879.9405885761453</v>
      </c>
      <c r="D26" s="27">
        <v>23.3</v>
      </c>
      <c r="E26" s="25">
        <v>2000</v>
      </c>
      <c r="F26" s="26">
        <v>61.111111111111114</v>
      </c>
      <c r="G26" s="27">
        <v>9.6944746139552347</v>
      </c>
      <c r="H26" s="27">
        <v>10.220481072120778</v>
      </c>
      <c r="I26" s="27">
        <v>25.193342698785113</v>
      </c>
      <c r="J26" s="28">
        <v>18.399999999999999</v>
      </c>
      <c r="K26" s="28">
        <v>1.5592860000000002</v>
      </c>
      <c r="L26" s="28">
        <v>2.6197396982649188</v>
      </c>
      <c r="M26" s="28">
        <v>-0.11</v>
      </c>
      <c r="N26" s="25">
        <v>1.43</v>
      </c>
      <c r="O26" s="25">
        <v>10.96</v>
      </c>
      <c r="P26" s="26">
        <v>163.28804808151381</v>
      </c>
      <c r="Q26" s="26">
        <v>329.82695715741431</v>
      </c>
      <c r="R26" s="25">
        <v>18.899999999999999</v>
      </c>
      <c r="S26" s="25">
        <v>4</v>
      </c>
    </row>
    <row r="27" spans="1:19" x14ac:dyDescent="0.3">
      <c r="A27" s="25" t="s">
        <v>139</v>
      </c>
      <c r="B27" s="26">
        <v>30</v>
      </c>
      <c r="C27" s="26">
        <v>5361.6514621265806</v>
      </c>
      <c r="D27" s="27">
        <v>25.6</v>
      </c>
      <c r="E27" s="25">
        <v>2000</v>
      </c>
      <c r="F27" s="26">
        <v>75.862068965517238</v>
      </c>
      <c r="G27" s="27">
        <v>11.018730950891845</v>
      </c>
      <c r="H27" s="27">
        <v>12.438719357550644</v>
      </c>
      <c r="I27" s="27">
        <v>32.352925225550443</v>
      </c>
      <c r="J27" s="28">
        <v>21.686</v>
      </c>
      <c r="K27" s="28">
        <v>1.5073098</v>
      </c>
      <c r="L27" s="28">
        <v>2.5324150416560882</v>
      </c>
      <c r="M27" s="28">
        <v>-0.11</v>
      </c>
      <c r="N27" s="25">
        <v>1.07</v>
      </c>
      <c r="O27" s="25">
        <v>9.3000000000000007</v>
      </c>
      <c r="P27" s="26">
        <v>157.84511314546336</v>
      </c>
      <c r="Q27" s="26">
        <v>316.87485191529447</v>
      </c>
      <c r="R27" s="25">
        <v>21.3</v>
      </c>
      <c r="S27" s="25">
        <v>4</v>
      </c>
    </row>
    <row r="28" spans="1:19" x14ac:dyDescent="0.3">
      <c r="A28" s="25" t="s">
        <v>140</v>
      </c>
      <c r="B28" s="26">
        <v>34.200000000000003</v>
      </c>
      <c r="C28" s="26">
        <v>5843.3623356770149</v>
      </c>
      <c r="D28" s="27">
        <v>27.9</v>
      </c>
      <c r="E28" s="25">
        <v>2000</v>
      </c>
      <c r="F28" s="26">
        <v>88</v>
      </c>
      <c r="G28" s="27">
        <v>11.940073945133827</v>
      </c>
      <c r="H28" s="27">
        <v>14.099110695792831</v>
      </c>
      <c r="I28" s="27">
        <v>37.314939585857715</v>
      </c>
      <c r="J28" s="28">
        <v>24.981999999999999</v>
      </c>
      <c r="K28" s="28">
        <v>1.5159725000000002</v>
      </c>
      <c r="L28" s="28">
        <v>2.5469691510908934</v>
      </c>
      <c r="M28" s="28">
        <v>-0.11</v>
      </c>
      <c r="N28" s="25">
        <v>0.90500000000000003</v>
      </c>
      <c r="O28" s="25">
        <v>7.81</v>
      </c>
      <c r="P28" s="26">
        <v>158.75226896813845</v>
      </c>
      <c r="Q28" s="26">
        <v>315.84286998681438</v>
      </c>
      <c r="R28" s="25">
        <v>23.6</v>
      </c>
      <c r="S28" s="25">
        <v>4</v>
      </c>
    </row>
    <row r="29" spans="1:19" x14ac:dyDescent="0.3">
      <c r="A29" s="25" t="s">
        <v>141</v>
      </c>
      <c r="B29" s="26">
        <v>38.700000000000003</v>
      </c>
      <c r="C29" s="26">
        <v>6366.9611112753137</v>
      </c>
      <c r="D29" s="27">
        <v>30.4</v>
      </c>
      <c r="E29" s="25">
        <v>2000</v>
      </c>
      <c r="F29" s="26">
        <v>100</v>
      </c>
      <c r="G29" s="27">
        <v>12.936052742772883</v>
      </c>
      <c r="H29" s="27">
        <v>15.863607653385325</v>
      </c>
      <c r="I29" s="27">
        <v>42.162412367801529</v>
      </c>
      <c r="J29" s="28">
        <v>28.268000000000001</v>
      </c>
      <c r="K29" s="28">
        <v>1.5246352000000001</v>
      </c>
      <c r="L29" s="28">
        <v>2.5615232605256986</v>
      </c>
      <c r="M29" s="28">
        <v>-0.11</v>
      </c>
      <c r="N29" s="25">
        <v>0.78200000000000003</v>
      </c>
      <c r="O29" s="25">
        <v>5.86</v>
      </c>
      <c r="P29" s="26">
        <v>159.65942479081352</v>
      </c>
      <c r="Q29" s="26">
        <v>314.20503918369161</v>
      </c>
      <c r="R29" s="25">
        <v>26</v>
      </c>
      <c r="S29" s="25">
        <v>4</v>
      </c>
    </row>
    <row r="30" spans="1:19" x14ac:dyDescent="0.3">
      <c r="A30" s="25" t="s">
        <v>142</v>
      </c>
      <c r="B30" s="26">
        <v>32.5</v>
      </c>
      <c r="C30" s="26">
        <v>6388</v>
      </c>
      <c r="D30" s="27">
        <v>30.5</v>
      </c>
      <c r="E30" s="25">
        <v>2000</v>
      </c>
      <c r="F30" s="26">
        <v>88</v>
      </c>
      <c r="G30" s="27">
        <v>14.3</v>
      </c>
      <c r="H30" s="27">
        <v>14.8</v>
      </c>
      <c r="I30" s="27">
        <v>40.4</v>
      </c>
      <c r="J30" s="28">
        <v>49</v>
      </c>
      <c r="K30" s="28">
        <v>1.36</v>
      </c>
      <c r="L30" s="28">
        <v>2.29</v>
      </c>
      <c r="M30" s="28">
        <v>-0.11</v>
      </c>
      <c r="N30" s="25">
        <v>0.95</v>
      </c>
      <c r="O30" s="25">
        <v>9.9</v>
      </c>
      <c r="P30" s="26">
        <v>143</v>
      </c>
      <c r="Q30" s="26">
        <v>300</v>
      </c>
      <c r="R30" s="25">
        <v>30</v>
      </c>
      <c r="S30" s="25">
        <v>4</v>
      </c>
    </row>
    <row r="31" spans="1:19" x14ac:dyDescent="0.3">
      <c r="A31" s="25" t="s">
        <v>143</v>
      </c>
      <c r="B31" s="26">
        <v>60</v>
      </c>
      <c r="C31" s="26">
        <v>10681</v>
      </c>
      <c r="D31" s="27">
        <v>51</v>
      </c>
      <c r="E31" s="25">
        <v>2000</v>
      </c>
      <c r="F31" s="26">
        <v>165</v>
      </c>
      <c r="G31" s="27">
        <v>22.4</v>
      </c>
      <c r="H31" s="27">
        <v>25.6</v>
      </c>
      <c r="I31" s="27">
        <v>71</v>
      </c>
      <c r="J31" s="28">
        <v>89</v>
      </c>
      <c r="K31" s="28">
        <v>1.45</v>
      </c>
      <c r="L31" s="28">
        <v>2.44</v>
      </c>
      <c r="M31" s="28">
        <v>-0.11</v>
      </c>
      <c r="N31" s="25">
        <v>0.39</v>
      </c>
      <c r="O31" s="25">
        <v>5.6</v>
      </c>
      <c r="P31" s="26">
        <v>152</v>
      </c>
      <c r="Q31" s="26">
        <v>307</v>
      </c>
      <c r="R31" s="25">
        <v>43</v>
      </c>
      <c r="S31" s="25">
        <v>4</v>
      </c>
    </row>
    <row r="32" spans="1:19" x14ac:dyDescent="0.3">
      <c r="A32" s="25" t="s">
        <v>144</v>
      </c>
      <c r="B32" s="26">
        <v>82</v>
      </c>
      <c r="C32" s="26">
        <v>12985</v>
      </c>
      <c r="D32" s="27">
        <v>62</v>
      </c>
      <c r="E32" s="25">
        <v>2000</v>
      </c>
      <c r="F32" s="26">
        <v>239</v>
      </c>
      <c r="G32" s="27">
        <v>29</v>
      </c>
      <c r="H32" s="27">
        <v>37.299999999999997</v>
      </c>
      <c r="I32" s="27">
        <v>110</v>
      </c>
      <c r="J32" s="28">
        <v>128</v>
      </c>
      <c r="K32" s="28">
        <v>1.36</v>
      </c>
      <c r="L32" s="28">
        <v>2.29</v>
      </c>
      <c r="M32" s="28">
        <v>-0.11</v>
      </c>
      <c r="N32" s="25">
        <v>0.19</v>
      </c>
      <c r="O32" s="25">
        <v>3.3</v>
      </c>
      <c r="P32" s="26">
        <v>143</v>
      </c>
      <c r="Q32" s="26">
        <v>281</v>
      </c>
      <c r="R32" s="25">
        <v>54</v>
      </c>
      <c r="S32" s="25">
        <v>4</v>
      </c>
    </row>
    <row r="33" spans="1:19" x14ac:dyDescent="0.3">
      <c r="A33" s="25" t="s">
        <v>145</v>
      </c>
      <c r="B33" s="26">
        <v>102</v>
      </c>
      <c r="C33" s="26">
        <v>15980</v>
      </c>
      <c r="D33" s="27">
        <v>76.3</v>
      </c>
      <c r="E33" s="25">
        <v>2000</v>
      </c>
      <c r="F33" s="26">
        <v>290</v>
      </c>
      <c r="G33" s="27">
        <v>33.5</v>
      </c>
      <c r="H33" s="27">
        <v>43.5</v>
      </c>
      <c r="I33" s="27">
        <v>125</v>
      </c>
      <c r="J33" s="28">
        <v>167</v>
      </c>
      <c r="K33" s="28">
        <v>1.45</v>
      </c>
      <c r="L33" s="28">
        <v>2.44</v>
      </c>
      <c r="M33" s="28">
        <v>-0.11</v>
      </c>
      <c r="N33" s="25">
        <v>0.16</v>
      </c>
      <c r="O33" s="25">
        <v>2.81</v>
      </c>
      <c r="P33" s="26">
        <v>152</v>
      </c>
      <c r="Q33" s="26">
        <v>297</v>
      </c>
      <c r="R33" s="25">
        <v>68</v>
      </c>
      <c r="S33" s="25">
        <v>4</v>
      </c>
    </row>
    <row r="34" spans="1:19" x14ac:dyDescent="0.3">
      <c r="A34" s="25" t="s">
        <v>146</v>
      </c>
      <c r="B34" s="26">
        <v>100</v>
      </c>
      <c r="C34" s="26">
        <v>15917.402778188285</v>
      </c>
      <c r="D34" s="27">
        <v>76</v>
      </c>
      <c r="E34" s="25">
        <v>2000</v>
      </c>
      <c r="F34" s="26">
        <v>168</v>
      </c>
      <c r="G34" s="27">
        <v>33.092489322752797</v>
      </c>
      <c r="H34" s="27">
        <v>40.487117592472266</v>
      </c>
      <c r="I34" s="27">
        <v>71.868453266033796</v>
      </c>
      <c r="J34" s="28">
        <v>224</v>
      </c>
      <c r="K34" s="28">
        <v>1.5583199999999999</v>
      </c>
      <c r="L34" s="28">
        <v>2.6181167320172105</v>
      </c>
      <c r="M34" s="28">
        <v>-0.11</v>
      </c>
      <c r="N34" s="25">
        <v>0.182</v>
      </c>
      <c r="O34" s="25">
        <v>4.4000000000000004</v>
      </c>
      <c r="P34" s="26">
        <v>163.1868887980682</v>
      </c>
      <c r="Q34" s="26">
        <v>328.36046573055864</v>
      </c>
      <c r="R34" s="25">
        <v>75</v>
      </c>
      <c r="S34" s="25">
        <v>4</v>
      </c>
    </row>
    <row r="35" spans="1:19" x14ac:dyDescent="0.3">
      <c r="A35" s="25" t="s">
        <v>146</v>
      </c>
      <c r="B35" s="26">
        <v>151</v>
      </c>
      <c r="C35" s="26">
        <v>27227.136331111538</v>
      </c>
      <c r="D35" s="27">
        <v>130</v>
      </c>
      <c r="E35" s="25">
        <v>2000</v>
      </c>
      <c r="F35" s="26">
        <v>168</v>
      </c>
      <c r="G35" s="27">
        <v>56.605573841550843</v>
      </c>
      <c r="H35" s="27">
        <v>61.135547564633121</v>
      </c>
      <c r="I35" s="27">
        <v>71.868453266033796</v>
      </c>
      <c r="J35" s="28">
        <v>224</v>
      </c>
      <c r="K35" s="28">
        <v>1.5583199999999999</v>
      </c>
      <c r="L35" s="28">
        <v>2.6181167320172105</v>
      </c>
      <c r="M35" s="28">
        <v>-0.11</v>
      </c>
      <c r="N35" s="25">
        <v>0.182</v>
      </c>
      <c r="O35" s="25">
        <v>4.4000000000000004</v>
      </c>
      <c r="P35" s="26">
        <v>163.1868887980682</v>
      </c>
      <c r="Q35" s="26">
        <v>364.14216443335272</v>
      </c>
      <c r="R35" s="25">
        <v>75</v>
      </c>
      <c r="S35" s="25">
        <v>4</v>
      </c>
    </row>
    <row r="36" spans="1:19" x14ac:dyDescent="0.3">
      <c r="A36" s="25" t="s">
        <v>147</v>
      </c>
      <c r="B36" s="26">
        <v>182</v>
      </c>
      <c r="C36" s="26">
        <v>23666.664657043108</v>
      </c>
      <c r="D36" s="27">
        <v>113</v>
      </c>
      <c r="E36" s="25">
        <v>2000</v>
      </c>
      <c r="F36" s="26">
        <v>295</v>
      </c>
      <c r="G36" s="27">
        <v>49.203306493040344</v>
      </c>
      <c r="H36" s="27">
        <v>73.686554018299518</v>
      </c>
      <c r="I36" s="27">
        <v>126.19758162785696</v>
      </c>
      <c r="J36" s="28">
        <v>401</v>
      </c>
      <c r="K36" s="28">
        <v>1.5583199999999999</v>
      </c>
      <c r="L36" s="28">
        <v>2.6181167320172105</v>
      </c>
      <c r="M36" s="28">
        <v>-0.11</v>
      </c>
      <c r="N36" s="25">
        <v>6.8000000000000005E-2</v>
      </c>
      <c r="O36" s="25">
        <v>2.13</v>
      </c>
      <c r="P36" s="26">
        <v>163.1868887980682</v>
      </c>
      <c r="Q36" s="26">
        <v>310.59307758602381</v>
      </c>
      <c r="R36" s="25">
        <v>109</v>
      </c>
      <c r="S36" s="25">
        <v>4</v>
      </c>
    </row>
    <row r="37" spans="1:19" x14ac:dyDescent="0.3">
      <c r="A37" s="25" t="s">
        <v>147</v>
      </c>
      <c r="B37" s="26">
        <v>270</v>
      </c>
      <c r="C37" s="26">
        <v>43982.297150257102</v>
      </c>
      <c r="D37" s="27">
        <v>210</v>
      </c>
      <c r="E37" s="25">
        <v>2000</v>
      </c>
      <c r="F37" s="26">
        <v>295</v>
      </c>
      <c r="G37" s="27">
        <v>91.439773128659041</v>
      </c>
      <c r="H37" s="27">
        <v>109.31521749967511</v>
      </c>
      <c r="I37" s="27">
        <v>126.19758162785696</v>
      </c>
      <c r="J37" s="28">
        <v>401</v>
      </c>
      <c r="K37" s="28">
        <v>1.5583199999999999</v>
      </c>
      <c r="L37" s="28">
        <v>2.6181167320172105</v>
      </c>
      <c r="M37" s="28">
        <v>-0.11</v>
      </c>
      <c r="N37" s="25">
        <v>6.8000000000000005E-2</v>
      </c>
      <c r="O37" s="25">
        <v>2.13</v>
      </c>
      <c r="P37" s="26">
        <v>163.1868887980682</v>
      </c>
      <c r="Q37" s="26">
        <v>321.16494135210434</v>
      </c>
      <c r="R37" s="25">
        <v>109</v>
      </c>
      <c r="S37" s="25">
        <v>4</v>
      </c>
    </row>
    <row r="38" spans="1:19" x14ac:dyDescent="0.3">
      <c r="A38" s="25" t="s">
        <v>148</v>
      </c>
      <c r="B38" s="26">
        <v>270</v>
      </c>
      <c r="C38" s="26">
        <v>24085.543677521746</v>
      </c>
      <c r="D38" s="27">
        <v>115</v>
      </c>
      <c r="E38" s="25">
        <v>2000</v>
      </c>
      <c r="F38" s="26">
        <v>440</v>
      </c>
      <c r="G38" s="27">
        <v>44.510365755749383</v>
      </c>
      <c r="H38" s="27">
        <v>97.169082221933451</v>
      </c>
      <c r="I38" s="27">
        <v>167.31280125425857</v>
      </c>
      <c r="J38" s="28">
        <v>577</v>
      </c>
      <c r="K38" s="28">
        <v>1.7531099999999999</v>
      </c>
      <c r="L38" s="28">
        <v>2.9453813235193618</v>
      </c>
      <c r="M38" s="28">
        <v>-0.11</v>
      </c>
      <c r="N38" s="25">
        <v>4.9000000000000002E-2</v>
      </c>
      <c r="O38" s="25">
        <v>1.7</v>
      </c>
      <c r="P38" s="26">
        <v>183.58524989782671</v>
      </c>
      <c r="Q38" s="26">
        <v>345.10767525590012</v>
      </c>
      <c r="R38" s="25">
        <v>143</v>
      </c>
      <c r="S38" s="25">
        <v>4</v>
      </c>
    </row>
    <row r="39" spans="1:19" x14ac:dyDescent="0.3">
      <c r="A39" s="25" t="s">
        <v>148</v>
      </c>
      <c r="B39" s="26">
        <v>400</v>
      </c>
      <c r="C39" s="26">
        <v>69115.038378975441</v>
      </c>
      <c r="D39" s="27">
        <v>330</v>
      </c>
      <c r="E39" s="25">
        <v>2000</v>
      </c>
      <c r="F39" s="26">
        <v>440</v>
      </c>
      <c r="G39" s="27">
        <v>127.72539738606343</v>
      </c>
      <c r="H39" s="27">
        <v>158.34961547278041</v>
      </c>
      <c r="I39" s="27">
        <v>167.31280125425857</v>
      </c>
      <c r="J39" s="28">
        <v>577</v>
      </c>
      <c r="K39" s="28">
        <v>1.7531099999999999</v>
      </c>
      <c r="L39" s="28">
        <v>2.9453813235193618</v>
      </c>
      <c r="M39" s="28">
        <v>-0.11</v>
      </c>
      <c r="N39" s="25">
        <v>4.9000000000000002E-2</v>
      </c>
      <c r="O39" s="25">
        <v>1.7</v>
      </c>
      <c r="P39" s="26">
        <v>183.58524989782671</v>
      </c>
      <c r="Q39" s="26">
        <v>356.91644366417535</v>
      </c>
      <c r="R39" s="25">
        <v>143</v>
      </c>
      <c r="S39" s="25">
        <v>4</v>
      </c>
    </row>
    <row r="40" spans="1:19" x14ac:dyDescent="0.3">
      <c r="A40" s="25" t="s">
        <v>149</v>
      </c>
      <c r="B40" s="26">
        <v>340</v>
      </c>
      <c r="C40" s="26">
        <v>27227.136331111538</v>
      </c>
      <c r="D40" s="27">
        <v>130</v>
      </c>
      <c r="E40" s="25">
        <v>2000</v>
      </c>
      <c r="F40" s="26">
        <v>530</v>
      </c>
      <c r="G40" s="27">
        <v>56.605573841550843</v>
      </c>
      <c r="H40" s="27">
        <v>137.65619981440571</v>
      </c>
      <c r="I40" s="27">
        <v>226.72785851784471</v>
      </c>
      <c r="J40" s="28">
        <v>753</v>
      </c>
      <c r="K40" s="28">
        <v>1.5583199999999999</v>
      </c>
      <c r="L40" s="28">
        <v>2.6181167320172105</v>
      </c>
      <c r="M40" s="28">
        <v>-0.11</v>
      </c>
      <c r="N40" s="25">
        <v>2.7E-2</v>
      </c>
      <c r="O40" s="25">
        <v>1.06</v>
      </c>
      <c r="P40" s="26">
        <v>163.1868887980682</v>
      </c>
      <c r="Q40" s="26">
        <v>326.37377759613639</v>
      </c>
      <c r="R40" s="25">
        <v>177</v>
      </c>
      <c r="S40" s="25">
        <v>4</v>
      </c>
    </row>
    <row r="41" spans="1:19" x14ac:dyDescent="0.3">
      <c r="A41" s="25" t="s">
        <v>149</v>
      </c>
      <c r="B41" s="26">
        <v>493</v>
      </c>
      <c r="C41" s="26">
        <v>71628.312501847278</v>
      </c>
      <c r="D41" s="27">
        <v>342</v>
      </c>
      <c r="E41" s="25">
        <v>2000</v>
      </c>
      <c r="F41" s="26">
        <v>530</v>
      </c>
      <c r="G41" s="27">
        <v>148.91620195238761</v>
      </c>
      <c r="H41" s="27">
        <v>199.60148973088829</v>
      </c>
      <c r="I41" s="27">
        <v>226.72785851784471</v>
      </c>
      <c r="J41" s="28">
        <v>753</v>
      </c>
      <c r="K41" s="28">
        <v>1.5583199999999999</v>
      </c>
      <c r="L41" s="28">
        <v>2.6181167320172105</v>
      </c>
      <c r="M41" s="28">
        <v>-0.11</v>
      </c>
      <c r="N41" s="25">
        <v>2.7E-2</v>
      </c>
      <c r="O41" s="25">
        <v>1.06</v>
      </c>
      <c r="P41" s="26">
        <v>163.1868887980682</v>
      </c>
      <c r="Q41" s="26">
        <v>315.18954737713597</v>
      </c>
      <c r="R41" s="25">
        <v>177</v>
      </c>
      <c r="S41" s="25">
        <v>4</v>
      </c>
    </row>
    <row r="42" spans="1:19" x14ac:dyDescent="0.3">
      <c r="A42" s="25" t="s">
        <v>150</v>
      </c>
      <c r="B42" s="26">
        <v>5.8</v>
      </c>
      <c r="C42" s="26">
        <v>1696.4600329384884</v>
      </c>
      <c r="D42" s="27">
        <v>5.4</v>
      </c>
      <c r="E42" s="25">
        <v>3000</v>
      </c>
      <c r="F42" s="26">
        <v>12.396694214876034</v>
      </c>
      <c r="G42" s="27">
        <v>3.3423294167929938</v>
      </c>
      <c r="H42" s="27">
        <v>3.4911045284477278</v>
      </c>
      <c r="I42" s="27">
        <v>7.6025386688748062</v>
      </c>
      <c r="J42" s="28">
        <v>5.2309999999999999</v>
      </c>
      <c r="K42" s="28">
        <v>1.0481867</v>
      </c>
      <c r="L42" s="28">
        <v>1.7610472416114178</v>
      </c>
      <c r="M42" s="28">
        <v>-0.11</v>
      </c>
      <c r="N42" s="25">
        <v>7.25</v>
      </c>
      <c r="O42" s="25">
        <v>30.23</v>
      </c>
      <c r="P42" s="26">
        <v>109.76585454368428</v>
      </c>
      <c r="Q42" s="26">
        <v>355.96345286215876</v>
      </c>
      <c r="R42" s="25">
        <v>9.5</v>
      </c>
      <c r="S42" s="25">
        <v>4</v>
      </c>
    </row>
    <row r="43" spans="1:19" x14ac:dyDescent="0.3">
      <c r="A43" s="25" t="s">
        <v>151</v>
      </c>
      <c r="B43" s="26">
        <v>11.6</v>
      </c>
      <c r="C43" s="26">
        <v>3078.7608005179977</v>
      </c>
      <c r="D43" s="27">
        <v>9.8000000000000007</v>
      </c>
      <c r="E43" s="25">
        <v>3000</v>
      </c>
      <c r="F43" s="26">
        <v>25.423728813559322</v>
      </c>
      <c r="G43" s="27">
        <v>6.2199218807801824</v>
      </c>
      <c r="H43" s="27">
        <v>7.1597228464775426</v>
      </c>
      <c r="I43" s="27">
        <v>15.988044908215461</v>
      </c>
      <c r="J43" s="28">
        <v>8.5220000000000002</v>
      </c>
      <c r="K43" s="28">
        <v>1.0221986000000001</v>
      </c>
      <c r="L43" s="28">
        <v>1.7173849133070025</v>
      </c>
      <c r="M43" s="28">
        <v>-0.11</v>
      </c>
      <c r="N43" s="25">
        <v>2.19</v>
      </c>
      <c r="O43" s="25">
        <v>12.4</v>
      </c>
      <c r="P43" s="26">
        <v>107.04438707565905</v>
      </c>
      <c r="Q43" s="26">
        <v>326.31420594505164</v>
      </c>
      <c r="R43" s="25">
        <v>11.9</v>
      </c>
      <c r="S43" s="25">
        <v>4</v>
      </c>
    </row>
    <row r="44" spans="1:19" x14ac:dyDescent="0.3">
      <c r="A44" s="25" t="s">
        <v>152</v>
      </c>
      <c r="B44" s="26">
        <v>17.5</v>
      </c>
      <c r="C44" s="26">
        <v>4429.6456415616085</v>
      </c>
      <c r="D44" s="27">
        <v>14.1</v>
      </c>
      <c r="E44" s="25">
        <v>3000</v>
      </c>
      <c r="F44" s="26">
        <v>37.5</v>
      </c>
      <c r="G44" s="27">
        <v>8.7999200894915521</v>
      </c>
      <c r="H44" s="27">
        <v>10.621284251419631</v>
      </c>
      <c r="I44" s="27">
        <v>23.189326802290836</v>
      </c>
      <c r="J44" s="28">
        <v>11.818</v>
      </c>
      <c r="K44" s="28">
        <v>1.0395240000000001</v>
      </c>
      <c r="L44" s="28">
        <v>1.7464931321766128</v>
      </c>
      <c r="M44" s="28">
        <v>-0.11</v>
      </c>
      <c r="N44" s="25">
        <v>1.26</v>
      </c>
      <c r="O44" s="25">
        <v>9.23</v>
      </c>
      <c r="P44" s="26">
        <v>108.85869872100922</v>
      </c>
      <c r="Q44" s="26">
        <v>329.3761369747146</v>
      </c>
      <c r="R44" s="25">
        <v>14.2</v>
      </c>
      <c r="S44" s="25">
        <v>4</v>
      </c>
    </row>
    <row r="45" spans="1:19" x14ac:dyDescent="0.3">
      <c r="A45" s="25" t="s">
        <v>153</v>
      </c>
      <c r="B45" s="26">
        <v>22</v>
      </c>
      <c r="C45" s="26">
        <v>5183.627878423159</v>
      </c>
      <c r="D45" s="27">
        <v>16.5</v>
      </c>
      <c r="E45" s="25">
        <v>3000</v>
      </c>
      <c r="F45" s="26">
        <v>50</v>
      </c>
      <c r="G45" s="27">
        <v>10.297778828128413</v>
      </c>
      <c r="H45" s="27">
        <v>13.352471630356106</v>
      </c>
      <c r="I45" s="27">
        <v>30.919102403054449</v>
      </c>
      <c r="J45" s="28">
        <v>15.103999999999999</v>
      </c>
      <c r="K45" s="28">
        <v>1.0395240000000001</v>
      </c>
      <c r="L45" s="28">
        <v>1.7464931321766128</v>
      </c>
      <c r="M45" s="28">
        <v>-0.11</v>
      </c>
      <c r="N45" s="25">
        <v>0.84899999999999998</v>
      </c>
      <c r="O45" s="25">
        <v>6.39</v>
      </c>
      <c r="P45" s="26">
        <v>108.85869872100922</v>
      </c>
      <c r="Q45" s="26">
        <v>322.47382755386337</v>
      </c>
      <c r="R45" s="25">
        <v>16.600000000000001</v>
      </c>
      <c r="S45" s="25">
        <v>4</v>
      </c>
    </row>
    <row r="46" spans="1:19" x14ac:dyDescent="0.3">
      <c r="A46" s="25" t="s">
        <v>154</v>
      </c>
      <c r="B46" s="26">
        <v>25.5</v>
      </c>
      <c r="C46" s="26">
        <v>5811.9464091411173</v>
      </c>
      <c r="D46" s="27">
        <v>18.5</v>
      </c>
      <c r="E46" s="25">
        <v>3000</v>
      </c>
      <c r="F46" s="26">
        <v>62.5</v>
      </c>
      <c r="G46" s="27">
        <v>11.545994443659129</v>
      </c>
      <c r="H46" s="27">
        <v>15.476728480640032</v>
      </c>
      <c r="I46" s="27">
        <v>38.648878003818062</v>
      </c>
      <c r="J46" s="28">
        <v>18.399999999999999</v>
      </c>
      <c r="K46" s="28">
        <v>1.0395240000000001</v>
      </c>
      <c r="L46" s="28">
        <v>1.7464931321766128</v>
      </c>
      <c r="M46" s="28">
        <v>-0.11</v>
      </c>
      <c r="N46" s="25">
        <v>0.65</v>
      </c>
      <c r="O46" s="25">
        <v>4.78</v>
      </c>
      <c r="P46" s="26">
        <v>108.85869872100922</v>
      </c>
      <c r="Q46" s="26">
        <v>318.61824452354568</v>
      </c>
      <c r="R46" s="25">
        <v>18.899999999999999</v>
      </c>
      <c r="S46" s="25">
        <v>4</v>
      </c>
    </row>
    <row r="47" spans="1:19" x14ac:dyDescent="0.3">
      <c r="A47" s="25" t="s">
        <v>155</v>
      </c>
      <c r="B47" s="26">
        <v>30</v>
      </c>
      <c r="C47" s="26">
        <v>6283.1853071795867</v>
      </c>
      <c r="D47" s="27">
        <v>20</v>
      </c>
      <c r="E47" s="25">
        <v>3000</v>
      </c>
      <c r="F47" s="26">
        <v>75</v>
      </c>
      <c r="G47" s="27">
        <v>12.482156155307168</v>
      </c>
      <c r="H47" s="27">
        <v>18.207915859576509</v>
      </c>
      <c r="I47" s="27">
        <v>46.378653604581672</v>
      </c>
      <c r="J47" s="28">
        <v>21.686</v>
      </c>
      <c r="K47" s="28">
        <v>1.0395240000000001</v>
      </c>
      <c r="L47" s="28">
        <v>1.7464931321766128</v>
      </c>
      <c r="M47" s="28">
        <v>-0.11</v>
      </c>
      <c r="N47" s="25">
        <v>0.51500000000000001</v>
      </c>
      <c r="O47" s="25">
        <v>4.09</v>
      </c>
      <c r="P47" s="26">
        <v>108.85869872100922</v>
      </c>
      <c r="Q47" s="26">
        <v>316.50218575127712</v>
      </c>
      <c r="R47" s="25">
        <v>21.3</v>
      </c>
      <c r="S47" s="25">
        <v>4</v>
      </c>
    </row>
    <row r="48" spans="1:19" x14ac:dyDescent="0.3">
      <c r="A48" s="25" t="s">
        <v>156</v>
      </c>
      <c r="B48" s="26">
        <v>34.200000000000003</v>
      </c>
      <c r="C48" s="26">
        <v>6691.5923521462601</v>
      </c>
      <c r="D48" s="27">
        <v>21.3</v>
      </c>
      <c r="E48" s="25">
        <v>3000</v>
      </c>
      <c r="F48" s="26">
        <v>88.235294117647058</v>
      </c>
      <c r="G48" s="27">
        <v>13.405206358388709</v>
      </c>
      <c r="H48" s="27">
        <v>20.931452853698044</v>
      </c>
      <c r="I48" s="27">
        <v>55.021635517051919</v>
      </c>
      <c r="J48" s="28">
        <v>24.981999999999999</v>
      </c>
      <c r="K48" s="28">
        <v>1.0308613</v>
      </c>
      <c r="L48" s="28">
        <v>1.7319390227418074</v>
      </c>
      <c r="M48" s="28">
        <v>-0.11</v>
      </c>
      <c r="N48" s="25">
        <v>0.41899999999999998</v>
      </c>
      <c r="O48" s="25">
        <v>3.09</v>
      </c>
      <c r="P48" s="26">
        <v>107.95154289833413</v>
      </c>
      <c r="Q48" s="26">
        <v>311.34361040086441</v>
      </c>
      <c r="R48" s="25">
        <v>23.6</v>
      </c>
      <c r="S48" s="25">
        <v>4</v>
      </c>
    </row>
    <row r="49" spans="1:19" x14ac:dyDescent="0.3">
      <c r="A49" s="25" t="s">
        <v>157</v>
      </c>
      <c r="B49" s="26">
        <v>38.700000000000003</v>
      </c>
      <c r="C49" s="26">
        <v>6974.3356909693412</v>
      </c>
      <c r="D49" s="27">
        <v>22.2</v>
      </c>
      <c r="E49" s="25">
        <v>3000</v>
      </c>
      <c r="F49" s="26">
        <v>100</v>
      </c>
      <c r="G49" s="27">
        <v>13.855193332390956</v>
      </c>
      <c r="H49" s="27">
        <v>23.488211458853698</v>
      </c>
      <c r="I49" s="27">
        <v>61.838204806108898</v>
      </c>
      <c r="J49" s="28">
        <v>28.268000000000001</v>
      </c>
      <c r="K49" s="28">
        <v>1.0395240000000001</v>
      </c>
      <c r="L49" s="28">
        <v>1.7464931321766128</v>
      </c>
      <c r="M49" s="28">
        <v>-0.11</v>
      </c>
      <c r="N49" s="25">
        <v>0.36099999999999999</v>
      </c>
      <c r="O49" s="25">
        <v>2.94</v>
      </c>
      <c r="P49" s="26">
        <v>108.85869872100922</v>
      </c>
      <c r="Q49" s="26">
        <v>312.99587999539602</v>
      </c>
      <c r="R49" s="25">
        <v>26</v>
      </c>
      <c r="S49" s="25">
        <v>4</v>
      </c>
    </row>
    <row r="50" spans="1:19" x14ac:dyDescent="0.3">
      <c r="A50" s="25" t="s">
        <v>158</v>
      </c>
      <c r="B50" s="26">
        <v>32.5</v>
      </c>
      <c r="C50" s="26">
        <v>9268</v>
      </c>
      <c r="D50" s="27">
        <v>29.5</v>
      </c>
      <c r="E50" s="25">
        <v>3000</v>
      </c>
      <c r="F50" s="26">
        <v>88</v>
      </c>
      <c r="G50" s="27">
        <v>18.8</v>
      </c>
      <c r="H50" s="27">
        <v>20.2</v>
      </c>
      <c r="I50" s="27">
        <v>55.1</v>
      </c>
      <c r="J50" s="28">
        <v>49</v>
      </c>
      <c r="K50" s="28">
        <v>1</v>
      </c>
      <c r="L50" s="28">
        <v>1.68</v>
      </c>
      <c r="M50" s="28">
        <v>-0.11</v>
      </c>
      <c r="N50" s="25">
        <v>0.49</v>
      </c>
      <c r="O50" s="25">
        <v>5.3</v>
      </c>
      <c r="P50" s="26">
        <v>105</v>
      </c>
      <c r="Q50" s="26">
        <v>322</v>
      </c>
      <c r="R50" s="25">
        <v>30</v>
      </c>
      <c r="S50" s="25">
        <v>4</v>
      </c>
    </row>
    <row r="51" spans="1:19" x14ac:dyDescent="0.3">
      <c r="A51" s="25" t="s">
        <v>159</v>
      </c>
      <c r="B51" s="26">
        <v>60</v>
      </c>
      <c r="C51" s="26">
        <v>13823</v>
      </c>
      <c r="D51" s="27">
        <v>44</v>
      </c>
      <c r="E51" s="25">
        <v>3000</v>
      </c>
      <c r="F51" s="26">
        <v>165</v>
      </c>
      <c r="G51" s="27">
        <v>30.9</v>
      </c>
      <c r="H51" s="27">
        <v>40.9</v>
      </c>
      <c r="I51" s="27">
        <v>114</v>
      </c>
      <c r="J51" s="28">
        <v>89</v>
      </c>
      <c r="K51" s="28">
        <v>0.91</v>
      </c>
      <c r="L51" s="28">
        <v>1.52</v>
      </c>
      <c r="M51" s="28">
        <v>-0.11</v>
      </c>
      <c r="N51" s="25">
        <v>0.15</v>
      </c>
      <c r="O51" s="25">
        <v>2.19</v>
      </c>
      <c r="P51" s="26">
        <v>95</v>
      </c>
      <c r="Q51" s="26">
        <v>281</v>
      </c>
      <c r="R51" s="25">
        <v>43</v>
      </c>
      <c r="S51" s="25">
        <v>4</v>
      </c>
    </row>
    <row r="52" spans="1:19" x14ac:dyDescent="0.3">
      <c r="A52" s="25" t="s">
        <v>160</v>
      </c>
      <c r="B52" s="26">
        <v>82</v>
      </c>
      <c r="C52" s="26">
        <v>16650</v>
      </c>
      <c r="D52" s="27">
        <v>53</v>
      </c>
      <c r="E52" s="25">
        <v>3000</v>
      </c>
      <c r="F52" s="26">
        <v>239</v>
      </c>
      <c r="G52" s="27">
        <v>31</v>
      </c>
      <c r="H52" s="27">
        <v>46.6</v>
      </c>
      <c r="I52" s="27">
        <v>137</v>
      </c>
      <c r="J52" s="28">
        <v>128</v>
      </c>
      <c r="K52" s="28">
        <v>1.0900000000000001</v>
      </c>
      <c r="L52" s="28">
        <v>1.83</v>
      </c>
      <c r="M52" s="28">
        <v>-0.11</v>
      </c>
      <c r="N52" s="25">
        <v>0.13</v>
      </c>
      <c r="O52" s="25">
        <v>2.11</v>
      </c>
      <c r="P52" s="26">
        <v>114</v>
      </c>
      <c r="Q52" s="26">
        <v>331</v>
      </c>
      <c r="R52" s="25">
        <v>54</v>
      </c>
      <c r="S52" s="25">
        <v>4</v>
      </c>
    </row>
    <row r="53" spans="1:19" x14ac:dyDescent="0.3">
      <c r="A53" s="25" t="s">
        <v>161</v>
      </c>
      <c r="B53" s="26">
        <v>102</v>
      </c>
      <c r="C53" s="26">
        <v>20420</v>
      </c>
      <c r="D53" s="27">
        <v>65</v>
      </c>
      <c r="E53" s="25">
        <v>3000</v>
      </c>
      <c r="F53" s="26">
        <v>290</v>
      </c>
      <c r="G53" s="27">
        <v>38</v>
      </c>
      <c r="H53" s="27">
        <v>58</v>
      </c>
      <c r="I53" s="27">
        <v>166</v>
      </c>
      <c r="J53" s="28">
        <v>167</v>
      </c>
      <c r="K53" s="28">
        <v>1.0900000000000001</v>
      </c>
      <c r="L53" s="28">
        <v>1.83</v>
      </c>
      <c r="M53" s="28">
        <v>-0.11</v>
      </c>
      <c r="N53" s="25">
        <v>0.09</v>
      </c>
      <c r="O53" s="25">
        <v>1.58</v>
      </c>
      <c r="P53" s="26">
        <v>114</v>
      </c>
      <c r="Q53" s="26">
        <v>329</v>
      </c>
      <c r="R53" s="25">
        <v>68</v>
      </c>
      <c r="S53" s="25">
        <v>4</v>
      </c>
    </row>
    <row r="54" spans="1:19" x14ac:dyDescent="0.3">
      <c r="A54" s="31" t="s">
        <v>282</v>
      </c>
      <c r="B54" s="26">
        <v>100</v>
      </c>
      <c r="C54" s="26">
        <v>18849.555921538758</v>
      </c>
      <c r="D54" s="27">
        <v>60</v>
      </c>
      <c r="E54" s="25">
        <v>3000</v>
      </c>
      <c r="F54" s="26">
        <v>168</v>
      </c>
      <c r="G54" s="27">
        <v>34.834199287108213</v>
      </c>
      <c r="H54" s="27">
        <v>53.982823456629696</v>
      </c>
      <c r="I54" s="27">
        <v>95.824604354711738</v>
      </c>
      <c r="J54" s="28">
        <v>224</v>
      </c>
      <c r="K54" s="28">
        <v>1.1687399999999999</v>
      </c>
      <c r="L54" s="28">
        <v>1.9635875490129076</v>
      </c>
      <c r="M54" s="28">
        <v>-0.11</v>
      </c>
      <c r="N54" s="25">
        <v>0.1</v>
      </c>
      <c r="O54" s="25">
        <v>2.4</v>
      </c>
      <c r="P54" s="26">
        <v>122.39016659855113</v>
      </c>
      <c r="Q54" s="26">
        <v>357.50518281397797</v>
      </c>
      <c r="R54" s="25">
        <v>75</v>
      </c>
      <c r="S54" s="25">
        <v>4</v>
      </c>
    </row>
    <row r="55" spans="1:19" x14ac:dyDescent="0.3">
      <c r="A55" s="31" t="s">
        <v>282</v>
      </c>
      <c r="B55" s="26">
        <v>151</v>
      </c>
      <c r="C55" s="26">
        <v>29216.811678385078</v>
      </c>
      <c r="D55" s="27">
        <v>93</v>
      </c>
      <c r="E55" s="25">
        <v>3000</v>
      </c>
      <c r="F55" s="26">
        <v>168</v>
      </c>
      <c r="G55" s="27">
        <v>53.993008895017738</v>
      </c>
      <c r="H55" s="27">
        <v>81.514063419510848</v>
      </c>
      <c r="I55" s="27">
        <v>95.824604354711738</v>
      </c>
      <c r="J55" s="28">
        <v>224</v>
      </c>
      <c r="K55" s="28">
        <v>1.1687399999999999</v>
      </c>
      <c r="L55" s="28">
        <v>1.9635875490129076</v>
      </c>
      <c r="M55" s="28">
        <v>-0.11</v>
      </c>
      <c r="N55" s="25">
        <v>0.1</v>
      </c>
      <c r="O55" s="25">
        <v>2.4</v>
      </c>
      <c r="P55" s="26">
        <v>122.39016659855113</v>
      </c>
      <c r="Q55" s="26">
        <v>375.5627002673578</v>
      </c>
      <c r="R55" s="25">
        <v>75</v>
      </c>
      <c r="S55" s="25">
        <v>4</v>
      </c>
    </row>
    <row r="56" spans="1:19" x14ac:dyDescent="0.3">
      <c r="A56" s="25" t="s">
        <v>162</v>
      </c>
      <c r="B56" s="26">
        <v>182</v>
      </c>
      <c r="C56" s="26">
        <v>14137.16694115407</v>
      </c>
      <c r="D56" s="27">
        <v>45</v>
      </c>
      <c r="E56" s="25">
        <v>3000</v>
      </c>
      <c r="F56" s="26">
        <v>295</v>
      </c>
      <c r="G56" s="27">
        <v>26.125649465331161</v>
      </c>
      <c r="H56" s="27">
        <v>98.248738691066052</v>
      </c>
      <c r="I56" s="27">
        <v>168.26344217047597</v>
      </c>
      <c r="J56" s="28">
        <v>401</v>
      </c>
      <c r="K56" s="28">
        <v>1.1687399999999999</v>
      </c>
      <c r="L56" s="28">
        <v>1.9635875490129076</v>
      </c>
      <c r="M56" s="28">
        <v>-0.11</v>
      </c>
      <c r="N56" s="25">
        <v>3.7999999999999999E-2</v>
      </c>
      <c r="O56" s="25">
        <v>1.2</v>
      </c>
      <c r="P56" s="26">
        <v>122.39016659855113</v>
      </c>
      <c r="Q56" s="26">
        <v>344.37854145901071</v>
      </c>
      <c r="R56" s="25">
        <v>109</v>
      </c>
      <c r="S56" s="25">
        <v>4</v>
      </c>
    </row>
    <row r="57" spans="1:19" x14ac:dyDescent="0.3">
      <c r="A57" s="25" t="s">
        <v>162</v>
      </c>
      <c r="B57" s="26">
        <v>270</v>
      </c>
      <c r="C57" s="26">
        <v>47123.889803846898</v>
      </c>
      <c r="D57" s="27">
        <v>150</v>
      </c>
      <c r="E57" s="25">
        <v>3000</v>
      </c>
      <c r="F57" s="26">
        <v>295</v>
      </c>
      <c r="G57" s="27">
        <v>87.085498217770549</v>
      </c>
      <c r="H57" s="27">
        <v>145.75362333290019</v>
      </c>
      <c r="I57" s="27">
        <v>168.26344217047597</v>
      </c>
      <c r="J57" s="28">
        <v>401</v>
      </c>
      <c r="K57" s="28">
        <v>1.1687399999999999</v>
      </c>
      <c r="L57" s="28">
        <v>1.9635875490129076</v>
      </c>
      <c r="M57" s="28">
        <v>-0.11</v>
      </c>
      <c r="N57" s="25">
        <v>3.7999999999999999E-2</v>
      </c>
      <c r="O57" s="25">
        <v>1.2</v>
      </c>
      <c r="P57" s="26">
        <v>122.39016659855113</v>
      </c>
      <c r="Q57" s="26">
        <v>363.7564949775209</v>
      </c>
      <c r="R57" s="25">
        <v>109</v>
      </c>
      <c r="S57" s="25">
        <v>4</v>
      </c>
    </row>
    <row r="58" spans="1:19" x14ac:dyDescent="0.3">
      <c r="A58" s="25" t="s">
        <v>163</v>
      </c>
      <c r="B58" s="26">
        <v>270</v>
      </c>
      <c r="C58" s="26">
        <v>0</v>
      </c>
      <c r="D58" s="27">
        <v>0</v>
      </c>
      <c r="E58" s="25">
        <v>3000</v>
      </c>
      <c r="F58" s="26">
        <v>440</v>
      </c>
      <c r="G58" s="27">
        <v>0</v>
      </c>
      <c r="H58" s="27">
        <v>143</v>
      </c>
      <c r="I58" s="27">
        <v>250.9692018813879</v>
      </c>
      <c r="J58" s="28">
        <v>577</v>
      </c>
      <c r="K58" s="28">
        <v>1.1687399999999999</v>
      </c>
      <c r="L58" s="28">
        <v>1.9635875490129076</v>
      </c>
      <c r="M58" s="28">
        <v>-0.11</v>
      </c>
      <c r="N58" s="25">
        <v>2.1999999999999999E-2</v>
      </c>
      <c r="O58" s="25">
        <v>0.8</v>
      </c>
      <c r="P58" s="26">
        <v>122.39016659855113</v>
      </c>
      <c r="Q58" s="26">
        <v>341.46856480995774</v>
      </c>
      <c r="R58" s="25">
        <v>143</v>
      </c>
      <c r="S58" s="25">
        <v>4</v>
      </c>
    </row>
    <row r="59" spans="1:19" x14ac:dyDescent="0.3">
      <c r="A59" s="25" t="s">
        <v>163</v>
      </c>
      <c r="B59" s="26">
        <v>400</v>
      </c>
      <c r="C59" s="26">
        <v>70685.83470577035</v>
      </c>
      <c r="D59" s="27">
        <v>225</v>
      </c>
      <c r="E59" s="25">
        <v>3000</v>
      </c>
      <c r="F59" s="26">
        <v>440</v>
      </c>
      <c r="G59" s="27">
        <v>130.62824732665581</v>
      </c>
      <c r="H59" s="27">
        <v>215.93129382651878</v>
      </c>
      <c r="I59" s="27">
        <v>250.9692018813879</v>
      </c>
      <c r="J59" s="28">
        <v>577</v>
      </c>
      <c r="K59" s="28">
        <v>1.1687399999999999</v>
      </c>
      <c r="L59" s="28">
        <v>1.9635875490129076</v>
      </c>
      <c r="M59" s="28">
        <v>-0.11</v>
      </c>
      <c r="N59" s="25">
        <v>2.1999999999999999E-2</v>
      </c>
      <c r="O59" s="25">
        <v>0.8</v>
      </c>
      <c r="P59" s="26">
        <v>122.39016659855113</v>
      </c>
      <c r="Q59" s="26">
        <v>363.25005649649313</v>
      </c>
      <c r="R59" s="25">
        <v>143</v>
      </c>
      <c r="S59" s="25">
        <v>4</v>
      </c>
    </row>
    <row r="60" spans="1:19" x14ac:dyDescent="0.3">
      <c r="A60" s="31" t="s">
        <v>286</v>
      </c>
      <c r="B60" s="26">
        <v>340</v>
      </c>
      <c r="C60" s="26">
        <v>0</v>
      </c>
      <c r="D60" s="27">
        <v>0</v>
      </c>
      <c r="E60" s="25">
        <v>3000</v>
      </c>
      <c r="F60" s="26">
        <v>530</v>
      </c>
      <c r="G60" s="27">
        <v>0</v>
      </c>
      <c r="H60" s="27">
        <v>183.54159975254098</v>
      </c>
      <c r="I60" s="27">
        <v>302.30381135712634</v>
      </c>
      <c r="J60" s="28">
        <v>753</v>
      </c>
      <c r="K60" s="28">
        <v>1.1687399999999999</v>
      </c>
      <c r="L60" s="28">
        <v>1.9635875490129076</v>
      </c>
      <c r="M60" s="28">
        <v>-0.11</v>
      </c>
      <c r="N60" s="25">
        <v>1.4999999999999999E-2</v>
      </c>
      <c r="O60" s="25">
        <v>0.6</v>
      </c>
      <c r="P60" s="26">
        <v>122.39016659855113</v>
      </c>
      <c r="Q60" s="26">
        <v>341.46856480995774</v>
      </c>
      <c r="R60" s="25">
        <v>177</v>
      </c>
      <c r="S60" s="25">
        <v>4</v>
      </c>
    </row>
    <row r="61" spans="1:19" x14ac:dyDescent="0.3">
      <c r="A61" s="31" t="s">
        <v>286</v>
      </c>
      <c r="B61" s="26">
        <v>493</v>
      </c>
      <c r="C61" s="26">
        <v>76969.020012949928</v>
      </c>
      <c r="D61" s="27">
        <v>245</v>
      </c>
      <c r="E61" s="25">
        <v>3000</v>
      </c>
      <c r="F61" s="26">
        <v>530</v>
      </c>
      <c r="G61" s="27">
        <v>142.2396470890252</v>
      </c>
      <c r="H61" s="27">
        <v>266.13531964118442</v>
      </c>
      <c r="I61" s="27">
        <v>302.30381135712634</v>
      </c>
      <c r="J61" s="28">
        <v>753</v>
      </c>
      <c r="K61" s="28">
        <v>1.1687399999999999</v>
      </c>
      <c r="L61" s="28">
        <v>1.9635875490129076</v>
      </c>
      <c r="M61" s="28">
        <v>-0.11</v>
      </c>
      <c r="N61" s="25">
        <v>1.4999999999999999E-2</v>
      </c>
      <c r="O61" s="25">
        <v>0.6</v>
      </c>
      <c r="P61" s="26">
        <v>122.39016659855113</v>
      </c>
      <c r="Q61" s="26">
        <v>356.39617297869984</v>
      </c>
      <c r="R61" s="25">
        <v>177</v>
      </c>
      <c r="S61" s="25">
        <v>4</v>
      </c>
    </row>
    <row r="62" spans="1:19" x14ac:dyDescent="0.3">
      <c r="A62" s="25" t="s">
        <v>164</v>
      </c>
      <c r="B62" s="26">
        <v>8.1199999999999992</v>
      </c>
      <c r="C62" s="26">
        <v>1165.5308744818133</v>
      </c>
      <c r="D62" s="27">
        <v>7.42</v>
      </c>
      <c r="E62" s="25">
        <v>1500</v>
      </c>
      <c r="F62" s="26">
        <v>15.890410958904111</v>
      </c>
      <c r="G62" s="27">
        <v>2.5374684567775119</v>
      </c>
      <c r="H62" s="27">
        <v>2.6749494377315295</v>
      </c>
      <c r="I62" s="27">
        <v>5.3842985607120539</v>
      </c>
      <c r="J62" s="28">
        <v>5.2309999999999999</v>
      </c>
      <c r="K62" s="28">
        <v>1.8971313000000001</v>
      </c>
      <c r="L62" s="28">
        <v>3.1873499662223184</v>
      </c>
      <c r="M62" s="28">
        <v>-0.11</v>
      </c>
      <c r="N62" s="25">
        <v>23.58</v>
      </c>
      <c r="O62" s="25">
        <v>88.3</v>
      </c>
      <c r="P62" s="26">
        <v>198.66712516584178</v>
      </c>
      <c r="Q62" s="26">
        <v>371.01440670671343</v>
      </c>
      <c r="R62" s="25">
        <v>11.5</v>
      </c>
      <c r="S62" s="25">
        <v>4</v>
      </c>
    </row>
    <row r="63" spans="1:19" x14ac:dyDescent="0.3">
      <c r="A63" s="25" t="s">
        <v>165</v>
      </c>
      <c r="B63" s="26">
        <v>15.4</v>
      </c>
      <c r="C63" s="26">
        <v>2295.9058311734552</v>
      </c>
      <c r="D63" s="27">
        <v>14.616190476190477</v>
      </c>
      <c r="E63" s="25">
        <v>1500</v>
      </c>
      <c r="F63" s="26">
        <v>31.071428571428577</v>
      </c>
      <c r="G63" s="27">
        <v>4.8868278192729377</v>
      </c>
      <c r="H63" s="27">
        <v>4.9599393438233195</v>
      </c>
      <c r="I63" s="27">
        <v>10.293221590812774</v>
      </c>
      <c r="J63" s="28">
        <v>8.5220000000000002</v>
      </c>
      <c r="K63" s="28">
        <v>1.9404448000000001</v>
      </c>
      <c r="L63" s="28">
        <v>3.2601205133963433</v>
      </c>
      <c r="M63" s="28">
        <v>-0.11</v>
      </c>
      <c r="N63" s="25">
        <v>8.02</v>
      </c>
      <c r="O63" s="25">
        <v>50.2</v>
      </c>
      <c r="P63" s="26">
        <v>203.20290427921719</v>
      </c>
      <c r="Q63" s="26">
        <v>357.33129592035436</v>
      </c>
      <c r="R63" s="25">
        <v>14</v>
      </c>
      <c r="S63" s="25">
        <v>4</v>
      </c>
    </row>
    <row r="64" spans="1:19" x14ac:dyDescent="0.3">
      <c r="A64" s="25" t="s">
        <v>166</v>
      </c>
      <c r="B64" s="26">
        <v>23</v>
      </c>
      <c r="C64" s="26">
        <v>3455.7519189487725</v>
      </c>
      <c r="D64" s="27">
        <v>22</v>
      </c>
      <c r="E64" s="25">
        <v>1500</v>
      </c>
      <c r="F64" s="26">
        <v>45.194805194805198</v>
      </c>
      <c r="G64" s="27">
        <v>7.1326606601755245</v>
      </c>
      <c r="H64" s="27">
        <v>7.1832258108106304</v>
      </c>
      <c r="I64" s="27">
        <v>14.51826296004446</v>
      </c>
      <c r="J64" s="28">
        <v>11.818</v>
      </c>
      <c r="K64" s="28">
        <v>2.0010837000000001</v>
      </c>
      <c r="L64" s="28">
        <v>3.3619992794399796</v>
      </c>
      <c r="M64" s="28">
        <v>-0.11</v>
      </c>
      <c r="N64" s="25">
        <v>4.6349999999999998</v>
      </c>
      <c r="O64" s="25">
        <v>32.299999999999997</v>
      </c>
      <c r="P64" s="26">
        <v>209.55299503794274</v>
      </c>
      <c r="Q64" s="26">
        <v>355.63771926632131</v>
      </c>
      <c r="R64" s="25">
        <v>16.7</v>
      </c>
      <c r="S64" s="25">
        <v>4</v>
      </c>
    </row>
    <row r="65" spans="1:19" x14ac:dyDescent="0.3">
      <c r="A65" s="25" t="s">
        <v>167</v>
      </c>
      <c r="B65" s="26">
        <v>31</v>
      </c>
      <c r="C65" s="26">
        <v>4555.3093477051998</v>
      </c>
      <c r="D65" s="27">
        <v>29</v>
      </c>
      <c r="E65" s="25">
        <v>1500</v>
      </c>
      <c r="F65" s="26">
        <v>58.000000000000007</v>
      </c>
      <c r="G65" s="27">
        <v>9.0495632125976968</v>
      </c>
      <c r="H65" s="27">
        <v>9.3186739186983552</v>
      </c>
      <c r="I65" s="27">
        <v>17.933079393771582</v>
      </c>
      <c r="J65" s="28">
        <v>15.103999999999999</v>
      </c>
      <c r="K65" s="28">
        <v>2.0790480000000002</v>
      </c>
      <c r="L65" s="28">
        <v>3.4929862643532257</v>
      </c>
      <c r="M65" s="28">
        <v>-0.11</v>
      </c>
      <c r="N65" s="25">
        <v>3.4</v>
      </c>
      <c r="O65" s="25">
        <v>26.4</v>
      </c>
      <c r="P65" s="26">
        <v>217.71739744201844</v>
      </c>
      <c r="Q65" s="26">
        <v>365.30744461026688</v>
      </c>
      <c r="R65" s="25">
        <v>19.100000000000001</v>
      </c>
      <c r="S65" s="25">
        <v>4</v>
      </c>
    </row>
    <row r="66" spans="1:19" x14ac:dyDescent="0.3">
      <c r="A66" s="25" t="s">
        <v>168</v>
      </c>
      <c r="B66" s="26">
        <v>37</v>
      </c>
      <c r="C66" s="26">
        <v>5340.7075111026488</v>
      </c>
      <c r="D66" s="27">
        <v>34</v>
      </c>
      <c r="E66" s="25">
        <v>1500</v>
      </c>
      <c r="F66" s="26">
        <v>75.652173913043484</v>
      </c>
      <c r="G66" s="27">
        <v>11.071129807315923</v>
      </c>
      <c r="H66" s="27">
        <v>11.605865974479858</v>
      </c>
      <c r="I66" s="27">
        <v>24.407971953715577</v>
      </c>
      <c r="J66" s="28">
        <v>18.399999999999999</v>
      </c>
      <c r="K66" s="28">
        <v>1.9924210000000002</v>
      </c>
      <c r="L66" s="28">
        <v>3.3474451700051744</v>
      </c>
      <c r="M66" s="28">
        <v>-0.11</v>
      </c>
      <c r="N66" s="25">
        <v>2.34</v>
      </c>
      <c r="O66" s="25">
        <v>18.760000000000002</v>
      </c>
      <c r="P66" s="26">
        <v>208.64583921526767</v>
      </c>
      <c r="Q66" s="26">
        <v>341.99774693095094</v>
      </c>
      <c r="R66" s="25">
        <v>21.9</v>
      </c>
      <c r="S66" s="25">
        <v>4</v>
      </c>
    </row>
    <row r="67" spans="1:19" x14ac:dyDescent="0.3">
      <c r="A67" s="25" t="s">
        <v>169</v>
      </c>
      <c r="B67" s="26">
        <v>42</v>
      </c>
      <c r="C67" s="26">
        <v>6126.1056745000969</v>
      </c>
      <c r="D67" s="27">
        <v>39</v>
      </c>
      <c r="E67" s="25">
        <v>1500</v>
      </c>
      <c r="F67" s="26">
        <v>89.230769230769226</v>
      </c>
      <c r="G67" s="27">
        <v>12.48215615530717</v>
      </c>
      <c r="H67" s="27">
        <v>12.949025792732209</v>
      </c>
      <c r="I67" s="27">
        <v>28.296772218968968</v>
      </c>
      <c r="J67" s="28">
        <v>21.686</v>
      </c>
      <c r="K67" s="28">
        <v>2.0270717999999999</v>
      </c>
      <c r="L67" s="28">
        <v>3.4056616077443942</v>
      </c>
      <c r="M67" s="28">
        <v>-0.11</v>
      </c>
      <c r="N67" s="25">
        <v>1.93</v>
      </c>
      <c r="O67" s="25">
        <v>15.5</v>
      </c>
      <c r="P67" s="26">
        <v>212.27446250596796</v>
      </c>
      <c r="Q67" s="26">
        <v>342.21869622855968</v>
      </c>
      <c r="R67" s="25">
        <v>24.3</v>
      </c>
      <c r="S67" s="25">
        <v>4</v>
      </c>
    </row>
    <row r="68" spans="1:19" x14ac:dyDescent="0.3">
      <c r="A68" s="25" t="s">
        <v>170</v>
      </c>
      <c r="B68" s="26">
        <v>48</v>
      </c>
      <c r="C68" s="26">
        <v>6958.6277277013914</v>
      </c>
      <c r="D68" s="27">
        <v>44.3</v>
      </c>
      <c r="E68" s="25">
        <v>1500</v>
      </c>
      <c r="F68" s="26">
        <v>105.45454545454545</v>
      </c>
      <c r="G68" s="27">
        <v>14.362584874807988</v>
      </c>
      <c r="H68" s="27">
        <v>14.991079952996097</v>
      </c>
      <c r="I68" s="27">
        <v>33.875946906770402</v>
      </c>
      <c r="J68" s="28">
        <v>24.981999999999999</v>
      </c>
      <c r="K68" s="28">
        <v>2.0010837000000001</v>
      </c>
      <c r="L68" s="28">
        <v>3.3619992794399796</v>
      </c>
      <c r="M68" s="28">
        <v>-0.11</v>
      </c>
      <c r="N68" s="25">
        <v>1.59</v>
      </c>
      <c r="O68" s="25">
        <v>13.3</v>
      </c>
      <c r="P68" s="26">
        <v>209.55299503794274</v>
      </c>
      <c r="Q68" s="26">
        <v>336.73507845455214</v>
      </c>
      <c r="R68" s="25">
        <v>27.1</v>
      </c>
      <c r="S68" s="25">
        <v>4</v>
      </c>
    </row>
    <row r="69" spans="1:19" x14ac:dyDescent="0.3">
      <c r="A69" s="25" t="s">
        <v>171</v>
      </c>
      <c r="B69" s="26">
        <v>54</v>
      </c>
      <c r="C69" s="26">
        <v>7696.9020012949932</v>
      </c>
      <c r="D69" s="27">
        <v>49</v>
      </c>
      <c r="E69" s="25">
        <v>1500</v>
      </c>
      <c r="F69" s="26">
        <v>120</v>
      </c>
      <c r="G69" s="27">
        <v>15.817904783018568</v>
      </c>
      <c r="H69" s="27">
        <v>16.792271132693369</v>
      </c>
      <c r="I69" s="27">
        <v>38.382334017584839</v>
      </c>
      <c r="J69" s="28">
        <v>28.268000000000001</v>
      </c>
      <c r="K69" s="28">
        <v>2.0097464</v>
      </c>
      <c r="L69" s="28">
        <v>3.3765533888747843</v>
      </c>
      <c r="M69" s="28">
        <v>-0.11</v>
      </c>
      <c r="N69" s="25">
        <v>1.37</v>
      </c>
      <c r="O69" s="25">
        <v>10.7</v>
      </c>
      <c r="P69" s="26">
        <v>210.4601508606178</v>
      </c>
      <c r="Q69" s="26">
        <v>333.11289451157285</v>
      </c>
      <c r="R69" s="25">
        <v>29.5</v>
      </c>
      <c r="S69" s="25">
        <v>4</v>
      </c>
    </row>
    <row r="70" spans="1:19" x14ac:dyDescent="0.3">
      <c r="A70" s="25" t="s">
        <v>172</v>
      </c>
      <c r="B70" s="26">
        <v>45</v>
      </c>
      <c r="C70" s="26">
        <v>4472</v>
      </c>
      <c r="D70" s="27">
        <v>42.7</v>
      </c>
      <c r="E70" s="25">
        <v>1000</v>
      </c>
      <c r="F70" s="26">
        <v>100</v>
      </c>
      <c r="G70" s="27">
        <v>9.08</v>
      </c>
      <c r="H70" s="27">
        <v>9.3000000000000007</v>
      </c>
      <c r="I70" s="27">
        <v>21.9</v>
      </c>
      <c r="J70" s="26">
        <v>49</v>
      </c>
      <c r="K70" s="28">
        <v>2.99</v>
      </c>
      <c r="L70" s="28">
        <v>5.03</v>
      </c>
      <c r="M70" s="28">
        <v>-0.11</v>
      </c>
      <c r="N70" s="25">
        <v>4.8600000000000003</v>
      </c>
      <c r="O70" s="25">
        <v>47.8</v>
      </c>
      <c r="P70" s="26">
        <v>314</v>
      </c>
      <c r="Q70" s="26">
        <v>380</v>
      </c>
      <c r="R70" s="25">
        <v>37</v>
      </c>
      <c r="S70" s="25">
        <v>4</v>
      </c>
    </row>
    <row r="71" spans="1:19" x14ac:dyDescent="0.3">
      <c r="A71" s="25" t="s">
        <v>173</v>
      </c>
      <c r="B71" s="26">
        <v>89</v>
      </c>
      <c r="C71" s="26">
        <v>9111</v>
      </c>
      <c r="D71" s="27">
        <v>87</v>
      </c>
      <c r="E71" s="25">
        <v>1000</v>
      </c>
      <c r="F71" s="26">
        <v>218</v>
      </c>
      <c r="G71" s="27">
        <v>20.399999999999999</v>
      </c>
      <c r="H71" s="27">
        <v>20.2</v>
      </c>
      <c r="I71" s="26">
        <v>52.4</v>
      </c>
      <c r="J71" s="26">
        <v>89</v>
      </c>
      <c r="K71" s="28">
        <v>2.72</v>
      </c>
      <c r="L71" s="28">
        <v>4.57</v>
      </c>
      <c r="M71" s="28">
        <v>-0.11</v>
      </c>
      <c r="N71" s="25">
        <v>1.34</v>
      </c>
      <c r="O71" s="25">
        <v>19.8</v>
      </c>
      <c r="P71" s="26">
        <v>285</v>
      </c>
      <c r="Q71" s="26">
        <v>332</v>
      </c>
      <c r="R71" s="25">
        <v>49</v>
      </c>
      <c r="S71" s="25">
        <v>4</v>
      </c>
    </row>
    <row r="72" spans="1:19" x14ac:dyDescent="0.3">
      <c r="A72" s="25" t="s">
        <v>174</v>
      </c>
      <c r="B72" s="26">
        <v>130</v>
      </c>
      <c r="C72" s="26">
        <v>12985</v>
      </c>
      <c r="D72" s="27">
        <v>124</v>
      </c>
      <c r="E72" s="25">
        <v>1000</v>
      </c>
      <c r="F72" s="26">
        <v>300</v>
      </c>
      <c r="G72" s="27">
        <v>26.4</v>
      </c>
      <c r="H72" s="27">
        <v>26.9</v>
      </c>
      <c r="I72" s="26">
        <v>65.599999999999994</v>
      </c>
      <c r="J72" s="26">
        <v>128</v>
      </c>
      <c r="K72" s="28">
        <v>2.99</v>
      </c>
      <c r="L72" s="28">
        <v>5.03</v>
      </c>
      <c r="M72" s="28">
        <v>-0.11</v>
      </c>
      <c r="N72" s="25">
        <v>0.9</v>
      </c>
      <c r="O72" s="25">
        <v>15.9</v>
      </c>
      <c r="P72" s="26">
        <v>314</v>
      </c>
      <c r="Q72" s="26">
        <v>355</v>
      </c>
      <c r="R72" s="25">
        <v>64</v>
      </c>
      <c r="S72" s="25">
        <v>4</v>
      </c>
    </row>
    <row r="73" spans="1:19" x14ac:dyDescent="0.3">
      <c r="A73" s="25" t="s">
        <v>175</v>
      </c>
      <c r="B73" s="26">
        <v>163</v>
      </c>
      <c r="C73" s="26">
        <v>16127</v>
      </c>
      <c r="D73" s="27">
        <v>154</v>
      </c>
      <c r="E73" s="25">
        <v>1000</v>
      </c>
      <c r="F73" s="26">
        <v>400</v>
      </c>
      <c r="G73" s="27">
        <v>33.799999999999997</v>
      </c>
      <c r="H73" s="27">
        <v>34.700000000000003</v>
      </c>
      <c r="I73" s="26">
        <v>90.2</v>
      </c>
      <c r="J73" s="26">
        <v>167</v>
      </c>
      <c r="K73" s="28">
        <v>2.9</v>
      </c>
      <c r="L73" s="28">
        <v>4.88</v>
      </c>
      <c r="M73" s="28">
        <v>-0.11</v>
      </c>
      <c r="N73" s="25">
        <v>0.62</v>
      </c>
      <c r="O73" s="25">
        <v>11.2</v>
      </c>
      <c r="P73" s="26">
        <v>304</v>
      </c>
      <c r="Q73" s="26">
        <v>338</v>
      </c>
      <c r="R73" s="25">
        <v>78</v>
      </c>
      <c r="S73" s="25">
        <v>4</v>
      </c>
    </row>
    <row r="74" spans="1:19" x14ac:dyDescent="0.3">
      <c r="A74" s="25" t="s">
        <v>176</v>
      </c>
      <c r="B74" s="26">
        <v>145</v>
      </c>
      <c r="C74" s="26">
        <v>14974.924982111346</v>
      </c>
      <c r="D74" s="27">
        <v>143</v>
      </c>
      <c r="E74" s="25">
        <v>1000</v>
      </c>
      <c r="F74" s="26">
        <v>304.5</v>
      </c>
      <c r="G74" s="27">
        <v>33.20860332037649</v>
      </c>
      <c r="H74" s="27">
        <v>31.310037604845217</v>
      </c>
      <c r="I74" s="27">
        <v>69.472838157165995</v>
      </c>
      <c r="J74" s="26">
        <v>224</v>
      </c>
      <c r="K74" s="28">
        <v>2.9218500000000001</v>
      </c>
      <c r="L74" s="28">
        <v>4.9089688725322702</v>
      </c>
      <c r="M74" s="28">
        <v>-0.11</v>
      </c>
      <c r="N74" s="25">
        <v>0.63600000000000001</v>
      </c>
      <c r="O74" s="25">
        <v>13.21</v>
      </c>
      <c r="P74" s="26">
        <v>305.97541649637787</v>
      </c>
      <c r="Q74" s="26">
        <v>348.83484562374878</v>
      </c>
      <c r="R74" s="25">
        <v>89</v>
      </c>
      <c r="S74" s="25">
        <v>4</v>
      </c>
    </row>
    <row r="75" spans="1:19" x14ac:dyDescent="0.3">
      <c r="A75" s="25" t="s">
        <v>177</v>
      </c>
      <c r="B75" s="26">
        <v>310</v>
      </c>
      <c r="C75" s="26">
        <v>30368.728984701331</v>
      </c>
      <c r="D75" s="27">
        <v>290</v>
      </c>
      <c r="E75" s="25">
        <v>1000</v>
      </c>
      <c r="F75" s="26">
        <v>620</v>
      </c>
      <c r="G75" s="27">
        <v>63.136986207883631</v>
      </c>
      <c r="H75" s="27">
        <v>62.755032268332009</v>
      </c>
      <c r="I75" s="26">
        <v>132.61440781232426</v>
      </c>
      <c r="J75" s="26">
        <v>401</v>
      </c>
      <c r="K75" s="28">
        <v>3.1166399999999999</v>
      </c>
      <c r="L75" s="28">
        <v>5.236233464034421</v>
      </c>
      <c r="M75" s="28">
        <v>-0.11</v>
      </c>
      <c r="N75" s="25">
        <v>0.25900000000000001</v>
      </c>
      <c r="O75" s="25">
        <v>6.5</v>
      </c>
      <c r="P75" s="26">
        <v>326.37377759613639</v>
      </c>
      <c r="Q75" s="26">
        <v>356.15902407051897</v>
      </c>
      <c r="R75" s="25">
        <v>126</v>
      </c>
      <c r="S75" s="25">
        <v>4</v>
      </c>
    </row>
    <row r="76" spans="1:19" x14ac:dyDescent="0.3">
      <c r="A76" s="25" t="s">
        <v>178</v>
      </c>
      <c r="B76" s="26">
        <v>440</v>
      </c>
      <c r="C76" s="26">
        <v>41364.303272265606</v>
      </c>
      <c r="D76" s="27">
        <v>395</v>
      </c>
      <c r="E76" s="25">
        <v>1000</v>
      </c>
      <c r="F76" s="26">
        <v>840</v>
      </c>
      <c r="G76" s="27">
        <v>91.73005812271829</v>
      </c>
      <c r="H76" s="27">
        <v>95.009769283668263</v>
      </c>
      <c r="I76" s="26">
        <v>191.64920870942345</v>
      </c>
      <c r="J76" s="26">
        <v>577</v>
      </c>
      <c r="K76" s="28">
        <v>2.9218499999999996</v>
      </c>
      <c r="L76" s="28">
        <v>4.9089688725322693</v>
      </c>
      <c r="M76" s="28">
        <v>-0.11</v>
      </c>
      <c r="N76" s="25">
        <v>0.155</v>
      </c>
      <c r="O76" s="25">
        <v>4.41</v>
      </c>
      <c r="P76" s="26">
        <v>305.97541649637782</v>
      </c>
      <c r="Q76" s="26">
        <v>335.73718451979482</v>
      </c>
      <c r="R76" s="25">
        <v>164</v>
      </c>
      <c r="S76" s="25">
        <v>4</v>
      </c>
    </row>
    <row r="77" spans="1:19" x14ac:dyDescent="0.3">
      <c r="A77" s="25" t="s">
        <v>179</v>
      </c>
      <c r="B77" s="26">
        <v>580</v>
      </c>
      <c r="C77" s="26">
        <v>55501.470213419678</v>
      </c>
      <c r="D77" s="27">
        <v>530</v>
      </c>
      <c r="E77" s="25">
        <v>1000</v>
      </c>
      <c r="F77" s="26">
        <v>1100</v>
      </c>
      <c r="G77" s="27">
        <v>115.38828513854594</v>
      </c>
      <c r="H77" s="27">
        <v>117.41264101816957</v>
      </c>
      <c r="I77" s="26">
        <v>235.28362676380112</v>
      </c>
      <c r="J77" s="26">
        <v>753</v>
      </c>
      <c r="K77" s="28">
        <v>3.1166399999999999</v>
      </c>
      <c r="L77" s="28">
        <v>5.236233464034421</v>
      </c>
      <c r="M77" s="28">
        <v>-0.11</v>
      </c>
      <c r="N77" s="25">
        <v>0.115</v>
      </c>
      <c r="O77" s="25">
        <v>4.26</v>
      </c>
      <c r="P77" s="26">
        <v>326.37377759613639</v>
      </c>
      <c r="Q77" s="26">
        <v>366.13388852795299</v>
      </c>
      <c r="R77" s="25">
        <v>203</v>
      </c>
      <c r="S77" s="25">
        <v>4</v>
      </c>
    </row>
    <row r="78" spans="1:19" x14ac:dyDescent="0.3">
      <c r="A78" s="25" t="s">
        <v>180</v>
      </c>
      <c r="B78" s="26">
        <v>310</v>
      </c>
      <c r="C78" s="26">
        <v>40841</v>
      </c>
      <c r="D78" s="27">
        <v>260</v>
      </c>
      <c r="E78" s="25">
        <v>1500</v>
      </c>
      <c r="F78" s="26">
        <v>520</v>
      </c>
      <c r="G78" s="27">
        <v>89</v>
      </c>
      <c r="H78" s="27">
        <v>100</v>
      </c>
      <c r="I78" s="26">
        <v>177</v>
      </c>
      <c r="J78" s="26">
        <v>401</v>
      </c>
      <c r="K78" s="28">
        <v>1.95</v>
      </c>
      <c r="L78" s="28">
        <v>3.27</v>
      </c>
      <c r="M78" s="28">
        <v>-0.11</v>
      </c>
      <c r="N78" s="25">
        <v>0.1</v>
      </c>
      <c r="O78" s="25">
        <v>3.2</v>
      </c>
      <c r="P78" s="26">
        <v>197.7</v>
      </c>
      <c r="Q78" s="26">
        <v>333</v>
      </c>
      <c r="R78" s="25">
        <v>126</v>
      </c>
      <c r="S78" s="25">
        <v>4</v>
      </c>
    </row>
    <row r="79" spans="1:19" x14ac:dyDescent="0.3">
      <c r="A79" s="25" t="s">
        <v>181</v>
      </c>
      <c r="B79" s="26">
        <v>440</v>
      </c>
      <c r="C79" s="26">
        <v>58591</v>
      </c>
      <c r="D79" s="27">
        <v>373</v>
      </c>
      <c r="E79" s="25">
        <v>1500</v>
      </c>
      <c r="F79" s="26">
        <v>840</v>
      </c>
      <c r="G79" s="27">
        <v>124</v>
      </c>
      <c r="H79" s="27">
        <v>136</v>
      </c>
      <c r="I79" s="26">
        <v>274</v>
      </c>
      <c r="J79" s="26">
        <v>577</v>
      </c>
      <c r="K79" s="28">
        <v>2.0499999999999998</v>
      </c>
      <c r="L79" s="28">
        <v>3.44</v>
      </c>
      <c r="M79" s="28">
        <v>-0.11</v>
      </c>
      <c r="N79" s="25">
        <v>7.0000000000000007E-2</v>
      </c>
      <c r="O79" s="25"/>
      <c r="P79" s="26"/>
      <c r="Q79" s="26">
        <v>343</v>
      </c>
      <c r="R79" s="25">
        <v>164</v>
      </c>
      <c r="S79" s="25">
        <v>4</v>
      </c>
    </row>
    <row r="80" spans="1:19" x14ac:dyDescent="0.3">
      <c r="A80" s="25" t="s">
        <v>182</v>
      </c>
      <c r="B80" s="26">
        <v>470</v>
      </c>
      <c r="C80" s="26">
        <v>62831</v>
      </c>
      <c r="D80" s="27">
        <v>400</v>
      </c>
      <c r="E80" s="25">
        <v>1500</v>
      </c>
      <c r="F80" s="26">
        <v>816</v>
      </c>
      <c r="G80" s="27">
        <v>132</v>
      </c>
      <c r="H80" s="27">
        <v>144</v>
      </c>
      <c r="I80" s="26">
        <v>265</v>
      </c>
      <c r="J80" s="26">
        <v>665</v>
      </c>
      <c r="K80" s="28">
        <v>2.04</v>
      </c>
      <c r="L80" s="28">
        <v>3.43</v>
      </c>
      <c r="M80" s="28">
        <v>-0.11</v>
      </c>
      <c r="N80" s="25">
        <v>5.7000000000000002E-2</v>
      </c>
      <c r="O80" s="25">
        <v>1.86</v>
      </c>
      <c r="P80" s="26">
        <v>214</v>
      </c>
      <c r="Q80" s="26">
        <v>336</v>
      </c>
      <c r="R80" s="25">
        <v>184</v>
      </c>
      <c r="S80" s="25">
        <v>4</v>
      </c>
    </row>
    <row r="81" spans="1:19" x14ac:dyDescent="0.3">
      <c r="A81" s="25" t="s">
        <v>183</v>
      </c>
      <c r="B81" s="26">
        <v>520</v>
      </c>
      <c r="C81" s="26">
        <v>72257</v>
      </c>
      <c r="D81" s="27">
        <v>460</v>
      </c>
      <c r="E81" s="25">
        <v>1500</v>
      </c>
      <c r="F81" s="26">
        <v>880</v>
      </c>
      <c r="G81" s="27">
        <v>132</v>
      </c>
      <c r="H81" s="27">
        <v>140</v>
      </c>
      <c r="I81" s="26">
        <v>251</v>
      </c>
      <c r="J81" s="26">
        <v>753</v>
      </c>
      <c r="K81" s="28">
        <v>2.34</v>
      </c>
      <c r="L81" s="28">
        <v>3.93</v>
      </c>
      <c r="M81" s="28">
        <v>-0.11</v>
      </c>
      <c r="N81" s="25">
        <v>0.06</v>
      </c>
      <c r="O81" s="25">
        <v>2.29</v>
      </c>
      <c r="P81" s="26">
        <v>245</v>
      </c>
      <c r="Q81" s="26">
        <v>388</v>
      </c>
      <c r="R81" s="25">
        <v>203</v>
      </c>
      <c r="S81" s="25">
        <v>4</v>
      </c>
    </row>
    <row r="82" spans="1:19" x14ac:dyDescent="0.3">
      <c r="A82" s="25" t="s">
        <v>184</v>
      </c>
      <c r="B82" s="26">
        <v>8.1199999999999992</v>
      </c>
      <c r="C82" s="26">
        <v>1466.0765716752367</v>
      </c>
      <c r="D82" s="27">
        <v>7</v>
      </c>
      <c r="E82" s="25">
        <v>2000</v>
      </c>
      <c r="F82" s="26">
        <v>15.260115606936417</v>
      </c>
      <c r="G82" s="27">
        <v>3.0303500492653241</v>
      </c>
      <c r="H82" s="27">
        <v>3.3862076697295089</v>
      </c>
      <c r="I82" s="27">
        <v>6.5456056943350278</v>
      </c>
      <c r="J82" s="28">
        <v>5.2309999999999999</v>
      </c>
      <c r="K82" s="28">
        <v>1.4986471000000001</v>
      </c>
      <c r="L82" s="28">
        <v>2.517860932221283</v>
      </c>
      <c r="M82" s="28">
        <v>-0.11</v>
      </c>
      <c r="N82" s="25">
        <v>14.72</v>
      </c>
      <c r="O82" s="25">
        <v>58</v>
      </c>
      <c r="P82" s="26">
        <v>156.93795732278829</v>
      </c>
      <c r="Q82" s="26">
        <v>369.24592532355865</v>
      </c>
      <c r="R82" s="25">
        <v>11.5</v>
      </c>
      <c r="S82" s="25">
        <v>4</v>
      </c>
    </row>
    <row r="83" spans="1:19" x14ac:dyDescent="0.3">
      <c r="A83" s="25" t="s">
        <v>185</v>
      </c>
      <c r="B83" s="26">
        <v>15.4</v>
      </c>
      <c r="C83" s="26">
        <v>2932.1531433504733</v>
      </c>
      <c r="D83" s="27">
        <v>14</v>
      </c>
      <c r="E83" s="25">
        <v>2000</v>
      </c>
      <c r="F83" s="26">
        <v>30.697674418604652</v>
      </c>
      <c r="G83" s="27">
        <v>6.0959367270104767</v>
      </c>
      <c r="H83" s="27">
        <v>6.4594558896303678</v>
      </c>
      <c r="I83" s="27">
        <v>13.243877286759938</v>
      </c>
      <c r="J83" s="28">
        <v>8.5220000000000002</v>
      </c>
      <c r="K83" s="28">
        <v>1.4899844000000002</v>
      </c>
      <c r="L83" s="28">
        <v>2.5033068227864783</v>
      </c>
      <c r="M83" s="28">
        <v>-0.11</v>
      </c>
      <c r="N83" s="25">
        <v>4.5999999999999996</v>
      </c>
      <c r="O83" s="25">
        <v>29.3</v>
      </c>
      <c r="P83" s="26">
        <v>156.03080150011323</v>
      </c>
      <c r="Q83" s="26">
        <v>349.46928170588603</v>
      </c>
      <c r="R83" s="25">
        <v>14</v>
      </c>
      <c r="S83" s="25">
        <v>4</v>
      </c>
    </row>
    <row r="84" spans="1:19" x14ac:dyDescent="0.3">
      <c r="A84" s="25" t="s">
        <v>186</v>
      </c>
      <c r="B84" s="26">
        <v>23</v>
      </c>
      <c r="C84" s="26">
        <v>4502.9494701453696</v>
      </c>
      <c r="D84" s="27">
        <v>21.5</v>
      </c>
      <c r="E84" s="25">
        <v>2000</v>
      </c>
      <c r="F84" s="26">
        <v>46.315789473684212</v>
      </c>
      <c r="G84" s="27">
        <v>9.4163634154071616</v>
      </c>
      <c r="H84" s="27">
        <v>9.7036559198669909</v>
      </c>
      <c r="I84" s="27">
        <v>20.098844036703913</v>
      </c>
      <c r="J84" s="28">
        <v>11.818</v>
      </c>
      <c r="K84" s="28">
        <v>1.4813217000000001</v>
      </c>
      <c r="L84" s="28">
        <v>2.4887527133516731</v>
      </c>
      <c r="M84" s="28">
        <v>-0.11</v>
      </c>
      <c r="N84" s="25">
        <v>2.5499999999999998</v>
      </c>
      <c r="O84" s="25">
        <v>18.14</v>
      </c>
      <c r="P84" s="26">
        <v>155.12364567743811</v>
      </c>
      <c r="Q84" s="26">
        <v>341.23314256657278</v>
      </c>
      <c r="R84" s="25">
        <v>16.7</v>
      </c>
      <c r="S84" s="25">
        <v>4</v>
      </c>
    </row>
    <row r="85" spans="1:19" x14ac:dyDescent="0.3">
      <c r="A85" s="25" t="s">
        <v>187</v>
      </c>
      <c r="B85" s="26">
        <v>31</v>
      </c>
      <c r="C85" s="26">
        <v>5864.3062867009467</v>
      </c>
      <c r="D85" s="27">
        <v>28</v>
      </c>
      <c r="E85" s="25">
        <v>2000</v>
      </c>
      <c r="F85" s="26">
        <v>60</v>
      </c>
      <c r="G85" s="27">
        <v>11.914785420975026</v>
      </c>
      <c r="H85" s="27">
        <v>12.70728261640685</v>
      </c>
      <c r="I85" s="27">
        <v>25.297447420680914</v>
      </c>
      <c r="J85" s="28">
        <v>15.103999999999999</v>
      </c>
      <c r="K85" s="28">
        <v>1.5246352000000001</v>
      </c>
      <c r="L85" s="28">
        <v>2.5615232605256986</v>
      </c>
      <c r="M85" s="28">
        <v>-0.11</v>
      </c>
      <c r="N85" s="25">
        <v>1.83</v>
      </c>
      <c r="O85" s="25">
        <v>14.2</v>
      </c>
      <c r="P85" s="26">
        <v>159.65942479081352</v>
      </c>
      <c r="Q85" s="26">
        <v>346.16179419174938</v>
      </c>
      <c r="R85" s="25">
        <v>19.100000000000001</v>
      </c>
      <c r="S85" s="25">
        <v>4</v>
      </c>
    </row>
    <row r="86" spans="1:19" x14ac:dyDescent="0.3">
      <c r="A86" s="25" t="s">
        <v>188</v>
      </c>
      <c r="B86" s="26">
        <v>37</v>
      </c>
      <c r="C86" s="26">
        <v>6806.7840827778846</v>
      </c>
      <c r="D86" s="27">
        <v>32.5</v>
      </c>
      <c r="E86" s="25">
        <v>2000</v>
      </c>
      <c r="F86" s="26">
        <v>73.333333333333329</v>
      </c>
      <c r="G86" s="27">
        <v>13.522335834916101</v>
      </c>
      <c r="H86" s="27">
        <v>14.829717634057598</v>
      </c>
      <c r="I86" s="27">
        <v>30.232011238542132</v>
      </c>
      <c r="J86" s="28">
        <v>18.399999999999999</v>
      </c>
      <c r="K86" s="28">
        <v>1.5592860000000002</v>
      </c>
      <c r="L86" s="28">
        <v>2.6197396982649188</v>
      </c>
      <c r="M86" s="28">
        <v>-0.11</v>
      </c>
      <c r="N86" s="25">
        <v>1.43</v>
      </c>
      <c r="O86" s="25">
        <v>10.96</v>
      </c>
      <c r="P86" s="26">
        <v>163.28804808151381</v>
      </c>
      <c r="Q86" s="26">
        <v>344.60009965520902</v>
      </c>
      <c r="R86" s="25">
        <v>21.9</v>
      </c>
      <c r="S86" s="25">
        <v>4</v>
      </c>
    </row>
    <row r="87" spans="1:19" x14ac:dyDescent="0.3">
      <c r="A87" s="25" t="s">
        <v>189</v>
      </c>
      <c r="B87" s="26">
        <v>42</v>
      </c>
      <c r="C87" s="26">
        <v>7853.9816339744821</v>
      </c>
      <c r="D87" s="27">
        <v>37.5</v>
      </c>
      <c r="E87" s="25">
        <v>2000</v>
      </c>
      <c r="F87" s="26">
        <v>91.034482758620683</v>
      </c>
      <c r="G87" s="27">
        <v>16.140719166345477</v>
      </c>
      <c r="H87" s="27">
        <v>17.414207100570898</v>
      </c>
      <c r="I87" s="27">
        <v>38.823510270660528</v>
      </c>
      <c r="J87" s="28">
        <v>21.686</v>
      </c>
      <c r="K87" s="28">
        <v>1.5073098</v>
      </c>
      <c r="L87" s="28">
        <v>2.5324150416560882</v>
      </c>
      <c r="M87" s="28">
        <v>-0.11</v>
      </c>
      <c r="N87" s="25">
        <v>1.07</v>
      </c>
      <c r="O87" s="25">
        <v>9.3000000000000007</v>
      </c>
      <c r="P87" s="26">
        <v>157.84511314546336</v>
      </c>
      <c r="Q87" s="26">
        <v>333.0502055333082</v>
      </c>
      <c r="R87" s="25">
        <v>24.3</v>
      </c>
      <c r="S87" s="25">
        <v>4</v>
      </c>
    </row>
    <row r="88" spans="1:19" x14ac:dyDescent="0.3">
      <c r="A88" s="25" t="s">
        <v>190</v>
      </c>
      <c r="B88" s="26">
        <v>48</v>
      </c>
      <c r="C88" s="26">
        <v>8796.45943005142</v>
      </c>
      <c r="D88" s="27">
        <v>42</v>
      </c>
      <c r="E88" s="25">
        <v>2000</v>
      </c>
      <c r="F88" s="26">
        <v>105.6</v>
      </c>
      <c r="G88" s="27">
        <v>17.974304863642324</v>
      </c>
      <c r="H88" s="27">
        <v>19.788225537954851</v>
      </c>
      <c r="I88" s="27">
        <v>44.777927503029261</v>
      </c>
      <c r="J88" s="28">
        <v>24.981999999999999</v>
      </c>
      <c r="K88" s="28">
        <v>1.5159725000000002</v>
      </c>
      <c r="L88" s="28">
        <v>2.5469691510908934</v>
      </c>
      <c r="M88" s="28">
        <v>-0.11</v>
      </c>
      <c r="N88" s="25">
        <v>0.90500000000000003</v>
      </c>
      <c r="O88" s="25">
        <v>7.81</v>
      </c>
      <c r="P88" s="26">
        <v>158.75226896813845</v>
      </c>
      <c r="Q88" s="26">
        <v>331.24508803697125</v>
      </c>
      <c r="R88" s="25">
        <v>27.1</v>
      </c>
      <c r="S88" s="25">
        <v>4</v>
      </c>
    </row>
    <row r="89" spans="1:19" x14ac:dyDescent="0.3">
      <c r="A89" s="25" t="s">
        <v>191</v>
      </c>
      <c r="B89" s="26">
        <v>54</v>
      </c>
      <c r="C89" s="26">
        <v>9843.6569812480175</v>
      </c>
      <c r="D89" s="27">
        <v>47</v>
      </c>
      <c r="E89" s="25">
        <v>2000</v>
      </c>
      <c r="F89" s="26">
        <v>120</v>
      </c>
      <c r="G89" s="27">
        <v>19.999818385208076</v>
      </c>
      <c r="H89" s="27">
        <v>22.135266493095799</v>
      </c>
      <c r="I89" s="27">
        <v>50.594894841361828</v>
      </c>
      <c r="J89" s="28">
        <v>28.268000000000001</v>
      </c>
      <c r="K89" s="28">
        <v>1.5246352000000001</v>
      </c>
      <c r="L89" s="28">
        <v>2.5615232605256986</v>
      </c>
      <c r="M89" s="28">
        <v>-0.11</v>
      </c>
      <c r="N89" s="25">
        <v>0.78200000000000003</v>
      </c>
      <c r="O89" s="25">
        <v>5.86</v>
      </c>
      <c r="P89" s="26">
        <v>159.65942479081352</v>
      </c>
      <c r="Q89" s="26">
        <v>327.35456962792819</v>
      </c>
      <c r="R89" s="25">
        <v>29.5</v>
      </c>
      <c r="S89" s="25">
        <v>4</v>
      </c>
    </row>
    <row r="90" spans="1:19" x14ac:dyDescent="0.3">
      <c r="A90" s="25" t="s">
        <v>192</v>
      </c>
      <c r="B90" s="26">
        <v>45</v>
      </c>
      <c r="C90" s="26">
        <v>8796</v>
      </c>
      <c r="D90" s="27">
        <v>42</v>
      </c>
      <c r="E90" s="25">
        <v>2000</v>
      </c>
      <c r="F90" s="26">
        <v>100</v>
      </c>
      <c r="G90" s="27">
        <v>19.7</v>
      </c>
      <c r="H90" s="27">
        <v>20.5</v>
      </c>
      <c r="I90" s="27">
        <v>48.1</v>
      </c>
      <c r="J90" s="26">
        <v>49</v>
      </c>
      <c r="K90" s="28">
        <v>1.36</v>
      </c>
      <c r="L90" s="28">
        <v>2.29</v>
      </c>
      <c r="M90" s="28">
        <v>-0.11</v>
      </c>
      <c r="N90" s="25">
        <v>0.95</v>
      </c>
      <c r="O90" s="25">
        <v>9.9</v>
      </c>
      <c r="P90" s="26">
        <v>143</v>
      </c>
      <c r="Q90" s="26">
        <v>321</v>
      </c>
      <c r="R90" s="25">
        <v>37</v>
      </c>
      <c r="S90" s="25">
        <v>4</v>
      </c>
    </row>
    <row r="91" spans="1:19" x14ac:dyDescent="0.3">
      <c r="A91" s="25" t="s">
        <v>193</v>
      </c>
      <c r="B91" s="26">
        <v>89</v>
      </c>
      <c r="C91" s="26">
        <v>17802</v>
      </c>
      <c r="D91" s="27">
        <v>85</v>
      </c>
      <c r="E91" s="25">
        <v>2000</v>
      </c>
      <c r="F91" s="26">
        <v>218</v>
      </c>
      <c r="G91" s="27">
        <v>37.299999999999997</v>
      </c>
      <c r="H91" s="27">
        <v>37.9</v>
      </c>
      <c r="I91" s="26">
        <v>98.3</v>
      </c>
      <c r="J91" s="26">
        <v>89</v>
      </c>
      <c r="K91" s="28">
        <v>1.45</v>
      </c>
      <c r="L91" s="28">
        <v>2.44</v>
      </c>
      <c r="M91" s="28">
        <v>-0.11</v>
      </c>
      <c r="N91" s="25">
        <v>0.39</v>
      </c>
      <c r="O91" s="25">
        <v>5.6</v>
      </c>
      <c r="P91" s="26">
        <v>152</v>
      </c>
      <c r="Q91" s="26">
        <v>336</v>
      </c>
      <c r="R91" s="25">
        <v>49</v>
      </c>
      <c r="S91" s="25">
        <v>4</v>
      </c>
    </row>
    <row r="92" spans="1:19" x14ac:dyDescent="0.3">
      <c r="A92" s="25" t="s">
        <v>194</v>
      </c>
      <c r="B92" s="26">
        <v>130</v>
      </c>
      <c r="C92" s="26">
        <v>24714</v>
      </c>
      <c r="D92" s="27">
        <v>118</v>
      </c>
      <c r="E92" s="25">
        <v>2000</v>
      </c>
      <c r="F92" s="26">
        <v>300</v>
      </c>
      <c r="G92" s="27">
        <v>55.2</v>
      </c>
      <c r="H92" s="27">
        <v>59.1</v>
      </c>
      <c r="I92" s="26">
        <v>144</v>
      </c>
      <c r="J92" s="26">
        <v>128</v>
      </c>
      <c r="K92" s="28">
        <v>1.36</v>
      </c>
      <c r="L92" s="28">
        <v>2.29</v>
      </c>
      <c r="M92" s="28">
        <v>-0.11</v>
      </c>
      <c r="N92" s="25">
        <v>0.19</v>
      </c>
      <c r="O92" s="25">
        <v>3.3</v>
      </c>
      <c r="P92" s="26">
        <v>143</v>
      </c>
      <c r="Q92" s="26">
        <v>308</v>
      </c>
      <c r="R92" s="25">
        <v>64</v>
      </c>
      <c r="S92" s="25">
        <v>4</v>
      </c>
    </row>
    <row r="93" spans="1:19" x14ac:dyDescent="0.3">
      <c r="A93" s="25" t="s">
        <v>195</v>
      </c>
      <c r="B93" s="26">
        <v>163</v>
      </c>
      <c r="C93" s="26">
        <v>30159</v>
      </c>
      <c r="D93" s="27">
        <v>144</v>
      </c>
      <c r="E93" s="25">
        <v>2000</v>
      </c>
      <c r="F93" s="26">
        <v>400</v>
      </c>
      <c r="G93" s="27">
        <v>63.2</v>
      </c>
      <c r="H93" s="27">
        <v>69.5</v>
      </c>
      <c r="I93" s="26">
        <v>180</v>
      </c>
      <c r="J93" s="26">
        <v>167</v>
      </c>
      <c r="K93" s="28">
        <v>1.45</v>
      </c>
      <c r="L93" s="28">
        <v>2.44</v>
      </c>
      <c r="M93" s="28">
        <v>-0.11</v>
      </c>
      <c r="N93" s="25">
        <v>0.16</v>
      </c>
      <c r="O93" s="25">
        <v>2.81</v>
      </c>
      <c r="P93" s="26">
        <v>152</v>
      </c>
      <c r="Q93" s="26">
        <v>322</v>
      </c>
      <c r="R93" s="25">
        <v>78</v>
      </c>
      <c r="S93" s="25">
        <v>4</v>
      </c>
    </row>
    <row r="94" spans="1:19" x14ac:dyDescent="0.3">
      <c r="A94" s="25" t="s">
        <v>196</v>
      </c>
      <c r="B94" s="26">
        <v>145</v>
      </c>
      <c r="C94" s="26">
        <v>26179.938779914941</v>
      </c>
      <c r="D94" s="27">
        <v>125</v>
      </c>
      <c r="E94" s="25">
        <v>2000</v>
      </c>
      <c r="F94" s="26">
        <v>304.5</v>
      </c>
      <c r="G94" s="27">
        <v>54.428436386106576</v>
      </c>
      <c r="H94" s="27">
        <v>58.706320509084783</v>
      </c>
      <c r="I94" s="27">
        <v>130.26157154468623</v>
      </c>
      <c r="J94" s="26">
        <v>224</v>
      </c>
      <c r="K94" s="28">
        <v>1.5583199999999999</v>
      </c>
      <c r="L94" s="28">
        <v>2.6181167320172105</v>
      </c>
      <c r="M94" s="28">
        <v>-0.11</v>
      </c>
      <c r="N94" s="25">
        <v>0.182</v>
      </c>
      <c r="O94" s="25">
        <v>4.4000000000000004</v>
      </c>
      <c r="P94" s="26">
        <v>163.1868887980682</v>
      </c>
      <c r="Q94" s="26">
        <v>360.31859957652631</v>
      </c>
      <c r="R94" s="25">
        <v>89</v>
      </c>
      <c r="S94" s="25">
        <v>4</v>
      </c>
    </row>
    <row r="95" spans="1:19" x14ac:dyDescent="0.3">
      <c r="A95" s="25" t="s">
        <v>197</v>
      </c>
      <c r="B95" s="26">
        <v>310</v>
      </c>
      <c r="C95" s="26">
        <v>54454.272662223077</v>
      </c>
      <c r="D95" s="27">
        <v>260</v>
      </c>
      <c r="E95" s="25">
        <v>2000</v>
      </c>
      <c r="F95" s="26">
        <v>620</v>
      </c>
      <c r="G95" s="27">
        <v>110.23190695459903</v>
      </c>
      <c r="H95" s="27">
        <v>127.28615035557907</v>
      </c>
      <c r="I95" s="26">
        <v>265.22881562464852</v>
      </c>
      <c r="J95" s="26">
        <v>401</v>
      </c>
      <c r="K95" s="28">
        <v>1.5583199999999999</v>
      </c>
      <c r="L95" s="28">
        <v>2.6181167320172105</v>
      </c>
      <c r="M95" s="28">
        <v>-0.11</v>
      </c>
      <c r="N95" s="25">
        <v>7.0000000000000007E-2</v>
      </c>
      <c r="O95" s="25">
        <v>2.13</v>
      </c>
      <c r="P95" s="26">
        <v>163.1868887980682</v>
      </c>
      <c r="Q95" s="26">
        <v>356.33225789842618</v>
      </c>
      <c r="R95" s="25">
        <v>126</v>
      </c>
      <c r="S95" s="25">
        <v>4</v>
      </c>
    </row>
    <row r="96" spans="1:19" x14ac:dyDescent="0.3">
      <c r="A96" s="25" t="s">
        <v>198</v>
      </c>
      <c r="B96" s="26">
        <v>440</v>
      </c>
      <c r="C96" s="26">
        <v>73303.828583761831</v>
      </c>
      <c r="D96" s="27">
        <v>350</v>
      </c>
      <c r="E96" s="25">
        <v>2000</v>
      </c>
      <c r="F96" s="26">
        <v>840</v>
      </c>
      <c r="G96" s="27">
        <v>135.46633056097639</v>
      </c>
      <c r="H96" s="27">
        <v>158.34961547278041</v>
      </c>
      <c r="I96" s="26">
        <v>319.41534784903911</v>
      </c>
      <c r="J96" s="26">
        <v>577</v>
      </c>
      <c r="K96" s="28">
        <v>1.7531099999999999</v>
      </c>
      <c r="L96" s="28">
        <v>2.9453813235193618</v>
      </c>
      <c r="M96" s="28">
        <v>-0.11</v>
      </c>
      <c r="N96" s="25">
        <v>4.9000000000000002E-2</v>
      </c>
      <c r="O96" s="25">
        <v>1.7</v>
      </c>
      <c r="P96" s="26">
        <v>183.58524989782671</v>
      </c>
      <c r="Q96" s="26">
        <v>387.47186503726294</v>
      </c>
      <c r="R96" s="25">
        <v>164</v>
      </c>
      <c r="S96" s="25">
        <v>4</v>
      </c>
    </row>
    <row r="97" spans="1:19" x14ac:dyDescent="0.3">
      <c r="A97" s="25" t="s">
        <v>199</v>
      </c>
      <c r="B97" s="26">
        <v>580</v>
      </c>
      <c r="C97" s="26">
        <v>98436.569812480186</v>
      </c>
      <c r="D97" s="27">
        <v>470</v>
      </c>
      <c r="E97" s="25">
        <v>2000</v>
      </c>
      <c r="F97" s="26">
        <v>950</v>
      </c>
      <c r="G97" s="27">
        <v>204.65092081176076</v>
      </c>
      <c r="H97" s="27">
        <v>239.25594773513799</v>
      </c>
      <c r="I97" s="26">
        <v>406.39899168292919</v>
      </c>
      <c r="J97" s="26">
        <v>753</v>
      </c>
      <c r="K97" s="28">
        <v>1.5583199999999999</v>
      </c>
      <c r="L97" s="28">
        <v>2.6181167320172105</v>
      </c>
      <c r="M97" s="28">
        <v>-0.11</v>
      </c>
      <c r="N97" s="25">
        <v>2.7E-2</v>
      </c>
      <c r="O97" s="25">
        <v>1.06</v>
      </c>
      <c r="P97" s="26">
        <v>163.1868887980682</v>
      </c>
      <c r="Q97" s="26">
        <v>347.92676653697617</v>
      </c>
      <c r="R97" s="25">
        <v>203</v>
      </c>
      <c r="S97" s="25">
        <v>4</v>
      </c>
    </row>
    <row r="98" spans="1:19" x14ac:dyDescent="0.3">
      <c r="A98" s="25" t="s">
        <v>200</v>
      </c>
      <c r="B98" s="26">
        <v>8.1199999999999992</v>
      </c>
      <c r="C98" s="26">
        <v>1979.2033717615698</v>
      </c>
      <c r="D98" s="27">
        <v>6.3</v>
      </c>
      <c r="E98" s="25">
        <v>3000</v>
      </c>
      <c r="F98" s="26">
        <v>14.87603305785124</v>
      </c>
      <c r="G98" s="27">
        <v>3.8993843195918263</v>
      </c>
      <c r="H98" s="27">
        <v>4.8414374120926027</v>
      </c>
      <c r="I98" s="27">
        <v>9.1230464026497664</v>
      </c>
      <c r="J98" s="28">
        <v>5.2309999999999999</v>
      </c>
      <c r="K98" s="28">
        <v>1.0481867</v>
      </c>
      <c r="L98" s="28">
        <v>1.7610472416114178</v>
      </c>
      <c r="M98" s="28">
        <v>-0.11</v>
      </c>
      <c r="N98" s="25">
        <v>7.25</v>
      </c>
      <c r="O98" s="25">
        <v>30.23</v>
      </c>
      <c r="P98" s="26">
        <v>109.76585454368428</v>
      </c>
      <c r="Q98" s="26">
        <v>364.20650192960755</v>
      </c>
      <c r="R98" s="25">
        <v>11.5</v>
      </c>
      <c r="S98" s="25">
        <v>4</v>
      </c>
    </row>
    <row r="99" spans="1:19" x14ac:dyDescent="0.3">
      <c r="A99" s="25" t="s">
        <v>201</v>
      </c>
      <c r="B99" s="26">
        <v>15.4</v>
      </c>
      <c r="C99" s="26">
        <v>3958.4067435231395</v>
      </c>
      <c r="D99" s="27">
        <v>12.6</v>
      </c>
      <c r="E99" s="25">
        <v>3000</v>
      </c>
      <c r="F99" s="26">
        <v>30.508474576271187</v>
      </c>
      <c r="G99" s="27">
        <v>7.9970424181459485</v>
      </c>
      <c r="H99" s="27">
        <v>9.415478076410368</v>
      </c>
      <c r="I99" s="27">
        <v>19.185653889858553</v>
      </c>
      <c r="J99" s="28">
        <v>8.5220000000000002</v>
      </c>
      <c r="K99" s="28">
        <v>1.0221986000000001</v>
      </c>
      <c r="L99" s="28">
        <v>1.7173849133070025</v>
      </c>
      <c r="M99" s="28">
        <v>-0.11</v>
      </c>
      <c r="N99" s="25">
        <v>2.19</v>
      </c>
      <c r="O99" s="25">
        <v>12.4</v>
      </c>
      <c r="P99" s="26">
        <v>107.04438707565905</v>
      </c>
      <c r="Q99" s="26">
        <v>337.80217260546596</v>
      </c>
      <c r="R99" s="25">
        <v>14</v>
      </c>
      <c r="S99" s="25">
        <v>4</v>
      </c>
    </row>
    <row r="100" spans="1:19" x14ac:dyDescent="0.3">
      <c r="A100" s="25" t="s">
        <v>202</v>
      </c>
      <c r="B100" s="26">
        <v>23</v>
      </c>
      <c r="C100" s="26">
        <v>6126.1056745000969</v>
      </c>
      <c r="D100" s="27">
        <v>19.5</v>
      </c>
      <c r="E100" s="25">
        <v>3000</v>
      </c>
      <c r="F100" s="26">
        <v>45</v>
      </c>
      <c r="G100" s="27">
        <v>12.170102251424488</v>
      </c>
      <c r="H100" s="27">
        <v>13.827709685810461</v>
      </c>
      <c r="I100" s="27">
        <v>27.827192162749007</v>
      </c>
      <c r="J100" s="28">
        <v>11.818</v>
      </c>
      <c r="K100" s="28">
        <v>1.0395240000000001</v>
      </c>
      <c r="L100" s="28">
        <v>1.7464931321766128</v>
      </c>
      <c r="M100" s="28">
        <v>-0.11</v>
      </c>
      <c r="N100" s="25">
        <v>1.26</v>
      </c>
      <c r="O100" s="25">
        <v>9.23</v>
      </c>
      <c r="P100" s="26">
        <v>108.85869872100922</v>
      </c>
      <c r="Q100" s="26">
        <v>344.88593956443498</v>
      </c>
      <c r="R100" s="25">
        <v>16.7</v>
      </c>
      <c r="S100" s="25">
        <v>4</v>
      </c>
    </row>
    <row r="101" spans="1:19" x14ac:dyDescent="0.3">
      <c r="A101" s="25" t="s">
        <v>203</v>
      </c>
      <c r="B101" s="26">
        <v>31</v>
      </c>
      <c r="C101" s="26">
        <v>7539.8223686155034</v>
      </c>
      <c r="D101" s="27">
        <v>24</v>
      </c>
      <c r="E101" s="25">
        <v>3000</v>
      </c>
      <c r="F101" s="26">
        <v>60</v>
      </c>
      <c r="G101" s="27">
        <v>14.9785873863686</v>
      </c>
      <c r="H101" s="27">
        <v>18.63734783739671</v>
      </c>
      <c r="I101" s="27">
        <v>37.102922883665343</v>
      </c>
      <c r="J101" s="28">
        <v>15.103999999999999</v>
      </c>
      <c r="K101" s="28">
        <v>1.0395240000000001</v>
      </c>
      <c r="L101" s="28">
        <v>1.7464931321766128</v>
      </c>
      <c r="M101" s="28">
        <v>-0.11</v>
      </c>
      <c r="N101" s="25">
        <v>0.84899999999999998</v>
      </c>
      <c r="O101" s="25">
        <v>6.39</v>
      </c>
      <c r="P101" s="26">
        <v>108.85869872100922</v>
      </c>
      <c r="Q101" s="26">
        <v>335.8494780543831</v>
      </c>
      <c r="R101" s="25">
        <v>19.100000000000001</v>
      </c>
      <c r="S101" s="25">
        <v>4</v>
      </c>
    </row>
    <row r="102" spans="1:19" x14ac:dyDescent="0.3">
      <c r="A102" s="25" t="s">
        <v>204</v>
      </c>
      <c r="B102" s="26">
        <v>37</v>
      </c>
      <c r="C102" s="26">
        <v>8953.5390627309116</v>
      </c>
      <c r="D102" s="27">
        <v>28.5</v>
      </c>
      <c r="E102" s="25">
        <v>3000</v>
      </c>
      <c r="F102" s="26">
        <v>75</v>
      </c>
      <c r="G102" s="27">
        <v>17.787072521312712</v>
      </c>
      <c r="H102" s="27">
        <v>22.244576451086395</v>
      </c>
      <c r="I102" s="27">
        <v>46.378653604581672</v>
      </c>
      <c r="J102" s="28">
        <v>18.399999999999999</v>
      </c>
      <c r="K102" s="28">
        <v>1.0395240000000001</v>
      </c>
      <c r="L102" s="28">
        <v>1.7464931321766128</v>
      </c>
      <c r="M102" s="28">
        <v>-0.11</v>
      </c>
      <c r="N102" s="25">
        <v>0.65</v>
      </c>
      <c r="O102" s="25">
        <v>4.78</v>
      </c>
      <c r="P102" s="26">
        <v>108.85869872100922</v>
      </c>
      <c r="Q102" s="26">
        <v>331.06656183263607</v>
      </c>
      <c r="R102" s="25">
        <v>21.9</v>
      </c>
      <c r="S102" s="25">
        <v>4</v>
      </c>
    </row>
    <row r="103" spans="1:19" x14ac:dyDescent="0.3">
      <c r="A103" s="25" t="s">
        <v>205</v>
      </c>
      <c r="B103" s="26">
        <v>42</v>
      </c>
      <c r="C103" s="26">
        <v>10367.255756846318</v>
      </c>
      <c r="D103" s="27">
        <v>33</v>
      </c>
      <c r="E103" s="25">
        <v>3000</v>
      </c>
      <c r="F103" s="26">
        <v>90</v>
      </c>
      <c r="G103" s="27">
        <v>20.595557656256826</v>
      </c>
      <c r="H103" s="27">
        <v>25.250600295827802</v>
      </c>
      <c r="I103" s="27">
        <v>55.654384325498015</v>
      </c>
      <c r="J103" s="28">
        <v>21.686</v>
      </c>
      <c r="K103" s="28">
        <v>1.0395240000000001</v>
      </c>
      <c r="L103" s="28">
        <v>1.7464931321766128</v>
      </c>
      <c r="M103" s="28">
        <v>-0.11</v>
      </c>
      <c r="N103" s="25">
        <v>0.51500000000000001</v>
      </c>
      <c r="O103" s="25">
        <v>4.09</v>
      </c>
      <c r="P103" s="26">
        <v>108.85869872100922</v>
      </c>
      <c r="Q103" s="26">
        <v>329.70503445066151</v>
      </c>
      <c r="R103" s="25">
        <v>24.3</v>
      </c>
      <c r="S103" s="25">
        <v>4</v>
      </c>
    </row>
    <row r="104" spans="1:19" x14ac:dyDescent="0.3">
      <c r="A104" s="25" t="s">
        <v>206</v>
      </c>
      <c r="B104" s="26">
        <v>48</v>
      </c>
      <c r="C104" s="26">
        <v>11309.733552923255</v>
      </c>
      <c r="D104" s="27">
        <v>36</v>
      </c>
      <c r="E104" s="25">
        <v>3000</v>
      </c>
      <c r="F104" s="26">
        <v>105.88235294117646</v>
      </c>
      <c r="G104" s="27">
        <v>22.656686802910492</v>
      </c>
      <c r="H104" s="27">
        <v>29.100331673463018</v>
      </c>
      <c r="I104" s="27">
        <v>66.025962620462295</v>
      </c>
      <c r="J104" s="28">
        <v>24.981999999999999</v>
      </c>
      <c r="K104" s="28">
        <v>1.0308613</v>
      </c>
      <c r="L104" s="28">
        <v>1.7319390227418074</v>
      </c>
      <c r="M104" s="28">
        <v>-0.11</v>
      </c>
      <c r="N104" s="25">
        <v>0.41899999999999998</v>
      </c>
      <c r="O104" s="25">
        <v>3.09</v>
      </c>
      <c r="P104" s="26">
        <v>107.95154289833413</v>
      </c>
      <c r="Q104" s="26">
        <v>321.95462222835022</v>
      </c>
      <c r="R104" s="25">
        <v>27.1</v>
      </c>
      <c r="S104" s="25">
        <v>4</v>
      </c>
    </row>
    <row r="105" spans="1:19" x14ac:dyDescent="0.3">
      <c r="A105" s="25" t="s">
        <v>207</v>
      </c>
      <c r="B105" s="26">
        <v>54</v>
      </c>
      <c r="C105" s="26">
        <v>12252.211349000194</v>
      </c>
      <c r="D105" s="27">
        <v>39</v>
      </c>
      <c r="E105" s="25">
        <v>3000</v>
      </c>
      <c r="F105" s="26">
        <v>120</v>
      </c>
      <c r="G105" s="27">
        <v>24.340204502848977</v>
      </c>
      <c r="H105" s="27">
        <v>32.465057523207172</v>
      </c>
      <c r="I105" s="27">
        <v>74.205845767330686</v>
      </c>
      <c r="J105" s="28">
        <v>28.268000000000001</v>
      </c>
      <c r="K105" s="28">
        <v>1.0395240000000001</v>
      </c>
      <c r="L105" s="28">
        <v>1.7464931321766128</v>
      </c>
      <c r="M105" s="28">
        <v>-0.11</v>
      </c>
      <c r="N105" s="25">
        <v>0.36099999999999999</v>
      </c>
      <c r="O105" s="25">
        <v>2.94</v>
      </c>
      <c r="P105" s="26">
        <v>108.85869872100922</v>
      </c>
      <c r="Q105" s="26">
        <v>323.9751585217017</v>
      </c>
      <c r="R105" s="25">
        <v>29.5</v>
      </c>
      <c r="S105" s="25">
        <v>4</v>
      </c>
    </row>
    <row r="106" spans="1:19" x14ac:dyDescent="0.3">
      <c r="A106" s="25" t="s">
        <v>208</v>
      </c>
      <c r="B106" s="26">
        <v>45</v>
      </c>
      <c r="C106" s="26">
        <v>13509</v>
      </c>
      <c r="D106" s="27">
        <v>43</v>
      </c>
      <c r="E106" s="25">
        <v>3000</v>
      </c>
      <c r="F106" s="26">
        <v>100</v>
      </c>
      <c r="G106" s="27">
        <v>27.4</v>
      </c>
      <c r="H106" s="27">
        <v>27.9</v>
      </c>
      <c r="I106" s="26">
        <v>65.599999999999994</v>
      </c>
      <c r="J106" s="26">
        <v>49</v>
      </c>
      <c r="K106" s="28">
        <v>1</v>
      </c>
      <c r="L106" s="28">
        <v>1.68</v>
      </c>
      <c r="M106" s="28">
        <v>-0.11</v>
      </c>
      <c r="N106" s="25">
        <v>0.49</v>
      </c>
      <c r="O106" s="25">
        <v>5.3</v>
      </c>
      <c r="P106" s="26">
        <v>105</v>
      </c>
      <c r="Q106" s="26">
        <v>346</v>
      </c>
      <c r="R106" s="25">
        <v>37</v>
      </c>
      <c r="S106" s="25">
        <v>4</v>
      </c>
    </row>
    <row r="107" spans="1:19" x14ac:dyDescent="0.3">
      <c r="A107" s="25" t="s">
        <v>209</v>
      </c>
      <c r="B107" s="26">
        <v>89</v>
      </c>
      <c r="C107" s="26">
        <v>25133</v>
      </c>
      <c r="D107" s="27">
        <v>80</v>
      </c>
      <c r="E107" s="25">
        <v>3000</v>
      </c>
      <c r="F107" s="26">
        <v>218</v>
      </c>
      <c r="G107" s="27">
        <v>56.1</v>
      </c>
      <c r="H107" s="27">
        <v>60.7</v>
      </c>
      <c r="I107" s="26">
        <v>157</v>
      </c>
      <c r="J107" s="26">
        <v>89</v>
      </c>
      <c r="K107" s="28">
        <v>0.91</v>
      </c>
      <c r="L107" s="28">
        <v>1.52</v>
      </c>
      <c r="M107" s="28">
        <v>-0.11</v>
      </c>
      <c r="N107" s="25">
        <v>0.15</v>
      </c>
      <c r="O107" s="25">
        <v>2.19</v>
      </c>
      <c r="P107" s="26">
        <v>95</v>
      </c>
      <c r="Q107" s="26">
        <v>306</v>
      </c>
      <c r="R107" s="25">
        <v>49</v>
      </c>
      <c r="S107" s="25">
        <v>4</v>
      </c>
    </row>
    <row r="108" spans="1:19" x14ac:dyDescent="0.3">
      <c r="A108" s="25" t="s">
        <v>210</v>
      </c>
      <c r="B108" s="26">
        <v>130</v>
      </c>
      <c r="C108" s="26">
        <v>34872</v>
      </c>
      <c r="D108" s="27">
        <v>111</v>
      </c>
      <c r="E108" s="25">
        <v>3000</v>
      </c>
      <c r="F108" s="26">
        <v>300</v>
      </c>
      <c r="G108" s="27">
        <v>64.900000000000006</v>
      </c>
      <c r="H108" s="27">
        <v>73.900000000000006</v>
      </c>
      <c r="I108" s="26">
        <v>180</v>
      </c>
      <c r="J108" s="26">
        <v>128</v>
      </c>
      <c r="K108" s="28">
        <v>1.0900000000000001</v>
      </c>
      <c r="L108" s="28">
        <v>1.83</v>
      </c>
      <c r="M108" s="28">
        <v>-0.11</v>
      </c>
      <c r="N108" s="25">
        <v>0.13</v>
      </c>
      <c r="O108" s="25">
        <v>2.11</v>
      </c>
      <c r="P108" s="26">
        <v>114</v>
      </c>
      <c r="Q108" s="26">
        <v>360</v>
      </c>
      <c r="R108" s="25">
        <v>64</v>
      </c>
      <c r="S108" s="25">
        <v>4</v>
      </c>
    </row>
    <row r="109" spans="1:19" x14ac:dyDescent="0.3">
      <c r="A109" s="25" t="s">
        <v>211</v>
      </c>
      <c r="B109" s="26">
        <v>163</v>
      </c>
      <c r="C109" s="26">
        <v>43040</v>
      </c>
      <c r="D109" s="27">
        <v>137</v>
      </c>
      <c r="E109" s="25">
        <v>3000</v>
      </c>
      <c r="F109" s="26">
        <v>400</v>
      </c>
      <c r="G109" s="27">
        <v>80.099999999999994</v>
      </c>
      <c r="H109" s="27">
        <v>92.7</v>
      </c>
      <c r="I109" s="26">
        <v>241</v>
      </c>
      <c r="J109" s="26">
        <v>167</v>
      </c>
      <c r="K109" s="28">
        <v>1.0900000000000001</v>
      </c>
      <c r="L109" s="28">
        <v>1.83</v>
      </c>
      <c r="M109" s="28">
        <v>-0.11</v>
      </c>
      <c r="N109" s="25">
        <v>0.09</v>
      </c>
      <c r="O109" s="25">
        <v>1.49</v>
      </c>
      <c r="P109" s="26">
        <v>114</v>
      </c>
      <c r="Q109" s="26">
        <v>351</v>
      </c>
      <c r="R109" s="25">
        <v>78</v>
      </c>
      <c r="S109" s="25">
        <v>4</v>
      </c>
    </row>
    <row r="110" spans="1:19" x14ac:dyDescent="0.3">
      <c r="A110" s="25" t="s">
        <v>212</v>
      </c>
      <c r="B110" s="26">
        <v>145</v>
      </c>
      <c r="C110" s="26">
        <v>34306.191777200533</v>
      </c>
      <c r="D110" s="27">
        <v>117</v>
      </c>
      <c r="E110" s="25">
        <v>2800</v>
      </c>
      <c r="F110" s="26">
        <v>304.5</v>
      </c>
      <c r="G110" s="27">
        <v>67.926688609861017</v>
      </c>
      <c r="H110" s="27">
        <v>78.275094012113072</v>
      </c>
      <c r="I110" s="26">
        <v>173.68209539291504</v>
      </c>
      <c r="J110" s="26">
        <v>224</v>
      </c>
      <c r="K110" s="28">
        <v>1.1687399999999999</v>
      </c>
      <c r="L110" s="28">
        <v>1.9635875490129076</v>
      </c>
      <c r="M110" s="28">
        <v>-0.11</v>
      </c>
      <c r="N110" s="25">
        <v>0.1</v>
      </c>
      <c r="O110" s="25">
        <v>2.4</v>
      </c>
      <c r="P110" s="26">
        <v>122.39016659855113</v>
      </c>
      <c r="Q110" s="26">
        <v>366.55531924306041</v>
      </c>
      <c r="R110" s="25">
        <v>89</v>
      </c>
      <c r="S110" s="25">
        <v>4</v>
      </c>
    </row>
    <row r="111" spans="1:19" x14ac:dyDescent="0.3">
      <c r="A111" s="25" t="s">
        <v>213</v>
      </c>
      <c r="B111" s="26">
        <v>300</v>
      </c>
      <c r="C111" s="26">
        <v>67439.522297060888</v>
      </c>
      <c r="D111" s="27">
        <v>230</v>
      </c>
      <c r="E111" s="25">
        <v>2800</v>
      </c>
      <c r="F111" s="26">
        <v>600</v>
      </c>
      <c r="G111" s="27">
        <v>133.53109726724816</v>
      </c>
      <c r="H111" s="27">
        <v>161.94847036988909</v>
      </c>
      <c r="I111" s="26">
        <v>342.23072983825625</v>
      </c>
      <c r="J111" s="26">
        <v>401</v>
      </c>
      <c r="K111" s="28">
        <v>1.1687399999999999</v>
      </c>
      <c r="L111" s="28">
        <v>1.9635875490129076</v>
      </c>
      <c r="M111" s="28">
        <v>-0.11</v>
      </c>
      <c r="N111" s="25">
        <v>3.7999999999999999E-2</v>
      </c>
      <c r="O111" s="25">
        <v>1.2</v>
      </c>
      <c r="P111" s="26">
        <v>122.39016659855113</v>
      </c>
      <c r="Q111" s="26">
        <v>363.40261862181831</v>
      </c>
      <c r="R111" s="25">
        <v>126</v>
      </c>
      <c r="S111" s="25">
        <v>4</v>
      </c>
    </row>
    <row r="112" spans="1:19" x14ac:dyDescent="0.3">
      <c r="A112" s="25" t="s">
        <v>214</v>
      </c>
      <c r="B112" s="26">
        <v>440</v>
      </c>
      <c r="C112" s="26">
        <v>87964.594300514189</v>
      </c>
      <c r="D112" s="27">
        <v>300</v>
      </c>
      <c r="E112" s="25">
        <v>2800</v>
      </c>
      <c r="F112" s="26">
        <v>750</v>
      </c>
      <c r="G112" s="27">
        <v>174.1709964355411</v>
      </c>
      <c r="H112" s="27">
        <v>237.52442320917066</v>
      </c>
      <c r="I112" s="26">
        <v>427.78841229782029</v>
      </c>
      <c r="J112" s="26">
        <v>577</v>
      </c>
      <c r="K112" s="28">
        <v>1.1687399999999999</v>
      </c>
      <c r="L112" s="28">
        <v>1.9635875490129076</v>
      </c>
      <c r="M112" s="28">
        <v>-0.11</v>
      </c>
      <c r="N112" s="25">
        <v>2.1999999999999999E-2</v>
      </c>
      <c r="O112" s="25">
        <v>0.8</v>
      </c>
      <c r="P112" s="26">
        <v>122.39016659855113</v>
      </c>
      <c r="Q112" s="26">
        <v>353.00900022079696</v>
      </c>
      <c r="R112" s="25">
        <v>164</v>
      </c>
      <c r="S112" s="25">
        <v>4</v>
      </c>
    </row>
    <row r="113" spans="1:19" x14ac:dyDescent="0.3">
      <c r="A113" s="25" t="s">
        <v>215</v>
      </c>
      <c r="B113" s="26">
        <v>580</v>
      </c>
      <c r="C113" s="26">
        <v>93828.900587215147</v>
      </c>
      <c r="D113" s="27">
        <v>320</v>
      </c>
      <c r="E113" s="25">
        <v>2800</v>
      </c>
      <c r="F113" s="26">
        <v>880</v>
      </c>
      <c r="G113" s="27">
        <v>185.78239619791049</v>
      </c>
      <c r="H113" s="27">
        <v>313.10037604845229</v>
      </c>
      <c r="I113" s="26">
        <v>501.93840376277581</v>
      </c>
      <c r="J113" s="26">
        <v>753</v>
      </c>
      <c r="K113" s="28">
        <v>1.1687399999999999</v>
      </c>
      <c r="L113" s="28">
        <v>1.9635875490129076</v>
      </c>
      <c r="M113" s="28">
        <v>-0.11</v>
      </c>
      <c r="N113" s="25">
        <v>1.4999999999999999E-2</v>
      </c>
      <c r="O113" s="25">
        <v>0.6</v>
      </c>
      <c r="P113" s="26">
        <v>122.39016659855113</v>
      </c>
      <c r="Q113" s="26">
        <v>341.43580147861832</v>
      </c>
      <c r="R113" s="25">
        <v>203</v>
      </c>
      <c r="S113" s="25">
        <v>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20F8-8AEA-4F87-8F2E-6547652DF8FE}">
  <sheetPr codeName="Sheet4"/>
  <dimension ref="A1:B98"/>
  <sheetViews>
    <sheetView topLeftCell="A2" workbookViewId="0">
      <selection activeCell="B2" sqref="B2:B98"/>
    </sheetView>
  </sheetViews>
  <sheetFormatPr defaultRowHeight="14.4" x14ac:dyDescent="0.3"/>
  <cols>
    <col min="1" max="1" width="19.109375" customWidth="1"/>
    <col min="2" max="2" width="18.44140625" customWidth="1"/>
  </cols>
  <sheetData>
    <row r="1" spans="1:2" x14ac:dyDescent="0.3">
      <c r="A1" t="s">
        <v>234</v>
      </c>
      <c r="B1" t="s">
        <v>235</v>
      </c>
    </row>
    <row r="2" spans="1:2" x14ac:dyDescent="0.3">
      <c r="A2" s="30" t="s">
        <v>236</v>
      </c>
      <c r="B2" s="30" t="s">
        <v>236</v>
      </c>
    </row>
    <row r="3" spans="1:2" x14ac:dyDescent="0.3">
      <c r="A3" t="s">
        <v>237</v>
      </c>
      <c r="B3" t="s">
        <v>118</v>
      </c>
    </row>
    <row r="4" spans="1:2" x14ac:dyDescent="0.3">
      <c r="A4" t="s">
        <v>238</v>
      </c>
      <c r="B4" s="30" t="s">
        <v>119</v>
      </c>
    </row>
    <row r="5" spans="1:2" x14ac:dyDescent="0.3">
      <c r="A5" t="s">
        <v>239</v>
      </c>
      <c r="B5" t="s">
        <v>120</v>
      </c>
    </row>
    <row r="6" spans="1:2" x14ac:dyDescent="0.3">
      <c r="A6" t="s">
        <v>240</v>
      </c>
      <c r="B6" s="30" t="s">
        <v>121</v>
      </c>
    </row>
    <row r="7" spans="1:2" x14ac:dyDescent="0.3">
      <c r="A7" t="s">
        <v>241</v>
      </c>
      <c r="B7" t="s">
        <v>122</v>
      </c>
    </row>
    <row r="8" spans="1:2" x14ac:dyDescent="0.3">
      <c r="A8" t="s">
        <v>242</v>
      </c>
      <c r="B8" s="30" t="s">
        <v>123</v>
      </c>
    </row>
    <row r="9" spans="1:2" x14ac:dyDescent="0.3">
      <c r="A9" t="s">
        <v>243</v>
      </c>
      <c r="B9" t="s">
        <v>124</v>
      </c>
    </row>
    <row r="10" spans="1:2" x14ac:dyDescent="0.3">
      <c r="A10" t="s">
        <v>244</v>
      </c>
      <c r="B10" s="30" t="s">
        <v>125</v>
      </c>
    </row>
    <row r="11" spans="1:2" x14ac:dyDescent="0.3">
      <c r="A11" t="s">
        <v>245</v>
      </c>
      <c r="B11" t="s">
        <v>134</v>
      </c>
    </row>
    <row r="12" spans="1:2" x14ac:dyDescent="0.3">
      <c r="A12" t="s">
        <v>246</v>
      </c>
      <c r="B12" s="30" t="s">
        <v>135</v>
      </c>
    </row>
    <row r="13" spans="1:2" x14ac:dyDescent="0.3">
      <c r="A13" t="s">
        <v>247</v>
      </c>
      <c r="B13" t="s">
        <v>136</v>
      </c>
    </row>
    <row r="14" spans="1:2" x14ac:dyDescent="0.3">
      <c r="A14" t="s">
        <v>248</v>
      </c>
      <c r="B14" s="30" t="s">
        <v>137</v>
      </c>
    </row>
    <row r="15" spans="1:2" x14ac:dyDescent="0.3">
      <c r="A15" t="s">
        <v>249</v>
      </c>
      <c r="B15" t="s">
        <v>138</v>
      </c>
    </row>
    <row r="16" spans="1:2" x14ac:dyDescent="0.3">
      <c r="A16" t="s">
        <v>250</v>
      </c>
      <c r="B16" s="30" t="s">
        <v>139</v>
      </c>
    </row>
    <row r="17" spans="1:2" x14ac:dyDescent="0.3">
      <c r="A17" t="s">
        <v>251</v>
      </c>
      <c r="B17" t="s">
        <v>140</v>
      </c>
    </row>
    <row r="18" spans="1:2" x14ac:dyDescent="0.3">
      <c r="A18" t="s">
        <v>252</v>
      </c>
      <c r="B18" s="30" t="s">
        <v>141</v>
      </c>
    </row>
    <row r="19" spans="1:2" x14ac:dyDescent="0.3">
      <c r="A19" t="s">
        <v>253</v>
      </c>
      <c r="B19" t="s">
        <v>150</v>
      </c>
    </row>
    <row r="20" spans="1:2" x14ac:dyDescent="0.3">
      <c r="A20" t="s">
        <v>254</v>
      </c>
      <c r="B20" s="30" t="s">
        <v>151</v>
      </c>
    </row>
    <row r="21" spans="1:2" x14ac:dyDescent="0.3">
      <c r="A21" t="s">
        <v>255</v>
      </c>
      <c r="B21" t="s">
        <v>152</v>
      </c>
    </row>
    <row r="22" spans="1:2" x14ac:dyDescent="0.3">
      <c r="A22" t="s">
        <v>256</v>
      </c>
      <c r="B22" s="30" t="s">
        <v>153</v>
      </c>
    </row>
    <row r="23" spans="1:2" x14ac:dyDescent="0.3">
      <c r="A23" t="s">
        <v>257</v>
      </c>
      <c r="B23" t="s">
        <v>154</v>
      </c>
    </row>
    <row r="24" spans="1:2" x14ac:dyDescent="0.3">
      <c r="A24" t="s">
        <v>258</v>
      </c>
      <c r="B24" s="30" t="s">
        <v>155</v>
      </c>
    </row>
    <row r="25" spans="1:2" x14ac:dyDescent="0.3">
      <c r="A25" t="s">
        <v>259</v>
      </c>
      <c r="B25" t="s">
        <v>156</v>
      </c>
    </row>
    <row r="26" spans="1:2" x14ac:dyDescent="0.3">
      <c r="A26" t="s">
        <v>260</v>
      </c>
      <c r="B26" s="30" t="s">
        <v>157</v>
      </c>
    </row>
    <row r="27" spans="1:2" x14ac:dyDescent="0.3">
      <c r="A27" t="s">
        <v>261</v>
      </c>
      <c r="B27" s="30" t="s">
        <v>126</v>
      </c>
    </row>
    <row r="28" spans="1:2" x14ac:dyDescent="0.3">
      <c r="A28" t="s">
        <v>262</v>
      </c>
      <c r="B28" s="30" t="s">
        <v>127</v>
      </c>
    </row>
    <row r="29" spans="1:2" x14ac:dyDescent="0.3">
      <c r="A29" t="s">
        <v>263</v>
      </c>
      <c r="B29" s="30" t="s">
        <v>128</v>
      </c>
    </row>
    <row r="30" spans="1:2" x14ac:dyDescent="0.3">
      <c r="A30" t="s">
        <v>264</v>
      </c>
      <c r="B30" s="30" t="s">
        <v>129</v>
      </c>
    </row>
    <row r="31" spans="1:2" x14ac:dyDescent="0.3">
      <c r="A31" t="s">
        <v>265</v>
      </c>
      <c r="B31" s="30" t="s">
        <v>142</v>
      </c>
    </row>
    <row r="32" spans="1:2" x14ac:dyDescent="0.3">
      <c r="A32" t="s">
        <v>266</v>
      </c>
      <c r="B32" s="30" t="s">
        <v>143</v>
      </c>
    </row>
    <row r="33" spans="1:2" x14ac:dyDescent="0.3">
      <c r="A33" t="s">
        <v>267</v>
      </c>
      <c r="B33" s="30" t="s">
        <v>144</v>
      </c>
    </row>
    <row r="34" spans="1:2" x14ac:dyDescent="0.3">
      <c r="A34" t="s">
        <v>268</v>
      </c>
      <c r="B34" s="30" t="s">
        <v>145</v>
      </c>
    </row>
    <row r="35" spans="1:2" x14ac:dyDescent="0.3">
      <c r="A35" t="s">
        <v>269</v>
      </c>
      <c r="B35" s="30" t="s">
        <v>158</v>
      </c>
    </row>
    <row r="36" spans="1:2" x14ac:dyDescent="0.3">
      <c r="A36" t="s">
        <v>270</v>
      </c>
      <c r="B36" s="30" t="s">
        <v>159</v>
      </c>
    </row>
    <row r="37" spans="1:2" x14ac:dyDescent="0.3">
      <c r="A37" t="s">
        <v>271</v>
      </c>
      <c r="B37" s="30" t="s">
        <v>160</v>
      </c>
    </row>
    <row r="38" spans="1:2" x14ac:dyDescent="0.3">
      <c r="A38" t="s">
        <v>272</v>
      </c>
      <c r="B38" s="30" t="s">
        <v>161</v>
      </c>
    </row>
    <row r="39" spans="1:2" x14ac:dyDescent="0.3">
      <c r="A39" t="s">
        <v>273</v>
      </c>
      <c r="B39" s="30" t="s">
        <v>130</v>
      </c>
    </row>
    <row r="40" spans="1:2" x14ac:dyDescent="0.3">
      <c r="A40" t="s">
        <v>274</v>
      </c>
      <c r="B40" s="30" t="s">
        <v>131</v>
      </c>
    </row>
    <row r="41" spans="1:2" x14ac:dyDescent="0.3">
      <c r="A41" t="s">
        <v>275</v>
      </c>
      <c r="B41" s="30" t="s">
        <v>132</v>
      </c>
    </row>
    <row r="42" spans="1:2" x14ac:dyDescent="0.3">
      <c r="A42" t="s">
        <v>276</v>
      </c>
      <c r="B42" s="30" t="s">
        <v>133</v>
      </c>
    </row>
    <row r="43" spans="1:2" x14ac:dyDescent="0.3">
      <c r="A43" t="s">
        <v>277</v>
      </c>
      <c r="B43" s="30" t="s">
        <v>146</v>
      </c>
    </row>
    <row r="44" spans="1:2" x14ac:dyDescent="0.3">
      <c r="A44" t="s">
        <v>278</v>
      </c>
      <c r="B44" s="30" t="s">
        <v>147</v>
      </c>
    </row>
    <row r="45" spans="1:2" x14ac:dyDescent="0.3">
      <c r="A45" t="s">
        <v>279</v>
      </c>
      <c r="B45" s="30" t="s">
        <v>148</v>
      </c>
    </row>
    <row r="46" spans="1:2" x14ac:dyDescent="0.3">
      <c r="A46" t="s">
        <v>280</v>
      </c>
      <c r="B46" s="30" t="s">
        <v>149</v>
      </c>
    </row>
    <row r="47" spans="1:2" x14ac:dyDescent="0.3">
      <c r="A47" t="s">
        <v>281</v>
      </c>
      <c r="B47" s="30" t="s">
        <v>282</v>
      </c>
    </row>
    <row r="48" spans="1:2" x14ac:dyDescent="0.3">
      <c r="A48" t="s">
        <v>283</v>
      </c>
      <c r="B48" s="30" t="s">
        <v>162</v>
      </c>
    </row>
    <row r="49" spans="1:2" x14ac:dyDescent="0.3">
      <c r="A49" t="s">
        <v>284</v>
      </c>
      <c r="B49" s="30" t="s">
        <v>163</v>
      </c>
    </row>
    <row r="50" spans="1:2" x14ac:dyDescent="0.3">
      <c r="A50" t="s">
        <v>285</v>
      </c>
      <c r="B50" s="30" t="s">
        <v>286</v>
      </c>
    </row>
    <row r="51" spans="1:2" x14ac:dyDescent="0.3">
      <c r="A51" t="s">
        <v>287</v>
      </c>
      <c r="B51" t="s">
        <v>164</v>
      </c>
    </row>
    <row r="52" spans="1:2" x14ac:dyDescent="0.3">
      <c r="A52" t="s">
        <v>288</v>
      </c>
      <c r="B52" t="s">
        <v>165</v>
      </c>
    </row>
    <row r="53" spans="1:2" x14ac:dyDescent="0.3">
      <c r="A53" t="s">
        <v>289</v>
      </c>
      <c r="B53" t="s">
        <v>166</v>
      </c>
    </row>
    <row r="54" spans="1:2" x14ac:dyDescent="0.3">
      <c r="A54" t="s">
        <v>290</v>
      </c>
      <c r="B54" t="s">
        <v>167</v>
      </c>
    </row>
    <row r="55" spans="1:2" x14ac:dyDescent="0.3">
      <c r="A55" t="s">
        <v>291</v>
      </c>
      <c r="B55" t="s">
        <v>168</v>
      </c>
    </row>
    <row r="56" spans="1:2" x14ac:dyDescent="0.3">
      <c r="A56" t="s">
        <v>292</v>
      </c>
      <c r="B56" t="s">
        <v>169</v>
      </c>
    </row>
    <row r="57" spans="1:2" x14ac:dyDescent="0.3">
      <c r="A57" t="s">
        <v>293</v>
      </c>
      <c r="B57" t="s">
        <v>170</v>
      </c>
    </row>
    <row r="58" spans="1:2" x14ac:dyDescent="0.3">
      <c r="A58" t="s">
        <v>294</v>
      </c>
      <c r="B58" t="s">
        <v>171</v>
      </c>
    </row>
    <row r="59" spans="1:2" x14ac:dyDescent="0.3">
      <c r="A59" t="s">
        <v>295</v>
      </c>
      <c r="B59" t="s">
        <v>184</v>
      </c>
    </row>
    <row r="60" spans="1:2" x14ac:dyDescent="0.3">
      <c r="A60" t="s">
        <v>296</v>
      </c>
      <c r="B60" t="s">
        <v>185</v>
      </c>
    </row>
    <row r="61" spans="1:2" x14ac:dyDescent="0.3">
      <c r="A61" t="s">
        <v>297</v>
      </c>
      <c r="B61" t="s">
        <v>186</v>
      </c>
    </row>
    <row r="62" spans="1:2" x14ac:dyDescent="0.3">
      <c r="A62" t="s">
        <v>298</v>
      </c>
      <c r="B62" t="s">
        <v>187</v>
      </c>
    </row>
    <row r="63" spans="1:2" x14ac:dyDescent="0.3">
      <c r="A63" t="s">
        <v>299</v>
      </c>
      <c r="B63" t="s">
        <v>188</v>
      </c>
    </row>
    <row r="64" spans="1:2" x14ac:dyDescent="0.3">
      <c r="A64" t="s">
        <v>300</v>
      </c>
      <c r="B64" t="s">
        <v>189</v>
      </c>
    </row>
    <row r="65" spans="1:2" x14ac:dyDescent="0.3">
      <c r="A65" t="s">
        <v>301</v>
      </c>
      <c r="B65" t="s">
        <v>190</v>
      </c>
    </row>
    <row r="66" spans="1:2" x14ac:dyDescent="0.3">
      <c r="A66" t="s">
        <v>302</v>
      </c>
      <c r="B66" t="s">
        <v>191</v>
      </c>
    </row>
    <row r="67" spans="1:2" x14ac:dyDescent="0.3">
      <c r="A67" t="s">
        <v>303</v>
      </c>
      <c r="B67" t="s">
        <v>200</v>
      </c>
    </row>
    <row r="68" spans="1:2" x14ac:dyDescent="0.3">
      <c r="A68" t="s">
        <v>304</v>
      </c>
      <c r="B68" t="s">
        <v>201</v>
      </c>
    </row>
    <row r="69" spans="1:2" x14ac:dyDescent="0.3">
      <c r="A69" t="s">
        <v>305</v>
      </c>
      <c r="B69" t="s">
        <v>202</v>
      </c>
    </row>
    <row r="70" spans="1:2" x14ac:dyDescent="0.3">
      <c r="A70" t="s">
        <v>306</v>
      </c>
      <c r="B70" t="s">
        <v>203</v>
      </c>
    </row>
    <row r="71" spans="1:2" x14ac:dyDescent="0.3">
      <c r="A71" t="s">
        <v>307</v>
      </c>
      <c r="B71" t="s">
        <v>204</v>
      </c>
    </row>
    <row r="72" spans="1:2" x14ac:dyDescent="0.3">
      <c r="A72" t="s">
        <v>308</v>
      </c>
      <c r="B72" t="s">
        <v>205</v>
      </c>
    </row>
    <row r="73" spans="1:2" x14ac:dyDescent="0.3">
      <c r="A73" t="s">
        <v>309</v>
      </c>
      <c r="B73" t="s">
        <v>206</v>
      </c>
    </row>
    <row r="74" spans="1:2" x14ac:dyDescent="0.3">
      <c r="A74" t="s">
        <v>310</v>
      </c>
      <c r="B74" t="s">
        <v>207</v>
      </c>
    </row>
    <row r="75" spans="1:2" x14ac:dyDescent="0.3">
      <c r="A75" t="s">
        <v>311</v>
      </c>
      <c r="B75" t="s">
        <v>172</v>
      </c>
    </row>
    <row r="76" spans="1:2" x14ac:dyDescent="0.3">
      <c r="A76" t="s">
        <v>312</v>
      </c>
      <c r="B76" t="s">
        <v>173</v>
      </c>
    </row>
    <row r="77" spans="1:2" x14ac:dyDescent="0.3">
      <c r="A77" t="s">
        <v>313</v>
      </c>
      <c r="B77" t="s">
        <v>174</v>
      </c>
    </row>
    <row r="78" spans="1:2" x14ac:dyDescent="0.3">
      <c r="A78" t="s">
        <v>314</v>
      </c>
      <c r="B78" t="s">
        <v>175</v>
      </c>
    </row>
    <row r="79" spans="1:2" x14ac:dyDescent="0.3">
      <c r="A79" t="s">
        <v>315</v>
      </c>
      <c r="B79" t="s">
        <v>192</v>
      </c>
    </row>
    <row r="80" spans="1:2" x14ac:dyDescent="0.3">
      <c r="A80" t="s">
        <v>316</v>
      </c>
      <c r="B80" t="s">
        <v>193</v>
      </c>
    </row>
    <row r="81" spans="1:2" x14ac:dyDescent="0.3">
      <c r="A81" t="s">
        <v>317</v>
      </c>
      <c r="B81" t="s">
        <v>194</v>
      </c>
    </row>
    <row r="82" spans="1:2" x14ac:dyDescent="0.3">
      <c r="A82" t="s">
        <v>318</v>
      </c>
      <c r="B82" t="s">
        <v>195</v>
      </c>
    </row>
    <row r="83" spans="1:2" x14ac:dyDescent="0.3">
      <c r="A83" t="s">
        <v>319</v>
      </c>
      <c r="B83" t="s">
        <v>208</v>
      </c>
    </row>
    <row r="84" spans="1:2" x14ac:dyDescent="0.3">
      <c r="A84" t="s">
        <v>320</v>
      </c>
      <c r="B84" t="s">
        <v>209</v>
      </c>
    </row>
    <row r="85" spans="1:2" x14ac:dyDescent="0.3">
      <c r="A85" t="s">
        <v>321</v>
      </c>
      <c r="B85" t="s">
        <v>210</v>
      </c>
    </row>
    <row r="86" spans="1:2" x14ac:dyDescent="0.3">
      <c r="A86" t="s">
        <v>322</v>
      </c>
      <c r="B86" t="s">
        <v>211</v>
      </c>
    </row>
    <row r="87" spans="1:2" x14ac:dyDescent="0.3">
      <c r="A87" t="s">
        <v>323</v>
      </c>
      <c r="B87" t="s">
        <v>176</v>
      </c>
    </row>
    <row r="88" spans="1:2" x14ac:dyDescent="0.3">
      <c r="A88" t="s">
        <v>324</v>
      </c>
      <c r="B88" t="s">
        <v>177</v>
      </c>
    </row>
    <row r="89" spans="1:2" x14ac:dyDescent="0.3">
      <c r="A89" t="s">
        <v>325</v>
      </c>
      <c r="B89" t="s">
        <v>178</v>
      </c>
    </row>
    <row r="90" spans="1:2" x14ac:dyDescent="0.3">
      <c r="A90" t="s">
        <v>326</v>
      </c>
      <c r="B90" t="s">
        <v>179</v>
      </c>
    </row>
    <row r="91" spans="1:2" x14ac:dyDescent="0.3">
      <c r="A91" t="s">
        <v>327</v>
      </c>
      <c r="B91" t="s">
        <v>196</v>
      </c>
    </row>
    <row r="92" spans="1:2" x14ac:dyDescent="0.3">
      <c r="A92" t="s">
        <v>328</v>
      </c>
      <c r="B92" t="s">
        <v>197</v>
      </c>
    </row>
    <row r="93" spans="1:2" x14ac:dyDescent="0.3">
      <c r="A93" t="s">
        <v>329</v>
      </c>
      <c r="B93" t="s">
        <v>198</v>
      </c>
    </row>
    <row r="94" spans="1:2" x14ac:dyDescent="0.3">
      <c r="A94" t="s">
        <v>330</v>
      </c>
      <c r="B94" t="s">
        <v>199</v>
      </c>
    </row>
    <row r="95" spans="1:2" x14ac:dyDescent="0.3">
      <c r="A95" t="s">
        <v>331</v>
      </c>
      <c r="B95" t="s">
        <v>332</v>
      </c>
    </row>
    <row r="96" spans="1:2" x14ac:dyDescent="0.3">
      <c r="A96" t="s">
        <v>333</v>
      </c>
      <c r="B96" t="s">
        <v>334</v>
      </c>
    </row>
    <row r="97" spans="1:2" x14ac:dyDescent="0.3">
      <c r="A97" t="s">
        <v>335</v>
      </c>
      <c r="B97" t="s">
        <v>336</v>
      </c>
    </row>
    <row r="98" spans="1:2" x14ac:dyDescent="0.3">
      <c r="A98" t="s">
        <v>337</v>
      </c>
      <c r="B98" t="s">
        <v>338</v>
      </c>
    </row>
  </sheetData>
  <conditionalFormatting sqref="A2:A98">
    <cfRule type="duplicateValues" dxfId="1" priority="1"/>
  </conditionalFormatting>
  <conditionalFormatting sqref="B2:B98">
    <cfRule type="duplicateValues" dxfId="0" priority="2"/>
  </conditionalFormatting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C0A4-B8AC-4B16-9C19-518866680459}">
  <dimension ref="A1:AF66"/>
  <sheetViews>
    <sheetView zoomScale="85" zoomScaleNormal="85" workbookViewId="0">
      <pane ySplit="1" topLeftCell="A41" activePane="bottomLeft" state="frozen"/>
      <selection pane="bottomLeft" activeCell="A67" sqref="A67"/>
    </sheetView>
  </sheetViews>
  <sheetFormatPr defaultRowHeight="14.4" x14ac:dyDescent="0.3"/>
  <cols>
    <col min="1" max="1" width="15.44140625" customWidth="1"/>
    <col min="2" max="2" width="10.77734375" customWidth="1"/>
    <col min="3" max="3" width="21" customWidth="1"/>
    <col min="4" max="4" width="15" customWidth="1"/>
    <col min="5" max="5" width="14.109375" customWidth="1"/>
    <col min="6" max="6" width="9.5546875" customWidth="1"/>
    <col min="7" max="7" width="11" customWidth="1"/>
    <col min="8" max="8" width="28.5546875" customWidth="1"/>
    <col min="9" max="10" width="13.44140625" customWidth="1"/>
    <col min="11" max="11" width="19.44140625" customWidth="1"/>
    <col min="12" max="12" width="17.88671875" customWidth="1"/>
    <col min="13" max="13" width="12.21875" customWidth="1"/>
    <col min="14" max="14" width="13.33203125" customWidth="1"/>
    <col min="15" max="15" width="14.33203125" customWidth="1"/>
    <col min="16" max="16" width="15.109375" customWidth="1"/>
    <col min="17" max="17" width="14.33203125" customWidth="1"/>
    <col min="18" max="18" width="15.109375" customWidth="1"/>
    <col min="19" max="19" width="13.33203125" customWidth="1"/>
    <col min="20" max="21" width="20.33203125" customWidth="1"/>
    <col min="23" max="24" width="8.88671875" style="33"/>
    <col min="25" max="25" width="19.88671875" customWidth="1"/>
    <col min="26" max="28" width="17.77734375" customWidth="1"/>
    <col min="29" max="29" width="45.44140625" customWidth="1"/>
    <col min="30" max="30" width="14.109375" customWidth="1"/>
    <col min="31" max="31" width="17.88671875" customWidth="1"/>
    <col min="32" max="32" width="18" customWidth="1"/>
  </cols>
  <sheetData>
    <row r="1" spans="1:32" x14ac:dyDescent="0.3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349</v>
      </c>
      <c r="H1" t="s">
        <v>345</v>
      </c>
      <c r="I1" t="s">
        <v>449</v>
      </c>
      <c r="J1" t="s">
        <v>478</v>
      </c>
      <c r="K1" t="s">
        <v>346</v>
      </c>
      <c r="L1" t="s">
        <v>347</v>
      </c>
      <c r="M1" t="s">
        <v>348</v>
      </c>
      <c r="N1" t="s">
        <v>430</v>
      </c>
      <c r="O1" t="s">
        <v>431</v>
      </c>
      <c r="P1" t="s">
        <v>432</v>
      </c>
      <c r="Q1" t="s">
        <v>456</v>
      </c>
      <c r="S1" t="s">
        <v>453</v>
      </c>
      <c r="T1" t="s">
        <v>451</v>
      </c>
      <c r="U1" t="s">
        <v>428</v>
      </c>
      <c r="V1" s="30" t="s">
        <v>353</v>
      </c>
      <c r="W1" s="32" t="s">
        <v>354</v>
      </c>
      <c r="X1" s="33">
        <v>0.75</v>
      </c>
      <c r="Y1" t="str">
        <f>V1 &amp; " (" &amp; W1 &amp; " HP / " &amp; X1 &amp; "KW)"</f>
        <v>07 (1.0 HP / 0.75KW)</v>
      </c>
      <c r="Z1" t="s">
        <v>458</v>
      </c>
      <c r="AA1" t="s">
        <v>450</v>
      </c>
      <c r="AB1" t="s">
        <v>450</v>
      </c>
      <c r="AC1" t="s">
        <v>472</v>
      </c>
      <c r="AD1" t="s">
        <v>450</v>
      </c>
      <c r="AE1" t="s">
        <v>450</v>
      </c>
      <c r="AF1" t="s">
        <v>450</v>
      </c>
    </row>
    <row r="2" spans="1:32" x14ac:dyDescent="0.3">
      <c r="A2" t="e" cm="1">
        <f t="array" ref="A2">LEFT(Table4[[#This Row],[Power]],2) &amp; Table4[[#This Row],[Type]] &amp; LEFT(Table4[[#This Row],[Control]],1) &amp; LEFT(Table4[[#This Row],[Safety]],1) &amp; Table4[[#This Row],[Housing]] &amp;                                                                           "-" &amp; IF(Table4[[#This Row],[Voltage]] = "230V 3PH",IF(Table4[[#This Row],[gtr7]] = "with",1,2),IF(Table4[[#This Row],[gtr7]] = "with",3,4)) &amp;                                                                          MATCH(Table4[[#This Row],[Overload]],$Z$1:$Z$15,0)-1 &amp;                                                                                                                                                        IF(LEFT(Table4[[#This Row],[Control]],1) = "K",MATCH(Table4[[#This Row],[Control]],$AA$2:$AA$3,0),IF(LEFT(Table4[[#This Row],[Control]],1) = "A",MATCH(Table4[[#This Row],[Control]],$AB$2:$AB$2,0), IF(LEFT(Table4[[#This Row],[Control]],1) = "P",MATCH(Table4[[#This Row],[Control]],$AC$1:$AC$7,0)-1))) &amp;                                                                                                                                        MATCH(1, ($AD$2:$AD$10=Table4[[#This Row],[Liquid Cooled]])*($AE$2:$AE$10=Table4[[#This Row],[Heatsink]])*($AF$2:$AF$10=Table4[[#This Row],[Sub Mounted Braking Resistors]]), 0)</f>
        <v>#N/A</v>
      </c>
      <c r="B2" t="s">
        <v>351</v>
      </c>
      <c r="C2" t="s">
        <v>419</v>
      </c>
      <c r="D2" t="s">
        <v>423</v>
      </c>
      <c r="E2" t="s">
        <v>425</v>
      </c>
      <c r="F2">
        <v>2</v>
      </c>
      <c r="G2" t="s">
        <v>426</v>
      </c>
      <c r="H2" t="s">
        <v>451</v>
      </c>
      <c r="I2" t="s">
        <v>453</v>
      </c>
      <c r="J2" t="s">
        <v>450</v>
      </c>
      <c r="K2" t="str">
        <f>IF(Table4[[#This Row],[Type]] = "S6","8 kHz / 150% / 240%",IF(Table4[[#This Row],[Housing]] = 2,"8 kHz / 180% / 216%","4 kHz / 150% / 180%"))</f>
        <v>8 kHz / 150% / 240%</v>
      </c>
      <c r="L2" t="s">
        <v>427</v>
      </c>
      <c r="M2" t="s">
        <v>436</v>
      </c>
      <c r="N2" t="s">
        <v>433</v>
      </c>
      <c r="O2" t="s">
        <v>434</v>
      </c>
      <c r="P2" t="s">
        <v>435</v>
      </c>
      <c r="Q2">
        <v>4</v>
      </c>
      <c r="S2" t="s">
        <v>449</v>
      </c>
      <c r="T2" t="s">
        <v>452</v>
      </c>
      <c r="U2" t="s">
        <v>454</v>
      </c>
      <c r="V2" s="30" t="s">
        <v>355</v>
      </c>
      <c r="W2" s="32" t="s">
        <v>379</v>
      </c>
      <c r="X2" s="33" t="s">
        <v>403</v>
      </c>
      <c r="Y2" t="str">
        <f t="shared" ref="Y2:Y34" si="0">V2 &amp; " (" &amp; W2 &amp; " HP / " &amp; X2 &amp; "KW)"</f>
        <v>09 (2.0 HP / 1.5KW)</v>
      </c>
      <c r="Z2" t="s">
        <v>459</v>
      </c>
      <c r="AA2" t="s">
        <v>428</v>
      </c>
      <c r="AB2" t="s">
        <v>429</v>
      </c>
      <c r="AC2" t="s">
        <v>473</v>
      </c>
      <c r="AD2" t="s">
        <v>453</v>
      </c>
      <c r="AE2" t="s">
        <v>451</v>
      </c>
      <c r="AF2" t="s">
        <v>450</v>
      </c>
    </row>
    <row r="3" spans="1:32" x14ac:dyDescent="0.3">
      <c r="A3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07S6K12-4100</v>
      </c>
      <c r="C3" t="s">
        <v>419</v>
      </c>
      <c r="D3" t="s">
        <v>423</v>
      </c>
      <c r="E3" t="s">
        <v>425</v>
      </c>
      <c r="F3">
        <v>2</v>
      </c>
      <c r="G3" t="s">
        <v>426</v>
      </c>
      <c r="H3" t="s">
        <v>451</v>
      </c>
      <c r="I3" t="s">
        <v>453</v>
      </c>
      <c r="K3" t="str">
        <f>IF(Table4[[#This Row],[Type]] = "S6","8 kHz / 150% / 240%",IF(Table4[[#This Row],[Housing]] = 2,"8 kHz / 180% / 216%","4 kHz / 150% / 180%"))</f>
        <v>8 kHz / 150% / 240%</v>
      </c>
      <c r="L3" t="s">
        <v>428</v>
      </c>
      <c r="M3" t="s">
        <v>436</v>
      </c>
      <c r="N3" t="s">
        <v>433</v>
      </c>
      <c r="O3" t="s">
        <v>434</v>
      </c>
      <c r="P3" t="s">
        <v>435</v>
      </c>
      <c r="Q3">
        <v>4</v>
      </c>
      <c r="U3" t="s">
        <v>427</v>
      </c>
      <c r="V3" s="30" t="s">
        <v>367</v>
      </c>
      <c r="W3" s="32" t="s">
        <v>380</v>
      </c>
      <c r="X3" s="33" t="s">
        <v>404</v>
      </c>
      <c r="Y3" t="str">
        <f t="shared" si="0"/>
        <v>10 (3.0 HP / 2.2KW)</v>
      </c>
      <c r="Z3" t="s">
        <v>460</v>
      </c>
      <c r="AA3" t="s">
        <v>427</v>
      </c>
      <c r="AC3" t="s">
        <v>450</v>
      </c>
      <c r="AD3" t="s">
        <v>449</v>
      </c>
      <c r="AE3" t="s">
        <v>451</v>
      </c>
      <c r="AF3" t="s">
        <v>450</v>
      </c>
    </row>
    <row r="4" spans="1:32" x14ac:dyDescent="0.3">
      <c r="A4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07S6A12-4100</v>
      </c>
      <c r="C4" t="s">
        <v>419</v>
      </c>
      <c r="D4" t="s">
        <v>423</v>
      </c>
      <c r="E4" t="s">
        <v>425</v>
      </c>
      <c r="F4">
        <v>2</v>
      </c>
      <c r="G4" t="s">
        <v>426</v>
      </c>
      <c r="H4" t="s">
        <v>451</v>
      </c>
      <c r="I4" t="s">
        <v>453</v>
      </c>
      <c r="K4" t="str">
        <f>IF(Table4[[#This Row],[Type]] = "S6","8 kHz / 150% / 240%",IF(Table4[[#This Row],[Housing]] = 2,"8 kHz / 180% / 216%","4 kHz / 150% / 180%"))</f>
        <v>8 kHz / 150% / 240%</v>
      </c>
      <c r="L4" t="s">
        <v>429</v>
      </c>
      <c r="M4" t="s">
        <v>436</v>
      </c>
      <c r="N4" t="s">
        <v>433</v>
      </c>
      <c r="O4" t="s">
        <v>434</v>
      </c>
      <c r="P4" t="s">
        <v>435</v>
      </c>
      <c r="Q4">
        <v>4</v>
      </c>
      <c r="V4" s="30" t="s">
        <v>368</v>
      </c>
      <c r="W4" s="32" t="s">
        <v>381</v>
      </c>
      <c r="X4" s="33" t="s">
        <v>405</v>
      </c>
      <c r="Y4" t="str">
        <f t="shared" si="0"/>
        <v>12 (5.0 HP / 4.0KW)</v>
      </c>
      <c r="Z4" t="s">
        <v>461</v>
      </c>
      <c r="AC4" t="s">
        <v>474</v>
      </c>
      <c r="AD4" t="s">
        <v>453</v>
      </c>
      <c r="AE4" t="s">
        <v>452</v>
      </c>
      <c r="AF4" t="s">
        <v>450</v>
      </c>
    </row>
    <row r="5" spans="1:32" x14ac:dyDescent="0.3">
      <c r="A5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07S6K12-3200</v>
      </c>
      <c r="C5" t="s">
        <v>419</v>
      </c>
      <c r="D5" t="s">
        <v>423</v>
      </c>
      <c r="E5" t="s">
        <v>424</v>
      </c>
      <c r="F5">
        <v>2</v>
      </c>
      <c r="G5" t="s">
        <v>426</v>
      </c>
      <c r="H5" t="s">
        <v>451</v>
      </c>
      <c r="I5" t="s">
        <v>453</v>
      </c>
      <c r="K5" t="str">
        <f>IF(Table4[[#This Row],[Type]] = "S6","8 kHz / 150% / 240%",IF(Table4[[#This Row],[Housing]] = 2,"8 kHz / 180% / 216%","4 kHz / 150% / 180%"))</f>
        <v>8 kHz / 150% / 240%</v>
      </c>
      <c r="L5" t="s">
        <v>427</v>
      </c>
      <c r="M5" t="s">
        <v>436</v>
      </c>
      <c r="N5" t="s">
        <v>433</v>
      </c>
      <c r="O5" t="s">
        <v>434</v>
      </c>
      <c r="P5" t="s">
        <v>435</v>
      </c>
      <c r="Q5">
        <v>4</v>
      </c>
      <c r="V5" s="30" t="s">
        <v>356</v>
      </c>
      <c r="W5" s="32" t="s">
        <v>382</v>
      </c>
      <c r="X5" s="33" t="s">
        <v>406</v>
      </c>
      <c r="Y5" t="str">
        <f t="shared" si="0"/>
        <v>13 (7.5 HP / 5.5KW)</v>
      </c>
      <c r="Z5" t="s">
        <v>462</v>
      </c>
      <c r="AC5" t="s">
        <v>476</v>
      </c>
      <c r="AD5" t="s">
        <v>449</v>
      </c>
      <c r="AE5" t="s">
        <v>452</v>
      </c>
      <c r="AF5" t="s">
        <v>450</v>
      </c>
    </row>
    <row r="6" spans="1:32" x14ac:dyDescent="0.3">
      <c r="A6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07S6K12-3100</v>
      </c>
      <c r="C6" t="s">
        <v>419</v>
      </c>
      <c r="D6" t="s">
        <v>423</v>
      </c>
      <c r="E6" t="s">
        <v>424</v>
      </c>
      <c r="F6">
        <v>2</v>
      </c>
      <c r="G6" t="s">
        <v>426</v>
      </c>
      <c r="H6" t="s">
        <v>451</v>
      </c>
      <c r="I6" t="s">
        <v>453</v>
      </c>
      <c r="K6" t="str">
        <f>IF(Table4[[#This Row],[Type]] = "S6","8 kHz / 150% / 240%",IF(Table4[[#This Row],[Housing]] = 2,"8 kHz / 180% / 216%","4 kHz / 150% / 180%"))</f>
        <v>8 kHz / 150% / 240%</v>
      </c>
      <c r="L6" t="s">
        <v>428</v>
      </c>
      <c r="M6" t="s">
        <v>436</v>
      </c>
      <c r="N6" t="s">
        <v>433</v>
      </c>
      <c r="O6" t="s">
        <v>434</v>
      </c>
      <c r="P6" t="s">
        <v>435</v>
      </c>
      <c r="Q6">
        <v>4</v>
      </c>
      <c r="V6" s="30" t="s">
        <v>369</v>
      </c>
      <c r="W6" s="32" t="s">
        <v>383</v>
      </c>
      <c r="X6" s="33" t="s">
        <v>382</v>
      </c>
      <c r="Y6" t="str">
        <f t="shared" si="0"/>
        <v>14 (10.0 HP / 7.5KW)</v>
      </c>
      <c r="Z6" t="s">
        <v>463</v>
      </c>
      <c r="AC6" t="s">
        <v>475</v>
      </c>
      <c r="AD6" t="s">
        <v>450</v>
      </c>
      <c r="AE6" t="s">
        <v>450</v>
      </c>
      <c r="AF6" t="s">
        <v>450</v>
      </c>
    </row>
    <row r="7" spans="1:32" x14ac:dyDescent="0.3">
      <c r="A7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07S6A12-3100</v>
      </c>
      <c r="C7" t="s">
        <v>419</v>
      </c>
      <c r="D7" t="s">
        <v>423</v>
      </c>
      <c r="E7" t="s">
        <v>424</v>
      </c>
      <c r="F7">
        <v>2</v>
      </c>
      <c r="G7" t="s">
        <v>426</v>
      </c>
      <c r="H7" t="s">
        <v>451</v>
      </c>
      <c r="I7" t="s">
        <v>453</v>
      </c>
      <c r="K7" t="str">
        <f>IF(Table4[[#This Row],[Type]] = "S6","8 kHz / 150% / 240%",IF(Table4[[#This Row],[Housing]] = 2,"8 kHz / 180% / 216%","4 kHz / 150% / 180%"))</f>
        <v>8 kHz / 150% / 240%</v>
      </c>
      <c r="L7" t="s">
        <v>429</v>
      </c>
      <c r="M7" t="s">
        <v>436</v>
      </c>
      <c r="N7" t="s">
        <v>433</v>
      </c>
      <c r="O7" t="s">
        <v>434</v>
      </c>
      <c r="P7" t="s">
        <v>435</v>
      </c>
      <c r="Q7">
        <v>4</v>
      </c>
      <c r="V7" s="30" t="s">
        <v>357</v>
      </c>
      <c r="W7" s="33" t="s">
        <v>384</v>
      </c>
      <c r="X7" s="33" t="s">
        <v>407</v>
      </c>
      <c r="Y7" t="str">
        <f t="shared" si="0"/>
        <v>15 (15.0 HP / 11.0KW)</v>
      </c>
      <c r="Z7" t="s">
        <v>464</v>
      </c>
      <c r="AC7" t="s">
        <v>477</v>
      </c>
      <c r="AD7" t="s">
        <v>449</v>
      </c>
      <c r="AE7" t="s">
        <v>452</v>
      </c>
      <c r="AF7" t="s">
        <v>478</v>
      </c>
    </row>
    <row r="8" spans="1:32" x14ac:dyDescent="0.3">
      <c r="A8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09S6K12-4200</v>
      </c>
      <c r="B8" t="s">
        <v>351</v>
      </c>
      <c r="C8" t="s">
        <v>420</v>
      </c>
      <c r="D8" t="s">
        <v>423</v>
      </c>
      <c r="E8" t="s">
        <v>425</v>
      </c>
      <c r="F8">
        <v>2</v>
      </c>
      <c r="G8" t="s">
        <v>426</v>
      </c>
      <c r="H8" t="s">
        <v>451</v>
      </c>
      <c r="I8" t="s">
        <v>453</v>
      </c>
      <c r="K8" t="str">
        <f>IF(Table4[[#This Row],[Type]] = "S6","8 kHz / 150% / 240%",IF(Table4[[#This Row],[Housing]] = 2,"8 kHz / 180% / 216%","4 kHz / 150% / 180%"))</f>
        <v>8 kHz / 150% / 240%</v>
      </c>
      <c r="L8" t="s">
        <v>427</v>
      </c>
      <c r="M8" t="s">
        <v>436</v>
      </c>
      <c r="N8" t="s">
        <v>433</v>
      </c>
      <c r="O8" t="s">
        <v>434</v>
      </c>
      <c r="P8" t="s">
        <v>435</v>
      </c>
      <c r="Q8">
        <v>7</v>
      </c>
      <c r="V8" s="30" t="s">
        <v>370</v>
      </c>
      <c r="W8" s="33" t="s">
        <v>385</v>
      </c>
      <c r="X8" s="33" t="s">
        <v>384</v>
      </c>
      <c r="Y8" t="str">
        <f t="shared" si="0"/>
        <v>16 (20.0 HP / 15.0KW)</v>
      </c>
      <c r="Z8" t="s">
        <v>465</v>
      </c>
      <c r="AD8" t="s">
        <v>450</v>
      </c>
      <c r="AE8" t="s">
        <v>450</v>
      </c>
      <c r="AF8" t="s">
        <v>450</v>
      </c>
    </row>
    <row r="9" spans="1:32" x14ac:dyDescent="0.3">
      <c r="A9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09S6K12-4100</v>
      </c>
      <c r="C9" t="s">
        <v>420</v>
      </c>
      <c r="D9" t="s">
        <v>423</v>
      </c>
      <c r="E9" t="s">
        <v>425</v>
      </c>
      <c r="F9">
        <v>2</v>
      </c>
      <c r="G9" t="s">
        <v>426</v>
      </c>
      <c r="H9" t="s">
        <v>451</v>
      </c>
      <c r="I9" t="s">
        <v>453</v>
      </c>
      <c r="K9" t="str">
        <f>IF(Table4[[#This Row],[Type]] = "S6","8 kHz / 150% / 240%",IF(Table4[[#This Row],[Housing]] = 2,"8 kHz / 180% / 216%","4 kHz / 150% / 180%"))</f>
        <v>8 kHz / 150% / 240%</v>
      </c>
      <c r="L9" t="s">
        <v>428</v>
      </c>
      <c r="M9" t="s">
        <v>436</v>
      </c>
      <c r="N9" t="s">
        <v>433</v>
      </c>
      <c r="O9" t="s">
        <v>434</v>
      </c>
      <c r="P9" t="s">
        <v>435</v>
      </c>
      <c r="Q9">
        <v>7</v>
      </c>
      <c r="V9" s="30" t="s">
        <v>358</v>
      </c>
      <c r="W9" s="33" t="s">
        <v>386</v>
      </c>
      <c r="X9" s="33" t="s">
        <v>409</v>
      </c>
      <c r="Y9" t="str">
        <f t="shared" si="0"/>
        <v>17 (25.0 HP / 18.5KW)</v>
      </c>
      <c r="Z9" t="s">
        <v>466</v>
      </c>
      <c r="AD9" t="s">
        <v>450</v>
      </c>
      <c r="AE9" t="s">
        <v>450</v>
      </c>
      <c r="AF9" t="s">
        <v>450</v>
      </c>
    </row>
    <row r="10" spans="1:32" x14ac:dyDescent="0.3">
      <c r="A10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09S6A12-4100</v>
      </c>
      <c r="C10" t="s">
        <v>420</v>
      </c>
      <c r="D10" t="s">
        <v>423</v>
      </c>
      <c r="E10" t="s">
        <v>425</v>
      </c>
      <c r="F10">
        <v>2</v>
      </c>
      <c r="G10" t="s">
        <v>426</v>
      </c>
      <c r="H10" t="s">
        <v>451</v>
      </c>
      <c r="I10" t="s">
        <v>453</v>
      </c>
      <c r="K10" t="str">
        <f>IF(Table4[[#This Row],[Type]] = "S6","8 kHz / 150% / 240%",IF(Table4[[#This Row],[Housing]] = 2,"8 kHz / 180% / 216%","4 kHz / 150% / 180%"))</f>
        <v>8 kHz / 150% / 240%</v>
      </c>
      <c r="L10" t="s">
        <v>429</v>
      </c>
      <c r="M10" t="s">
        <v>436</v>
      </c>
      <c r="N10" t="s">
        <v>433</v>
      </c>
      <c r="O10" t="s">
        <v>434</v>
      </c>
      <c r="P10" t="s">
        <v>435</v>
      </c>
      <c r="Q10">
        <v>7</v>
      </c>
      <c r="V10" s="30" t="s">
        <v>371</v>
      </c>
      <c r="W10" s="33" t="s">
        <v>387</v>
      </c>
      <c r="X10" s="33" t="s">
        <v>408</v>
      </c>
      <c r="Y10" t="str">
        <f t="shared" si="0"/>
        <v>18 (30.0 HP / 22.0KW)</v>
      </c>
      <c r="Z10" t="s">
        <v>467</v>
      </c>
      <c r="AD10" t="s">
        <v>449</v>
      </c>
      <c r="AE10" t="s">
        <v>451</v>
      </c>
      <c r="AF10" t="s">
        <v>478</v>
      </c>
    </row>
    <row r="11" spans="1:32" x14ac:dyDescent="0.3">
      <c r="A11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09S6K12-3200</v>
      </c>
      <c r="C11" t="s">
        <v>420</v>
      </c>
      <c r="D11" t="s">
        <v>423</v>
      </c>
      <c r="E11" t="s">
        <v>424</v>
      </c>
      <c r="F11">
        <v>2</v>
      </c>
      <c r="G11" t="s">
        <v>426</v>
      </c>
      <c r="H11" t="s">
        <v>451</v>
      </c>
      <c r="I11" t="s">
        <v>453</v>
      </c>
      <c r="K11" t="str">
        <f>IF(Table4[[#This Row],[Type]] = "S6","8 kHz / 150% / 240%",IF(Table4[[#This Row],[Housing]] = 2,"8 kHz / 180% / 216%","4 kHz / 150% / 180%"))</f>
        <v>8 kHz / 150% / 240%</v>
      </c>
      <c r="L11" t="s">
        <v>427</v>
      </c>
      <c r="M11" t="s">
        <v>436</v>
      </c>
      <c r="N11" t="s">
        <v>433</v>
      </c>
      <c r="O11" t="s">
        <v>434</v>
      </c>
      <c r="P11" t="s">
        <v>435</v>
      </c>
      <c r="Q11">
        <v>7</v>
      </c>
      <c r="V11" s="30" t="s">
        <v>359</v>
      </c>
      <c r="W11" s="33" t="s">
        <v>388</v>
      </c>
      <c r="X11" s="33" t="s">
        <v>387</v>
      </c>
      <c r="Y11" t="str">
        <f t="shared" si="0"/>
        <v>19 (40.0 HP / 30.0KW)</v>
      </c>
      <c r="Z11" t="s">
        <v>441</v>
      </c>
    </row>
    <row r="12" spans="1:32" x14ac:dyDescent="0.3">
      <c r="A12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09S6K12-3100</v>
      </c>
      <c r="C12" t="s">
        <v>420</v>
      </c>
      <c r="D12" t="s">
        <v>423</v>
      </c>
      <c r="E12" t="s">
        <v>424</v>
      </c>
      <c r="F12">
        <v>2</v>
      </c>
      <c r="G12" t="s">
        <v>426</v>
      </c>
      <c r="H12" t="s">
        <v>451</v>
      </c>
      <c r="I12" t="s">
        <v>453</v>
      </c>
      <c r="K12" t="str">
        <f>IF(Table4[[#This Row],[Type]] = "S6","8 kHz / 150% / 240%",IF(Table4[[#This Row],[Housing]] = 2,"8 kHz / 180% / 216%","4 kHz / 150% / 180%"))</f>
        <v>8 kHz / 150% / 240%</v>
      </c>
      <c r="L12" t="s">
        <v>428</v>
      </c>
      <c r="M12" t="s">
        <v>436</v>
      </c>
      <c r="N12" t="s">
        <v>433</v>
      </c>
      <c r="O12" t="s">
        <v>434</v>
      </c>
      <c r="P12" t="s">
        <v>435</v>
      </c>
      <c r="Q12">
        <v>7</v>
      </c>
      <c r="V12" s="30" t="s">
        <v>372</v>
      </c>
      <c r="W12" s="33" t="s">
        <v>389</v>
      </c>
      <c r="X12" s="33" t="s">
        <v>410</v>
      </c>
      <c r="Y12" t="str">
        <f t="shared" si="0"/>
        <v>20 (50.0 HP / 37.0KW)</v>
      </c>
      <c r="Z12" t="s">
        <v>468</v>
      </c>
    </row>
    <row r="13" spans="1:32" x14ac:dyDescent="0.3">
      <c r="A13" t="str">
        <f>LEFT(Table4[[#This Row],[Power]],2) &amp; Table4[[#This Row],[Type]] &amp; LEFT(Table4[[#This Row],[Control]],1) &amp; LEFT(Table4[[#This Row],[Safety]],1) &amp; Table4[[#This Row],[Housing]] &amp; "-" &amp; IF(Table4[[#This Row],[Internal_filter]] = "No",4,3) &amp; IF(Table4[[#This Row],[Control]] = "K (VARAN)",200,100)</f>
        <v>09S6A12-3100</v>
      </c>
      <c r="C13" t="s">
        <v>420</v>
      </c>
      <c r="D13" t="s">
        <v>423</v>
      </c>
      <c r="E13" t="s">
        <v>424</v>
      </c>
      <c r="F13">
        <v>2</v>
      </c>
      <c r="G13" t="s">
        <v>426</v>
      </c>
      <c r="H13" t="s">
        <v>451</v>
      </c>
      <c r="I13" t="s">
        <v>453</v>
      </c>
      <c r="K13" t="str">
        <f>IF(Table4[[#This Row],[Type]] = "S6","8 kHz / 150% / 240%",IF(Table4[[#This Row],[Housing]] = 2,"8 kHz / 180% / 216%","4 kHz / 150% / 180%"))</f>
        <v>8 kHz / 150% / 240%</v>
      </c>
      <c r="L13" t="s">
        <v>429</v>
      </c>
      <c r="M13" t="s">
        <v>436</v>
      </c>
      <c r="N13" t="s">
        <v>433</v>
      </c>
      <c r="O13" t="s">
        <v>434</v>
      </c>
      <c r="P13" t="s">
        <v>435</v>
      </c>
      <c r="Q13">
        <v>7</v>
      </c>
      <c r="V13" s="30" t="s">
        <v>360</v>
      </c>
      <c r="W13" s="33" t="s">
        <v>390</v>
      </c>
      <c r="X13" s="33" t="s">
        <v>411</v>
      </c>
      <c r="Y13" t="str">
        <f t="shared" si="0"/>
        <v>21 (60.0 HP / 45.0KW)</v>
      </c>
      <c r="Z13" t="s">
        <v>469</v>
      </c>
    </row>
    <row r="14" spans="1:32" x14ac:dyDescent="0.3">
      <c r="V14" s="30"/>
      <c r="Z14" t="s">
        <v>470</v>
      </c>
    </row>
    <row r="15" spans="1:32" x14ac:dyDescent="0.3">
      <c r="A15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10F6K12-1A21</v>
      </c>
      <c r="B15" t="s">
        <v>352</v>
      </c>
      <c r="C15" t="s">
        <v>421</v>
      </c>
      <c r="D15" t="s">
        <v>440</v>
      </c>
      <c r="E15" t="s">
        <v>425</v>
      </c>
      <c r="F15">
        <v>2</v>
      </c>
      <c r="G15" t="s">
        <v>426</v>
      </c>
      <c r="H15" t="s">
        <v>451</v>
      </c>
      <c r="I15" t="s">
        <v>453</v>
      </c>
      <c r="K15" t="str">
        <f>IF(Table4[[#This Row],[Type]] = "S6","8 kHz / 150% / 240%",IF(Table4[[#This Row],[Housing]] = 2,"8 kHz / 180% / 216%","4 kHz / 150% / 180%"))</f>
        <v>8 kHz / 180% / 216%</v>
      </c>
      <c r="L15" t="s">
        <v>427</v>
      </c>
      <c r="M15" t="s">
        <v>436</v>
      </c>
      <c r="N15" t="s">
        <v>437</v>
      </c>
      <c r="O15" t="s">
        <v>438</v>
      </c>
      <c r="P15" t="s">
        <v>439</v>
      </c>
      <c r="Q15">
        <v>11</v>
      </c>
      <c r="V15" s="30" t="s">
        <v>373</v>
      </c>
      <c r="W15" s="33" t="s">
        <v>391</v>
      </c>
      <c r="X15" s="33" t="s">
        <v>412</v>
      </c>
      <c r="Y15" t="str">
        <f t="shared" si="0"/>
        <v>22 (75.0 HP / 55.0KW)</v>
      </c>
      <c r="Z15" t="s">
        <v>471</v>
      </c>
    </row>
    <row r="16" spans="1:32" x14ac:dyDescent="0.3">
      <c r="A16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10F6K12-1A22</v>
      </c>
      <c r="C16" t="s">
        <v>421</v>
      </c>
      <c r="D16" t="s">
        <v>440</v>
      </c>
      <c r="E16" t="s">
        <v>425</v>
      </c>
      <c r="F16">
        <v>2</v>
      </c>
      <c r="G16" t="s">
        <v>426</v>
      </c>
      <c r="H16" t="s">
        <v>452</v>
      </c>
      <c r="I16" t="s">
        <v>453</v>
      </c>
      <c r="K16" t="str">
        <f>IF(Table4[[#This Row],[Type]] = "S6","8 kHz / 150% / 240%",IF(Table4[[#This Row],[Housing]] = 2,"8 kHz / 180% / 216%","4 kHz / 150% / 180%"))</f>
        <v>8 kHz / 180% / 216%</v>
      </c>
      <c r="L16" t="s">
        <v>427</v>
      </c>
      <c r="M16" t="s">
        <v>436</v>
      </c>
      <c r="N16" t="s">
        <v>437</v>
      </c>
      <c r="O16" t="s">
        <v>438</v>
      </c>
      <c r="P16" t="s">
        <v>439</v>
      </c>
      <c r="Q16">
        <v>11</v>
      </c>
      <c r="V16" s="30"/>
    </row>
    <row r="17" spans="1:25" x14ac:dyDescent="0.3">
      <c r="A17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10F6K12-1A11</v>
      </c>
      <c r="C17" t="s">
        <v>421</v>
      </c>
      <c r="D17" t="s">
        <v>440</v>
      </c>
      <c r="E17" t="s">
        <v>425</v>
      </c>
      <c r="F17">
        <v>2</v>
      </c>
      <c r="G17" t="s">
        <v>426</v>
      </c>
      <c r="H17" t="s">
        <v>451</v>
      </c>
      <c r="I17" t="s">
        <v>453</v>
      </c>
      <c r="K17" t="str">
        <f>IF(Table4[[#This Row],[Type]] = "S6","8 kHz / 150% / 240%",IF(Table4[[#This Row],[Housing]] = 2,"8 kHz / 180% / 216%","4 kHz / 150% / 180%"))</f>
        <v>8 kHz / 180% / 216%</v>
      </c>
      <c r="L17" t="s">
        <v>428</v>
      </c>
      <c r="M17" t="s">
        <v>436</v>
      </c>
      <c r="N17" t="s">
        <v>437</v>
      </c>
      <c r="O17" t="s">
        <v>438</v>
      </c>
      <c r="P17" t="s">
        <v>439</v>
      </c>
      <c r="Q17">
        <v>11</v>
      </c>
      <c r="V17" s="30"/>
    </row>
    <row r="18" spans="1:25" x14ac:dyDescent="0.3">
      <c r="A18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10F6K12-1A12</v>
      </c>
      <c r="C18" t="s">
        <v>421</v>
      </c>
      <c r="D18" t="s">
        <v>440</v>
      </c>
      <c r="E18" t="s">
        <v>425</v>
      </c>
      <c r="F18">
        <v>2</v>
      </c>
      <c r="G18" t="s">
        <v>426</v>
      </c>
      <c r="H18" t="s">
        <v>452</v>
      </c>
      <c r="I18" t="s">
        <v>453</v>
      </c>
      <c r="K18" t="str">
        <f>IF(Table4[[#This Row],[Type]] = "S6","8 kHz / 150% / 240%",IF(Table4[[#This Row],[Housing]] = 2,"8 kHz / 180% / 216%","4 kHz / 150% / 180%"))</f>
        <v>8 kHz / 180% / 216%</v>
      </c>
      <c r="L18" t="s">
        <v>428</v>
      </c>
      <c r="M18" t="s">
        <v>436</v>
      </c>
      <c r="N18" t="s">
        <v>437</v>
      </c>
      <c r="O18" t="s">
        <v>438</v>
      </c>
      <c r="P18" t="s">
        <v>439</v>
      </c>
      <c r="Q18">
        <v>11</v>
      </c>
      <c r="V18" s="30"/>
    </row>
    <row r="19" spans="1:25" x14ac:dyDescent="0.3">
      <c r="A19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10F6A12-1A11</v>
      </c>
      <c r="C19" t="s">
        <v>421</v>
      </c>
      <c r="D19" t="s">
        <v>440</v>
      </c>
      <c r="E19" t="s">
        <v>425</v>
      </c>
      <c r="F19">
        <v>2</v>
      </c>
      <c r="G19" t="s">
        <v>426</v>
      </c>
      <c r="H19" t="s">
        <v>451</v>
      </c>
      <c r="I19" t="s">
        <v>453</v>
      </c>
      <c r="K19" t="str">
        <f>IF(Table4[[#This Row],[Type]] = "S6","8 kHz / 150% / 240%",IF(Table4[[#This Row],[Housing]] = 2,"8 kHz / 180% / 216%","4 kHz / 150% / 180%"))</f>
        <v>8 kHz / 180% / 216%</v>
      </c>
      <c r="L19" t="s">
        <v>429</v>
      </c>
      <c r="M19" t="s">
        <v>444</v>
      </c>
      <c r="N19" t="s">
        <v>442</v>
      </c>
      <c r="O19" t="s">
        <v>438</v>
      </c>
      <c r="P19" t="s">
        <v>439</v>
      </c>
      <c r="Q19">
        <v>11</v>
      </c>
      <c r="V19" s="30"/>
    </row>
    <row r="20" spans="1:25" x14ac:dyDescent="0.3">
      <c r="A20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10F6A32-1A11</v>
      </c>
      <c r="C20" t="s">
        <v>421</v>
      </c>
      <c r="D20" t="s">
        <v>440</v>
      </c>
      <c r="E20" t="s">
        <v>425</v>
      </c>
      <c r="F20">
        <v>2</v>
      </c>
      <c r="G20" t="s">
        <v>426</v>
      </c>
      <c r="H20" t="s">
        <v>451</v>
      </c>
      <c r="I20" t="s">
        <v>453</v>
      </c>
      <c r="K20" t="str">
        <f>IF(Table4[[#This Row],[Type]] = "S6","8 kHz / 150% / 240%",IF(Table4[[#This Row],[Housing]] = 2,"8 kHz / 180% / 216%","4 kHz / 150% / 180%"))</f>
        <v>8 kHz / 180% / 216%</v>
      </c>
      <c r="L20" t="s">
        <v>429</v>
      </c>
      <c r="M20" t="s">
        <v>445</v>
      </c>
      <c r="N20" t="s">
        <v>443</v>
      </c>
      <c r="O20" t="s">
        <v>438</v>
      </c>
      <c r="P20" t="s">
        <v>439</v>
      </c>
      <c r="Q20">
        <v>11</v>
      </c>
      <c r="V20" s="30"/>
    </row>
    <row r="21" spans="1:25" x14ac:dyDescent="0.3">
      <c r="A21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10F6A12-1A12</v>
      </c>
      <c r="C21" t="s">
        <v>421</v>
      </c>
      <c r="D21" t="s">
        <v>440</v>
      </c>
      <c r="E21" t="s">
        <v>425</v>
      </c>
      <c r="F21">
        <v>2</v>
      </c>
      <c r="G21" t="s">
        <v>426</v>
      </c>
      <c r="H21" t="s">
        <v>452</v>
      </c>
      <c r="I21" t="s">
        <v>453</v>
      </c>
      <c r="K21" t="str">
        <f>IF(Table4[[#This Row],[Type]] = "S6","8 kHz / 150% / 240%",IF(Table4[[#This Row],[Housing]] = 2,"8 kHz / 180% / 216%","4 kHz / 150% / 180%"))</f>
        <v>8 kHz / 180% / 216%</v>
      </c>
      <c r="L21" t="s">
        <v>429</v>
      </c>
      <c r="M21" t="s">
        <v>444</v>
      </c>
      <c r="N21" t="s">
        <v>442</v>
      </c>
      <c r="O21" t="s">
        <v>438</v>
      </c>
      <c r="P21" t="s">
        <v>439</v>
      </c>
      <c r="Q21">
        <v>11</v>
      </c>
      <c r="V21" s="30"/>
    </row>
    <row r="22" spans="1:25" x14ac:dyDescent="0.3">
      <c r="A22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10F6A32-1A12</v>
      </c>
      <c r="C22" t="s">
        <v>421</v>
      </c>
      <c r="D22" t="s">
        <v>440</v>
      </c>
      <c r="E22" t="s">
        <v>425</v>
      </c>
      <c r="F22">
        <v>2</v>
      </c>
      <c r="G22" t="s">
        <v>426</v>
      </c>
      <c r="H22" t="s">
        <v>452</v>
      </c>
      <c r="I22" t="s">
        <v>453</v>
      </c>
      <c r="K22" t="str">
        <f>IF(Table4[[#This Row],[Type]] = "S6","8 kHz / 150% / 240%",IF(Table4[[#This Row],[Housing]] = 2,"8 kHz / 180% / 216%","4 kHz / 150% / 180%"))</f>
        <v>8 kHz / 180% / 216%</v>
      </c>
      <c r="L22" t="s">
        <v>429</v>
      </c>
      <c r="M22" t="s">
        <v>445</v>
      </c>
      <c r="N22" t="s">
        <v>443</v>
      </c>
      <c r="O22" t="s">
        <v>438</v>
      </c>
      <c r="P22" t="s">
        <v>439</v>
      </c>
      <c r="Q22">
        <v>11</v>
      </c>
      <c r="V22" s="30"/>
    </row>
    <row r="23" spans="1:25" x14ac:dyDescent="0.3">
      <c r="A23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12F6K12-1A21</v>
      </c>
      <c r="B23" t="s">
        <v>352</v>
      </c>
      <c r="C23" t="s">
        <v>422</v>
      </c>
      <c r="D23" t="s">
        <v>440</v>
      </c>
      <c r="E23" t="s">
        <v>425</v>
      </c>
      <c r="F23">
        <v>2</v>
      </c>
      <c r="G23" t="s">
        <v>426</v>
      </c>
      <c r="H23" t="s">
        <v>451</v>
      </c>
      <c r="I23" t="s">
        <v>453</v>
      </c>
      <c r="K23" t="str">
        <f>IF(Table4[[#This Row],[Type]] = "S6","8 kHz / 150% / 240%",IF(Table4[[#This Row],[Housing]] = 2,"8 kHz / 180% / 216%","4 kHz / 150% / 180%"))</f>
        <v>8 kHz / 180% / 216%</v>
      </c>
      <c r="L23" t="s">
        <v>427</v>
      </c>
      <c r="M23" t="s">
        <v>436</v>
      </c>
      <c r="N23" t="s">
        <v>437</v>
      </c>
      <c r="O23" t="s">
        <v>438</v>
      </c>
      <c r="P23" t="s">
        <v>439</v>
      </c>
      <c r="Q23">
        <v>17.5</v>
      </c>
      <c r="V23" s="30"/>
    </row>
    <row r="24" spans="1:25" x14ac:dyDescent="0.3">
      <c r="A24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12F6K12-1A22</v>
      </c>
      <c r="C24" t="s">
        <v>422</v>
      </c>
      <c r="D24" t="s">
        <v>440</v>
      </c>
      <c r="E24" t="s">
        <v>425</v>
      </c>
      <c r="F24">
        <v>2</v>
      </c>
      <c r="G24" t="s">
        <v>426</v>
      </c>
      <c r="H24" t="s">
        <v>452</v>
      </c>
      <c r="I24" t="s">
        <v>453</v>
      </c>
      <c r="K24" t="str">
        <f>IF(Table4[[#This Row],[Type]] = "S6","8 kHz / 150% / 240%",IF(Table4[[#This Row],[Housing]] = 2,"8 kHz / 180% / 216%","4 kHz / 150% / 180%"))</f>
        <v>8 kHz / 180% / 216%</v>
      </c>
      <c r="L24" t="s">
        <v>427</v>
      </c>
      <c r="M24" t="s">
        <v>436</v>
      </c>
      <c r="N24" t="s">
        <v>437</v>
      </c>
      <c r="O24" t="s">
        <v>438</v>
      </c>
      <c r="P24" t="s">
        <v>439</v>
      </c>
      <c r="Q24">
        <v>17.5</v>
      </c>
      <c r="V24" s="30" t="s">
        <v>361</v>
      </c>
      <c r="W24" s="33" t="s">
        <v>393</v>
      </c>
      <c r="X24" s="33" t="s">
        <v>391</v>
      </c>
      <c r="Y24" t="str">
        <f t="shared" si="0"/>
        <v>23 (100 HP / 75.0KW)</v>
      </c>
    </row>
    <row r="25" spans="1:25" x14ac:dyDescent="0.3">
      <c r="A25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12F6K12-1A11</v>
      </c>
      <c r="C25" t="s">
        <v>422</v>
      </c>
      <c r="D25" t="s">
        <v>440</v>
      </c>
      <c r="E25" t="s">
        <v>425</v>
      </c>
      <c r="F25">
        <v>2</v>
      </c>
      <c r="G25" t="s">
        <v>426</v>
      </c>
      <c r="H25" t="s">
        <v>451</v>
      </c>
      <c r="I25" t="s">
        <v>453</v>
      </c>
      <c r="K25" t="str">
        <f>IF(Table4[[#This Row],[Type]] = "S6","8 kHz / 150% / 240%",IF(Table4[[#This Row],[Housing]] = 2,"8 kHz / 180% / 216%","4 kHz / 150% / 180%"))</f>
        <v>8 kHz / 180% / 216%</v>
      </c>
      <c r="L25" t="s">
        <v>428</v>
      </c>
      <c r="M25" t="s">
        <v>436</v>
      </c>
      <c r="N25" t="s">
        <v>437</v>
      </c>
      <c r="O25" t="s">
        <v>438</v>
      </c>
      <c r="P25" t="s">
        <v>439</v>
      </c>
      <c r="Q25">
        <v>17.5</v>
      </c>
      <c r="V25" s="30" t="s">
        <v>374</v>
      </c>
      <c r="W25" s="33" t="s">
        <v>394</v>
      </c>
      <c r="X25" s="33" t="s">
        <v>413</v>
      </c>
      <c r="Y25" t="str">
        <f t="shared" si="0"/>
        <v>24 (125 HP / 90.0KW)</v>
      </c>
    </row>
    <row r="26" spans="1:25" x14ac:dyDescent="0.3">
      <c r="A26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12F6K12-1A12</v>
      </c>
      <c r="C26" t="s">
        <v>422</v>
      </c>
      <c r="D26" t="s">
        <v>440</v>
      </c>
      <c r="E26" t="s">
        <v>425</v>
      </c>
      <c r="F26">
        <v>2</v>
      </c>
      <c r="G26" t="s">
        <v>426</v>
      </c>
      <c r="H26" t="s">
        <v>452</v>
      </c>
      <c r="I26" t="s">
        <v>453</v>
      </c>
      <c r="K26" t="str">
        <f>IF(Table4[[#This Row],[Type]] = "S6","8 kHz / 150% / 240%",IF(Table4[[#This Row],[Housing]] = 2,"8 kHz / 180% / 216%","4 kHz / 150% / 180%"))</f>
        <v>8 kHz / 180% / 216%</v>
      </c>
      <c r="L26" t="s">
        <v>428</v>
      </c>
      <c r="M26" t="s">
        <v>436</v>
      </c>
      <c r="N26" t="s">
        <v>437</v>
      </c>
      <c r="O26" t="s">
        <v>438</v>
      </c>
      <c r="P26" t="s">
        <v>439</v>
      </c>
      <c r="Q26">
        <v>17.5</v>
      </c>
      <c r="V26" s="30" t="s">
        <v>362</v>
      </c>
      <c r="W26" s="33" t="s">
        <v>395</v>
      </c>
      <c r="X26" s="33" t="s">
        <v>414</v>
      </c>
      <c r="Y26" t="str">
        <f t="shared" si="0"/>
        <v>25 (150 HP / 110KW)</v>
      </c>
    </row>
    <row r="27" spans="1:25" x14ac:dyDescent="0.3">
      <c r="A27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12F6A12-1A11</v>
      </c>
      <c r="C27" t="s">
        <v>422</v>
      </c>
      <c r="D27" t="s">
        <v>440</v>
      </c>
      <c r="E27" t="s">
        <v>425</v>
      </c>
      <c r="F27">
        <v>2</v>
      </c>
      <c r="G27" t="s">
        <v>426</v>
      </c>
      <c r="H27" t="s">
        <v>451</v>
      </c>
      <c r="I27" t="s">
        <v>453</v>
      </c>
      <c r="K27" t="str">
        <f>IF(Table4[[#This Row],[Type]] = "S6","8 kHz / 150% / 240%",IF(Table4[[#This Row],[Housing]] = 2,"8 kHz / 180% / 216%","4 kHz / 150% / 180%"))</f>
        <v>8 kHz / 180% / 216%</v>
      </c>
      <c r="L27" t="s">
        <v>429</v>
      </c>
      <c r="M27" t="s">
        <v>444</v>
      </c>
      <c r="N27" t="s">
        <v>442</v>
      </c>
      <c r="O27" t="s">
        <v>438</v>
      </c>
      <c r="P27" t="s">
        <v>439</v>
      </c>
      <c r="Q27">
        <v>17.5</v>
      </c>
      <c r="V27" s="30" t="s">
        <v>375</v>
      </c>
      <c r="W27" s="33" t="s">
        <v>392</v>
      </c>
      <c r="X27" s="33" t="s">
        <v>415</v>
      </c>
      <c r="Y27" t="str">
        <f t="shared" si="0"/>
        <v>26 (175 HP / 132KW)</v>
      </c>
    </row>
    <row r="28" spans="1:25" x14ac:dyDescent="0.3">
      <c r="A28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12F6A32-1A11</v>
      </c>
      <c r="C28" t="s">
        <v>422</v>
      </c>
      <c r="D28" t="s">
        <v>440</v>
      </c>
      <c r="E28" t="s">
        <v>425</v>
      </c>
      <c r="F28">
        <v>2</v>
      </c>
      <c r="G28" t="s">
        <v>426</v>
      </c>
      <c r="H28" t="s">
        <v>451</v>
      </c>
      <c r="I28" t="s">
        <v>453</v>
      </c>
      <c r="K28" t="str">
        <f>IF(Table4[[#This Row],[Type]] = "S6","8 kHz / 150% / 240%",IF(Table4[[#This Row],[Housing]] = 2,"8 kHz / 180% / 216%","4 kHz / 150% / 180%"))</f>
        <v>8 kHz / 180% / 216%</v>
      </c>
      <c r="L28" t="s">
        <v>429</v>
      </c>
      <c r="M28" t="s">
        <v>445</v>
      </c>
      <c r="N28" t="s">
        <v>443</v>
      </c>
      <c r="O28" t="s">
        <v>438</v>
      </c>
      <c r="P28" t="s">
        <v>439</v>
      </c>
      <c r="Q28">
        <v>17.5</v>
      </c>
      <c r="V28" s="30" t="s">
        <v>363</v>
      </c>
      <c r="W28" s="33" t="s">
        <v>396</v>
      </c>
      <c r="X28" s="33" t="s">
        <v>416</v>
      </c>
      <c r="Y28" t="str">
        <f t="shared" si="0"/>
        <v>27 (200 HP / 160KW)</v>
      </c>
    </row>
    <row r="29" spans="1:25" x14ac:dyDescent="0.3">
      <c r="A29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12F6A12-1A12</v>
      </c>
      <c r="C29" t="s">
        <v>422</v>
      </c>
      <c r="D29" t="s">
        <v>440</v>
      </c>
      <c r="E29" t="s">
        <v>425</v>
      </c>
      <c r="F29">
        <v>2</v>
      </c>
      <c r="G29" t="s">
        <v>426</v>
      </c>
      <c r="H29" t="s">
        <v>452</v>
      </c>
      <c r="I29" t="s">
        <v>453</v>
      </c>
      <c r="K29" t="str">
        <f>IF(Table4[[#This Row],[Type]] = "S6","8 kHz / 150% / 240%",IF(Table4[[#This Row],[Housing]] = 2,"8 kHz / 180% / 216%","4 kHz / 150% / 180%"))</f>
        <v>8 kHz / 180% / 216%</v>
      </c>
      <c r="L29" t="s">
        <v>429</v>
      </c>
      <c r="M29" t="s">
        <v>444</v>
      </c>
      <c r="N29" t="s">
        <v>442</v>
      </c>
      <c r="O29" t="s">
        <v>438</v>
      </c>
      <c r="P29" t="s">
        <v>439</v>
      </c>
      <c r="Q29">
        <v>17.5</v>
      </c>
      <c r="V29" s="30" t="s">
        <v>376</v>
      </c>
      <c r="W29" s="33" t="s">
        <v>397</v>
      </c>
      <c r="X29" s="33" t="s">
        <v>396</v>
      </c>
      <c r="Y29" t="str">
        <f t="shared" si="0"/>
        <v>28 (250 HP / 200KW)</v>
      </c>
    </row>
    <row r="30" spans="1:25" x14ac:dyDescent="0.3">
      <c r="A30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12F6A32-1A12</v>
      </c>
      <c r="C30" t="s">
        <v>422</v>
      </c>
      <c r="D30" t="s">
        <v>440</v>
      </c>
      <c r="E30" t="s">
        <v>425</v>
      </c>
      <c r="F30">
        <v>2</v>
      </c>
      <c r="G30" t="s">
        <v>426</v>
      </c>
      <c r="H30" t="s">
        <v>452</v>
      </c>
      <c r="I30" t="s">
        <v>453</v>
      </c>
      <c r="K30" t="str">
        <f>IF(Table4[[#This Row],[Type]] = "S6","8 kHz / 150% / 240%",IF(Table4[[#This Row],[Housing]] = 2,"8 kHz / 180% / 216%","4 kHz / 150% / 180%"))</f>
        <v>8 kHz / 180% / 216%</v>
      </c>
      <c r="L30" t="s">
        <v>429</v>
      </c>
      <c r="M30" t="s">
        <v>445</v>
      </c>
      <c r="N30" t="s">
        <v>443</v>
      </c>
      <c r="O30" t="s">
        <v>438</v>
      </c>
      <c r="P30" t="s">
        <v>439</v>
      </c>
      <c r="Q30">
        <v>17.5</v>
      </c>
      <c r="V30" s="30" t="s">
        <v>364</v>
      </c>
      <c r="W30" s="33" t="s">
        <v>398</v>
      </c>
      <c r="X30" s="33" t="s">
        <v>397</v>
      </c>
      <c r="Y30" t="str">
        <f t="shared" si="0"/>
        <v>29 (300 HP / 250KW)</v>
      </c>
    </row>
    <row r="31" spans="1:25" x14ac:dyDescent="0.3">
      <c r="A31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13F6K12-1A21</v>
      </c>
      <c r="B31" t="s">
        <v>352</v>
      </c>
      <c r="C31" t="s">
        <v>446</v>
      </c>
      <c r="D31" t="s">
        <v>440</v>
      </c>
      <c r="E31" t="s">
        <v>425</v>
      </c>
      <c r="F31">
        <v>2</v>
      </c>
      <c r="G31" t="s">
        <v>426</v>
      </c>
      <c r="H31" t="s">
        <v>451</v>
      </c>
      <c r="I31" t="s">
        <v>453</v>
      </c>
      <c r="K31" t="str">
        <f>IF(Table4[[#This Row],[Type]] = "S6","8 kHz / 150% / 240%",IF(Table4[[#This Row],[Housing]] = 2,"8 kHz / 180% / 216%","4 kHz / 150% / 180%"))</f>
        <v>8 kHz / 180% / 216%</v>
      </c>
      <c r="L31" t="s">
        <v>427</v>
      </c>
      <c r="M31" t="s">
        <v>436</v>
      </c>
      <c r="N31" t="s">
        <v>437</v>
      </c>
      <c r="O31" t="s">
        <v>438</v>
      </c>
      <c r="P31" t="s">
        <v>439</v>
      </c>
      <c r="Q31">
        <v>24</v>
      </c>
      <c r="V31" s="30" t="s">
        <v>377</v>
      </c>
      <c r="W31" s="33" t="s">
        <v>399</v>
      </c>
      <c r="X31" s="33" t="s">
        <v>417</v>
      </c>
      <c r="Y31" t="str">
        <f t="shared" si="0"/>
        <v>30 (400 HP / 315KW)</v>
      </c>
    </row>
    <row r="32" spans="1:25" x14ac:dyDescent="0.3">
      <c r="A32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13F6K12-1A22</v>
      </c>
      <c r="C32" t="s">
        <v>446</v>
      </c>
      <c r="D32" t="s">
        <v>440</v>
      </c>
      <c r="E32" t="s">
        <v>425</v>
      </c>
      <c r="F32">
        <v>2</v>
      </c>
      <c r="G32" t="s">
        <v>426</v>
      </c>
      <c r="H32" t="s">
        <v>452</v>
      </c>
      <c r="I32" t="s">
        <v>453</v>
      </c>
      <c r="K32" t="str">
        <f>IF(Table4[[#This Row],[Type]] = "S6","8 kHz / 150% / 240%",IF(Table4[[#This Row],[Housing]] = 2,"8 kHz / 180% / 216%","4 kHz / 150% / 180%"))</f>
        <v>8 kHz / 180% / 216%</v>
      </c>
      <c r="L32" t="s">
        <v>427</v>
      </c>
      <c r="M32" t="s">
        <v>436</v>
      </c>
      <c r="N32" t="s">
        <v>437</v>
      </c>
      <c r="O32" t="s">
        <v>438</v>
      </c>
      <c r="P32" t="s">
        <v>439</v>
      </c>
      <c r="Q32">
        <v>24</v>
      </c>
      <c r="V32" s="30" t="s">
        <v>365</v>
      </c>
      <c r="W32" s="33" t="s">
        <v>400</v>
      </c>
      <c r="X32" s="33" t="s">
        <v>418</v>
      </c>
      <c r="Y32" t="str">
        <f t="shared" si="0"/>
        <v>31 (450 HP / 355KW)</v>
      </c>
    </row>
    <row r="33" spans="1:25" x14ac:dyDescent="0.3">
      <c r="A33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13F6K12-1A11</v>
      </c>
      <c r="C33" t="s">
        <v>446</v>
      </c>
      <c r="D33" t="s">
        <v>440</v>
      </c>
      <c r="E33" t="s">
        <v>425</v>
      </c>
      <c r="F33">
        <v>2</v>
      </c>
      <c r="G33" t="s">
        <v>426</v>
      </c>
      <c r="H33" t="s">
        <v>451</v>
      </c>
      <c r="I33" t="s">
        <v>453</v>
      </c>
      <c r="K33" t="str">
        <f>IF(Table4[[#This Row],[Type]] = "S6","8 kHz / 150% / 240%",IF(Table4[[#This Row],[Housing]] = 2,"8 kHz / 180% / 216%","4 kHz / 150% / 180%"))</f>
        <v>8 kHz / 180% / 216%</v>
      </c>
      <c r="L33" t="s">
        <v>428</v>
      </c>
      <c r="M33" t="s">
        <v>436</v>
      </c>
      <c r="N33" t="s">
        <v>437</v>
      </c>
      <c r="O33" t="s">
        <v>438</v>
      </c>
      <c r="P33" t="s">
        <v>439</v>
      </c>
      <c r="Q33">
        <v>24</v>
      </c>
      <c r="V33" s="30" t="s">
        <v>378</v>
      </c>
      <c r="W33" s="33" t="s">
        <v>401</v>
      </c>
      <c r="X33" s="33" t="s">
        <v>399</v>
      </c>
      <c r="Y33" t="str">
        <f t="shared" si="0"/>
        <v>32 (500 HP / 400KW)</v>
      </c>
    </row>
    <row r="34" spans="1:25" x14ac:dyDescent="0.3">
      <c r="A34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13F6K12-1A12</v>
      </c>
      <c r="C34" t="s">
        <v>446</v>
      </c>
      <c r="D34" t="s">
        <v>440</v>
      </c>
      <c r="E34" t="s">
        <v>425</v>
      </c>
      <c r="F34">
        <v>2</v>
      </c>
      <c r="G34" t="s">
        <v>426</v>
      </c>
      <c r="H34" t="s">
        <v>452</v>
      </c>
      <c r="I34" t="s">
        <v>453</v>
      </c>
      <c r="K34" t="str">
        <f>IF(Table4[[#This Row],[Type]] = "S6","8 kHz / 150% / 240%",IF(Table4[[#This Row],[Housing]] = 2,"8 kHz / 180% / 216%","4 kHz / 150% / 180%"))</f>
        <v>8 kHz / 180% / 216%</v>
      </c>
      <c r="L34" t="s">
        <v>428</v>
      </c>
      <c r="M34" t="s">
        <v>436</v>
      </c>
      <c r="N34" t="s">
        <v>437</v>
      </c>
      <c r="O34" t="s">
        <v>438</v>
      </c>
      <c r="P34" t="s">
        <v>439</v>
      </c>
      <c r="Q34">
        <v>24</v>
      </c>
      <c r="V34" s="30" t="s">
        <v>366</v>
      </c>
      <c r="W34" s="33" t="s">
        <v>402</v>
      </c>
      <c r="X34" s="33" t="s">
        <v>400</v>
      </c>
      <c r="Y34" t="str">
        <f t="shared" si="0"/>
        <v>33 (600 HP / 450KW)</v>
      </c>
    </row>
    <row r="35" spans="1:25" x14ac:dyDescent="0.3">
      <c r="A35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13F6A12-1A11</v>
      </c>
      <c r="C35" t="s">
        <v>446</v>
      </c>
      <c r="D35" t="s">
        <v>440</v>
      </c>
      <c r="E35" t="s">
        <v>425</v>
      </c>
      <c r="F35">
        <v>2</v>
      </c>
      <c r="G35" t="s">
        <v>426</v>
      </c>
      <c r="H35" t="s">
        <v>451</v>
      </c>
      <c r="I35" t="s">
        <v>453</v>
      </c>
      <c r="K35" t="str">
        <f>IF(Table4[[#This Row],[Type]] = "S6","8 kHz / 150% / 240%",IF(Table4[[#This Row],[Housing]] = 2,"8 kHz / 180% / 216%","4 kHz / 150% / 180%"))</f>
        <v>8 kHz / 180% / 216%</v>
      </c>
      <c r="L35" t="s">
        <v>429</v>
      </c>
      <c r="M35" t="s">
        <v>444</v>
      </c>
      <c r="N35" t="s">
        <v>442</v>
      </c>
      <c r="O35" t="s">
        <v>438</v>
      </c>
      <c r="P35" t="s">
        <v>439</v>
      </c>
      <c r="Q35">
        <v>24</v>
      </c>
    </row>
    <row r="36" spans="1:25" x14ac:dyDescent="0.3">
      <c r="A36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13F6A32-1A11</v>
      </c>
      <c r="C36" t="s">
        <v>446</v>
      </c>
      <c r="D36" t="s">
        <v>440</v>
      </c>
      <c r="E36" t="s">
        <v>425</v>
      </c>
      <c r="F36">
        <v>2</v>
      </c>
      <c r="G36" t="s">
        <v>426</v>
      </c>
      <c r="H36" t="s">
        <v>451</v>
      </c>
      <c r="I36" t="s">
        <v>453</v>
      </c>
      <c r="K36" t="str">
        <f>IF(Table4[[#This Row],[Type]] = "S6","8 kHz / 150% / 240%",IF(Table4[[#This Row],[Housing]] = 2,"8 kHz / 180% / 216%","4 kHz / 150% / 180%"))</f>
        <v>8 kHz / 180% / 216%</v>
      </c>
      <c r="L36" t="s">
        <v>429</v>
      </c>
      <c r="M36" t="s">
        <v>445</v>
      </c>
      <c r="N36" t="s">
        <v>443</v>
      </c>
      <c r="O36" t="s">
        <v>438</v>
      </c>
      <c r="P36" t="s">
        <v>439</v>
      </c>
      <c r="Q36">
        <v>24</v>
      </c>
    </row>
    <row r="37" spans="1:25" x14ac:dyDescent="0.3">
      <c r="A37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13F6A12-1A12</v>
      </c>
      <c r="C37" t="s">
        <v>446</v>
      </c>
      <c r="D37" t="s">
        <v>440</v>
      </c>
      <c r="E37" t="s">
        <v>425</v>
      </c>
      <c r="F37">
        <v>2</v>
      </c>
      <c r="G37" t="s">
        <v>426</v>
      </c>
      <c r="H37" t="s">
        <v>452</v>
      </c>
      <c r="I37" t="s">
        <v>453</v>
      </c>
      <c r="K37" t="str">
        <f>IF(Table4[[#This Row],[Type]] = "S6","8 kHz / 150% / 240%",IF(Table4[[#This Row],[Housing]] = 2,"8 kHz / 180% / 216%","4 kHz / 150% / 180%"))</f>
        <v>8 kHz / 180% / 216%</v>
      </c>
      <c r="L37" t="s">
        <v>429</v>
      </c>
      <c r="M37" t="s">
        <v>444</v>
      </c>
      <c r="N37" t="s">
        <v>442</v>
      </c>
      <c r="O37" t="s">
        <v>438</v>
      </c>
      <c r="P37" t="s">
        <v>439</v>
      </c>
      <c r="Q37">
        <v>24</v>
      </c>
    </row>
    <row r="38" spans="1:25" x14ac:dyDescent="0.3">
      <c r="A38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13F6A32-1A12</v>
      </c>
      <c r="C38" t="s">
        <v>446</v>
      </c>
      <c r="D38" t="s">
        <v>440</v>
      </c>
      <c r="E38" t="s">
        <v>425</v>
      </c>
      <c r="F38">
        <v>2</v>
      </c>
      <c r="G38" t="s">
        <v>426</v>
      </c>
      <c r="H38" t="s">
        <v>452</v>
      </c>
      <c r="I38" t="s">
        <v>453</v>
      </c>
      <c r="K38" t="str">
        <f>IF(Table4[[#This Row],[Type]] = "S6","8 kHz / 150% / 240%",IF(Table4[[#This Row],[Housing]] = 2,"8 kHz / 180% / 216%","4 kHz / 150% / 180%"))</f>
        <v>8 kHz / 180% / 216%</v>
      </c>
      <c r="L38" t="s">
        <v>429</v>
      </c>
      <c r="M38" t="s">
        <v>445</v>
      </c>
      <c r="N38" t="s">
        <v>443</v>
      </c>
      <c r="O38" t="s">
        <v>438</v>
      </c>
      <c r="P38" t="s">
        <v>439</v>
      </c>
      <c r="Q38">
        <v>24</v>
      </c>
    </row>
    <row r="39" spans="1:25" x14ac:dyDescent="0.3">
      <c r="A39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14F6K12-1A21</v>
      </c>
      <c r="B39" t="s">
        <v>352</v>
      </c>
      <c r="C39" t="s">
        <v>447</v>
      </c>
      <c r="D39" t="s">
        <v>440</v>
      </c>
      <c r="E39" t="s">
        <v>425</v>
      </c>
      <c r="F39">
        <v>2</v>
      </c>
      <c r="G39" t="s">
        <v>426</v>
      </c>
      <c r="H39" t="s">
        <v>451</v>
      </c>
      <c r="I39" t="s">
        <v>453</v>
      </c>
      <c r="K39" t="str">
        <f>IF(Table4[[#This Row],[Type]] = "S6","8 kHz / 150% / 240%",IF(Table4[[#This Row],[Housing]] = 2,"8 kHz / 180% / 216%","4 kHz / 150% / 180%"))</f>
        <v>8 kHz / 180% / 216%</v>
      </c>
      <c r="L39" t="s">
        <v>427</v>
      </c>
      <c r="M39" t="s">
        <v>436</v>
      </c>
      <c r="N39" t="s">
        <v>437</v>
      </c>
      <c r="O39" t="s">
        <v>438</v>
      </c>
      <c r="P39" t="s">
        <v>439</v>
      </c>
      <c r="Q39">
        <v>33</v>
      </c>
    </row>
    <row r="40" spans="1:25" x14ac:dyDescent="0.3">
      <c r="A40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14F6K12-1A22</v>
      </c>
      <c r="C40" t="s">
        <v>447</v>
      </c>
      <c r="D40" t="s">
        <v>440</v>
      </c>
      <c r="E40" t="s">
        <v>425</v>
      </c>
      <c r="F40">
        <v>2</v>
      </c>
      <c r="G40" t="s">
        <v>426</v>
      </c>
      <c r="H40" t="s">
        <v>452</v>
      </c>
      <c r="I40" t="s">
        <v>453</v>
      </c>
      <c r="K40" t="str">
        <f>IF(Table4[[#This Row],[Type]] = "S6","8 kHz / 150% / 240%",IF(Table4[[#This Row],[Housing]] = 2,"8 kHz / 180% / 216%","4 kHz / 150% / 180%"))</f>
        <v>8 kHz / 180% / 216%</v>
      </c>
      <c r="L40" t="s">
        <v>427</v>
      </c>
      <c r="M40" t="s">
        <v>436</v>
      </c>
      <c r="N40" t="s">
        <v>437</v>
      </c>
      <c r="O40" t="s">
        <v>438</v>
      </c>
      <c r="P40" t="s">
        <v>439</v>
      </c>
      <c r="Q40">
        <v>33</v>
      </c>
    </row>
    <row r="41" spans="1:25" x14ac:dyDescent="0.3">
      <c r="A41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14F6K12-1A11</v>
      </c>
      <c r="C41" t="s">
        <v>447</v>
      </c>
      <c r="D41" t="s">
        <v>440</v>
      </c>
      <c r="E41" t="s">
        <v>425</v>
      </c>
      <c r="F41">
        <v>2</v>
      </c>
      <c r="G41" t="s">
        <v>426</v>
      </c>
      <c r="H41" t="s">
        <v>451</v>
      </c>
      <c r="I41" t="s">
        <v>453</v>
      </c>
      <c r="K41" t="str">
        <f>IF(Table4[[#This Row],[Type]] = "S6","8 kHz / 150% / 240%",IF(Table4[[#This Row],[Housing]] = 2,"8 kHz / 180% / 216%","4 kHz / 150% / 180%"))</f>
        <v>8 kHz / 180% / 216%</v>
      </c>
      <c r="L41" t="s">
        <v>428</v>
      </c>
      <c r="M41" t="s">
        <v>436</v>
      </c>
      <c r="N41" t="s">
        <v>437</v>
      </c>
      <c r="O41" t="s">
        <v>438</v>
      </c>
      <c r="P41" t="s">
        <v>439</v>
      </c>
      <c r="Q41">
        <v>33</v>
      </c>
    </row>
    <row r="42" spans="1:25" x14ac:dyDescent="0.3">
      <c r="A42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14F6K12-1A12</v>
      </c>
      <c r="C42" t="s">
        <v>447</v>
      </c>
      <c r="D42" t="s">
        <v>440</v>
      </c>
      <c r="E42" t="s">
        <v>425</v>
      </c>
      <c r="F42">
        <v>2</v>
      </c>
      <c r="G42" t="s">
        <v>426</v>
      </c>
      <c r="H42" t="s">
        <v>452</v>
      </c>
      <c r="I42" t="s">
        <v>453</v>
      </c>
      <c r="K42" t="str">
        <f>IF(Table4[[#This Row],[Type]] = "S6","8 kHz / 150% / 240%",IF(Table4[[#This Row],[Housing]] = 2,"8 kHz / 180% / 216%","4 kHz / 150% / 180%"))</f>
        <v>8 kHz / 180% / 216%</v>
      </c>
      <c r="L42" t="s">
        <v>428</v>
      </c>
      <c r="M42" t="s">
        <v>436</v>
      </c>
      <c r="N42" t="s">
        <v>437</v>
      </c>
      <c r="O42" t="s">
        <v>438</v>
      </c>
      <c r="P42" t="s">
        <v>439</v>
      </c>
      <c r="Q42">
        <v>33</v>
      </c>
    </row>
    <row r="43" spans="1:25" x14ac:dyDescent="0.3">
      <c r="A43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14F6A12-1A11</v>
      </c>
      <c r="C43" t="s">
        <v>447</v>
      </c>
      <c r="D43" t="s">
        <v>440</v>
      </c>
      <c r="E43" t="s">
        <v>425</v>
      </c>
      <c r="F43">
        <v>2</v>
      </c>
      <c r="G43" t="s">
        <v>426</v>
      </c>
      <c r="H43" t="s">
        <v>451</v>
      </c>
      <c r="I43" t="s">
        <v>453</v>
      </c>
      <c r="K43" t="str">
        <f>IF(Table4[[#This Row],[Type]] = "S6","8 kHz / 150% / 240%",IF(Table4[[#This Row],[Housing]] = 2,"8 kHz / 180% / 216%","4 kHz / 150% / 180%"))</f>
        <v>8 kHz / 180% / 216%</v>
      </c>
      <c r="L43" t="s">
        <v>429</v>
      </c>
      <c r="M43" t="s">
        <v>444</v>
      </c>
      <c r="N43" t="s">
        <v>442</v>
      </c>
      <c r="O43" t="s">
        <v>438</v>
      </c>
      <c r="P43" t="s">
        <v>439</v>
      </c>
      <c r="Q43">
        <v>33</v>
      </c>
    </row>
    <row r="44" spans="1:25" x14ac:dyDescent="0.3">
      <c r="A44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14F6A32-1A11</v>
      </c>
      <c r="C44" t="s">
        <v>447</v>
      </c>
      <c r="D44" t="s">
        <v>440</v>
      </c>
      <c r="E44" t="s">
        <v>425</v>
      </c>
      <c r="F44">
        <v>2</v>
      </c>
      <c r="G44" t="s">
        <v>426</v>
      </c>
      <c r="H44" t="s">
        <v>451</v>
      </c>
      <c r="I44" t="s">
        <v>453</v>
      </c>
      <c r="K44" t="str">
        <f>IF(Table4[[#This Row],[Type]] = "S6","8 kHz / 150% / 240%",IF(Table4[[#This Row],[Housing]] = 2,"8 kHz / 180% / 216%","4 kHz / 150% / 180%"))</f>
        <v>8 kHz / 180% / 216%</v>
      </c>
      <c r="L44" t="s">
        <v>429</v>
      </c>
      <c r="M44" t="s">
        <v>445</v>
      </c>
      <c r="N44" t="s">
        <v>443</v>
      </c>
      <c r="O44" t="s">
        <v>438</v>
      </c>
      <c r="P44" t="s">
        <v>439</v>
      </c>
      <c r="Q44">
        <v>33</v>
      </c>
    </row>
    <row r="45" spans="1:25" x14ac:dyDescent="0.3">
      <c r="A45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14F6A12-1A12</v>
      </c>
      <c r="C45" t="s">
        <v>447</v>
      </c>
      <c r="D45" t="s">
        <v>440</v>
      </c>
      <c r="E45" t="s">
        <v>425</v>
      </c>
      <c r="F45">
        <v>2</v>
      </c>
      <c r="G45" t="s">
        <v>426</v>
      </c>
      <c r="H45" t="s">
        <v>452</v>
      </c>
      <c r="I45" t="s">
        <v>453</v>
      </c>
      <c r="K45" t="str">
        <f>IF(Table4[[#This Row],[Type]] = "S6","8 kHz / 150% / 240%",IF(Table4[[#This Row],[Housing]] = 2,"8 kHz / 180% / 216%","4 kHz / 150% / 180%"))</f>
        <v>8 kHz / 180% / 216%</v>
      </c>
      <c r="L45" t="s">
        <v>429</v>
      </c>
      <c r="M45" t="s">
        <v>444</v>
      </c>
      <c r="N45" t="s">
        <v>442</v>
      </c>
      <c r="O45" t="s">
        <v>438</v>
      </c>
      <c r="P45" t="s">
        <v>439</v>
      </c>
      <c r="Q45">
        <v>33</v>
      </c>
    </row>
    <row r="46" spans="1:25" x14ac:dyDescent="0.3">
      <c r="A46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"A" &amp; IF(Table4[[#This Row],[Control]] = "K (VARAN)",2,1) &amp; IF(Table4[[#This Row],[Heatsink]] = "Panel Mount",1,2) + IF(Table4[[#This Row],[Liquid Cooled]] = "Air Cooled",0,2)</f>
        <v>14F6A32-1A12</v>
      </c>
      <c r="C46" t="s">
        <v>447</v>
      </c>
      <c r="D46" t="s">
        <v>440</v>
      </c>
      <c r="E46" t="s">
        <v>425</v>
      </c>
      <c r="F46">
        <v>2</v>
      </c>
      <c r="G46" t="s">
        <v>426</v>
      </c>
      <c r="H46" t="s">
        <v>452</v>
      </c>
      <c r="I46" t="s">
        <v>453</v>
      </c>
      <c r="K46" t="str">
        <f>IF(Table4[[#This Row],[Type]] = "S6","8 kHz / 150% / 240%",IF(Table4[[#This Row],[Housing]] = 2,"8 kHz / 180% / 216%","4 kHz / 150% / 180%"))</f>
        <v>8 kHz / 180% / 216%</v>
      </c>
      <c r="L46" t="s">
        <v>429</v>
      </c>
      <c r="M46" t="s">
        <v>445</v>
      </c>
      <c r="N46" t="s">
        <v>443</v>
      </c>
      <c r="O46" t="s">
        <v>438</v>
      </c>
      <c r="P46" t="s">
        <v>439</v>
      </c>
      <c r="Q46">
        <v>33</v>
      </c>
    </row>
    <row r="48" spans="1:25" x14ac:dyDescent="0.3">
      <c r="A48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18F6K14-1521</v>
      </c>
      <c r="B48" t="s">
        <v>352</v>
      </c>
      <c r="C48" t="s">
        <v>448</v>
      </c>
      <c r="D48" t="s">
        <v>440</v>
      </c>
      <c r="E48" t="s">
        <v>425</v>
      </c>
      <c r="F48">
        <v>4</v>
      </c>
      <c r="G48" t="s">
        <v>426</v>
      </c>
      <c r="H48" t="s">
        <v>451</v>
      </c>
      <c r="I48" t="s">
        <v>453</v>
      </c>
      <c r="K48" t="str">
        <f>IF(Table4[[#This Row],[Type]] = "S6","8 kHz / 150% / 240%",IF(Table4[[#This Row],[Housing]] = 2,"8 kHz / 180% / 216%","4 kHz / 150% / 180%"))</f>
        <v>4 kHz / 150% / 180%</v>
      </c>
      <c r="L48" t="s">
        <v>427</v>
      </c>
      <c r="M48" t="s">
        <v>436</v>
      </c>
      <c r="N48" t="s">
        <v>437</v>
      </c>
      <c r="O48" t="s">
        <v>434</v>
      </c>
      <c r="P48" t="s">
        <v>455</v>
      </c>
      <c r="Q48">
        <v>85</v>
      </c>
    </row>
    <row r="49" spans="1:17" x14ac:dyDescent="0.3">
      <c r="A49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18F6K14-1522</v>
      </c>
      <c r="C49" t="s">
        <v>448</v>
      </c>
      <c r="D49" t="s">
        <v>440</v>
      </c>
      <c r="E49" t="s">
        <v>425</v>
      </c>
      <c r="F49">
        <v>4</v>
      </c>
      <c r="G49" t="s">
        <v>426</v>
      </c>
      <c r="H49" t="s">
        <v>452</v>
      </c>
      <c r="I49" t="s">
        <v>453</v>
      </c>
      <c r="K49" t="str">
        <f>IF(Table4[[#This Row],[Type]] = "S6","8 kHz / 150% / 240%",IF(Table4[[#This Row],[Housing]] = 2,"8 kHz / 180% / 216%","4 kHz / 150% / 180%"))</f>
        <v>4 kHz / 150% / 180%</v>
      </c>
      <c r="L49" t="s">
        <v>427</v>
      </c>
      <c r="M49" t="s">
        <v>436</v>
      </c>
      <c r="N49" t="s">
        <v>437</v>
      </c>
      <c r="O49" t="s">
        <v>434</v>
      </c>
      <c r="P49" t="s">
        <v>455</v>
      </c>
      <c r="Q49">
        <v>85</v>
      </c>
    </row>
    <row r="50" spans="1:17" x14ac:dyDescent="0.3">
      <c r="A50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18F6K14-1523</v>
      </c>
      <c r="C50" t="s">
        <v>448</v>
      </c>
      <c r="D50" t="s">
        <v>440</v>
      </c>
      <c r="E50" t="s">
        <v>425</v>
      </c>
      <c r="F50">
        <v>4</v>
      </c>
      <c r="G50" t="s">
        <v>426</v>
      </c>
      <c r="H50" t="s">
        <v>451</v>
      </c>
      <c r="I50" t="s">
        <v>449</v>
      </c>
      <c r="K50" t="str">
        <f>IF(Table4[[#This Row],[Type]] = "S6","8 kHz / 150% / 240%",IF(Table4[[#This Row],[Housing]] = 2,"8 kHz / 180% / 216%","4 kHz / 150% / 180%"))</f>
        <v>4 kHz / 150% / 180%</v>
      </c>
      <c r="L50" t="s">
        <v>427</v>
      </c>
      <c r="M50" t="s">
        <v>436</v>
      </c>
      <c r="N50" t="s">
        <v>437</v>
      </c>
      <c r="O50" t="s">
        <v>434</v>
      </c>
      <c r="P50" t="s">
        <v>455</v>
      </c>
      <c r="Q50">
        <v>85</v>
      </c>
    </row>
    <row r="51" spans="1:17" x14ac:dyDescent="0.3">
      <c r="A51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18F6K14-1524</v>
      </c>
      <c r="C51" t="s">
        <v>448</v>
      </c>
      <c r="D51" t="s">
        <v>440</v>
      </c>
      <c r="E51" t="s">
        <v>425</v>
      </c>
      <c r="F51">
        <v>4</v>
      </c>
      <c r="G51" t="s">
        <v>426</v>
      </c>
      <c r="H51" t="s">
        <v>452</v>
      </c>
      <c r="I51" t="s">
        <v>449</v>
      </c>
      <c r="K51" t="str">
        <f>IF(Table4[[#This Row],[Type]] = "S6","8 kHz / 150% / 240%",IF(Table4[[#This Row],[Housing]] = 2,"8 kHz / 180% / 216%","4 kHz / 150% / 180%"))</f>
        <v>4 kHz / 150% / 180%</v>
      </c>
      <c r="L51" t="s">
        <v>427</v>
      </c>
      <c r="M51" t="s">
        <v>436</v>
      </c>
      <c r="N51" t="s">
        <v>437</v>
      </c>
      <c r="O51" t="s">
        <v>434</v>
      </c>
      <c r="P51" t="s">
        <v>455</v>
      </c>
      <c r="Q51">
        <v>85</v>
      </c>
    </row>
    <row r="52" spans="1:17" x14ac:dyDescent="0.3">
      <c r="A52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18F6K14-1511</v>
      </c>
      <c r="C52" t="s">
        <v>448</v>
      </c>
      <c r="D52" t="s">
        <v>440</v>
      </c>
      <c r="E52" t="s">
        <v>425</v>
      </c>
      <c r="F52">
        <v>4</v>
      </c>
      <c r="G52" t="s">
        <v>426</v>
      </c>
      <c r="H52" t="s">
        <v>451</v>
      </c>
      <c r="I52" t="s">
        <v>453</v>
      </c>
      <c r="K52" t="str">
        <f>IF(Table4[[#This Row],[Type]] = "S6","8 kHz / 150% / 240%",IF(Table4[[#This Row],[Housing]] = 2,"8 kHz / 180% / 216%","4 kHz / 150% / 180%"))</f>
        <v>4 kHz / 150% / 180%</v>
      </c>
      <c r="L52" t="s">
        <v>428</v>
      </c>
      <c r="M52" t="s">
        <v>436</v>
      </c>
      <c r="N52" t="s">
        <v>437</v>
      </c>
      <c r="O52" t="s">
        <v>434</v>
      </c>
      <c r="P52" t="s">
        <v>455</v>
      </c>
      <c r="Q52">
        <v>85</v>
      </c>
    </row>
    <row r="53" spans="1:17" x14ac:dyDescent="0.3">
      <c r="A53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18F6K14-1512</v>
      </c>
      <c r="C53" t="s">
        <v>448</v>
      </c>
      <c r="D53" t="s">
        <v>440</v>
      </c>
      <c r="E53" t="s">
        <v>425</v>
      </c>
      <c r="F53">
        <v>4</v>
      </c>
      <c r="G53" t="s">
        <v>426</v>
      </c>
      <c r="H53" t="s">
        <v>452</v>
      </c>
      <c r="I53" t="s">
        <v>453</v>
      </c>
      <c r="K53" t="str">
        <f>IF(Table4[[#This Row],[Type]] = "S6","8 kHz / 150% / 240%",IF(Table4[[#This Row],[Housing]] = 2,"8 kHz / 180% / 216%","4 kHz / 150% / 180%"))</f>
        <v>4 kHz / 150% / 180%</v>
      </c>
      <c r="L53" t="s">
        <v>428</v>
      </c>
      <c r="M53" t="s">
        <v>436</v>
      </c>
      <c r="N53" t="s">
        <v>437</v>
      </c>
      <c r="O53" t="s">
        <v>434</v>
      </c>
      <c r="P53" t="s">
        <v>455</v>
      </c>
      <c r="Q53">
        <v>85</v>
      </c>
    </row>
    <row r="54" spans="1:17" x14ac:dyDescent="0.3">
      <c r="A54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18F6K14-1513</v>
      </c>
      <c r="C54" t="s">
        <v>448</v>
      </c>
      <c r="D54" t="s">
        <v>440</v>
      </c>
      <c r="E54" t="s">
        <v>425</v>
      </c>
      <c r="F54">
        <v>4</v>
      </c>
      <c r="G54" t="s">
        <v>426</v>
      </c>
      <c r="H54" t="s">
        <v>451</v>
      </c>
      <c r="I54" t="s">
        <v>449</v>
      </c>
      <c r="K54" t="str">
        <f>IF(Table4[[#This Row],[Type]] = "S6","8 kHz / 150% / 240%",IF(Table4[[#This Row],[Housing]] = 2,"8 kHz / 180% / 216%","4 kHz / 150% / 180%"))</f>
        <v>4 kHz / 150% / 180%</v>
      </c>
      <c r="L54" t="s">
        <v>428</v>
      </c>
      <c r="M54" t="s">
        <v>436</v>
      </c>
      <c r="N54" t="s">
        <v>437</v>
      </c>
      <c r="O54" t="s">
        <v>434</v>
      </c>
      <c r="P54" t="s">
        <v>455</v>
      </c>
      <c r="Q54">
        <v>85</v>
      </c>
    </row>
    <row r="55" spans="1:17" x14ac:dyDescent="0.3">
      <c r="A55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18F6K14-1514</v>
      </c>
      <c r="C55" t="s">
        <v>448</v>
      </c>
      <c r="D55" t="s">
        <v>440</v>
      </c>
      <c r="E55" t="s">
        <v>425</v>
      </c>
      <c r="F55">
        <v>4</v>
      </c>
      <c r="G55" t="s">
        <v>426</v>
      </c>
      <c r="H55" t="s">
        <v>452</v>
      </c>
      <c r="I55" t="s">
        <v>449</v>
      </c>
      <c r="K55" t="str">
        <f>IF(Table4[[#This Row],[Type]] = "S6","8 kHz / 150% / 240%",IF(Table4[[#This Row],[Housing]] = 2,"8 kHz / 180% / 216%","4 kHz / 150% / 180%"))</f>
        <v>4 kHz / 150% / 180%</v>
      </c>
      <c r="L55" t="s">
        <v>428</v>
      </c>
      <c r="M55" t="s">
        <v>436</v>
      </c>
      <c r="N55" t="s">
        <v>437</v>
      </c>
      <c r="O55" t="s">
        <v>434</v>
      </c>
      <c r="P55" t="s">
        <v>455</v>
      </c>
      <c r="Q55">
        <v>85</v>
      </c>
    </row>
    <row r="56" spans="1:17" x14ac:dyDescent="0.3">
      <c r="A56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18F6A14-1511</v>
      </c>
      <c r="C56" t="s">
        <v>448</v>
      </c>
      <c r="D56" t="s">
        <v>440</v>
      </c>
      <c r="E56" t="s">
        <v>425</v>
      </c>
      <c r="F56">
        <v>4</v>
      </c>
      <c r="G56" t="s">
        <v>426</v>
      </c>
      <c r="H56" t="s">
        <v>451</v>
      </c>
      <c r="I56" t="s">
        <v>453</v>
      </c>
      <c r="K56" t="str">
        <f>IF(Table4[[#This Row],[Type]] = "S6","8 kHz / 150% / 240%",IF(Table4[[#This Row],[Housing]] = 2,"8 kHz / 180% / 216%","4 kHz / 150% / 180%"))</f>
        <v>4 kHz / 150% / 180%</v>
      </c>
      <c r="L56" t="s">
        <v>429</v>
      </c>
      <c r="M56" t="s">
        <v>444</v>
      </c>
      <c r="N56" t="s">
        <v>442</v>
      </c>
      <c r="O56" t="s">
        <v>434</v>
      </c>
      <c r="P56" t="s">
        <v>455</v>
      </c>
      <c r="Q56">
        <v>85</v>
      </c>
    </row>
    <row r="57" spans="1:17" x14ac:dyDescent="0.3">
      <c r="A57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18F6A14-1512</v>
      </c>
      <c r="C57" t="s">
        <v>448</v>
      </c>
      <c r="D57" t="s">
        <v>440</v>
      </c>
      <c r="E57" t="s">
        <v>425</v>
      </c>
      <c r="F57">
        <v>4</v>
      </c>
      <c r="G57" t="s">
        <v>426</v>
      </c>
      <c r="H57" t="s">
        <v>452</v>
      </c>
      <c r="I57" t="s">
        <v>453</v>
      </c>
      <c r="K57" t="str">
        <f>IF(Table4[[#This Row],[Type]] = "S6","8 kHz / 150% / 240%",IF(Table4[[#This Row],[Housing]] = 2,"8 kHz / 180% / 216%","4 kHz / 150% / 180%"))</f>
        <v>4 kHz / 150% / 180%</v>
      </c>
      <c r="L57" t="s">
        <v>429</v>
      </c>
      <c r="M57" t="s">
        <v>444</v>
      </c>
      <c r="N57" t="s">
        <v>442</v>
      </c>
      <c r="O57" t="s">
        <v>434</v>
      </c>
      <c r="P57" t="s">
        <v>455</v>
      </c>
      <c r="Q57">
        <v>85</v>
      </c>
    </row>
    <row r="58" spans="1:17" x14ac:dyDescent="0.3">
      <c r="A58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18F6A14-1513</v>
      </c>
      <c r="C58" t="s">
        <v>448</v>
      </c>
      <c r="D58" t="s">
        <v>440</v>
      </c>
      <c r="E58" t="s">
        <v>425</v>
      </c>
      <c r="F58">
        <v>4</v>
      </c>
      <c r="G58" t="s">
        <v>426</v>
      </c>
      <c r="H58" t="s">
        <v>451</v>
      </c>
      <c r="I58" t="s">
        <v>449</v>
      </c>
      <c r="K58" t="str">
        <f>IF(Table4[[#This Row],[Type]] = "S6","8 kHz / 150% / 240%",IF(Table4[[#This Row],[Housing]] = 2,"8 kHz / 180% / 216%","4 kHz / 150% / 180%"))</f>
        <v>4 kHz / 150% / 180%</v>
      </c>
      <c r="L58" t="s">
        <v>429</v>
      </c>
      <c r="M58" t="s">
        <v>444</v>
      </c>
      <c r="N58" t="s">
        <v>442</v>
      </c>
      <c r="O58" t="s">
        <v>434</v>
      </c>
      <c r="P58" t="s">
        <v>455</v>
      </c>
      <c r="Q58">
        <v>85</v>
      </c>
    </row>
    <row r="59" spans="1:17" x14ac:dyDescent="0.3">
      <c r="A59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18F6A14-1514</v>
      </c>
      <c r="C59" t="s">
        <v>448</v>
      </c>
      <c r="D59" t="s">
        <v>440</v>
      </c>
      <c r="E59" t="s">
        <v>425</v>
      </c>
      <c r="F59">
        <v>4</v>
      </c>
      <c r="G59" t="s">
        <v>426</v>
      </c>
      <c r="H59" t="s">
        <v>452</v>
      </c>
      <c r="I59" t="s">
        <v>449</v>
      </c>
      <c r="K59" t="str">
        <f>IF(Table4[[#This Row],[Type]] = "S6","8 kHz / 150% / 240%",IF(Table4[[#This Row],[Housing]] = 2,"8 kHz / 180% / 216%","4 kHz / 150% / 180%"))</f>
        <v>4 kHz / 150% / 180%</v>
      </c>
      <c r="L59" t="s">
        <v>429</v>
      </c>
      <c r="M59" t="s">
        <v>444</v>
      </c>
      <c r="N59" t="s">
        <v>442</v>
      </c>
      <c r="O59" t="s">
        <v>434</v>
      </c>
      <c r="P59" t="s">
        <v>455</v>
      </c>
      <c r="Q59">
        <v>85</v>
      </c>
    </row>
    <row r="60" spans="1:17" x14ac:dyDescent="0.3">
      <c r="A60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18F6A34-1511</v>
      </c>
      <c r="C60" t="s">
        <v>448</v>
      </c>
      <c r="D60" t="s">
        <v>440</v>
      </c>
      <c r="E60" t="s">
        <v>425</v>
      </c>
      <c r="F60">
        <v>4</v>
      </c>
      <c r="G60" t="s">
        <v>426</v>
      </c>
      <c r="H60" t="s">
        <v>451</v>
      </c>
      <c r="I60" t="s">
        <v>453</v>
      </c>
      <c r="K60" t="str">
        <f>IF(Table4[[#This Row],[Type]] = "S6","8 kHz / 150% / 240%",IF(Table4[[#This Row],[Housing]] = 2,"8 kHz / 180% / 216%","4 kHz / 150% / 180%"))</f>
        <v>4 kHz / 150% / 180%</v>
      </c>
      <c r="L60" t="s">
        <v>429</v>
      </c>
      <c r="M60" t="s">
        <v>445</v>
      </c>
      <c r="N60" t="s">
        <v>443</v>
      </c>
      <c r="O60" t="s">
        <v>434</v>
      </c>
      <c r="P60" t="s">
        <v>455</v>
      </c>
      <c r="Q60">
        <v>85</v>
      </c>
    </row>
    <row r="61" spans="1:17" x14ac:dyDescent="0.3">
      <c r="A61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18F6A34-1512</v>
      </c>
      <c r="C61" t="s">
        <v>448</v>
      </c>
      <c r="D61" t="s">
        <v>440</v>
      </c>
      <c r="E61" t="s">
        <v>425</v>
      </c>
      <c r="F61">
        <v>4</v>
      </c>
      <c r="G61" t="s">
        <v>426</v>
      </c>
      <c r="H61" t="s">
        <v>452</v>
      </c>
      <c r="I61" t="s">
        <v>453</v>
      </c>
      <c r="K61" t="str">
        <f>IF(Table4[[#This Row],[Type]] = "S6","8 kHz / 150% / 240%",IF(Table4[[#This Row],[Housing]] = 2,"8 kHz / 180% / 216%","4 kHz / 150% / 180%"))</f>
        <v>4 kHz / 150% / 180%</v>
      </c>
      <c r="L61" t="s">
        <v>429</v>
      </c>
      <c r="M61" t="s">
        <v>445</v>
      </c>
      <c r="N61" t="s">
        <v>443</v>
      </c>
      <c r="O61" t="s">
        <v>434</v>
      </c>
      <c r="P61" t="s">
        <v>455</v>
      </c>
      <c r="Q61">
        <v>85</v>
      </c>
    </row>
    <row r="62" spans="1:17" x14ac:dyDescent="0.3">
      <c r="A62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18F6A34-1513</v>
      </c>
      <c r="C62" t="s">
        <v>448</v>
      </c>
      <c r="D62" t="s">
        <v>440</v>
      </c>
      <c r="E62" t="s">
        <v>425</v>
      </c>
      <c r="F62">
        <v>4</v>
      </c>
      <c r="G62" t="s">
        <v>426</v>
      </c>
      <c r="H62" t="s">
        <v>451</v>
      </c>
      <c r="I62" t="s">
        <v>449</v>
      </c>
      <c r="K62" t="str">
        <f>IF(Table4[[#This Row],[Type]] = "S6","8 kHz / 150% / 240%",IF(Table4[[#This Row],[Housing]] = 2,"8 kHz / 180% / 216%","4 kHz / 150% / 180%"))</f>
        <v>4 kHz / 150% / 180%</v>
      </c>
      <c r="L62" t="s">
        <v>429</v>
      </c>
      <c r="M62" t="s">
        <v>445</v>
      </c>
      <c r="N62" t="s">
        <v>443</v>
      </c>
      <c r="O62" t="s">
        <v>434</v>
      </c>
      <c r="P62" t="s">
        <v>455</v>
      </c>
      <c r="Q62">
        <v>85</v>
      </c>
    </row>
    <row r="63" spans="1:17" ht="16.8" customHeight="1" x14ac:dyDescent="0.3">
      <c r="A63" t="str">
        <f>LEFT(Table4[[#This Row],[Power]],2) &amp; Table4[[#This Row],[Type]] &amp; LEFT(Table4[[#This Row],[Control]],1) &amp; LEFT(Table4[[#This Row],[Safety]],1) &amp; Table4[[#This Row],[Housing]] &amp; "-" &amp; IF(Table4[[#This Row],[Internal_filter]] = "No",1,3) &amp; "5" &amp; IF(Table4[[#This Row],[Control]] = "K (VARAN)",2,1) &amp; IF(Table4[[#This Row],[Heatsink]] = "Panel Mount",1,2) + IF(Table4[[#This Row],[Liquid Cooled]] = "Air Cooled",0,2)</f>
        <v>18F6A34-1514</v>
      </c>
      <c r="C63" t="s">
        <v>448</v>
      </c>
      <c r="D63" t="s">
        <v>440</v>
      </c>
      <c r="E63" t="s">
        <v>425</v>
      </c>
      <c r="F63">
        <v>4</v>
      </c>
      <c r="G63" t="s">
        <v>426</v>
      </c>
      <c r="H63" t="s">
        <v>452</v>
      </c>
      <c r="I63" t="s">
        <v>449</v>
      </c>
      <c r="K63" t="str">
        <f>IF(Table4[[#This Row],[Type]] = "S6","8 kHz / 150% / 240%",IF(Table4[[#This Row],[Housing]] = 2,"8 kHz / 180% / 216%","4 kHz / 150% / 180%"))</f>
        <v>4 kHz / 150% / 180%</v>
      </c>
      <c r="L63" t="s">
        <v>429</v>
      </c>
      <c r="M63" t="s">
        <v>445</v>
      </c>
      <c r="N63" t="s">
        <v>443</v>
      </c>
      <c r="O63" t="s">
        <v>434</v>
      </c>
      <c r="P63" t="s">
        <v>455</v>
      </c>
      <c r="Q63">
        <v>85</v>
      </c>
    </row>
    <row r="64" spans="1:17" ht="16.8" customHeight="1" x14ac:dyDescent="0.3"/>
    <row r="66" spans="1:13" x14ac:dyDescent="0.3">
      <c r="A66" t="str" cm="1">
        <f t="array" ref="A66">LEFT(Table4[[#This Row],[Power]],2) &amp; Table4[[#This Row],[Type]] &amp; LEFT(Table4[[#This Row],[Control]],1) &amp; LEFT(Table4[[#This Row],[Safety]],1) &amp; Table4[[#This Row],[Housing]] &amp;                                                                           "-" &amp; IF(Table4[[#This Row],[Voltage]] = "230V 3PH",IF(Table4[[#This Row],[gtr7]] = "with",1,2),IF(Table4[[#This Row],[gtr7]] = "with",3,4)) &amp;                                                                          MATCH(Table4[[#This Row],[Overload]],$Z$1:$Z$15,0)-1 &amp;                                                                                                                                                        IF(LEFT(Table4[[#This Row],[Control]],1) = "K",MATCH(Table4[[#This Row],[Control]],$AA$2:$AA$3,0),IF(LEFT(Table4[[#This Row],[Control]],1) = "A",MATCH(Table4[[#This Row],[Control]],$AB$2:$AB$2,0), IF(LEFT(Table4[[#This Row],[Control]],1) = "P",MATCH(Table4[[#This Row],[Control]],$AC$1:$AC$7,0)-1))) &amp;                                                                                                                                        MATCH(1, ($AD$2:$AD$10=Table4[[#This Row],[Liquid Cooled]])*($AE$2:$AE$10=Table4[[#This Row],[Heatsink]])*($AF$2:$AF$10=Table4[[#This Row],[Sub Mounted Braking Resistors]]), 0)</f>
        <v>21F6K16-4624</v>
      </c>
      <c r="B66" t="s">
        <v>350</v>
      </c>
      <c r="C66" t="s">
        <v>479</v>
      </c>
      <c r="D66" t="s">
        <v>440</v>
      </c>
      <c r="E66" t="s">
        <v>425</v>
      </c>
      <c r="F66">
        <v>6</v>
      </c>
      <c r="G66" t="s">
        <v>457</v>
      </c>
      <c r="H66" t="s">
        <v>452</v>
      </c>
      <c r="I66" t="s">
        <v>449</v>
      </c>
      <c r="J66" t="s">
        <v>450</v>
      </c>
      <c r="K66" t="s">
        <v>464</v>
      </c>
      <c r="L66" t="s">
        <v>427</v>
      </c>
      <c r="M66" t="s">
        <v>436</v>
      </c>
    </row>
  </sheetData>
  <phoneticPr fontId="9" type="noConversion"/>
  <dataValidations count="8">
    <dataValidation type="list" allowBlank="1" showInputMessage="1" showErrorMessage="1" sqref="B1:B2 B8:B9 B11:B66" xr:uid="{4562212C-9EDB-4A30-AD3D-BC189753B156}">
      <formula1>"230V 1PH, 230V 3PH, 480V 3PH"</formula1>
    </dataValidation>
    <dataValidation type="list" allowBlank="1" showInputMessage="1" showErrorMessage="1" sqref="E1:E66" xr:uid="{573F1DEC-DA73-4929-ACF3-A477811AC3C5}">
      <formula1>"Yes, No"</formula1>
    </dataValidation>
    <dataValidation type="list" allowBlank="1" showInputMessage="1" showErrorMessage="1" sqref="D1:D66" xr:uid="{1DDE38CA-974D-4759-9CEC-08BCFB065473}">
      <formula1>"S6,F6"</formula1>
    </dataValidation>
    <dataValidation type="list" allowBlank="1" showInputMessage="1" showErrorMessage="1" sqref="F1:F66" xr:uid="{A7AE4D46-BBE8-4088-BD18-59B179267C9F}">
      <formula1>"2,3,4,5,6,7,8,9"</formula1>
    </dataValidation>
    <dataValidation type="list" allowBlank="1" showInputMessage="1" showErrorMessage="1" sqref="C1:C66" xr:uid="{4CFFCCBF-8CB2-4ED3-8968-D8D8A7034852}">
      <formula1>$Y$1:$Y$34</formula1>
    </dataValidation>
    <dataValidation type="list" allowBlank="1" showInputMessage="1" showErrorMessage="1" sqref="L1:L66" xr:uid="{5DAEAFDB-54AE-41FE-B291-AFC488689C09}">
      <formula1>"K (VARAN), K (EtherCAT), A (Multi-Fieldbus)"</formula1>
    </dataValidation>
    <dataValidation type="list" allowBlank="1" showInputMessage="1" showErrorMessage="1" sqref="I2:I66" xr:uid="{65861626-2DAA-48CA-9D70-9D083DF63752}">
      <formula1>$S$1:$S$2</formula1>
    </dataValidation>
    <dataValidation type="list" allowBlank="1" showInputMessage="1" showErrorMessage="1" sqref="H1:H66" xr:uid="{3FD0D27A-D40F-4FAA-B513-FE07755B2BF9}">
      <formula1>$T$1:$T$2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KEB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Glaser, Conner</dc:creator>
  <cp:lastModifiedBy>Glaser, Conner</cp:lastModifiedBy>
  <dcterms:created xsi:type="dcterms:W3CDTF">2025-06-30T21:41:47Z</dcterms:created>
  <dcterms:modified xsi:type="dcterms:W3CDTF">2025-07-07T21:04:11Z</dcterms:modified>
</cp:coreProperties>
</file>