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Projects\KebnoaLogger\"/>
    </mc:Choice>
  </mc:AlternateContent>
  <xr:revisionPtr revIDLastSave="0" documentId="13_ncr:1_{796C0EEE-D2FC-4513-8D3B-B1DDD97AE571}" xr6:coauthVersionLast="40" xr6:coauthVersionMax="40" xr10:uidLastSave="{00000000-0000-0000-0000-000000000000}"/>
  <bookViews>
    <workbookView xWindow="930" yWindow="0" windowWidth="20880" windowHeight="8370" activeTab="1" xr2:uid="{11334C14-5525-447E-AA0A-817D0A64BFD5}"/>
  </bookViews>
  <sheets>
    <sheet name="Features" sheetId="2" r:id="rId1"/>
    <sheet name="Labels" sheetId="3" r:id="rId2"/>
    <sheet name="Sheet1" sheetId="1" r:id="rId3"/>
  </sheets>
  <definedNames>
    <definedName name="ExternalData_1" localSheetId="0" hidden="1">Features!$A$1:$BR$129</definedName>
    <definedName name="ExternalData_1" localSheetId="1" hidden="1">Labels!$A$1:$M$129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2" i="2" l="1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C131" i="2"/>
  <c r="C133" i="2" s="1"/>
  <c r="C132" i="2"/>
  <c r="B131" i="2"/>
  <c r="B133" i="2" s="1"/>
  <c r="B1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31516-6A99-4A07-9683-BCC3B58899EF}" keepAlive="1" name="Query - features" description="Connection to the 'features' query in the workbook." type="5" refreshedVersion="6" background="1" saveData="1">
    <dbPr connection="Provider=Microsoft.Mashup.OleDb.1;Data Source=$Workbook$;Location=features;Extended Properties=&quot;&quot;" command="SELECT * FROM [features]"/>
  </connection>
  <connection id="2" xr16:uid="{84F0F84C-9885-4CE0-9392-76CD30744CCC}" keepAlive="1" name="Query - labels" description="Connection to the 'labels' query in the workbook." type="5" refreshedVersion="6" background="1" saveData="1">
    <dbPr connection="Provider=Microsoft.Mashup.OleDb.1;Data Source=$Workbook$;Location=labels;Extended Properties=&quot;&quot;" command="SELECT * FROM [labels]"/>
  </connection>
</connections>
</file>

<file path=xl/sharedStrings.xml><?xml version="1.0" encoding="utf-8"?>
<sst xmlns="http://schemas.openxmlformats.org/spreadsheetml/2006/main" count="84" uniqueCount="83">
  <si>
    <t>cityId</t>
  </si>
  <si>
    <t>PlainsHills</t>
  </si>
  <si>
    <t>PlainsMountain</t>
  </si>
  <si>
    <t>PlainsHillsBonus</t>
  </si>
  <si>
    <t>PlainsRainforest</t>
  </si>
  <si>
    <t>Plains</t>
  </si>
  <si>
    <t>PlainsHillsWoodsLux</t>
  </si>
  <si>
    <t>DesertHillsLux</t>
  </si>
  <si>
    <t>PlainsWoods</t>
  </si>
  <si>
    <t>PlainsWheat</t>
  </si>
  <si>
    <t>PlainsHillsRainforest</t>
  </si>
  <si>
    <t>Grassland</t>
  </si>
  <si>
    <t>PlainsHillsWoods</t>
  </si>
  <si>
    <t>DesertHills</t>
  </si>
  <si>
    <t>PlainsRainforestBonus</t>
  </si>
  <si>
    <t>CoastandLake</t>
  </si>
  <si>
    <t>GrasslandHillsLux</t>
  </si>
  <si>
    <t>DesertMountain</t>
  </si>
  <si>
    <t>Desert</t>
  </si>
  <si>
    <t>PlainsHillsLux</t>
  </si>
  <si>
    <t>CoastandLakeBonus</t>
  </si>
  <si>
    <t>GrasslandWoods</t>
  </si>
  <si>
    <t>GrasslandHillsStone</t>
  </si>
  <si>
    <t>GrasslandMarsh</t>
  </si>
  <si>
    <t>GrasslandHills</t>
  </si>
  <si>
    <t>GrasslandCattle</t>
  </si>
  <si>
    <t>GrasslandStone</t>
  </si>
  <si>
    <t>GrasslandLux</t>
  </si>
  <si>
    <t>Ocean</t>
  </si>
  <si>
    <t>Tundra</t>
  </si>
  <si>
    <t>GrasslandHorses</t>
  </si>
  <si>
    <t>Snow</t>
  </si>
  <si>
    <t>GrasslandWoodsBonus</t>
  </si>
  <si>
    <t>GrasslandHillsWoods</t>
  </si>
  <si>
    <t>PlainsRainforestLux</t>
  </si>
  <si>
    <t>GrasslandRice</t>
  </si>
  <si>
    <t>PlainsLux</t>
  </si>
  <si>
    <t>GrasslandMountain</t>
  </si>
  <si>
    <t>CoastandLakeReef</t>
  </si>
  <si>
    <t>DesertFloodplainsLux</t>
  </si>
  <si>
    <t>DesertFloodplains</t>
  </si>
  <si>
    <t>CoastandLakeLux</t>
  </si>
  <si>
    <t>CoastandLakeReefBonus</t>
  </si>
  <si>
    <t>PlainsHorses</t>
  </si>
  <si>
    <t>DesertHillsBonus</t>
  </si>
  <si>
    <t>TundraWoods</t>
  </si>
  <si>
    <t>TundraBonus</t>
  </si>
  <si>
    <t>TundraMountain</t>
  </si>
  <si>
    <t>GrasslandHillsBonus</t>
  </si>
  <si>
    <t>CoastandLakeReefLux</t>
  </si>
  <si>
    <t>PlainsWoodsBonus</t>
  </si>
  <si>
    <t>DesertFloodplainsWheat</t>
  </si>
  <si>
    <t>GrasslandMarshRice</t>
  </si>
  <si>
    <t>PlainsHillsRainforestBonus</t>
  </si>
  <si>
    <t>GrasslandWoodsLux</t>
  </si>
  <si>
    <t>PlainsWoodsLux</t>
  </si>
  <si>
    <t>TundraHills</t>
  </si>
  <si>
    <t>PlainsHillsRainforestLux</t>
  </si>
  <si>
    <t>GrasslandMarshLux</t>
  </si>
  <si>
    <t>DesertLux</t>
  </si>
  <si>
    <t>GrasslandHillsWoodsLux</t>
  </si>
  <si>
    <t>TundraWoodsLux</t>
  </si>
  <si>
    <t>GrasslandHillsWoodsBonus</t>
  </si>
  <si>
    <t>TundraHillsBonus</t>
  </si>
  <si>
    <t>DesertOasis</t>
  </si>
  <si>
    <t>PlainsHillsWoodsBonus</t>
  </si>
  <si>
    <t>TundraHillsWoods</t>
  </si>
  <si>
    <t>TundraHillsLux</t>
  </si>
  <si>
    <t>hasRiver</t>
  </si>
  <si>
    <t>cityHasRiver</t>
  </si>
  <si>
    <t>productionTotal</t>
  </si>
  <si>
    <t>goldTotal</t>
  </si>
  <si>
    <t>cityTotal</t>
  </si>
  <si>
    <t>cultureScore</t>
  </si>
  <si>
    <t>goldScore</t>
  </si>
  <si>
    <t>cityScore</t>
  </si>
  <si>
    <t>scienceTotal</t>
  </si>
  <si>
    <t>scienceScore</t>
  </si>
  <si>
    <t>productionScore</t>
  </si>
  <si>
    <t>cultureTotal</t>
  </si>
  <si>
    <t>foodTotal</t>
  </si>
  <si>
    <t>foodScore</t>
  </si>
  <si>
    <t>CheckRounding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</si>
</sst>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878F7D-6EA6-4D11-A8D3-F36404B05DD1}" autoFormatId="16" applyNumberFormats="0" applyBorderFormats="0" applyFontFormats="0" applyPatternFormats="0" applyAlignmentFormats="0" applyWidthHeightFormats="0">
  <queryTableRefresh nextId="72" unboundColumnsRight="1">
    <queryTableFields count="71">
      <queryTableField id="1" name="cityId" tableColumnId="1"/>
      <queryTableField id="2" name="PlainsHills" tableColumnId="2"/>
      <queryTableField id="3" name="PlainsMountain" tableColumnId="3"/>
      <queryTableField id="4" name="PlainsHillsBonus" tableColumnId="4"/>
      <queryTableField id="5" name="PlainsRainforest" tableColumnId="5"/>
      <queryTableField id="6" name="Plains" tableColumnId="6"/>
      <queryTableField id="7" name="PlainsHillsWoodsLux" tableColumnId="7"/>
      <queryTableField id="8" name="DesertHillsLux" tableColumnId="8"/>
      <queryTableField id="9" name="PlainsWoods" tableColumnId="9"/>
      <queryTableField id="10" name="PlainsWheat" tableColumnId="10"/>
      <queryTableField id="11" name="PlainsHillsRainforest" tableColumnId="11"/>
      <queryTableField id="12" name="Grassland" tableColumnId="12"/>
      <queryTableField id="13" name="PlainsHillsWoods" tableColumnId="13"/>
      <queryTableField id="14" name="DesertHills" tableColumnId="14"/>
      <queryTableField id="15" name="PlainsRainforestBonus" tableColumnId="15"/>
      <queryTableField id="16" name="CoastandLake" tableColumnId="16"/>
      <queryTableField id="17" name="GrasslandHillsLux" tableColumnId="17"/>
      <queryTableField id="18" name="DesertMountain" tableColumnId="18"/>
      <queryTableField id="19" name="Desert" tableColumnId="19"/>
      <queryTableField id="20" name="PlainsHillsLux" tableColumnId="20"/>
      <queryTableField id="21" name="CoastandLakeBonus" tableColumnId="21"/>
      <queryTableField id="22" name="GrasslandWoods" tableColumnId="22"/>
      <queryTableField id="23" name="GrasslandHillsStone" tableColumnId="23"/>
      <queryTableField id="24" name="GrasslandMarsh" tableColumnId="24"/>
      <queryTableField id="25" name="GrasslandHills" tableColumnId="25"/>
      <queryTableField id="26" name="GrasslandCattle" tableColumnId="26"/>
      <queryTableField id="27" name="GrasslandStone" tableColumnId="27"/>
      <queryTableField id="28" name="GrasslandLux" tableColumnId="28"/>
      <queryTableField id="29" name="Ocean" tableColumnId="29"/>
      <queryTableField id="30" name="Tundra" tableColumnId="30"/>
      <queryTableField id="31" name="GrasslandHorses" tableColumnId="31"/>
      <queryTableField id="32" name="Snow" tableColumnId="32"/>
      <queryTableField id="33" name="GrasslandWoodsBonus" tableColumnId="33"/>
      <queryTableField id="34" name="GrasslandHillsWoods" tableColumnId="34"/>
      <queryTableField id="35" name="PlainsRainforestLux" tableColumnId="35"/>
      <queryTableField id="36" name="GrasslandRice" tableColumnId="36"/>
      <queryTableField id="37" name="PlainsLux" tableColumnId="37"/>
      <queryTableField id="38" name="GrasslandMountain" tableColumnId="38"/>
      <queryTableField id="39" name="CoastandLakeReef" tableColumnId="39"/>
      <queryTableField id="40" name="DesertFloodplainsLux" tableColumnId="40"/>
      <queryTableField id="41" name="DesertFloodplains" tableColumnId="41"/>
      <queryTableField id="42" name="CoastandLakeLux" tableColumnId="42"/>
      <queryTableField id="43" name="CoastandLakeReefBonus" tableColumnId="43"/>
      <queryTableField id="44" name="PlainsHorses" tableColumnId="44"/>
      <queryTableField id="45" name="DesertHillsBonus" tableColumnId="45"/>
      <queryTableField id="46" name="TundraWoods" tableColumnId="46"/>
      <queryTableField id="47" name="TundraBonus" tableColumnId="47"/>
      <queryTableField id="48" name="TundraMountain" tableColumnId="48"/>
      <queryTableField id="49" name="GrasslandHillsBonus" tableColumnId="49"/>
      <queryTableField id="50" name="CoastandLakeReefLux" tableColumnId="50"/>
      <queryTableField id="51" name="PlainsWoodsBonus" tableColumnId="51"/>
      <queryTableField id="52" name="DesertFloodplainsWheat" tableColumnId="52"/>
      <queryTableField id="53" name="GrasslandMarshRice" tableColumnId="53"/>
      <queryTableField id="54" name="PlainsHillsRainforestBonus" tableColumnId="54"/>
      <queryTableField id="55" name="GrasslandWoodsLux" tableColumnId="55"/>
      <queryTableField id="56" name="PlainsWoodsLux" tableColumnId="56"/>
      <queryTableField id="57" name="TundraHills" tableColumnId="57"/>
      <queryTableField id="58" name="PlainsHillsRainforestLux" tableColumnId="58"/>
      <queryTableField id="59" name="GrasslandMarshLux" tableColumnId="59"/>
      <queryTableField id="60" name="DesertLux" tableColumnId="60"/>
      <queryTableField id="61" name="GrasslandHillsWoodsLux" tableColumnId="61"/>
      <queryTableField id="62" name="TundraWoodsLux" tableColumnId="62"/>
      <queryTableField id="63" name="GrasslandHillsWoodsBonus" tableColumnId="63"/>
      <queryTableField id="64" name="TundraHillsBonus" tableColumnId="64"/>
      <queryTableField id="65" name="DesertOasis" tableColumnId="65"/>
      <queryTableField id="66" name="PlainsHillsWoodsBonus" tableColumnId="66"/>
      <queryTableField id="67" name="TundraHillsWoods" tableColumnId="67"/>
      <queryTableField id="68" name="TundraHillsLux" tableColumnId="68"/>
      <queryTableField id="69" name="hasRiver" tableColumnId="69"/>
      <queryTableField id="70" name="cityHasRiver" tableColumnId="70"/>
      <queryTableField id="71" dataBound="0" tableColumnId="7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8D68FDF-D9A3-46D0-88DB-75250C23AE65}" autoFormatId="16" applyNumberFormats="0" applyBorderFormats="0" applyFontFormats="0" applyPatternFormats="0" applyAlignmentFormats="0" applyWidthHeightFormats="0">
  <queryTableRefresh nextId="14">
    <queryTableFields count="13">
      <queryTableField id="1" name="cityId" tableColumnId="1"/>
      <queryTableField id="2" name="productionTotal" tableColumnId="2"/>
      <queryTableField id="3" name="goldTotal" tableColumnId="3"/>
      <queryTableField id="4" name="cityTotal" tableColumnId="4"/>
      <queryTableField id="5" name="cultureScore" tableColumnId="5"/>
      <queryTableField id="6" name="goldScore" tableColumnId="6"/>
      <queryTableField id="7" name="cityScore" tableColumnId="7"/>
      <queryTableField id="8" name="scienceTotal" tableColumnId="8"/>
      <queryTableField id="9" name="scienceScore" tableColumnId="9"/>
      <queryTableField id="10" name="productionScore" tableColumnId="10"/>
      <queryTableField id="11" name="cultureTotal" tableColumnId="11"/>
      <queryTableField id="12" name="foodTotal" tableColumnId="12"/>
      <queryTableField id="13" name="foodScor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D7D9A-4D29-4F46-BB44-FAEC9F61FCFC}" name="features" displayName="features" ref="A1:BS129" tableType="queryTable" totalsRowShown="0">
  <autoFilter ref="A1:BS129" xr:uid="{D2AD0489-000E-4F2D-92EB-96B15AF541D3}"/>
  <tableColumns count="71">
    <tableColumn id="1" xr3:uid="{D4E06ACC-AD34-4538-BB66-FDF1448BB73C}" uniqueName="1" name="cityId" queryTableFieldId="1"/>
    <tableColumn id="2" xr3:uid="{36D7CC2A-FCDE-44ED-8773-76440C1384C8}" uniqueName="2" name="PlainsHills" queryTableFieldId="2"/>
    <tableColumn id="3" xr3:uid="{BFC06C83-3069-419C-AF19-0D1C8751CF91}" uniqueName="3" name="PlainsMountain" queryTableFieldId="3"/>
    <tableColumn id="4" xr3:uid="{EA24E095-A483-48C0-BEEC-47423B88D2CA}" uniqueName="4" name="PlainsHillsBonus" queryTableFieldId="4"/>
    <tableColumn id="5" xr3:uid="{FD9431AF-C6F8-499E-9C24-A2C1588E4D81}" uniqueName="5" name="PlainsRainforest" queryTableFieldId="5"/>
    <tableColumn id="6" xr3:uid="{6A885A84-FA3B-4818-A42E-D9A40623E67E}" uniqueName="6" name="Plains" queryTableFieldId="6"/>
    <tableColumn id="7" xr3:uid="{57F1F0C7-F290-4AA2-A2C6-1B0A4BA2F269}" uniqueName="7" name="PlainsHillsWoodsLux" queryTableFieldId="7"/>
    <tableColumn id="8" xr3:uid="{1A17184D-1CDC-444E-8CD9-9094732D93B7}" uniqueName="8" name="DesertHillsLux" queryTableFieldId="8"/>
    <tableColumn id="9" xr3:uid="{008C7B9A-E23F-4305-85F7-1F65FEDF07F0}" uniqueName="9" name="PlainsWoods" queryTableFieldId="9"/>
    <tableColumn id="10" xr3:uid="{E05C6EA9-753C-487B-A889-8EE8C366C191}" uniqueName="10" name="PlainsWheat" queryTableFieldId="10"/>
    <tableColumn id="11" xr3:uid="{3736CFBC-EF31-4039-9174-06620FFD31B3}" uniqueName="11" name="PlainsHillsRainforest" queryTableFieldId="11"/>
    <tableColumn id="12" xr3:uid="{29755194-66BF-494F-A341-84264C3F81A8}" uniqueName="12" name="Grassland" queryTableFieldId="12"/>
    <tableColumn id="13" xr3:uid="{98037C6D-9FA6-4F51-95C2-DCB9575EC6CD}" uniqueName="13" name="PlainsHillsWoods" queryTableFieldId="13"/>
    <tableColumn id="14" xr3:uid="{5644FC40-EB23-4691-B28B-8D0F4E121333}" uniqueName="14" name="DesertHills" queryTableFieldId="14"/>
    <tableColumn id="15" xr3:uid="{92FD08B0-2078-44F6-9061-DEC45EAFF8F8}" uniqueName="15" name="PlainsRainforestBonus" queryTableFieldId="15"/>
    <tableColumn id="16" xr3:uid="{0882ACC9-9DB9-47D0-A611-D1A36B3928A5}" uniqueName="16" name="CoastandLake" queryTableFieldId="16"/>
    <tableColumn id="17" xr3:uid="{17441992-114E-45EB-A38B-A800F882665E}" uniqueName="17" name="GrasslandHillsLux" queryTableFieldId="17"/>
    <tableColumn id="18" xr3:uid="{DECA3967-4E8C-4232-A131-5C70B6E7D9CD}" uniqueName="18" name="DesertMountain" queryTableFieldId="18"/>
    <tableColumn id="19" xr3:uid="{14D90F21-FD0E-4B6F-8EB8-311BB872F93B}" uniqueName="19" name="Desert" queryTableFieldId="19"/>
    <tableColumn id="20" xr3:uid="{800E1CEA-6542-4CE2-91AB-45CC4739643B}" uniqueName="20" name="PlainsHillsLux" queryTableFieldId="20"/>
    <tableColumn id="21" xr3:uid="{336BF788-0EC0-49F1-A96A-C04A6B775351}" uniqueName="21" name="CoastandLakeBonus" queryTableFieldId="21"/>
    <tableColumn id="22" xr3:uid="{4A5629E1-AE11-42B0-A3ED-2EBD59D9C70B}" uniqueName="22" name="GrasslandWoods" queryTableFieldId="22"/>
    <tableColumn id="23" xr3:uid="{4169C56A-D77C-4BF2-A82C-A871ABE8A943}" uniqueName="23" name="GrasslandHillsStone" queryTableFieldId="23"/>
    <tableColumn id="24" xr3:uid="{B660CF26-FE7B-4E2D-B901-2BAAD7F60A48}" uniqueName="24" name="GrasslandMarsh" queryTableFieldId="24"/>
    <tableColumn id="25" xr3:uid="{6DDEFD31-3A89-4C71-A94E-77C8332B31DD}" uniqueName="25" name="GrasslandHills" queryTableFieldId="25"/>
    <tableColumn id="26" xr3:uid="{C3510DE0-D5E4-461A-83E9-53E90C51D34D}" uniqueName="26" name="GrasslandCattle" queryTableFieldId="26"/>
    <tableColumn id="27" xr3:uid="{024B1758-A5FC-4C7F-8D92-B5ABDF2E20C5}" uniqueName="27" name="GrasslandStone" queryTableFieldId="27"/>
    <tableColumn id="28" xr3:uid="{E5444FD3-A134-4CCD-9E87-0B48ACE830FA}" uniqueName="28" name="GrasslandLux" queryTableFieldId="28"/>
    <tableColumn id="29" xr3:uid="{DA5DEE08-2F0B-4C0E-A5E8-8DF7C7EAA7DF}" uniqueName="29" name="Ocean" queryTableFieldId="29"/>
    <tableColumn id="30" xr3:uid="{B500322F-1D5E-400F-99AA-8210ECCA0889}" uniqueName="30" name="Tundra" queryTableFieldId="30"/>
    <tableColumn id="31" xr3:uid="{C746411A-7CC4-4C68-A0E6-D65C1EEEF4E8}" uniqueName="31" name="GrasslandHorses" queryTableFieldId="31"/>
    <tableColumn id="32" xr3:uid="{74A83352-8FB1-4F0E-8D63-8CF9D64B745B}" uniqueName="32" name="Snow" queryTableFieldId="32"/>
    <tableColumn id="33" xr3:uid="{51D8C342-6646-4EA8-8BA2-AA6140F9B99C}" uniqueName="33" name="GrasslandWoodsBonus" queryTableFieldId="33"/>
    <tableColumn id="34" xr3:uid="{E4A1FFBB-95FA-4E84-9FC6-88E0EB15A0BC}" uniqueName="34" name="GrasslandHillsWoods" queryTableFieldId="34"/>
    <tableColumn id="35" xr3:uid="{B12851AA-5302-4222-B514-84224C3AF84F}" uniqueName="35" name="PlainsRainforestLux" queryTableFieldId="35"/>
    <tableColumn id="36" xr3:uid="{4542FA6F-540C-4747-A640-EF05FB752D99}" uniqueName="36" name="GrasslandRice" queryTableFieldId="36"/>
    <tableColumn id="37" xr3:uid="{ED738B41-4AA4-4782-961B-213659836F10}" uniqueName="37" name="PlainsLux" queryTableFieldId="37"/>
    <tableColumn id="38" xr3:uid="{FC616625-7F54-4355-8634-6EBD0D2317DF}" uniqueName="38" name="GrasslandMountain" queryTableFieldId="38"/>
    <tableColumn id="39" xr3:uid="{D0CD26A7-A9D9-4BC7-8F47-89B7CF786B17}" uniqueName="39" name="CoastandLakeReef" queryTableFieldId="39"/>
    <tableColumn id="40" xr3:uid="{56AB5A7A-16E8-4AF5-87A2-D002FD442BA2}" uniqueName="40" name="DesertFloodplainsLux" queryTableFieldId="40"/>
    <tableColumn id="41" xr3:uid="{C810A8CC-1840-435B-BD79-9C2523D2D77E}" uniqueName="41" name="DesertFloodplains" queryTableFieldId="41"/>
    <tableColumn id="42" xr3:uid="{D214BD0D-8E94-4E22-983B-E1D0B87C4ECA}" uniqueName="42" name="CoastandLakeLux" queryTableFieldId="42"/>
    <tableColumn id="43" xr3:uid="{C2584D5D-CC78-4421-9AB3-83699B3E3363}" uniqueName="43" name="CoastandLakeReefBonus" queryTableFieldId="43"/>
    <tableColumn id="44" xr3:uid="{B6809F16-1B8D-44A9-B191-1EC9983D6A4C}" uniqueName="44" name="PlainsHorses" queryTableFieldId="44"/>
    <tableColumn id="45" xr3:uid="{CE863AE9-959F-42C1-9606-9C174A3196CE}" uniqueName="45" name="DesertHillsBonus" queryTableFieldId="45"/>
    <tableColumn id="46" xr3:uid="{AAF6CB42-05C1-4583-BDC8-9C1E1928358E}" uniqueName="46" name="TundraWoods" queryTableFieldId="46"/>
    <tableColumn id="47" xr3:uid="{D1602152-C914-4627-8A74-97F8ADEF8E20}" uniqueName="47" name="TundraBonus" queryTableFieldId="47"/>
    <tableColumn id="48" xr3:uid="{66AA8E32-39CB-4E8D-9C2C-3BE9ED7350D0}" uniqueName="48" name="TundraMountain" queryTableFieldId="48"/>
    <tableColumn id="49" xr3:uid="{28E64FCE-D923-43E7-AA98-98FE9403A0F8}" uniqueName="49" name="GrasslandHillsBonus" queryTableFieldId="49"/>
    <tableColumn id="50" xr3:uid="{E6C63268-FE49-42AA-9D89-5EBCBD18E5B5}" uniqueName="50" name="CoastandLakeReefLux" queryTableFieldId="50"/>
    <tableColumn id="51" xr3:uid="{82DA0F0F-3E58-4499-81BF-7406CE043DED}" uniqueName="51" name="PlainsWoodsBonus" queryTableFieldId="51"/>
    <tableColumn id="52" xr3:uid="{2765CFE0-B0CA-468B-9348-AD9349A793C2}" uniqueName="52" name="DesertFloodplainsWheat" queryTableFieldId="52"/>
    <tableColumn id="53" xr3:uid="{D93FED47-FEF2-4D20-B294-8A795B61B1D4}" uniqueName="53" name="GrasslandMarshRice" queryTableFieldId="53"/>
    <tableColumn id="54" xr3:uid="{5DEAC45F-25AE-4B59-8395-D495EBD4F320}" uniqueName="54" name="PlainsHillsRainforestBonus" queryTableFieldId="54"/>
    <tableColumn id="55" xr3:uid="{6EFD6AE4-0F3A-4563-A521-9C20348B0644}" uniqueName="55" name="GrasslandWoodsLux" queryTableFieldId="55"/>
    <tableColumn id="56" xr3:uid="{12C1C934-B501-4803-958A-2CA8A89FB537}" uniqueName="56" name="PlainsWoodsLux" queryTableFieldId="56"/>
    <tableColumn id="57" xr3:uid="{B204CAEA-CAC5-4420-AEAB-ABCDE22EA8FB}" uniqueName="57" name="TundraHills" queryTableFieldId="57"/>
    <tableColumn id="58" xr3:uid="{11A23DD1-A35E-446D-B1F5-B47818D2FBEF}" uniqueName="58" name="PlainsHillsRainforestLux" queryTableFieldId="58"/>
    <tableColumn id="59" xr3:uid="{4F4B5243-F847-45CA-8802-77AC8DE0914C}" uniqueName="59" name="GrasslandMarshLux" queryTableFieldId="59"/>
    <tableColumn id="60" xr3:uid="{F55DCF69-EDBE-42A3-A864-F4C1F316B448}" uniqueName="60" name="DesertLux" queryTableFieldId="60"/>
    <tableColumn id="61" xr3:uid="{225B87EA-92E3-4356-AE23-0F900859CC24}" uniqueName="61" name="GrasslandHillsWoodsLux" queryTableFieldId="61"/>
    <tableColumn id="62" xr3:uid="{79D1D536-32AA-4714-889C-CEAF451F1B78}" uniqueName="62" name="TundraWoodsLux" queryTableFieldId="62"/>
    <tableColumn id="63" xr3:uid="{0D1D2196-EB80-4F47-AFEA-E76DAE4F768F}" uniqueName="63" name="GrasslandHillsWoodsBonus" queryTableFieldId="63"/>
    <tableColumn id="64" xr3:uid="{CDF85683-7B5C-40F3-847A-8B8C4BE21519}" uniqueName="64" name="TundraHillsBonus" queryTableFieldId="64"/>
    <tableColumn id="65" xr3:uid="{358BE209-88E2-4A42-BC14-12AD7051F2FB}" uniqueName="65" name="DesertOasis" queryTableFieldId="65"/>
    <tableColumn id="66" xr3:uid="{F99994E1-AA9B-4280-9AB9-100867122ACB}" uniqueName="66" name="PlainsHillsWoodsBonus" queryTableFieldId="66"/>
    <tableColumn id="67" xr3:uid="{F684BD9C-3298-4696-83E4-90899C9B5E73}" uniqueName="67" name="TundraHillsWoods" queryTableFieldId="67"/>
    <tableColumn id="68" xr3:uid="{1C2FB385-E5AC-4D04-9961-D69A44125ECD}" uniqueName="68" name="TundraHillsLux" queryTableFieldId="68"/>
    <tableColumn id="69" xr3:uid="{CDF5209E-7A66-4C8E-A7C7-ACA1A2044A8E}" uniqueName="69" name="hasRiver" queryTableFieldId="69"/>
    <tableColumn id="70" xr3:uid="{AA4F70B2-C0CF-43B9-AD3C-4B2D80509A38}" uniqueName="70" name="cityHasRiver" queryTableFieldId="70"/>
    <tableColumn id="71" xr3:uid="{C781C387-2782-40CA-93CC-FC80F58F3E9C}" uniqueName="71" name="CheckRounding" queryTableFieldId="71" dataDxfId="0">
      <calculatedColumnFormula>SUM(features[[#This Row],[PlainsHills]:[TundraHillsLux]])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22401-DC6F-4397-970E-6257F013F2F1}" name="labels" displayName="labels" ref="A1:M129" tableType="queryTable" totalsRowShown="0">
  <autoFilter ref="A1:M129" xr:uid="{D9958F6A-658D-446C-B640-7E02939C8D34}"/>
  <tableColumns count="13">
    <tableColumn id="1" xr3:uid="{E50E82FF-DBDD-404F-B4E7-04E61DF228AE}" uniqueName="1" name="cityId" queryTableFieldId="1"/>
    <tableColumn id="2" xr3:uid="{D7DE9D28-FB68-427E-85AD-CEAD2103B0B6}" uniqueName="2" name="productionTotal" queryTableFieldId="2"/>
    <tableColumn id="3" xr3:uid="{0E3968C2-5AB9-4DDC-9147-9610B652E0EF}" uniqueName="3" name="goldTotal" queryTableFieldId="3"/>
    <tableColumn id="4" xr3:uid="{5D13C8DA-BB6E-4CE9-BCB9-1658AACB8DD3}" uniqueName="4" name="cityTotal" queryTableFieldId="4"/>
    <tableColumn id="5" xr3:uid="{D716B80D-AE38-4022-957F-2F0B567C1AA0}" uniqueName="5" name="cultureScore" queryTableFieldId="5"/>
    <tableColumn id="6" xr3:uid="{6D5E9476-7F3D-440A-A68D-0738C6D53D48}" uniqueName="6" name="goldScore" queryTableFieldId="6"/>
    <tableColumn id="7" xr3:uid="{5552BDED-4BF9-46FD-9ADE-37ECE632BF53}" uniqueName="7" name="cityScore" queryTableFieldId="7"/>
    <tableColumn id="8" xr3:uid="{331E2C79-FF3E-4FA2-AE8F-3C987FB2364B}" uniqueName="8" name="scienceTotal" queryTableFieldId="8"/>
    <tableColumn id="9" xr3:uid="{5D185B29-621A-4429-AABB-289BFF74285F}" uniqueName="9" name="scienceScore" queryTableFieldId="9"/>
    <tableColumn id="10" xr3:uid="{EAA833B3-7021-4368-AF8C-EDEF3EBCC4B1}" uniqueName="10" name="productionScore" queryTableFieldId="10"/>
    <tableColumn id="11" xr3:uid="{7D479446-6DC5-485C-AEB2-45E63E50F6CF}" uniqueName="11" name="cultureTotal" queryTableFieldId="11"/>
    <tableColumn id="12" xr3:uid="{0D83A7C1-892E-4FE8-9E15-3A94780AEDFF}" uniqueName="12" name="foodTotal" queryTableFieldId="12"/>
    <tableColumn id="13" xr3:uid="{52EF396D-A5FE-4502-B915-2CAF17861D48}" uniqueName="13" name="foodScor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30FF-D873-4C0A-8D02-0A0C8907F88C}">
  <dimension ref="A1:BS134"/>
  <sheetViews>
    <sheetView workbookViewId="0">
      <selection activeCell="A5" sqref="A5:XFD5"/>
    </sheetView>
  </sheetViews>
  <sheetFormatPr defaultRowHeight="15" x14ac:dyDescent="0.25"/>
  <cols>
    <col min="1" max="1" width="8.140625" bestFit="1" customWidth="1"/>
    <col min="2" max="2" width="12.42578125" bestFit="1" customWidth="1"/>
    <col min="3" max="3" width="17.42578125" bestFit="1" customWidth="1"/>
    <col min="4" max="4" width="18" bestFit="1" customWidth="1"/>
    <col min="5" max="5" width="17.85546875" bestFit="1" customWidth="1"/>
    <col min="6" max="6" width="8.5703125" bestFit="1" customWidth="1"/>
    <col min="7" max="7" width="22" bestFit="1" customWidth="1"/>
    <col min="8" max="8" width="16.140625" bestFit="1" customWidth="1"/>
    <col min="9" max="9" width="14.85546875" bestFit="1" customWidth="1"/>
    <col min="10" max="10" width="14.5703125" bestFit="1" customWidth="1"/>
    <col min="11" max="11" width="21.85546875" bestFit="1" customWidth="1"/>
    <col min="12" max="12" width="12" bestFit="1" customWidth="1"/>
    <col min="13" max="13" width="18.85546875" bestFit="1" customWidth="1"/>
    <col min="14" max="14" width="13" bestFit="1" customWidth="1"/>
    <col min="15" max="15" width="23.42578125" bestFit="1" customWidth="1"/>
    <col min="16" max="16" width="15.5703125" bestFit="1" customWidth="1"/>
    <col min="17" max="17" width="19" bestFit="1" customWidth="1"/>
    <col min="18" max="18" width="18" bestFit="1" customWidth="1"/>
    <col min="20" max="20" width="15.5703125" bestFit="1" customWidth="1"/>
    <col min="21" max="21" width="21.140625" bestFit="1" customWidth="1"/>
    <col min="22" max="22" width="18.42578125" bestFit="1" customWidth="1"/>
    <col min="23" max="23" width="21.28515625" bestFit="1" customWidth="1"/>
    <col min="24" max="24" width="17.7109375" bestFit="1" customWidth="1"/>
    <col min="25" max="25" width="16" bestFit="1" customWidth="1"/>
    <col min="26" max="26" width="17.42578125" bestFit="1" customWidth="1"/>
    <col min="27" max="27" width="17.28515625" bestFit="1" customWidth="1"/>
    <col min="28" max="28" width="15" bestFit="1" customWidth="1"/>
    <col min="29" max="29" width="8.85546875" bestFit="1" customWidth="1"/>
    <col min="30" max="30" width="9.42578125" bestFit="1" customWidth="1"/>
    <col min="31" max="31" width="18.140625" bestFit="1" customWidth="1"/>
    <col min="32" max="32" width="8.140625" bestFit="1" customWidth="1"/>
    <col min="33" max="33" width="24.140625" bestFit="1" customWidth="1"/>
    <col min="34" max="34" width="22.42578125" bestFit="1" customWidth="1"/>
    <col min="35" max="35" width="21" bestFit="1" customWidth="1"/>
    <col min="36" max="36" width="15.85546875" bestFit="1" customWidth="1"/>
    <col min="37" max="37" width="11.5703125" bestFit="1" customWidth="1"/>
    <col min="38" max="38" width="21" bestFit="1" customWidth="1"/>
    <col min="39" max="39" width="19.85546875" bestFit="1" customWidth="1"/>
    <col min="40" max="40" width="22.7109375" bestFit="1" customWidth="1"/>
    <col min="41" max="41" width="19.7109375" bestFit="1" customWidth="1"/>
    <col min="42" max="42" width="18.5703125" bestFit="1" customWidth="1"/>
    <col min="43" max="43" width="25.42578125" bestFit="1" customWidth="1"/>
    <col min="44" max="44" width="14.5703125" bestFit="1" customWidth="1"/>
    <col min="45" max="45" width="18.5703125" bestFit="1" customWidth="1"/>
    <col min="46" max="46" width="15.85546875" bestFit="1" customWidth="1"/>
    <col min="47" max="47" width="14.85546875" bestFit="1" customWidth="1"/>
    <col min="48" max="48" width="18.28515625" bestFit="1" customWidth="1"/>
    <col min="49" max="49" width="21.5703125" bestFit="1" customWidth="1"/>
    <col min="50" max="50" width="22.85546875" bestFit="1" customWidth="1"/>
    <col min="51" max="51" width="20.5703125" bestFit="1" customWidth="1"/>
    <col min="52" max="52" width="25.85546875" bestFit="1" customWidth="1"/>
    <col min="53" max="53" width="21.5703125" bestFit="1" customWidth="1"/>
    <col min="54" max="54" width="27.42578125" bestFit="1" customWidth="1"/>
    <col min="55" max="55" width="21.5703125" bestFit="1" customWidth="1"/>
    <col min="56" max="56" width="18" bestFit="1" customWidth="1"/>
    <col min="57" max="57" width="13.28515625" bestFit="1" customWidth="1"/>
    <col min="58" max="58" width="25" bestFit="1" customWidth="1"/>
    <col min="59" max="59" width="20.85546875" bestFit="1" customWidth="1"/>
    <col min="60" max="60" width="12.140625" bestFit="1" customWidth="1"/>
    <col min="61" max="61" width="25.5703125" bestFit="1" customWidth="1"/>
    <col min="62" max="62" width="18.85546875" bestFit="1" customWidth="1"/>
    <col min="63" max="63" width="28.140625" bestFit="1" customWidth="1"/>
    <col min="64" max="64" width="18.85546875" bestFit="1" customWidth="1"/>
    <col min="65" max="65" width="13.85546875" bestFit="1" customWidth="1"/>
    <col min="66" max="66" width="24.5703125" bestFit="1" customWidth="1"/>
    <col min="67" max="67" width="19.85546875" bestFit="1" customWidth="1"/>
    <col min="68" max="68" width="16.42578125" bestFit="1" customWidth="1"/>
    <col min="69" max="69" width="10.85546875" bestFit="1" customWidth="1"/>
    <col min="70" max="70" width="14.140625" bestFit="1" customWidth="1"/>
    <col min="71" max="71" width="17.140625" bestFit="1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82</v>
      </c>
    </row>
    <row r="2" spans="1:71" x14ac:dyDescent="0.25">
      <c r="A2">
        <v>1</v>
      </c>
      <c r="B2">
        <v>10.53</v>
      </c>
      <c r="C2">
        <v>5.26</v>
      </c>
      <c r="D2">
        <v>5.26</v>
      </c>
      <c r="E2">
        <v>5.26</v>
      </c>
      <c r="F2">
        <v>26.32</v>
      </c>
      <c r="G2">
        <v>5.26</v>
      </c>
      <c r="H2">
        <v>5.26</v>
      </c>
      <c r="I2">
        <v>15.79</v>
      </c>
      <c r="J2">
        <v>5.26</v>
      </c>
      <c r="K2">
        <v>5.26</v>
      </c>
      <c r="L2">
        <v>5.26</v>
      </c>
      <c r="M2">
        <v>5.26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31.58</v>
      </c>
      <c r="BR2">
        <v>1</v>
      </c>
      <c r="BS2">
        <f>SUM(features[[#This Row],[PlainsHills]:[TundraHillsLux]])</f>
        <v>99.980000000000018</v>
      </c>
    </row>
    <row r="3" spans="1:71" x14ac:dyDescent="0.25">
      <c r="A3">
        <v>2</v>
      </c>
      <c r="B3">
        <v>0</v>
      </c>
      <c r="C3">
        <v>0</v>
      </c>
      <c r="D3">
        <v>0</v>
      </c>
      <c r="E3">
        <v>10.53</v>
      </c>
      <c r="F3">
        <v>10.53</v>
      </c>
      <c r="G3">
        <v>0</v>
      </c>
      <c r="H3">
        <v>5.26</v>
      </c>
      <c r="I3">
        <v>10.53</v>
      </c>
      <c r="J3">
        <v>0</v>
      </c>
      <c r="K3">
        <v>0</v>
      </c>
      <c r="L3">
        <v>0</v>
      </c>
      <c r="M3">
        <v>5.26</v>
      </c>
      <c r="N3">
        <v>5.26</v>
      </c>
      <c r="O3">
        <v>5.26</v>
      </c>
      <c r="P3">
        <v>10.53</v>
      </c>
      <c r="Q3">
        <v>5.26</v>
      </c>
      <c r="R3">
        <v>10.53</v>
      </c>
      <c r="S3">
        <v>5.26</v>
      </c>
      <c r="T3">
        <v>5.26</v>
      </c>
      <c r="U3">
        <v>5.26</v>
      </c>
      <c r="V3">
        <v>5.26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15.79</v>
      </c>
      <c r="BR3">
        <v>1</v>
      </c>
      <c r="BS3">
        <f>SUM(features[[#This Row],[PlainsHills]:[TundraHillsLux]])</f>
        <v>99.990000000000023</v>
      </c>
    </row>
    <row r="4" spans="1:71" x14ac:dyDescent="0.25">
      <c r="A4">
        <v>3</v>
      </c>
      <c r="B4">
        <v>5.26</v>
      </c>
      <c r="C4">
        <v>0</v>
      </c>
      <c r="D4">
        <v>0</v>
      </c>
      <c r="E4">
        <v>5.26</v>
      </c>
      <c r="F4">
        <v>31.58</v>
      </c>
      <c r="G4">
        <v>0</v>
      </c>
      <c r="H4">
        <v>0</v>
      </c>
      <c r="I4">
        <v>10.53</v>
      </c>
      <c r="J4">
        <v>0</v>
      </c>
      <c r="K4">
        <v>0</v>
      </c>
      <c r="L4">
        <v>10.53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5.26</v>
      </c>
      <c r="W4">
        <v>5.26</v>
      </c>
      <c r="X4">
        <v>5.26</v>
      </c>
      <c r="Y4">
        <v>5.26</v>
      </c>
      <c r="Z4">
        <v>5.26</v>
      </c>
      <c r="AA4">
        <v>5.26</v>
      </c>
      <c r="AB4">
        <v>5.26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52.63</v>
      </c>
      <c r="BR4">
        <v>1</v>
      </c>
      <c r="BS4">
        <f>SUM(features[[#This Row],[PlainsHills]:[TundraHillsLux]])</f>
        <v>99.980000000000032</v>
      </c>
    </row>
    <row r="5" spans="1:71" x14ac:dyDescent="0.25">
      <c r="A5">
        <v>4</v>
      </c>
      <c r="B5">
        <v>5.26</v>
      </c>
      <c r="C5">
        <v>0</v>
      </c>
      <c r="D5">
        <v>0</v>
      </c>
      <c r="E5">
        <v>10.53</v>
      </c>
      <c r="F5">
        <v>15.79</v>
      </c>
      <c r="G5">
        <v>0</v>
      </c>
      <c r="H5">
        <v>0</v>
      </c>
      <c r="I5">
        <v>5.26</v>
      </c>
      <c r="J5">
        <v>5.26</v>
      </c>
      <c r="K5">
        <v>0</v>
      </c>
      <c r="L5">
        <v>0</v>
      </c>
      <c r="M5">
        <v>5.26</v>
      </c>
      <c r="N5">
        <v>0</v>
      </c>
      <c r="O5">
        <v>0</v>
      </c>
      <c r="P5">
        <v>26.32</v>
      </c>
      <c r="Q5">
        <v>0</v>
      </c>
      <c r="R5">
        <v>0</v>
      </c>
      <c r="S5">
        <v>0</v>
      </c>
      <c r="T5">
        <v>0</v>
      </c>
      <c r="U5">
        <v>5.26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21.05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f>SUM(features[[#This Row],[PlainsHills]:[TundraHillsLux]])</f>
        <v>99.99</v>
      </c>
    </row>
    <row r="6" spans="1:71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31.58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5.26</v>
      </c>
      <c r="Y6">
        <v>5.26</v>
      </c>
      <c r="Z6">
        <v>0</v>
      </c>
      <c r="AA6">
        <v>0</v>
      </c>
      <c r="AB6">
        <v>0</v>
      </c>
      <c r="AC6">
        <v>0</v>
      </c>
      <c r="AD6">
        <v>31.58</v>
      </c>
      <c r="AE6">
        <v>5.26</v>
      </c>
      <c r="AF6">
        <v>5.26</v>
      </c>
      <c r="AG6">
        <v>5.26</v>
      </c>
      <c r="AH6">
        <v>5.26</v>
      </c>
      <c r="AI6">
        <v>5.26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42.11</v>
      </c>
      <c r="BR6">
        <v>1</v>
      </c>
      <c r="BS6">
        <f>SUM(features[[#This Row],[PlainsHills]:[TundraHillsLux]])</f>
        <v>99.980000000000018</v>
      </c>
    </row>
    <row r="7" spans="1:71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42.11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15.79</v>
      </c>
      <c r="W7">
        <v>5.26</v>
      </c>
      <c r="X7">
        <v>0</v>
      </c>
      <c r="Y7">
        <v>5.26</v>
      </c>
      <c r="Z7">
        <v>10.53</v>
      </c>
      <c r="AA7">
        <v>5.26</v>
      </c>
      <c r="AB7">
        <v>0</v>
      </c>
      <c r="AC7">
        <v>0</v>
      </c>
      <c r="AD7">
        <v>0</v>
      </c>
      <c r="AE7">
        <v>5.26</v>
      </c>
      <c r="AF7">
        <v>0</v>
      </c>
      <c r="AG7">
        <v>0</v>
      </c>
      <c r="AH7">
        <v>5.26</v>
      </c>
      <c r="AI7">
        <v>0</v>
      </c>
      <c r="AJ7">
        <v>5.26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78.95</v>
      </c>
      <c r="BR7">
        <v>1</v>
      </c>
      <c r="BS7">
        <f>SUM(features[[#This Row],[PlainsHills]:[TundraHillsLux]])</f>
        <v>99.990000000000023</v>
      </c>
    </row>
    <row r="8" spans="1:71" x14ac:dyDescent="0.25">
      <c r="A8">
        <v>7</v>
      </c>
      <c r="B8">
        <v>21.05</v>
      </c>
      <c r="C8">
        <v>10.53</v>
      </c>
      <c r="D8">
        <v>0</v>
      </c>
      <c r="E8">
        <v>21.05</v>
      </c>
      <c r="F8">
        <v>15.79</v>
      </c>
      <c r="G8">
        <v>0</v>
      </c>
      <c r="H8">
        <v>0</v>
      </c>
      <c r="I8">
        <v>10.53</v>
      </c>
      <c r="J8">
        <v>5.26</v>
      </c>
      <c r="K8">
        <v>0</v>
      </c>
      <c r="L8">
        <v>0</v>
      </c>
      <c r="M8">
        <v>0</v>
      </c>
      <c r="N8">
        <v>0</v>
      </c>
      <c r="O8">
        <v>0</v>
      </c>
      <c r="P8">
        <v>10.53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5.26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31.58</v>
      </c>
      <c r="BR8">
        <v>1</v>
      </c>
      <c r="BS8">
        <f>SUM(features[[#This Row],[PlainsHills]:[TundraHillsLux]])</f>
        <v>100</v>
      </c>
    </row>
    <row r="9" spans="1:71" x14ac:dyDescent="0.25">
      <c r="A9">
        <v>8</v>
      </c>
      <c r="B9">
        <v>0</v>
      </c>
      <c r="C9">
        <v>0</v>
      </c>
      <c r="D9">
        <v>0</v>
      </c>
      <c r="E9">
        <v>5.26</v>
      </c>
      <c r="F9">
        <v>10.53</v>
      </c>
      <c r="G9">
        <v>0</v>
      </c>
      <c r="H9">
        <v>0</v>
      </c>
      <c r="I9">
        <v>0</v>
      </c>
      <c r="J9">
        <v>0</v>
      </c>
      <c r="K9">
        <v>10.53</v>
      </c>
      <c r="L9">
        <v>15.79</v>
      </c>
      <c r="M9">
        <v>0</v>
      </c>
      <c r="N9">
        <v>0</v>
      </c>
      <c r="O9">
        <v>0</v>
      </c>
      <c r="P9">
        <v>15.79</v>
      </c>
      <c r="Q9">
        <v>0</v>
      </c>
      <c r="R9">
        <v>0</v>
      </c>
      <c r="S9">
        <v>0</v>
      </c>
      <c r="T9">
        <v>0</v>
      </c>
      <c r="U9">
        <v>5.26</v>
      </c>
      <c r="V9">
        <v>0</v>
      </c>
      <c r="W9">
        <v>0</v>
      </c>
      <c r="X9">
        <v>5.26</v>
      </c>
      <c r="Y9">
        <v>5.26</v>
      </c>
      <c r="Z9">
        <v>0</v>
      </c>
      <c r="AA9">
        <v>5.26</v>
      </c>
      <c r="AB9">
        <v>5.26</v>
      </c>
      <c r="AC9">
        <v>0</v>
      </c>
      <c r="AD9">
        <v>0</v>
      </c>
      <c r="AE9">
        <v>0</v>
      </c>
      <c r="AF9">
        <v>0</v>
      </c>
      <c r="AG9">
        <v>5.26</v>
      </c>
      <c r="AH9">
        <v>0</v>
      </c>
      <c r="AI9">
        <v>0</v>
      </c>
      <c r="AJ9">
        <v>0</v>
      </c>
      <c r="AK9">
        <v>0</v>
      </c>
      <c r="AL9">
        <v>5.26</v>
      </c>
      <c r="AM9">
        <v>5.26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21.05</v>
      </c>
      <c r="BR9">
        <v>1</v>
      </c>
      <c r="BS9">
        <f>SUM(features[[#This Row],[PlainsHills]:[TundraHillsLux]])</f>
        <v>99.980000000000032</v>
      </c>
    </row>
    <row r="10" spans="1:71" x14ac:dyDescent="0.25">
      <c r="A10">
        <v>9</v>
      </c>
      <c r="B10">
        <v>5.26</v>
      </c>
      <c r="C10">
        <v>5.26</v>
      </c>
      <c r="D10">
        <v>0</v>
      </c>
      <c r="E10">
        <v>15.79</v>
      </c>
      <c r="F10">
        <v>10.53</v>
      </c>
      <c r="G10">
        <v>0</v>
      </c>
      <c r="H10">
        <v>0</v>
      </c>
      <c r="I10">
        <v>10.53</v>
      </c>
      <c r="J10">
        <v>10.53</v>
      </c>
      <c r="K10">
        <v>15.79</v>
      </c>
      <c r="L10">
        <v>5.26</v>
      </c>
      <c r="M10">
        <v>5.26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5.26</v>
      </c>
      <c r="W10">
        <v>0</v>
      </c>
      <c r="X10">
        <v>0</v>
      </c>
      <c r="Y10">
        <v>5.26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5.26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31.58</v>
      </c>
      <c r="BR10">
        <v>1</v>
      </c>
      <c r="BS10">
        <f>SUM(features[[#This Row],[PlainsHills]:[TundraHillsLux]])</f>
        <v>99.990000000000023</v>
      </c>
    </row>
    <row r="11" spans="1:71" x14ac:dyDescent="0.25">
      <c r="A11">
        <v>10</v>
      </c>
      <c r="B11">
        <v>21.05</v>
      </c>
      <c r="C11">
        <v>15.79</v>
      </c>
      <c r="D11">
        <v>5.26</v>
      </c>
      <c r="E11">
        <v>0</v>
      </c>
      <c r="F11">
        <v>10.53</v>
      </c>
      <c r="G11">
        <v>0</v>
      </c>
      <c r="H11">
        <v>0</v>
      </c>
      <c r="I11">
        <v>5.26</v>
      </c>
      <c r="J11">
        <v>0</v>
      </c>
      <c r="K11">
        <v>0</v>
      </c>
      <c r="L11">
        <v>15.79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10.53</v>
      </c>
      <c r="T11">
        <v>0</v>
      </c>
      <c r="U11">
        <v>0</v>
      </c>
      <c r="V11">
        <v>5.26</v>
      </c>
      <c r="W11">
        <v>0</v>
      </c>
      <c r="X11">
        <v>0</v>
      </c>
      <c r="Y11">
        <v>0</v>
      </c>
      <c r="Z11">
        <v>0</v>
      </c>
      <c r="AA11">
        <v>0</v>
      </c>
      <c r="AB11">
        <v>5.26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5.26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73.680000000000007</v>
      </c>
      <c r="BR11">
        <v>1</v>
      </c>
      <c r="BS11">
        <f>SUM(features[[#This Row],[PlainsHills]:[TundraHillsLux]])</f>
        <v>99.990000000000023</v>
      </c>
    </row>
    <row r="12" spans="1:71" x14ac:dyDescent="0.25">
      <c r="A12">
        <v>11</v>
      </c>
      <c r="B12">
        <v>15.79</v>
      </c>
      <c r="C12">
        <v>5.26</v>
      </c>
      <c r="D12">
        <v>0</v>
      </c>
      <c r="E12">
        <v>26.32</v>
      </c>
      <c r="F12">
        <v>10.53</v>
      </c>
      <c r="G12">
        <v>0</v>
      </c>
      <c r="H12">
        <v>0</v>
      </c>
      <c r="I12">
        <v>10.53</v>
      </c>
      <c r="J12">
        <v>10.53</v>
      </c>
      <c r="K12">
        <v>0</v>
      </c>
      <c r="L12">
        <v>0</v>
      </c>
      <c r="M12">
        <v>0</v>
      </c>
      <c r="N12">
        <v>0</v>
      </c>
      <c r="O12">
        <v>5.26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5.26</v>
      </c>
      <c r="W12">
        <v>0</v>
      </c>
      <c r="X12">
        <v>0</v>
      </c>
      <c r="Y12">
        <v>5.26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5.26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63.16</v>
      </c>
      <c r="BR12">
        <v>1</v>
      </c>
      <c r="BS12">
        <f>SUM(features[[#This Row],[PlainsHills]:[TundraHillsLux]])</f>
        <v>100.00000000000001</v>
      </c>
    </row>
    <row r="13" spans="1:71" x14ac:dyDescent="0.25">
      <c r="A13">
        <v>12</v>
      </c>
      <c r="B13">
        <v>10.53</v>
      </c>
      <c r="C13">
        <v>0</v>
      </c>
      <c r="D13">
        <v>0</v>
      </c>
      <c r="E13">
        <v>10.53</v>
      </c>
      <c r="F13">
        <v>21.05</v>
      </c>
      <c r="G13">
        <v>5.26</v>
      </c>
      <c r="H13">
        <v>0</v>
      </c>
      <c r="I13">
        <v>0</v>
      </c>
      <c r="J13">
        <v>5.26</v>
      </c>
      <c r="K13">
        <v>10.53</v>
      </c>
      <c r="L13">
        <v>10.53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5.26</v>
      </c>
      <c r="W13">
        <v>0</v>
      </c>
      <c r="X13">
        <v>5.26</v>
      </c>
      <c r="Y13">
        <v>5.26</v>
      </c>
      <c r="Z13">
        <v>5.26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5.26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26.32</v>
      </c>
      <c r="BR13">
        <v>1</v>
      </c>
      <c r="BS13">
        <f>SUM(features[[#This Row],[PlainsHills]:[TundraHillsLux]])</f>
        <v>99.990000000000023</v>
      </c>
    </row>
    <row r="14" spans="1:71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10.53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5.26</v>
      </c>
      <c r="O14">
        <v>0</v>
      </c>
      <c r="P14">
        <v>21.05</v>
      </c>
      <c r="Q14">
        <v>0</v>
      </c>
      <c r="R14">
        <v>5.26</v>
      </c>
      <c r="S14">
        <v>10.53</v>
      </c>
      <c r="T14">
        <v>0</v>
      </c>
      <c r="U14">
        <v>5.26</v>
      </c>
      <c r="V14">
        <v>0</v>
      </c>
      <c r="W14">
        <v>0</v>
      </c>
      <c r="X14">
        <v>15.79</v>
      </c>
      <c r="Y14">
        <v>5.26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5.26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5.26</v>
      </c>
      <c r="AN14">
        <v>0</v>
      </c>
      <c r="AO14">
        <v>5.26</v>
      </c>
      <c r="AP14">
        <v>5.26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31.58</v>
      </c>
      <c r="BR14">
        <v>1</v>
      </c>
      <c r="BS14">
        <f>SUM(features[[#This Row],[PlainsHills]:[TundraHillsLux]])</f>
        <v>99.980000000000032</v>
      </c>
    </row>
    <row r="15" spans="1:71" x14ac:dyDescent="0.25">
      <c r="A15">
        <v>14</v>
      </c>
      <c r="B15">
        <v>5.26</v>
      </c>
      <c r="C15">
        <v>0</v>
      </c>
      <c r="D15">
        <v>0</v>
      </c>
      <c r="E15">
        <v>0</v>
      </c>
      <c r="F15">
        <v>21.05</v>
      </c>
      <c r="G15">
        <v>0</v>
      </c>
      <c r="H15">
        <v>0</v>
      </c>
      <c r="I15">
        <v>0</v>
      </c>
      <c r="J15">
        <v>0</v>
      </c>
      <c r="K15">
        <v>0</v>
      </c>
      <c r="L15">
        <v>15.79</v>
      </c>
      <c r="M15">
        <v>0</v>
      </c>
      <c r="N15">
        <v>0</v>
      </c>
      <c r="O15">
        <v>0</v>
      </c>
      <c r="P15">
        <v>26.32</v>
      </c>
      <c r="Q15">
        <v>0</v>
      </c>
      <c r="R15">
        <v>0</v>
      </c>
      <c r="S15">
        <v>0</v>
      </c>
      <c r="T15">
        <v>0</v>
      </c>
      <c r="U15">
        <v>5.26</v>
      </c>
      <c r="V15">
        <v>10.53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10.53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5.26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26.32</v>
      </c>
      <c r="BR15">
        <v>1</v>
      </c>
      <c r="BS15">
        <f>SUM(features[[#This Row],[PlainsHills]:[TundraHillsLux]])</f>
        <v>100.00000000000001</v>
      </c>
    </row>
    <row r="16" spans="1:71" x14ac:dyDescent="0.25">
      <c r="A16">
        <v>15</v>
      </c>
      <c r="B16">
        <v>5.26</v>
      </c>
      <c r="C16">
        <v>0</v>
      </c>
      <c r="D16">
        <v>0</v>
      </c>
      <c r="E16">
        <v>15.79</v>
      </c>
      <c r="F16">
        <v>10.53</v>
      </c>
      <c r="G16">
        <v>0</v>
      </c>
      <c r="H16">
        <v>0</v>
      </c>
      <c r="I16">
        <v>0</v>
      </c>
      <c r="J16">
        <v>0</v>
      </c>
      <c r="K16">
        <v>5.26</v>
      </c>
      <c r="L16">
        <v>5.26</v>
      </c>
      <c r="M16">
        <v>0</v>
      </c>
      <c r="N16">
        <v>0</v>
      </c>
      <c r="O16">
        <v>5.26</v>
      </c>
      <c r="P16">
        <v>26.32</v>
      </c>
      <c r="Q16">
        <v>0</v>
      </c>
      <c r="R16">
        <v>0</v>
      </c>
      <c r="S16">
        <v>0</v>
      </c>
      <c r="T16">
        <v>0</v>
      </c>
      <c r="U16">
        <v>0</v>
      </c>
      <c r="V16">
        <v>5.26</v>
      </c>
      <c r="W16">
        <v>0</v>
      </c>
      <c r="X16">
        <v>5.26</v>
      </c>
      <c r="Y16">
        <v>5.26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5.26</v>
      </c>
      <c r="AN16">
        <v>0</v>
      </c>
      <c r="AO16">
        <v>0</v>
      </c>
      <c r="AP16">
        <v>0</v>
      </c>
      <c r="AQ16">
        <v>0</v>
      </c>
      <c r="AR16">
        <v>5.26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31.58</v>
      </c>
      <c r="BR16">
        <v>1</v>
      </c>
      <c r="BS16">
        <f>SUM(features[[#This Row],[PlainsHills]:[TundraHillsLux]])</f>
        <v>99.980000000000018</v>
      </c>
    </row>
    <row r="17" spans="1:71" x14ac:dyDescent="0.25">
      <c r="A17">
        <v>16</v>
      </c>
      <c r="B17">
        <v>5.26</v>
      </c>
      <c r="C17">
        <v>5.26</v>
      </c>
      <c r="D17">
        <v>0</v>
      </c>
      <c r="E17">
        <v>10.53</v>
      </c>
      <c r="F17">
        <v>0</v>
      </c>
      <c r="G17">
        <v>0</v>
      </c>
      <c r="H17">
        <v>0</v>
      </c>
      <c r="I17">
        <v>5.26</v>
      </c>
      <c r="J17">
        <v>5.26</v>
      </c>
      <c r="K17">
        <v>0</v>
      </c>
      <c r="L17">
        <v>10.53</v>
      </c>
      <c r="M17">
        <v>0</v>
      </c>
      <c r="N17">
        <v>0</v>
      </c>
      <c r="O17">
        <v>5.26</v>
      </c>
      <c r="P17">
        <v>0</v>
      </c>
      <c r="Q17">
        <v>0</v>
      </c>
      <c r="R17">
        <v>21.05</v>
      </c>
      <c r="S17">
        <v>15.79</v>
      </c>
      <c r="T17">
        <v>0</v>
      </c>
      <c r="U17">
        <v>0</v>
      </c>
      <c r="V17">
        <v>10.53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5.26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52.63</v>
      </c>
      <c r="BR17">
        <v>1</v>
      </c>
      <c r="BS17">
        <f>SUM(features[[#This Row],[PlainsHills]:[TundraHillsLux]])</f>
        <v>99.99</v>
      </c>
    </row>
    <row r="18" spans="1:71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21.05</v>
      </c>
      <c r="M18">
        <v>0</v>
      </c>
      <c r="N18">
        <v>0</v>
      </c>
      <c r="O18">
        <v>0</v>
      </c>
      <c r="P18">
        <v>21.05</v>
      </c>
      <c r="Q18">
        <v>0</v>
      </c>
      <c r="R18">
        <v>0</v>
      </c>
      <c r="S18">
        <v>0</v>
      </c>
      <c r="T18">
        <v>5.26</v>
      </c>
      <c r="U18">
        <v>0</v>
      </c>
      <c r="V18">
        <v>0</v>
      </c>
      <c r="W18">
        <v>0</v>
      </c>
      <c r="X18">
        <v>5.26</v>
      </c>
      <c r="Y18">
        <v>5.26</v>
      </c>
      <c r="Z18">
        <v>0</v>
      </c>
      <c r="AA18">
        <v>0</v>
      </c>
      <c r="AB18">
        <v>10.53</v>
      </c>
      <c r="AC18">
        <v>0</v>
      </c>
      <c r="AD18">
        <v>21.05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5.26</v>
      </c>
      <c r="AU18">
        <v>5.26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f>SUM(features[[#This Row],[PlainsHills]:[TundraHillsLux]])</f>
        <v>99.98</v>
      </c>
    </row>
    <row r="19" spans="1:71" x14ac:dyDescent="0.25">
      <c r="A19">
        <v>18</v>
      </c>
      <c r="B19">
        <v>0</v>
      </c>
      <c r="C19">
        <v>0</v>
      </c>
      <c r="D19">
        <v>0</v>
      </c>
      <c r="E19">
        <v>5.26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31.58</v>
      </c>
      <c r="M19">
        <v>0</v>
      </c>
      <c r="N19">
        <v>0</v>
      </c>
      <c r="O19">
        <v>0</v>
      </c>
      <c r="P19">
        <v>5.26</v>
      </c>
      <c r="Q19">
        <v>0</v>
      </c>
      <c r="R19">
        <v>0</v>
      </c>
      <c r="S19">
        <v>0</v>
      </c>
      <c r="T19">
        <v>0</v>
      </c>
      <c r="U19">
        <v>5.26</v>
      </c>
      <c r="V19">
        <v>5.26</v>
      </c>
      <c r="W19">
        <v>0</v>
      </c>
      <c r="X19">
        <v>0</v>
      </c>
      <c r="Y19">
        <v>5.26</v>
      </c>
      <c r="Z19">
        <v>5.26</v>
      </c>
      <c r="AA19">
        <v>5.26</v>
      </c>
      <c r="AB19">
        <v>15.79</v>
      </c>
      <c r="AC19">
        <v>0</v>
      </c>
      <c r="AD19">
        <v>0</v>
      </c>
      <c r="AE19">
        <v>0</v>
      </c>
      <c r="AF19">
        <v>0</v>
      </c>
      <c r="AG19">
        <v>5.26</v>
      </c>
      <c r="AH19">
        <v>5.26</v>
      </c>
      <c r="AI19">
        <v>0</v>
      </c>
      <c r="AJ19">
        <v>0</v>
      </c>
      <c r="AK19">
        <v>5.26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42.11</v>
      </c>
      <c r="BR19">
        <v>1</v>
      </c>
      <c r="BS19">
        <f>SUM(features[[#This Row],[PlainsHills]:[TundraHillsLux]])</f>
        <v>99.970000000000013</v>
      </c>
    </row>
    <row r="20" spans="1:71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42.11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10.53</v>
      </c>
      <c r="T20">
        <v>0</v>
      </c>
      <c r="U20">
        <v>0</v>
      </c>
      <c r="V20">
        <v>5.26</v>
      </c>
      <c r="W20">
        <v>0</v>
      </c>
      <c r="X20">
        <v>0</v>
      </c>
      <c r="Y20">
        <v>10.53</v>
      </c>
      <c r="Z20">
        <v>0</v>
      </c>
      <c r="AA20">
        <v>0</v>
      </c>
      <c r="AB20">
        <v>10.53</v>
      </c>
      <c r="AC20">
        <v>0</v>
      </c>
      <c r="AD20">
        <v>5.26</v>
      </c>
      <c r="AE20">
        <v>0</v>
      </c>
      <c r="AF20">
        <v>0</v>
      </c>
      <c r="AG20">
        <v>5.26</v>
      </c>
      <c r="AH20">
        <v>0</v>
      </c>
      <c r="AI20">
        <v>0</v>
      </c>
      <c r="AJ20">
        <v>5.26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5.26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31.58</v>
      </c>
      <c r="BR20">
        <v>1</v>
      </c>
      <c r="BS20">
        <f>SUM(features[[#This Row],[PlainsHills]:[TundraHillsLux]])</f>
        <v>100.00000000000001</v>
      </c>
    </row>
    <row r="21" spans="1:71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15.79</v>
      </c>
      <c r="Q21">
        <v>10.53</v>
      </c>
      <c r="R21">
        <v>0</v>
      </c>
      <c r="S21">
        <v>0</v>
      </c>
      <c r="T21">
        <v>0</v>
      </c>
      <c r="U21">
        <v>10.53</v>
      </c>
      <c r="V21">
        <v>0</v>
      </c>
      <c r="W21">
        <v>0</v>
      </c>
      <c r="X21">
        <v>0</v>
      </c>
      <c r="Y21">
        <v>36.840000000000003</v>
      </c>
      <c r="Z21">
        <v>0</v>
      </c>
      <c r="AA21">
        <v>0</v>
      </c>
      <c r="AB21">
        <v>5.26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5.26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10.53</v>
      </c>
      <c r="AX21">
        <v>5.26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f>SUM(features[[#This Row],[PlainsHills]:[TundraHillsLux]])</f>
        <v>100.00000000000001</v>
      </c>
    </row>
    <row r="22" spans="1:71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10.53</v>
      </c>
      <c r="I22">
        <v>5.26</v>
      </c>
      <c r="J22">
        <v>0</v>
      </c>
      <c r="K22">
        <v>0</v>
      </c>
      <c r="L22">
        <v>0</v>
      </c>
      <c r="M22">
        <v>5.26</v>
      </c>
      <c r="N22">
        <v>15.79</v>
      </c>
      <c r="O22">
        <v>0</v>
      </c>
      <c r="P22">
        <v>15.79</v>
      </c>
      <c r="Q22">
        <v>0</v>
      </c>
      <c r="R22">
        <v>0</v>
      </c>
      <c r="S22">
        <v>0</v>
      </c>
      <c r="T22">
        <v>0</v>
      </c>
      <c r="U22">
        <v>21.05</v>
      </c>
      <c r="V22">
        <v>0</v>
      </c>
      <c r="W22">
        <v>0</v>
      </c>
      <c r="X22">
        <v>0</v>
      </c>
      <c r="Y22">
        <v>10.53</v>
      </c>
      <c r="Z22">
        <v>0</v>
      </c>
      <c r="AA22">
        <v>0</v>
      </c>
      <c r="AB22">
        <v>0</v>
      </c>
      <c r="AC22">
        <v>5.26</v>
      </c>
      <c r="AD22">
        <v>0</v>
      </c>
      <c r="AE22">
        <v>0</v>
      </c>
      <c r="AF22">
        <v>0</v>
      </c>
      <c r="AG22">
        <v>0</v>
      </c>
      <c r="AH22">
        <v>10.53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36.840000000000003</v>
      </c>
      <c r="BR22">
        <v>1</v>
      </c>
      <c r="BS22">
        <f>SUM(features[[#This Row],[PlainsHills]:[TundraHillsLux]])</f>
        <v>100</v>
      </c>
    </row>
    <row r="23" spans="1:71" x14ac:dyDescent="0.25">
      <c r="A23">
        <v>22</v>
      </c>
      <c r="B23">
        <v>5.26</v>
      </c>
      <c r="C23">
        <v>0</v>
      </c>
      <c r="D23">
        <v>0</v>
      </c>
      <c r="E23">
        <v>0</v>
      </c>
      <c r="F23">
        <v>31.58</v>
      </c>
      <c r="G23">
        <v>0</v>
      </c>
      <c r="H23">
        <v>0</v>
      </c>
      <c r="I23">
        <v>5.26</v>
      </c>
      <c r="J23">
        <v>0</v>
      </c>
      <c r="K23">
        <v>0</v>
      </c>
      <c r="L23">
        <v>0</v>
      </c>
      <c r="M23">
        <v>0</v>
      </c>
      <c r="N23">
        <v>5.26</v>
      </c>
      <c r="O23">
        <v>0</v>
      </c>
      <c r="P23">
        <v>0</v>
      </c>
      <c r="Q23">
        <v>0</v>
      </c>
      <c r="R23">
        <v>21.05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5.26</v>
      </c>
      <c r="AL23">
        <v>0</v>
      </c>
      <c r="AM23">
        <v>0</v>
      </c>
      <c r="AN23">
        <v>0</v>
      </c>
      <c r="AO23">
        <v>15.79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5.26</v>
      </c>
      <c r="AZ23">
        <v>5.26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52.63</v>
      </c>
      <c r="BR23">
        <v>1</v>
      </c>
      <c r="BS23">
        <f>SUM(features[[#This Row],[PlainsHills]:[TundraHillsLux]])</f>
        <v>99.980000000000018</v>
      </c>
    </row>
    <row r="24" spans="1:71" x14ac:dyDescent="0.25">
      <c r="A24">
        <v>23</v>
      </c>
      <c r="B24">
        <v>36.840000000000003</v>
      </c>
      <c r="C24">
        <v>0</v>
      </c>
      <c r="D24">
        <v>0</v>
      </c>
      <c r="E24">
        <v>0</v>
      </c>
      <c r="F24">
        <v>15.79</v>
      </c>
      <c r="G24">
        <v>0</v>
      </c>
      <c r="H24">
        <v>0</v>
      </c>
      <c r="I24">
        <v>21.05</v>
      </c>
      <c r="J24">
        <v>10.53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5.26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10.53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52.63</v>
      </c>
      <c r="BR24">
        <v>1</v>
      </c>
      <c r="BS24">
        <f>SUM(features[[#This Row],[PlainsHills]:[TundraHillsLux]])</f>
        <v>100.00000000000001</v>
      </c>
    </row>
    <row r="25" spans="1:71" x14ac:dyDescent="0.25">
      <c r="A25">
        <v>24</v>
      </c>
      <c r="B25">
        <v>10.53</v>
      </c>
      <c r="C25">
        <v>10.53</v>
      </c>
      <c r="D25">
        <v>0</v>
      </c>
      <c r="E25">
        <v>0</v>
      </c>
      <c r="F25">
        <v>21.05</v>
      </c>
      <c r="G25">
        <v>0</v>
      </c>
      <c r="H25">
        <v>0</v>
      </c>
      <c r="I25">
        <v>5.26</v>
      </c>
      <c r="J25">
        <v>0</v>
      </c>
      <c r="K25">
        <v>0</v>
      </c>
      <c r="L25">
        <v>0</v>
      </c>
      <c r="M25">
        <v>10.53</v>
      </c>
      <c r="N25">
        <v>0</v>
      </c>
      <c r="O25">
        <v>0</v>
      </c>
      <c r="P25">
        <v>21.05</v>
      </c>
      <c r="Q25">
        <v>0</v>
      </c>
      <c r="R25">
        <v>0</v>
      </c>
      <c r="S25">
        <v>5.26</v>
      </c>
      <c r="T25">
        <v>0</v>
      </c>
      <c r="U25">
        <v>5.26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5.26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5.26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f>SUM(features[[#This Row],[PlainsHills]:[TundraHillsLux]])</f>
        <v>99.990000000000023</v>
      </c>
    </row>
    <row r="26" spans="1:71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52.63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5.26</v>
      </c>
      <c r="W26">
        <v>0</v>
      </c>
      <c r="X26">
        <v>5.26</v>
      </c>
      <c r="Y26">
        <v>5.26</v>
      </c>
      <c r="Z26">
        <v>5.26</v>
      </c>
      <c r="AA26">
        <v>21.05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5.26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57.89</v>
      </c>
      <c r="BR26">
        <v>1</v>
      </c>
      <c r="BS26">
        <f>SUM(features[[#This Row],[PlainsHills]:[TundraHillsLux]])</f>
        <v>99.98</v>
      </c>
    </row>
    <row r="27" spans="1:71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63.16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10.53</v>
      </c>
      <c r="W27">
        <v>0</v>
      </c>
      <c r="X27">
        <v>0</v>
      </c>
      <c r="Y27">
        <v>5.26</v>
      </c>
      <c r="Z27">
        <v>0</v>
      </c>
      <c r="AA27">
        <v>10.53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5.26</v>
      </c>
      <c r="AH27">
        <v>0</v>
      </c>
      <c r="AI27">
        <v>0</v>
      </c>
      <c r="AJ27">
        <v>5.26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68.42</v>
      </c>
      <c r="BR27">
        <v>1</v>
      </c>
      <c r="BS27">
        <f>SUM(features[[#This Row],[PlainsHills]:[TundraHillsLux]])</f>
        <v>100.00000000000001</v>
      </c>
    </row>
    <row r="28" spans="1:71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10.53</v>
      </c>
      <c r="G28">
        <v>0</v>
      </c>
      <c r="H28">
        <v>0</v>
      </c>
      <c r="I28">
        <v>10.53</v>
      </c>
      <c r="J28">
        <v>0</v>
      </c>
      <c r="K28">
        <v>0</v>
      </c>
      <c r="L28">
        <v>15.79</v>
      </c>
      <c r="M28">
        <v>5.26</v>
      </c>
      <c r="N28">
        <v>0</v>
      </c>
      <c r="O28">
        <v>0</v>
      </c>
      <c r="P28">
        <v>0</v>
      </c>
      <c r="Q28">
        <v>5.26</v>
      </c>
      <c r="R28">
        <v>0</v>
      </c>
      <c r="S28">
        <v>0</v>
      </c>
      <c r="T28">
        <v>0</v>
      </c>
      <c r="U28">
        <v>0</v>
      </c>
      <c r="V28">
        <v>15.79</v>
      </c>
      <c r="W28">
        <v>0</v>
      </c>
      <c r="X28">
        <v>5.26</v>
      </c>
      <c r="Y28">
        <v>5.26</v>
      </c>
      <c r="Z28">
        <v>5.26</v>
      </c>
      <c r="AA28">
        <v>5.26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5.26</v>
      </c>
      <c r="AI28">
        <v>0</v>
      </c>
      <c r="AJ28">
        <v>0</v>
      </c>
      <c r="AK28">
        <v>0</v>
      </c>
      <c r="AL28">
        <v>5.26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5.26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52.63</v>
      </c>
      <c r="BR28">
        <v>1</v>
      </c>
      <c r="BS28">
        <f>SUM(features[[#This Row],[PlainsHills]:[TundraHillsLux]])</f>
        <v>99.980000000000018</v>
      </c>
    </row>
    <row r="29" spans="1:71" x14ac:dyDescent="0.25">
      <c r="A29">
        <v>28</v>
      </c>
      <c r="B29">
        <v>0</v>
      </c>
      <c r="C29">
        <v>0</v>
      </c>
      <c r="D29">
        <v>0</v>
      </c>
      <c r="E29">
        <v>63.16</v>
      </c>
      <c r="F29">
        <v>10.53</v>
      </c>
      <c r="G29">
        <v>0</v>
      </c>
      <c r="H29">
        <v>0</v>
      </c>
      <c r="I29">
        <v>0</v>
      </c>
      <c r="J29">
        <v>5.26</v>
      </c>
      <c r="K29">
        <v>0</v>
      </c>
      <c r="L29">
        <v>0</v>
      </c>
      <c r="M29">
        <v>0</v>
      </c>
      <c r="N29">
        <v>0</v>
      </c>
      <c r="O29">
        <v>10.53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5.26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5.26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68.42</v>
      </c>
      <c r="BR29">
        <v>1</v>
      </c>
      <c r="BS29">
        <f>SUM(features[[#This Row],[PlainsHills]:[TundraHillsLux]])</f>
        <v>100.00000000000001</v>
      </c>
    </row>
    <row r="30" spans="1:71" x14ac:dyDescent="0.25">
      <c r="A30">
        <v>29</v>
      </c>
      <c r="B30">
        <v>5.26</v>
      </c>
      <c r="C30">
        <v>0</v>
      </c>
      <c r="D30">
        <v>0</v>
      </c>
      <c r="E30">
        <v>31.58</v>
      </c>
      <c r="F30">
        <v>0</v>
      </c>
      <c r="G30">
        <v>0</v>
      </c>
      <c r="H30">
        <v>0</v>
      </c>
      <c r="I30">
        <v>0</v>
      </c>
      <c r="J30">
        <v>0</v>
      </c>
      <c r="K30">
        <v>5.26</v>
      </c>
      <c r="L30">
        <v>0</v>
      </c>
      <c r="M30">
        <v>0</v>
      </c>
      <c r="N30">
        <v>0</v>
      </c>
      <c r="O30">
        <v>10.53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31.58</v>
      </c>
      <c r="W30">
        <v>0</v>
      </c>
      <c r="X30">
        <v>5.26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5.26</v>
      </c>
      <c r="AI30">
        <v>5.26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31.58</v>
      </c>
      <c r="BR30">
        <v>1</v>
      </c>
      <c r="BS30">
        <f>SUM(features[[#This Row],[PlainsHills]:[TundraHillsLux]])</f>
        <v>99.990000000000009</v>
      </c>
    </row>
    <row r="31" spans="1:71" x14ac:dyDescent="0.25">
      <c r="A31">
        <v>30</v>
      </c>
      <c r="B31">
        <v>5.26</v>
      </c>
      <c r="C31">
        <v>0</v>
      </c>
      <c r="D31">
        <v>0</v>
      </c>
      <c r="E31">
        <v>0</v>
      </c>
      <c r="F31">
        <v>52.63</v>
      </c>
      <c r="G31">
        <v>0</v>
      </c>
      <c r="H31">
        <v>0</v>
      </c>
      <c r="I31">
        <v>15.79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5.26</v>
      </c>
      <c r="Y31">
        <v>5.26</v>
      </c>
      <c r="Z31">
        <v>0</v>
      </c>
      <c r="AA31">
        <v>5.26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5.26</v>
      </c>
      <c r="AK31">
        <v>5.26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47.37</v>
      </c>
      <c r="BR31">
        <v>1</v>
      </c>
      <c r="BS31">
        <f>SUM(features[[#This Row],[PlainsHills]:[TundraHillsLux]])</f>
        <v>99.980000000000032</v>
      </c>
    </row>
    <row r="32" spans="1:71" x14ac:dyDescent="0.25">
      <c r="A32">
        <v>31</v>
      </c>
      <c r="B32">
        <v>21.05</v>
      </c>
      <c r="C32">
        <v>21.05</v>
      </c>
      <c r="D32">
        <v>0</v>
      </c>
      <c r="E32">
        <v>5.26</v>
      </c>
      <c r="F32">
        <v>10.53</v>
      </c>
      <c r="G32">
        <v>0</v>
      </c>
      <c r="H32">
        <v>0</v>
      </c>
      <c r="I32">
        <v>0</v>
      </c>
      <c r="J32">
        <v>0</v>
      </c>
      <c r="K32">
        <v>5.26</v>
      </c>
      <c r="L32">
        <v>5.26</v>
      </c>
      <c r="M32">
        <v>5.26</v>
      </c>
      <c r="N32">
        <v>0</v>
      </c>
      <c r="O32">
        <v>0</v>
      </c>
      <c r="P32">
        <v>5.26</v>
      </c>
      <c r="Q32">
        <v>0</v>
      </c>
      <c r="R32">
        <v>0</v>
      </c>
      <c r="S32">
        <v>0</v>
      </c>
      <c r="T32">
        <v>0</v>
      </c>
      <c r="U32">
        <v>0</v>
      </c>
      <c r="V32">
        <v>5.26</v>
      </c>
      <c r="W32">
        <v>0</v>
      </c>
      <c r="X32">
        <v>0</v>
      </c>
      <c r="Y32">
        <v>0</v>
      </c>
      <c r="Z32">
        <v>5.26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5.26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5.26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42.11</v>
      </c>
      <c r="BR32">
        <v>1</v>
      </c>
      <c r="BS32">
        <f>SUM(features[[#This Row],[PlainsHills]:[TundraHillsLux]])</f>
        <v>99.970000000000027</v>
      </c>
    </row>
    <row r="33" spans="1:71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10.53</v>
      </c>
      <c r="M33">
        <v>0</v>
      </c>
      <c r="N33">
        <v>0</v>
      </c>
      <c r="O33">
        <v>0</v>
      </c>
      <c r="P33">
        <v>47.37</v>
      </c>
      <c r="Q33">
        <v>0</v>
      </c>
      <c r="R33">
        <v>0</v>
      </c>
      <c r="S33">
        <v>0</v>
      </c>
      <c r="T33">
        <v>0</v>
      </c>
      <c r="U33">
        <v>5.26</v>
      </c>
      <c r="V33">
        <v>0</v>
      </c>
      <c r="W33">
        <v>0</v>
      </c>
      <c r="X33">
        <v>0</v>
      </c>
      <c r="Y33">
        <v>10.53</v>
      </c>
      <c r="Z33">
        <v>0</v>
      </c>
      <c r="AA33">
        <v>0</v>
      </c>
      <c r="AB33">
        <v>5.26</v>
      </c>
      <c r="AC33">
        <v>10.53</v>
      </c>
      <c r="AD33">
        <v>0</v>
      </c>
      <c r="AE33">
        <v>5.26</v>
      </c>
      <c r="AF33">
        <v>0</v>
      </c>
      <c r="AG33">
        <v>0</v>
      </c>
      <c r="AH33">
        <v>5.26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15.79</v>
      </c>
      <c r="BR33">
        <v>1</v>
      </c>
      <c r="BS33">
        <f>SUM(features[[#This Row],[PlainsHills]:[TundraHillsLux]])</f>
        <v>100.00000000000001</v>
      </c>
    </row>
    <row r="34" spans="1:71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26.32</v>
      </c>
      <c r="M34">
        <v>0</v>
      </c>
      <c r="N34">
        <v>0</v>
      </c>
      <c r="O34">
        <v>0</v>
      </c>
      <c r="P34">
        <v>21.05</v>
      </c>
      <c r="Q34">
        <v>0</v>
      </c>
      <c r="R34">
        <v>0</v>
      </c>
      <c r="S34">
        <v>0</v>
      </c>
      <c r="T34">
        <v>0</v>
      </c>
      <c r="U34">
        <v>10.53</v>
      </c>
      <c r="V34">
        <v>10.53</v>
      </c>
      <c r="W34">
        <v>5.26</v>
      </c>
      <c r="X34">
        <v>0</v>
      </c>
      <c r="Y34">
        <v>5.26</v>
      </c>
      <c r="Z34">
        <v>0</v>
      </c>
      <c r="AA34">
        <v>10.53</v>
      </c>
      <c r="AB34">
        <v>0</v>
      </c>
      <c r="AC34">
        <v>10.53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26.32</v>
      </c>
      <c r="BR34">
        <v>1</v>
      </c>
      <c r="BS34">
        <f>SUM(features[[#This Row],[PlainsHills]:[TundraHillsLux]])</f>
        <v>100.01000000000002</v>
      </c>
    </row>
    <row r="35" spans="1:71" x14ac:dyDescent="0.25">
      <c r="A35">
        <v>34</v>
      </c>
      <c r="B35">
        <v>0</v>
      </c>
      <c r="C35">
        <v>0</v>
      </c>
      <c r="D35">
        <v>0</v>
      </c>
      <c r="E35">
        <v>10.53</v>
      </c>
      <c r="F35">
        <v>0</v>
      </c>
      <c r="G35">
        <v>0</v>
      </c>
      <c r="H35">
        <v>0</v>
      </c>
      <c r="I35">
        <v>0</v>
      </c>
      <c r="J35">
        <v>0</v>
      </c>
      <c r="K35">
        <v>5.26</v>
      </c>
      <c r="L35">
        <v>15.79</v>
      </c>
      <c r="M35">
        <v>0</v>
      </c>
      <c r="N35">
        <v>0</v>
      </c>
      <c r="O35">
        <v>5.26</v>
      </c>
      <c r="P35">
        <v>5.26</v>
      </c>
      <c r="Q35">
        <v>0</v>
      </c>
      <c r="R35">
        <v>0</v>
      </c>
      <c r="S35">
        <v>0</v>
      </c>
      <c r="T35">
        <v>0</v>
      </c>
      <c r="U35">
        <v>0</v>
      </c>
      <c r="V35">
        <v>26.32</v>
      </c>
      <c r="W35">
        <v>0</v>
      </c>
      <c r="X35">
        <v>0</v>
      </c>
      <c r="Y35">
        <v>10.53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5.26</v>
      </c>
      <c r="AI35">
        <v>5.26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10.53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47.37</v>
      </c>
      <c r="BR35">
        <v>1</v>
      </c>
      <c r="BS35">
        <f>SUM(features[[#This Row],[PlainsHills]:[TundraHillsLux]])</f>
        <v>100</v>
      </c>
    </row>
    <row r="36" spans="1:71" x14ac:dyDescent="0.25">
      <c r="A36">
        <v>35</v>
      </c>
      <c r="B36">
        <v>15.79</v>
      </c>
      <c r="C36">
        <v>5.26</v>
      </c>
      <c r="D36">
        <v>0</v>
      </c>
      <c r="E36">
        <v>0</v>
      </c>
      <c r="F36">
        <v>42.11</v>
      </c>
      <c r="G36">
        <v>5.26</v>
      </c>
      <c r="H36">
        <v>0</v>
      </c>
      <c r="I36">
        <v>0</v>
      </c>
      <c r="J36">
        <v>10.53</v>
      </c>
      <c r="K36">
        <v>0</v>
      </c>
      <c r="L36">
        <v>5.26</v>
      </c>
      <c r="M36">
        <v>0</v>
      </c>
      <c r="N36">
        <v>0</v>
      </c>
      <c r="O36">
        <v>0</v>
      </c>
      <c r="P36">
        <v>5.26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5.26</v>
      </c>
      <c r="AH36">
        <v>0</v>
      </c>
      <c r="AI36">
        <v>0</v>
      </c>
      <c r="AJ36">
        <v>0</v>
      </c>
      <c r="AK36">
        <v>5.26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31.58</v>
      </c>
      <c r="BR36">
        <v>1</v>
      </c>
      <c r="BS36">
        <f>SUM(features[[#This Row],[PlainsHills]:[TundraHillsLux]])</f>
        <v>99.990000000000023</v>
      </c>
    </row>
    <row r="37" spans="1:71" x14ac:dyDescent="0.25">
      <c r="A37">
        <v>36</v>
      </c>
      <c r="B37">
        <v>15.79</v>
      </c>
      <c r="C37">
        <v>5.26</v>
      </c>
      <c r="D37">
        <v>0</v>
      </c>
      <c r="E37">
        <v>10.53</v>
      </c>
      <c r="F37">
        <v>15.79</v>
      </c>
      <c r="G37">
        <v>0</v>
      </c>
      <c r="H37">
        <v>0</v>
      </c>
      <c r="I37">
        <v>5.26</v>
      </c>
      <c r="J37">
        <v>5.26</v>
      </c>
      <c r="K37">
        <v>0</v>
      </c>
      <c r="L37">
        <v>0</v>
      </c>
      <c r="M37">
        <v>0</v>
      </c>
      <c r="N37">
        <v>0</v>
      </c>
      <c r="O37">
        <v>0</v>
      </c>
      <c r="P37">
        <v>21.05</v>
      </c>
      <c r="Q37">
        <v>0</v>
      </c>
      <c r="R37">
        <v>0</v>
      </c>
      <c r="S37">
        <v>0</v>
      </c>
      <c r="T37">
        <v>0</v>
      </c>
      <c r="U37">
        <v>5.26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10.53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5.26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26.32</v>
      </c>
      <c r="BR37">
        <v>1</v>
      </c>
      <c r="BS37">
        <f>SUM(features[[#This Row],[PlainsHills]:[TundraHillsLux]])</f>
        <v>99.990000000000009</v>
      </c>
    </row>
    <row r="38" spans="1:71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5.26</v>
      </c>
      <c r="G38">
        <v>0</v>
      </c>
      <c r="H38">
        <v>0</v>
      </c>
      <c r="I38">
        <v>0</v>
      </c>
      <c r="J38">
        <v>0</v>
      </c>
      <c r="K38">
        <v>0</v>
      </c>
      <c r="L38">
        <v>31.58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15.79</v>
      </c>
      <c r="W38">
        <v>0</v>
      </c>
      <c r="X38">
        <v>5.26</v>
      </c>
      <c r="Y38">
        <v>21.05</v>
      </c>
      <c r="Z38">
        <v>5.26</v>
      </c>
      <c r="AA38">
        <v>10.53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5.26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f>SUM(features[[#This Row],[PlainsHills]:[TundraHillsLux]])</f>
        <v>99.990000000000009</v>
      </c>
    </row>
    <row r="39" spans="1:71" x14ac:dyDescent="0.25">
      <c r="A39">
        <v>38</v>
      </c>
      <c r="B39">
        <v>0</v>
      </c>
      <c r="C39">
        <v>0</v>
      </c>
      <c r="D39">
        <v>0</v>
      </c>
      <c r="E39">
        <v>15.79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42.11</v>
      </c>
      <c r="M39">
        <v>0</v>
      </c>
      <c r="N39">
        <v>0</v>
      </c>
      <c r="O39">
        <v>0</v>
      </c>
      <c r="P39">
        <v>10.53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15.79</v>
      </c>
      <c r="Y39">
        <v>0</v>
      </c>
      <c r="Z39">
        <v>10.53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5.26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f>SUM(features[[#This Row],[PlainsHills]:[TundraHillsLux]])</f>
        <v>100.01</v>
      </c>
    </row>
    <row r="40" spans="1:71" x14ac:dyDescent="0.25">
      <c r="A40">
        <v>39</v>
      </c>
      <c r="B40">
        <v>5.26</v>
      </c>
      <c r="C40">
        <v>0</v>
      </c>
      <c r="D40">
        <v>0</v>
      </c>
      <c r="E40">
        <v>0</v>
      </c>
      <c r="F40">
        <v>0</v>
      </c>
      <c r="G40">
        <v>0</v>
      </c>
      <c r="H40">
        <v>5.26</v>
      </c>
      <c r="I40">
        <v>0</v>
      </c>
      <c r="J40">
        <v>0</v>
      </c>
      <c r="K40">
        <v>0</v>
      </c>
      <c r="L40">
        <v>5.26</v>
      </c>
      <c r="M40">
        <v>0</v>
      </c>
      <c r="N40">
        <v>0</v>
      </c>
      <c r="O40">
        <v>0</v>
      </c>
      <c r="P40">
        <v>26.32</v>
      </c>
      <c r="Q40">
        <v>0</v>
      </c>
      <c r="R40">
        <v>0</v>
      </c>
      <c r="S40">
        <v>15.79</v>
      </c>
      <c r="T40">
        <v>0</v>
      </c>
      <c r="U40">
        <v>5.26</v>
      </c>
      <c r="V40">
        <v>0</v>
      </c>
      <c r="W40">
        <v>0</v>
      </c>
      <c r="X40">
        <v>5.26</v>
      </c>
      <c r="Y40">
        <v>26.32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5.26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f>SUM(features[[#This Row],[PlainsHills]:[TundraHillsLux]])</f>
        <v>99.99</v>
      </c>
    </row>
    <row r="41" spans="1:71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10.53</v>
      </c>
      <c r="G41">
        <v>0</v>
      </c>
      <c r="H41">
        <v>0</v>
      </c>
      <c r="I41">
        <v>0</v>
      </c>
      <c r="J41">
        <v>0</v>
      </c>
      <c r="K41">
        <v>0</v>
      </c>
      <c r="L41">
        <v>21.05</v>
      </c>
      <c r="M41">
        <v>0</v>
      </c>
      <c r="N41">
        <v>5.26</v>
      </c>
      <c r="O41">
        <v>0</v>
      </c>
      <c r="P41">
        <v>0</v>
      </c>
      <c r="Q41">
        <v>0</v>
      </c>
      <c r="R41">
        <v>0</v>
      </c>
      <c r="S41">
        <v>31.58</v>
      </c>
      <c r="T41">
        <v>0</v>
      </c>
      <c r="U41">
        <v>0</v>
      </c>
      <c r="V41">
        <v>10.53</v>
      </c>
      <c r="W41">
        <v>0</v>
      </c>
      <c r="X41">
        <v>0</v>
      </c>
      <c r="Y41">
        <v>5.26</v>
      </c>
      <c r="Z41">
        <v>0</v>
      </c>
      <c r="AA41">
        <v>0</v>
      </c>
      <c r="AB41">
        <v>5.26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5.26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5.26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42.11</v>
      </c>
      <c r="BR41">
        <v>1</v>
      </c>
      <c r="BS41">
        <f>SUM(features[[#This Row],[PlainsHills]:[TundraHillsLux]])</f>
        <v>99.990000000000009</v>
      </c>
    </row>
    <row r="42" spans="1:71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10.53</v>
      </c>
      <c r="G42">
        <v>0</v>
      </c>
      <c r="H42">
        <v>0</v>
      </c>
      <c r="I42">
        <v>0</v>
      </c>
      <c r="J42">
        <v>5.26</v>
      </c>
      <c r="K42">
        <v>0</v>
      </c>
      <c r="L42">
        <v>0</v>
      </c>
      <c r="M42">
        <v>0</v>
      </c>
      <c r="N42">
        <v>15.79</v>
      </c>
      <c r="O42">
        <v>0</v>
      </c>
      <c r="P42">
        <v>0</v>
      </c>
      <c r="Q42">
        <v>0</v>
      </c>
      <c r="R42">
        <v>0</v>
      </c>
      <c r="S42">
        <v>26.32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31.58</v>
      </c>
      <c r="AP42">
        <v>0</v>
      </c>
      <c r="AQ42">
        <v>0</v>
      </c>
      <c r="AR42">
        <v>5.26</v>
      </c>
      <c r="AS42">
        <v>5.26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47.37</v>
      </c>
      <c r="BR42">
        <v>1</v>
      </c>
      <c r="BS42">
        <f>SUM(features[[#This Row],[PlainsHills]:[TundraHillsLux]])</f>
        <v>100</v>
      </c>
    </row>
    <row r="43" spans="1:71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5.26</v>
      </c>
      <c r="J43">
        <v>0</v>
      </c>
      <c r="K43">
        <v>0</v>
      </c>
      <c r="L43">
        <v>5.26</v>
      </c>
      <c r="M43">
        <v>0</v>
      </c>
      <c r="N43">
        <v>21.05</v>
      </c>
      <c r="O43">
        <v>0</v>
      </c>
      <c r="P43">
        <v>15.79</v>
      </c>
      <c r="Q43">
        <v>0</v>
      </c>
      <c r="R43">
        <v>0</v>
      </c>
      <c r="S43">
        <v>15.79</v>
      </c>
      <c r="T43">
        <v>0</v>
      </c>
      <c r="U43">
        <v>0</v>
      </c>
      <c r="V43">
        <v>10.53</v>
      </c>
      <c r="W43">
        <v>5.26</v>
      </c>
      <c r="X43">
        <v>0</v>
      </c>
      <c r="Y43">
        <v>10.53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5.26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5.26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15.79</v>
      </c>
      <c r="BR43">
        <v>1</v>
      </c>
      <c r="BS43">
        <f>SUM(features[[#This Row],[PlainsHills]:[TundraHillsLux]])</f>
        <v>99.990000000000009</v>
      </c>
    </row>
    <row r="44" spans="1:71" x14ac:dyDescent="0.25">
      <c r="A44">
        <v>43</v>
      </c>
      <c r="B44">
        <v>10.53</v>
      </c>
      <c r="C44">
        <v>0</v>
      </c>
      <c r="D44">
        <v>5.26</v>
      </c>
      <c r="E44">
        <v>0</v>
      </c>
      <c r="F44">
        <v>26.32</v>
      </c>
      <c r="G44">
        <v>0</v>
      </c>
      <c r="H44">
        <v>0</v>
      </c>
      <c r="I44">
        <v>0</v>
      </c>
      <c r="J44">
        <v>5.26</v>
      </c>
      <c r="K44">
        <v>0</v>
      </c>
      <c r="L44">
        <v>10.53</v>
      </c>
      <c r="M44">
        <v>5.26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10.53</v>
      </c>
      <c r="W44">
        <v>0</v>
      </c>
      <c r="X44">
        <v>0</v>
      </c>
      <c r="Y44">
        <v>10.53</v>
      </c>
      <c r="Z44">
        <v>5.26</v>
      </c>
      <c r="AA44">
        <v>5.26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5.26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47.37</v>
      </c>
      <c r="BR44">
        <v>1</v>
      </c>
      <c r="BS44">
        <f>SUM(features[[#This Row],[PlainsHills]:[TundraHillsLux]])</f>
        <v>100.00000000000001</v>
      </c>
    </row>
    <row r="45" spans="1:71" x14ac:dyDescent="0.25">
      <c r="A45">
        <v>44</v>
      </c>
      <c r="B45">
        <v>0</v>
      </c>
      <c r="C45">
        <v>0</v>
      </c>
      <c r="D45">
        <v>0</v>
      </c>
      <c r="E45">
        <v>5.26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10.53</v>
      </c>
      <c r="O45">
        <v>0</v>
      </c>
      <c r="P45">
        <v>31.58</v>
      </c>
      <c r="Q45">
        <v>0</v>
      </c>
      <c r="R45">
        <v>0</v>
      </c>
      <c r="S45">
        <v>10.53</v>
      </c>
      <c r="T45">
        <v>0</v>
      </c>
      <c r="U45">
        <v>0</v>
      </c>
      <c r="V45">
        <v>0</v>
      </c>
      <c r="W45">
        <v>0</v>
      </c>
      <c r="X45">
        <v>5.26</v>
      </c>
      <c r="Y45">
        <v>5.26</v>
      </c>
      <c r="Z45">
        <v>0</v>
      </c>
      <c r="AA45">
        <v>0</v>
      </c>
      <c r="AB45">
        <v>0</v>
      </c>
      <c r="AC45">
        <v>10.53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10.53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5.26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5.26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31.58</v>
      </c>
      <c r="BR45">
        <v>1</v>
      </c>
      <c r="BS45">
        <f>SUM(features[[#This Row],[PlainsHills]:[TundraHillsLux]])</f>
        <v>100.00000000000001</v>
      </c>
    </row>
    <row r="46" spans="1:71" x14ac:dyDescent="0.25">
      <c r="A46">
        <v>45</v>
      </c>
      <c r="B46">
        <v>10.53</v>
      </c>
      <c r="C46">
        <v>0</v>
      </c>
      <c r="D46">
        <v>0</v>
      </c>
      <c r="E46">
        <v>0</v>
      </c>
      <c r="F46">
        <v>26.32</v>
      </c>
      <c r="G46">
        <v>0</v>
      </c>
      <c r="H46">
        <v>0</v>
      </c>
      <c r="I46">
        <v>5.26</v>
      </c>
      <c r="J46">
        <v>10.53</v>
      </c>
      <c r="K46">
        <v>0</v>
      </c>
      <c r="L46">
        <v>0</v>
      </c>
      <c r="M46">
        <v>0</v>
      </c>
      <c r="N46">
        <v>0</v>
      </c>
      <c r="O46">
        <v>0</v>
      </c>
      <c r="P46">
        <v>26.32</v>
      </c>
      <c r="Q46">
        <v>0</v>
      </c>
      <c r="R46">
        <v>0</v>
      </c>
      <c r="S46">
        <v>5.26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5.26</v>
      </c>
      <c r="AJ46">
        <v>0</v>
      </c>
      <c r="AK46">
        <v>10.53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21.05</v>
      </c>
      <c r="BR46">
        <v>1</v>
      </c>
      <c r="BS46">
        <f>SUM(features[[#This Row],[PlainsHills]:[TundraHillsLux]])</f>
        <v>100.01000000000002</v>
      </c>
    </row>
    <row r="47" spans="1:71" x14ac:dyDescent="0.25">
      <c r="A47">
        <v>46</v>
      </c>
      <c r="B47">
        <v>36.840000000000003</v>
      </c>
      <c r="C47">
        <v>10.53</v>
      </c>
      <c r="D47">
        <v>5.26</v>
      </c>
      <c r="E47">
        <v>0</v>
      </c>
      <c r="F47">
        <v>5.26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5.26</v>
      </c>
      <c r="N47">
        <v>0</v>
      </c>
      <c r="O47">
        <v>0</v>
      </c>
      <c r="P47">
        <v>21.05</v>
      </c>
      <c r="Q47">
        <v>0</v>
      </c>
      <c r="R47">
        <v>0</v>
      </c>
      <c r="S47">
        <v>0</v>
      </c>
      <c r="T47">
        <v>0</v>
      </c>
      <c r="U47">
        <v>5.26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5.26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5.26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f>SUM(features[[#This Row],[PlainsHills]:[TundraHillsLux]])</f>
        <v>99.980000000000018</v>
      </c>
    </row>
    <row r="48" spans="1:71" x14ac:dyDescent="0.25">
      <c r="A48">
        <v>47</v>
      </c>
      <c r="B48">
        <v>21.05</v>
      </c>
      <c r="C48">
        <v>0</v>
      </c>
      <c r="D48">
        <v>0</v>
      </c>
      <c r="E48">
        <v>0</v>
      </c>
      <c r="F48">
        <v>5.26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36.840000000000003</v>
      </c>
      <c r="Q48">
        <v>0</v>
      </c>
      <c r="R48">
        <v>0</v>
      </c>
      <c r="S48">
        <v>0</v>
      </c>
      <c r="T48">
        <v>0</v>
      </c>
      <c r="U48">
        <v>5.26</v>
      </c>
      <c r="V48">
        <v>0</v>
      </c>
      <c r="W48">
        <v>0</v>
      </c>
      <c r="X48">
        <v>0</v>
      </c>
      <c r="Y48">
        <v>10.53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10.53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5.26</v>
      </c>
      <c r="AX48">
        <v>5.26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15.79</v>
      </c>
      <c r="BR48">
        <v>1</v>
      </c>
      <c r="BS48">
        <f>SUM(features[[#This Row],[PlainsHills]:[TundraHillsLux]])</f>
        <v>99.990000000000023</v>
      </c>
    </row>
    <row r="49" spans="1:71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26.32</v>
      </c>
      <c r="G49">
        <v>0</v>
      </c>
      <c r="H49">
        <v>0</v>
      </c>
      <c r="I49">
        <v>10.53</v>
      </c>
      <c r="J49">
        <v>5.26</v>
      </c>
      <c r="K49">
        <v>0</v>
      </c>
      <c r="L49">
        <v>26.32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5.26</v>
      </c>
      <c r="W49">
        <v>0</v>
      </c>
      <c r="X49">
        <v>0</v>
      </c>
      <c r="Y49">
        <v>5.26</v>
      </c>
      <c r="Z49">
        <v>0</v>
      </c>
      <c r="AA49">
        <v>10.53</v>
      </c>
      <c r="AB49">
        <v>0</v>
      </c>
      <c r="AC49">
        <v>0</v>
      </c>
      <c r="AD49">
        <v>0</v>
      </c>
      <c r="AE49">
        <v>5.26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5.26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68.42</v>
      </c>
      <c r="BR49">
        <v>1</v>
      </c>
      <c r="BS49">
        <f>SUM(features[[#This Row],[PlainsHills]:[TundraHillsLux]])</f>
        <v>100.00000000000003</v>
      </c>
    </row>
    <row r="50" spans="1:71" x14ac:dyDescent="0.25">
      <c r="A50">
        <v>49</v>
      </c>
      <c r="B50">
        <v>5.26</v>
      </c>
      <c r="C50">
        <v>0</v>
      </c>
      <c r="D50">
        <v>0</v>
      </c>
      <c r="E50">
        <v>0</v>
      </c>
      <c r="F50">
        <v>5.26</v>
      </c>
      <c r="G50">
        <v>0</v>
      </c>
      <c r="H50">
        <v>0</v>
      </c>
      <c r="I50">
        <v>0</v>
      </c>
      <c r="J50">
        <v>0</v>
      </c>
      <c r="K50">
        <v>0</v>
      </c>
      <c r="L50">
        <v>36.840000000000003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10.53</v>
      </c>
      <c r="W50">
        <v>5.26</v>
      </c>
      <c r="X50">
        <v>0</v>
      </c>
      <c r="Y50">
        <v>15.79</v>
      </c>
      <c r="Z50">
        <v>0</v>
      </c>
      <c r="AA50">
        <v>5.26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10.53</v>
      </c>
      <c r="AI50">
        <v>0</v>
      </c>
      <c r="AJ50">
        <v>0</v>
      </c>
      <c r="AK50">
        <v>0</v>
      </c>
      <c r="AL50">
        <v>5.26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52.63</v>
      </c>
      <c r="BR50">
        <v>1</v>
      </c>
      <c r="BS50">
        <f>SUM(features[[#This Row],[PlainsHills]:[TundraHillsLux]])</f>
        <v>99.990000000000009</v>
      </c>
    </row>
    <row r="51" spans="1:71" x14ac:dyDescent="0.25">
      <c r="A51">
        <v>50</v>
      </c>
      <c r="B51">
        <v>15.79</v>
      </c>
      <c r="C51">
        <v>10.53</v>
      </c>
      <c r="D51">
        <v>5.26</v>
      </c>
      <c r="E51">
        <v>0</v>
      </c>
      <c r="F51">
        <v>15.79</v>
      </c>
      <c r="G51">
        <v>0</v>
      </c>
      <c r="H51">
        <v>0</v>
      </c>
      <c r="I51">
        <v>5.26</v>
      </c>
      <c r="J51">
        <v>5.26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15.79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5.26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5.26</v>
      </c>
      <c r="AU51">
        <v>0</v>
      </c>
      <c r="AV51">
        <v>0</v>
      </c>
      <c r="AW51">
        <v>0</v>
      </c>
      <c r="AX51">
        <v>0</v>
      </c>
      <c r="AY51">
        <v>5.26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10.53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73.680000000000007</v>
      </c>
      <c r="BR51">
        <v>1</v>
      </c>
      <c r="BS51">
        <f>SUM(features[[#This Row],[PlainsHills]:[TundraHillsLux]])</f>
        <v>99.990000000000009</v>
      </c>
    </row>
    <row r="52" spans="1:71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26.32</v>
      </c>
      <c r="G52">
        <v>0</v>
      </c>
      <c r="H52">
        <v>0</v>
      </c>
      <c r="I52">
        <v>15.79</v>
      </c>
      <c r="J52">
        <v>0</v>
      </c>
      <c r="K52">
        <v>0</v>
      </c>
      <c r="L52">
        <v>10.53</v>
      </c>
      <c r="M52">
        <v>0</v>
      </c>
      <c r="N52">
        <v>0</v>
      </c>
      <c r="O52">
        <v>0</v>
      </c>
      <c r="P52">
        <v>5.26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15.79</v>
      </c>
      <c r="Y52">
        <v>5.26</v>
      </c>
      <c r="Z52">
        <v>0</v>
      </c>
      <c r="AA52">
        <v>5.26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10.53</v>
      </c>
      <c r="AI52">
        <v>0</v>
      </c>
      <c r="AJ52">
        <v>5.26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47.37</v>
      </c>
      <c r="BR52">
        <v>1</v>
      </c>
      <c r="BS52">
        <f>SUM(features[[#This Row],[PlainsHills]:[TundraHillsLux]])</f>
        <v>100.00000000000001</v>
      </c>
    </row>
    <row r="53" spans="1:71" x14ac:dyDescent="0.25">
      <c r="A53">
        <v>52</v>
      </c>
      <c r="B53">
        <v>15.79</v>
      </c>
      <c r="C53">
        <v>5.26</v>
      </c>
      <c r="D53">
        <v>0</v>
      </c>
      <c r="E53">
        <v>31.58</v>
      </c>
      <c r="F53">
        <v>15.79</v>
      </c>
      <c r="G53">
        <v>0</v>
      </c>
      <c r="H53">
        <v>0</v>
      </c>
      <c r="I53">
        <v>5.26</v>
      </c>
      <c r="J53">
        <v>0</v>
      </c>
      <c r="K53">
        <v>5.26</v>
      </c>
      <c r="L53">
        <v>0</v>
      </c>
      <c r="M53">
        <v>0</v>
      </c>
      <c r="N53">
        <v>0</v>
      </c>
      <c r="O53">
        <v>5.26</v>
      </c>
      <c r="P53">
        <v>0</v>
      </c>
      <c r="Q53">
        <v>0</v>
      </c>
      <c r="R53">
        <v>0</v>
      </c>
      <c r="S53">
        <v>10.53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5.26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57.89</v>
      </c>
      <c r="BR53">
        <v>1</v>
      </c>
      <c r="BS53">
        <f>SUM(features[[#This Row],[PlainsHills]:[TundraHillsLux]])</f>
        <v>99.990000000000009</v>
      </c>
    </row>
    <row r="54" spans="1:71" x14ac:dyDescent="0.25">
      <c r="A54">
        <v>53</v>
      </c>
      <c r="B54">
        <v>10.53</v>
      </c>
      <c r="C54">
        <v>0</v>
      </c>
      <c r="D54">
        <v>5.26</v>
      </c>
      <c r="E54">
        <v>0</v>
      </c>
      <c r="F54">
        <v>10.53</v>
      </c>
      <c r="G54">
        <v>0</v>
      </c>
      <c r="H54">
        <v>0</v>
      </c>
      <c r="I54">
        <v>10.53</v>
      </c>
      <c r="J54">
        <v>0</v>
      </c>
      <c r="K54">
        <v>0</v>
      </c>
      <c r="L54">
        <v>5.26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5.26</v>
      </c>
      <c r="W54">
        <v>5.26</v>
      </c>
      <c r="X54">
        <v>0</v>
      </c>
      <c r="Y54">
        <v>10.53</v>
      </c>
      <c r="Z54">
        <v>0</v>
      </c>
      <c r="AA54">
        <v>0</v>
      </c>
      <c r="AB54">
        <v>5.26</v>
      </c>
      <c r="AC54">
        <v>0</v>
      </c>
      <c r="AD54">
        <v>10.53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5.26</v>
      </c>
      <c r="AL54">
        <v>5.26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5.26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5.26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52.63</v>
      </c>
      <c r="BR54">
        <v>1</v>
      </c>
      <c r="BS54">
        <f>SUM(features[[#This Row],[PlainsHills]:[TundraHillsLux]])</f>
        <v>99.990000000000023</v>
      </c>
    </row>
    <row r="55" spans="1:71" x14ac:dyDescent="0.25">
      <c r="A55">
        <v>54</v>
      </c>
      <c r="B55">
        <v>5.26</v>
      </c>
      <c r="C55">
        <v>0</v>
      </c>
      <c r="D55">
        <v>0</v>
      </c>
      <c r="E55">
        <v>5.26</v>
      </c>
      <c r="F55">
        <v>5.26</v>
      </c>
      <c r="G55">
        <v>0</v>
      </c>
      <c r="H55">
        <v>0</v>
      </c>
      <c r="I55">
        <v>0</v>
      </c>
      <c r="J55">
        <v>5.26</v>
      </c>
      <c r="K55">
        <v>5.26</v>
      </c>
      <c r="L55">
        <v>21.05</v>
      </c>
      <c r="M55">
        <v>0</v>
      </c>
      <c r="N55">
        <v>0</v>
      </c>
      <c r="O55">
        <v>5.26</v>
      </c>
      <c r="P55">
        <v>10.53</v>
      </c>
      <c r="Q55">
        <v>0</v>
      </c>
      <c r="R55">
        <v>0</v>
      </c>
      <c r="S55">
        <v>0</v>
      </c>
      <c r="T55">
        <v>0</v>
      </c>
      <c r="U55">
        <v>0</v>
      </c>
      <c r="V55">
        <v>21.05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5.26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5.26</v>
      </c>
      <c r="AX55">
        <v>5.26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47.37</v>
      </c>
      <c r="BR55">
        <v>1</v>
      </c>
      <c r="BS55">
        <f>SUM(features[[#This Row],[PlainsHills]:[TundraHillsLux]])</f>
        <v>99.970000000000013</v>
      </c>
    </row>
    <row r="56" spans="1:71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5.26</v>
      </c>
      <c r="M56">
        <v>0</v>
      </c>
      <c r="N56">
        <v>0</v>
      </c>
      <c r="O56">
        <v>0</v>
      </c>
      <c r="P56">
        <v>5.26</v>
      </c>
      <c r="Q56">
        <v>0</v>
      </c>
      <c r="R56">
        <v>5.26</v>
      </c>
      <c r="S56">
        <v>0</v>
      </c>
      <c r="T56">
        <v>0</v>
      </c>
      <c r="U56">
        <v>0</v>
      </c>
      <c r="V56">
        <v>5.26</v>
      </c>
      <c r="W56">
        <v>5.26</v>
      </c>
      <c r="X56">
        <v>0</v>
      </c>
      <c r="Y56">
        <v>15.79</v>
      </c>
      <c r="Z56">
        <v>5.26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5.26</v>
      </c>
      <c r="AI56">
        <v>0</v>
      </c>
      <c r="AJ56">
        <v>10.53</v>
      </c>
      <c r="AK56">
        <v>0</v>
      </c>
      <c r="AL56">
        <v>26.32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10.53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36.840000000000003</v>
      </c>
      <c r="BR56">
        <v>1</v>
      </c>
      <c r="BS56">
        <f>SUM(features[[#This Row],[PlainsHills]:[TundraHillsLux]])</f>
        <v>99.99</v>
      </c>
    </row>
    <row r="57" spans="1:71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57.89</v>
      </c>
      <c r="Q57">
        <v>0</v>
      </c>
      <c r="R57">
        <v>0</v>
      </c>
      <c r="S57">
        <v>5.26</v>
      </c>
      <c r="T57">
        <v>0</v>
      </c>
      <c r="U57">
        <v>0</v>
      </c>
      <c r="V57">
        <v>5.26</v>
      </c>
      <c r="W57">
        <v>0</v>
      </c>
      <c r="X57">
        <v>0</v>
      </c>
      <c r="Y57">
        <v>10.53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5.26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5.26</v>
      </c>
      <c r="AX57">
        <v>5.26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5.26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f>SUM(features[[#This Row],[PlainsHills]:[TundraHillsLux]])</f>
        <v>99.980000000000018</v>
      </c>
    </row>
    <row r="58" spans="1:71" x14ac:dyDescent="0.25">
      <c r="A58">
        <v>57</v>
      </c>
      <c r="B58">
        <v>10.53</v>
      </c>
      <c r="C58">
        <v>0</v>
      </c>
      <c r="D58">
        <v>0</v>
      </c>
      <c r="E58">
        <v>0</v>
      </c>
      <c r="F58">
        <v>5.26</v>
      </c>
      <c r="G58">
        <v>0</v>
      </c>
      <c r="H58">
        <v>0</v>
      </c>
      <c r="I58">
        <v>5.26</v>
      </c>
      <c r="J58">
        <v>10.53</v>
      </c>
      <c r="K58">
        <v>0</v>
      </c>
      <c r="L58">
        <v>31.58</v>
      </c>
      <c r="M58">
        <v>5.26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5.26</v>
      </c>
      <c r="W58">
        <v>5.26</v>
      </c>
      <c r="X58">
        <v>0</v>
      </c>
      <c r="Y58">
        <v>5.26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10.53</v>
      </c>
      <c r="AI58">
        <v>0</v>
      </c>
      <c r="AJ58">
        <v>5.26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36.840000000000003</v>
      </c>
      <c r="BR58">
        <v>1</v>
      </c>
      <c r="BS58">
        <f>SUM(features[[#This Row],[PlainsHills]:[TundraHillsLux]])</f>
        <v>99.990000000000023</v>
      </c>
    </row>
    <row r="59" spans="1:71" x14ac:dyDescent="0.25">
      <c r="A59">
        <v>58</v>
      </c>
      <c r="B59">
        <v>5.26</v>
      </c>
      <c r="C59">
        <v>0</v>
      </c>
      <c r="D59">
        <v>0</v>
      </c>
      <c r="E59">
        <v>15.79</v>
      </c>
      <c r="F59">
        <v>36.840000000000003</v>
      </c>
      <c r="G59">
        <v>0</v>
      </c>
      <c r="H59">
        <v>0</v>
      </c>
      <c r="I59">
        <v>5.26</v>
      </c>
      <c r="J59">
        <v>0</v>
      </c>
      <c r="K59">
        <v>10.53</v>
      </c>
      <c r="L59">
        <v>5.26</v>
      </c>
      <c r="M59">
        <v>0</v>
      </c>
      <c r="N59">
        <v>0</v>
      </c>
      <c r="O59">
        <v>0</v>
      </c>
      <c r="P59">
        <v>5.26</v>
      </c>
      <c r="Q59">
        <v>0</v>
      </c>
      <c r="R59">
        <v>0</v>
      </c>
      <c r="S59">
        <v>5.26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5.26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5.26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42.11</v>
      </c>
      <c r="BR59">
        <v>1</v>
      </c>
      <c r="BS59">
        <f>SUM(features[[#This Row],[PlainsHills]:[TundraHillsLux]])</f>
        <v>99.980000000000018</v>
      </c>
    </row>
    <row r="60" spans="1:71" x14ac:dyDescent="0.25">
      <c r="A60">
        <v>59</v>
      </c>
      <c r="B60">
        <v>15.79</v>
      </c>
      <c r="C60">
        <v>0</v>
      </c>
      <c r="D60">
        <v>0</v>
      </c>
      <c r="E60">
        <v>0</v>
      </c>
      <c r="F60">
        <v>57.89</v>
      </c>
      <c r="G60">
        <v>0</v>
      </c>
      <c r="H60">
        <v>0</v>
      </c>
      <c r="I60">
        <v>10.53</v>
      </c>
      <c r="J60">
        <v>15.79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31.58</v>
      </c>
      <c r="BR60">
        <v>1</v>
      </c>
      <c r="BS60">
        <f>SUM(features[[#This Row],[PlainsHills]:[TundraHillsLux]])</f>
        <v>100</v>
      </c>
    </row>
    <row r="61" spans="1:71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63.16</v>
      </c>
      <c r="G61">
        <v>0</v>
      </c>
      <c r="H61">
        <v>0</v>
      </c>
      <c r="I61">
        <v>10.53</v>
      </c>
      <c r="J61">
        <v>10.53</v>
      </c>
      <c r="K61">
        <v>0</v>
      </c>
      <c r="L61">
        <v>5.26</v>
      </c>
      <c r="M61">
        <v>0</v>
      </c>
      <c r="N61">
        <v>0</v>
      </c>
      <c r="O61">
        <v>0</v>
      </c>
      <c r="P61">
        <v>5.26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5.26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f>SUM(features[[#This Row],[PlainsHills]:[TundraHillsLux]])</f>
        <v>100.00000000000001</v>
      </c>
    </row>
    <row r="62" spans="1:71" x14ac:dyDescent="0.25">
      <c r="A62">
        <v>61</v>
      </c>
      <c r="B62">
        <v>0</v>
      </c>
      <c r="C62">
        <v>0</v>
      </c>
      <c r="D62">
        <v>0</v>
      </c>
      <c r="E62">
        <v>31.58</v>
      </c>
      <c r="F62">
        <v>26.32</v>
      </c>
      <c r="G62">
        <v>0</v>
      </c>
      <c r="H62">
        <v>0</v>
      </c>
      <c r="I62">
        <v>0</v>
      </c>
      <c r="J62">
        <v>0</v>
      </c>
      <c r="K62">
        <v>0</v>
      </c>
      <c r="L62">
        <v>10.53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10.53</v>
      </c>
      <c r="W62">
        <v>0</v>
      </c>
      <c r="X62">
        <v>5.26</v>
      </c>
      <c r="Y62">
        <v>10.53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5.26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47.37</v>
      </c>
      <c r="BR62">
        <v>1</v>
      </c>
      <c r="BS62">
        <f>SUM(features[[#This Row],[PlainsHills]:[TundraHillsLux]])</f>
        <v>100.01</v>
      </c>
    </row>
    <row r="63" spans="1:71" x14ac:dyDescent="0.25">
      <c r="A63">
        <v>62</v>
      </c>
      <c r="B63">
        <v>0</v>
      </c>
      <c r="C63">
        <v>0</v>
      </c>
      <c r="D63">
        <v>0</v>
      </c>
      <c r="E63">
        <v>10.53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42.11</v>
      </c>
      <c r="M63">
        <v>0</v>
      </c>
      <c r="N63">
        <v>0</v>
      </c>
      <c r="O63">
        <v>0</v>
      </c>
      <c r="P63">
        <v>10.53</v>
      </c>
      <c r="Q63">
        <v>0</v>
      </c>
      <c r="R63">
        <v>0</v>
      </c>
      <c r="S63">
        <v>0</v>
      </c>
      <c r="T63">
        <v>0</v>
      </c>
      <c r="U63">
        <v>0</v>
      </c>
      <c r="V63">
        <v>15.79</v>
      </c>
      <c r="W63">
        <v>0</v>
      </c>
      <c r="X63">
        <v>10.53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5.26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5.26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42.11</v>
      </c>
      <c r="BR63">
        <v>1</v>
      </c>
      <c r="BS63">
        <f>SUM(features[[#This Row],[PlainsHills]:[TundraHillsLux]])</f>
        <v>100.01000000000002</v>
      </c>
    </row>
    <row r="64" spans="1:71" x14ac:dyDescent="0.25">
      <c r="A64">
        <v>63</v>
      </c>
      <c r="B64">
        <v>0</v>
      </c>
      <c r="C64">
        <v>0</v>
      </c>
      <c r="D64">
        <v>0</v>
      </c>
      <c r="E64">
        <v>26.32</v>
      </c>
      <c r="F64">
        <v>26.32</v>
      </c>
      <c r="G64">
        <v>0</v>
      </c>
      <c r="H64">
        <v>0</v>
      </c>
      <c r="I64">
        <v>5.26</v>
      </c>
      <c r="J64">
        <v>5.26</v>
      </c>
      <c r="K64">
        <v>10.53</v>
      </c>
      <c r="L64">
        <v>0</v>
      </c>
      <c r="M64">
        <v>0</v>
      </c>
      <c r="N64">
        <v>5.26</v>
      </c>
      <c r="O64">
        <v>5.26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5.26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5.26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5.26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47.37</v>
      </c>
      <c r="BR64">
        <v>1</v>
      </c>
      <c r="BS64">
        <f>SUM(features[[#This Row],[PlainsHills]:[TundraHillsLux]])</f>
        <v>99.990000000000023</v>
      </c>
    </row>
    <row r="65" spans="1:71" x14ac:dyDescent="0.25">
      <c r="A65">
        <v>64</v>
      </c>
      <c r="B65">
        <v>10.53</v>
      </c>
      <c r="C65">
        <v>0</v>
      </c>
      <c r="D65">
        <v>0</v>
      </c>
      <c r="E65">
        <v>5.26</v>
      </c>
      <c r="F65">
        <v>0</v>
      </c>
      <c r="G65">
        <v>0</v>
      </c>
      <c r="H65">
        <v>0</v>
      </c>
      <c r="I65">
        <v>5.26</v>
      </c>
      <c r="J65">
        <v>0</v>
      </c>
      <c r="K65">
        <v>0</v>
      </c>
      <c r="L65">
        <v>15.79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10.53</v>
      </c>
      <c r="W65">
        <v>0</v>
      </c>
      <c r="X65">
        <v>5.26</v>
      </c>
      <c r="Y65">
        <v>21.05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5.26</v>
      </c>
      <c r="AI65">
        <v>0</v>
      </c>
      <c r="AJ65">
        <v>5.26</v>
      </c>
      <c r="AK65">
        <v>0</v>
      </c>
      <c r="AL65">
        <v>5.26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5.26</v>
      </c>
      <c r="BG65">
        <v>0</v>
      </c>
      <c r="BH65">
        <v>0</v>
      </c>
      <c r="BI65">
        <v>5.26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31.58</v>
      </c>
      <c r="BR65">
        <v>1</v>
      </c>
      <c r="BS65">
        <f>SUM(features[[#This Row],[PlainsHills]:[TundraHillsLux]])</f>
        <v>99.980000000000018</v>
      </c>
    </row>
    <row r="66" spans="1:71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36.840000000000003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36.840000000000003</v>
      </c>
      <c r="AE66">
        <v>0</v>
      </c>
      <c r="AF66">
        <v>0</v>
      </c>
      <c r="AG66">
        <v>5.26</v>
      </c>
      <c r="AH66">
        <v>0</v>
      </c>
      <c r="AI66">
        <v>0</v>
      </c>
      <c r="AJ66">
        <v>5.26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10.53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5.26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52.63</v>
      </c>
      <c r="BR66">
        <v>1</v>
      </c>
      <c r="BS66">
        <f>SUM(features[[#This Row],[PlainsHills]:[TundraHillsLux]])</f>
        <v>99.990000000000023</v>
      </c>
    </row>
    <row r="67" spans="1:71" x14ac:dyDescent="0.25">
      <c r="A67">
        <v>66</v>
      </c>
      <c r="B67">
        <v>0</v>
      </c>
      <c r="C67">
        <v>5.26</v>
      </c>
      <c r="D67">
        <v>0</v>
      </c>
      <c r="E67">
        <v>0</v>
      </c>
      <c r="F67">
        <v>15.79</v>
      </c>
      <c r="G67">
        <v>0</v>
      </c>
      <c r="H67">
        <v>0</v>
      </c>
      <c r="I67">
        <v>5.26</v>
      </c>
      <c r="J67">
        <v>0</v>
      </c>
      <c r="K67">
        <v>0</v>
      </c>
      <c r="L67">
        <v>10.53</v>
      </c>
      <c r="M67">
        <v>10.53</v>
      </c>
      <c r="N67">
        <v>0</v>
      </c>
      <c r="O67">
        <v>0</v>
      </c>
      <c r="P67">
        <v>0</v>
      </c>
      <c r="Q67">
        <v>0</v>
      </c>
      <c r="R67">
        <v>0</v>
      </c>
      <c r="S67">
        <v>31.58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5.26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10.53</v>
      </c>
      <c r="AL67">
        <v>0</v>
      </c>
      <c r="AM67">
        <v>0</v>
      </c>
      <c r="AN67">
        <v>0</v>
      </c>
      <c r="AO67">
        <v>5.26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63.16</v>
      </c>
      <c r="BR67">
        <v>1</v>
      </c>
      <c r="BS67">
        <f>SUM(features[[#This Row],[PlainsHills]:[TundraHillsLux]])</f>
        <v>100</v>
      </c>
    </row>
    <row r="68" spans="1:71" x14ac:dyDescent="0.25">
      <c r="A68">
        <v>67</v>
      </c>
      <c r="B68">
        <v>5.26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21.05</v>
      </c>
      <c r="M68">
        <v>0</v>
      </c>
      <c r="N68">
        <v>0</v>
      </c>
      <c r="O68">
        <v>0</v>
      </c>
      <c r="P68">
        <v>10.53</v>
      </c>
      <c r="Q68">
        <v>0</v>
      </c>
      <c r="R68">
        <v>0</v>
      </c>
      <c r="S68">
        <v>0</v>
      </c>
      <c r="T68">
        <v>0</v>
      </c>
      <c r="U68">
        <v>0</v>
      </c>
      <c r="V68">
        <v>5.26</v>
      </c>
      <c r="W68">
        <v>0</v>
      </c>
      <c r="X68">
        <v>5.26</v>
      </c>
      <c r="Y68">
        <v>31.58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5.26</v>
      </c>
      <c r="AI68">
        <v>0</v>
      </c>
      <c r="AJ68">
        <v>5.26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5.26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5.26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52.63</v>
      </c>
      <c r="BR68">
        <v>1</v>
      </c>
      <c r="BS68">
        <f>SUM(features[[#This Row],[PlainsHills]:[TundraHillsLux]])</f>
        <v>99.980000000000018</v>
      </c>
    </row>
    <row r="69" spans="1:71" x14ac:dyDescent="0.25">
      <c r="A69">
        <v>68</v>
      </c>
      <c r="B69">
        <v>26.32</v>
      </c>
      <c r="C69">
        <v>10.53</v>
      </c>
      <c r="D69">
        <v>0</v>
      </c>
      <c r="E69">
        <v>0</v>
      </c>
      <c r="F69">
        <v>5.26</v>
      </c>
      <c r="G69">
        <v>0</v>
      </c>
      <c r="H69">
        <v>0</v>
      </c>
      <c r="I69">
        <v>0</v>
      </c>
      <c r="J69">
        <v>5.26</v>
      </c>
      <c r="K69">
        <v>0</v>
      </c>
      <c r="L69">
        <v>5.26</v>
      </c>
      <c r="M69">
        <v>0</v>
      </c>
      <c r="N69">
        <v>0</v>
      </c>
      <c r="O69">
        <v>0</v>
      </c>
      <c r="P69">
        <v>21.05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5.26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5.26</v>
      </c>
      <c r="AF69">
        <v>0</v>
      </c>
      <c r="AG69">
        <v>0</v>
      </c>
      <c r="AH69">
        <v>10.53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5.26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42.11</v>
      </c>
      <c r="BR69">
        <v>1</v>
      </c>
      <c r="BS69">
        <f>SUM(features[[#This Row],[PlainsHills]:[TundraHillsLux]])</f>
        <v>99.990000000000009</v>
      </c>
    </row>
    <row r="70" spans="1:71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5.26</v>
      </c>
      <c r="L70">
        <v>10.53</v>
      </c>
      <c r="M70">
        <v>0</v>
      </c>
      <c r="N70">
        <v>0</v>
      </c>
      <c r="O70">
        <v>0</v>
      </c>
      <c r="P70">
        <v>15.79</v>
      </c>
      <c r="Q70">
        <v>0</v>
      </c>
      <c r="R70">
        <v>0</v>
      </c>
      <c r="S70">
        <v>0</v>
      </c>
      <c r="T70">
        <v>0</v>
      </c>
      <c r="U70">
        <v>5.26</v>
      </c>
      <c r="V70">
        <v>0</v>
      </c>
      <c r="W70">
        <v>0</v>
      </c>
      <c r="X70">
        <v>0</v>
      </c>
      <c r="Y70">
        <v>21.05</v>
      </c>
      <c r="Z70">
        <v>0</v>
      </c>
      <c r="AA70">
        <v>5.26</v>
      </c>
      <c r="AB70">
        <v>5.26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15.79</v>
      </c>
      <c r="AI70">
        <v>0</v>
      </c>
      <c r="AJ70">
        <v>0</v>
      </c>
      <c r="AK70">
        <v>0</v>
      </c>
      <c r="AL70">
        <v>10.53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5.26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15.79</v>
      </c>
      <c r="BR70">
        <v>1</v>
      </c>
      <c r="BS70">
        <f>SUM(features[[#This Row],[PlainsHills]:[TundraHillsLux]])</f>
        <v>99.99</v>
      </c>
    </row>
    <row r="71" spans="1:71" x14ac:dyDescent="0.25">
      <c r="A71">
        <v>70</v>
      </c>
      <c r="B71">
        <v>21.05</v>
      </c>
      <c r="C71">
        <v>5.26</v>
      </c>
      <c r="D71">
        <v>5.26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5.26</v>
      </c>
      <c r="N71">
        <v>0</v>
      </c>
      <c r="O71">
        <v>0</v>
      </c>
      <c r="P71">
        <v>21.05</v>
      </c>
      <c r="Q71">
        <v>0</v>
      </c>
      <c r="R71">
        <v>0</v>
      </c>
      <c r="S71">
        <v>0</v>
      </c>
      <c r="T71">
        <v>0</v>
      </c>
      <c r="U71">
        <v>5.26</v>
      </c>
      <c r="V71">
        <v>0</v>
      </c>
      <c r="W71">
        <v>5.26</v>
      </c>
      <c r="X71">
        <v>0</v>
      </c>
      <c r="Y71">
        <v>5.26</v>
      </c>
      <c r="Z71">
        <v>0</v>
      </c>
      <c r="AA71">
        <v>0</v>
      </c>
      <c r="AB71">
        <v>0</v>
      </c>
      <c r="AC71">
        <v>0</v>
      </c>
      <c r="AD71">
        <v>5.26</v>
      </c>
      <c r="AE71">
        <v>0</v>
      </c>
      <c r="AF71">
        <v>0</v>
      </c>
      <c r="AG71">
        <v>0</v>
      </c>
      <c r="AH71">
        <v>5.26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5.26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5.26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5.26</v>
      </c>
      <c r="BM71">
        <v>0</v>
      </c>
      <c r="BN71">
        <v>0</v>
      </c>
      <c r="BO71">
        <v>0</v>
      </c>
      <c r="BP71">
        <v>0</v>
      </c>
      <c r="BQ71">
        <v>36.840000000000003</v>
      </c>
      <c r="BR71">
        <v>1</v>
      </c>
      <c r="BS71">
        <f>SUM(features[[#This Row],[PlainsHills]:[TundraHillsLux]])</f>
        <v>99.960000000000022</v>
      </c>
    </row>
    <row r="72" spans="1:71" x14ac:dyDescent="0.25">
      <c r="A72">
        <v>71</v>
      </c>
      <c r="B72">
        <v>21.05</v>
      </c>
      <c r="C72">
        <v>5.26</v>
      </c>
      <c r="D72">
        <v>0</v>
      </c>
      <c r="E72">
        <v>0</v>
      </c>
      <c r="F72">
        <v>31.58</v>
      </c>
      <c r="G72">
        <v>0</v>
      </c>
      <c r="H72">
        <v>0</v>
      </c>
      <c r="I72">
        <v>15.79</v>
      </c>
      <c r="J72">
        <v>5.26</v>
      </c>
      <c r="K72">
        <v>0</v>
      </c>
      <c r="L72">
        <v>0</v>
      </c>
      <c r="M72">
        <v>0</v>
      </c>
      <c r="N72">
        <v>0</v>
      </c>
      <c r="O72">
        <v>0</v>
      </c>
      <c r="P72">
        <v>10.53</v>
      </c>
      <c r="Q72">
        <v>0</v>
      </c>
      <c r="R72">
        <v>0</v>
      </c>
      <c r="S72">
        <v>0</v>
      </c>
      <c r="T72">
        <v>0</v>
      </c>
      <c r="U72">
        <v>5.26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5.26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57.89</v>
      </c>
      <c r="BR72">
        <v>1</v>
      </c>
      <c r="BS72">
        <f>SUM(features[[#This Row],[PlainsHills]:[TundraHillsLux]])</f>
        <v>99.990000000000023</v>
      </c>
    </row>
    <row r="73" spans="1:71" x14ac:dyDescent="0.25">
      <c r="A73">
        <v>72</v>
      </c>
      <c r="B73">
        <v>5.26</v>
      </c>
      <c r="C73">
        <v>0</v>
      </c>
      <c r="D73">
        <v>0</v>
      </c>
      <c r="E73">
        <v>10.53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21.05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15.79</v>
      </c>
      <c r="W73">
        <v>5.26</v>
      </c>
      <c r="X73">
        <v>0</v>
      </c>
      <c r="Y73">
        <v>21.05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5.26</v>
      </c>
      <c r="AF73">
        <v>0</v>
      </c>
      <c r="AG73">
        <v>0</v>
      </c>
      <c r="AH73">
        <v>10.53</v>
      </c>
      <c r="AI73">
        <v>0</v>
      </c>
      <c r="AJ73">
        <v>0</v>
      </c>
      <c r="AK73">
        <v>0</v>
      </c>
      <c r="AL73">
        <v>5.26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52.63</v>
      </c>
      <c r="BR73">
        <v>1</v>
      </c>
      <c r="BS73">
        <f>SUM(features[[#This Row],[PlainsHills]:[TundraHillsLux]])</f>
        <v>99.990000000000009</v>
      </c>
    </row>
    <row r="74" spans="1:71" x14ac:dyDescent="0.25">
      <c r="A74">
        <v>73</v>
      </c>
      <c r="B74">
        <v>15.79</v>
      </c>
      <c r="C74">
        <v>21.05</v>
      </c>
      <c r="D74">
        <v>0</v>
      </c>
      <c r="E74">
        <v>0</v>
      </c>
      <c r="F74">
        <v>31.58</v>
      </c>
      <c r="G74">
        <v>0</v>
      </c>
      <c r="H74">
        <v>0</v>
      </c>
      <c r="I74">
        <v>5.26</v>
      </c>
      <c r="J74">
        <v>0</v>
      </c>
      <c r="K74">
        <v>0</v>
      </c>
      <c r="L74">
        <v>0</v>
      </c>
      <c r="M74">
        <v>5.26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5.26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10.53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5.26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63.16</v>
      </c>
      <c r="BR74">
        <v>1</v>
      </c>
      <c r="BS74">
        <f>SUM(features[[#This Row],[PlainsHills]:[TundraHillsLux]])</f>
        <v>99.990000000000023</v>
      </c>
    </row>
    <row r="75" spans="1:71" x14ac:dyDescent="0.25">
      <c r="A75">
        <v>74</v>
      </c>
      <c r="B75">
        <v>26.32</v>
      </c>
      <c r="C75">
        <v>0</v>
      </c>
      <c r="D75">
        <v>0</v>
      </c>
      <c r="E75">
        <v>5.26</v>
      </c>
      <c r="F75">
        <v>31.58</v>
      </c>
      <c r="G75">
        <v>0</v>
      </c>
      <c r="H75">
        <v>0</v>
      </c>
      <c r="I75">
        <v>5.26</v>
      </c>
      <c r="J75">
        <v>0</v>
      </c>
      <c r="K75">
        <v>0</v>
      </c>
      <c r="L75">
        <v>5.26</v>
      </c>
      <c r="M75">
        <v>0</v>
      </c>
      <c r="N75">
        <v>0</v>
      </c>
      <c r="O75">
        <v>5.26</v>
      </c>
      <c r="P75">
        <v>10.53</v>
      </c>
      <c r="Q75">
        <v>0</v>
      </c>
      <c r="R75">
        <v>0</v>
      </c>
      <c r="S75">
        <v>0</v>
      </c>
      <c r="T75">
        <v>0</v>
      </c>
      <c r="U75">
        <v>5.26</v>
      </c>
      <c r="V75">
        <v>0</v>
      </c>
      <c r="W75">
        <v>0</v>
      </c>
      <c r="X75">
        <v>5.26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31.58</v>
      </c>
      <c r="BR75">
        <v>1</v>
      </c>
      <c r="BS75">
        <f>SUM(features[[#This Row],[PlainsHills]:[TundraHillsLux]])</f>
        <v>99.990000000000023</v>
      </c>
    </row>
    <row r="76" spans="1:71" x14ac:dyDescent="0.25">
      <c r="A76">
        <v>75</v>
      </c>
      <c r="B76">
        <v>0</v>
      </c>
      <c r="C76">
        <v>0</v>
      </c>
      <c r="D76">
        <v>0</v>
      </c>
      <c r="E76">
        <v>15.79</v>
      </c>
      <c r="F76">
        <v>5.26</v>
      </c>
      <c r="G76">
        <v>0</v>
      </c>
      <c r="H76">
        <v>0</v>
      </c>
      <c r="I76">
        <v>0</v>
      </c>
      <c r="J76">
        <v>0</v>
      </c>
      <c r="K76">
        <v>0</v>
      </c>
      <c r="L76">
        <v>36.840000000000003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15.79</v>
      </c>
      <c r="W76">
        <v>0</v>
      </c>
      <c r="X76">
        <v>0</v>
      </c>
      <c r="Y76">
        <v>0</v>
      </c>
      <c r="Z76">
        <v>15.79</v>
      </c>
      <c r="AA76">
        <v>5.26</v>
      </c>
      <c r="AB76">
        <v>5.26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57.89</v>
      </c>
      <c r="BR76">
        <v>1</v>
      </c>
      <c r="BS76">
        <f>SUM(features[[#This Row],[PlainsHills]:[TundraHillsLux]])</f>
        <v>99.990000000000009</v>
      </c>
    </row>
    <row r="77" spans="1:71" x14ac:dyDescent="0.25">
      <c r="A77">
        <v>76</v>
      </c>
      <c r="B77">
        <v>5.26</v>
      </c>
      <c r="C77">
        <v>0</v>
      </c>
      <c r="D77">
        <v>0</v>
      </c>
      <c r="E77">
        <v>0</v>
      </c>
      <c r="F77">
        <v>47.37</v>
      </c>
      <c r="G77">
        <v>0</v>
      </c>
      <c r="H77">
        <v>0</v>
      </c>
      <c r="I77">
        <v>10.53</v>
      </c>
      <c r="J77">
        <v>10.53</v>
      </c>
      <c r="K77">
        <v>0</v>
      </c>
      <c r="L77">
        <v>0</v>
      </c>
      <c r="M77">
        <v>5.26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10.53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5.26</v>
      </c>
      <c r="AS77">
        <v>0</v>
      </c>
      <c r="AT77">
        <v>5.26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31.58</v>
      </c>
      <c r="BR77">
        <v>1</v>
      </c>
      <c r="BS77">
        <f>SUM(features[[#This Row],[PlainsHills]:[TundraHillsLux]])</f>
        <v>100.00000000000001</v>
      </c>
    </row>
    <row r="78" spans="1:71" x14ac:dyDescent="0.25">
      <c r="A78">
        <v>77</v>
      </c>
      <c r="B78">
        <v>21.05</v>
      </c>
      <c r="C78">
        <v>21.05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26.32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5.26</v>
      </c>
      <c r="W78">
        <v>5.26</v>
      </c>
      <c r="X78">
        <v>0</v>
      </c>
      <c r="Y78">
        <v>10.53</v>
      </c>
      <c r="Z78">
        <v>0</v>
      </c>
      <c r="AA78">
        <v>0</v>
      </c>
      <c r="AB78">
        <v>5.26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5.26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31.58</v>
      </c>
      <c r="BR78">
        <v>1</v>
      </c>
      <c r="BS78">
        <f>SUM(features[[#This Row],[PlainsHills]:[TundraHillsLux]])</f>
        <v>99.990000000000023</v>
      </c>
    </row>
    <row r="79" spans="1:71" x14ac:dyDescent="0.25">
      <c r="A79">
        <v>78</v>
      </c>
      <c r="B79">
        <v>15.79</v>
      </c>
      <c r="C79">
        <v>0</v>
      </c>
      <c r="D79">
        <v>0</v>
      </c>
      <c r="E79">
        <v>21.05</v>
      </c>
      <c r="F79">
        <v>5.26</v>
      </c>
      <c r="G79">
        <v>0</v>
      </c>
      <c r="H79">
        <v>0</v>
      </c>
      <c r="I79">
        <v>10.53</v>
      </c>
      <c r="J79">
        <v>0</v>
      </c>
      <c r="K79">
        <v>0</v>
      </c>
      <c r="L79">
        <v>0</v>
      </c>
      <c r="M79">
        <v>0</v>
      </c>
      <c r="N79">
        <v>5.26</v>
      </c>
      <c r="O79">
        <v>0</v>
      </c>
      <c r="P79">
        <v>5.26</v>
      </c>
      <c r="Q79">
        <v>0</v>
      </c>
      <c r="R79">
        <v>0</v>
      </c>
      <c r="S79">
        <v>26.32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5.26</v>
      </c>
      <c r="AJ79">
        <v>0</v>
      </c>
      <c r="AK79">
        <v>5.26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31.58</v>
      </c>
      <c r="BR79">
        <v>1</v>
      </c>
      <c r="BS79">
        <f>SUM(features[[#This Row],[PlainsHills]:[TundraHillsLux]])</f>
        <v>99.990000000000009</v>
      </c>
    </row>
    <row r="80" spans="1:71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21.05</v>
      </c>
      <c r="M80">
        <v>0</v>
      </c>
      <c r="N80">
        <v>5.26</v>
      </c>
      <c r="O80">
        <v>0</v>
      </c>
      <c r="P80">
        <v>21.05</v>
      </c>
      <c r="Q80">
        <v>0</v>
      </c>
      <c r="R80">
        <v>0</v>
      </c>
      <c r="S80">
        <v>10.53</v>
      </c>
      <c r="T80">
        <v>0</v>
      </c>
      <c r="U80">
        <v>0</v>
      </c>
      <c r="V80">
        <v>5.26</v>
      </c>
      <c r="W80">
        <v>0</v>
      </c>
      <c r="X80">
        <v>0</v>
      </c>
      <c r="Y80">
        <v>21.05</v>
      </c>
      <c r="Z80">
        <v>5.26</v>
      </c>
      <c r="AA80">
        <v>5.26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5.26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f>SUM(features[[#This Row],[PlainsHills]:[TundraHillsLux]])</f>
        <v>99.980000000000018</v>
      </c>
    </row>
    <row r="81" spans="1:71" x14ac:dyDescent="0.25">
      <c r="A81">
        <v>80</v>
      </c>
      <c r="B81">
        <v>5.26</v>
      </c>
      <c r="C81">
        <v>0</v>
      </c>
      <c r="D81">
        <v>0</v>
      </c>
      <c r="E81">
        <v>10.53</v>
      </c>
      <c r="F81">
        <v>15.79</v>
      </c>
      <c r="G81">
        <v>0</v>
      </c>
      <c r="H81">
        <v>0</v>
      </c>
      <c r="I81">
        <v>15.79</v>
      </c>
      <c r="J81">
        <v>10.53</v>
      </c>
      <c r="K81">
        <v>0</v>
      </c>
      <c r="L81">
        <v>15.79</v>
      </c>
      <c r="M81">
        <v>0</v>
      </c>
      <c r="N81">
        <v>0</v>
      </c>
      <c r="O81">
        <v>0</v>
      </c>
      <c r="P81">
        <v>5.26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5.26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5.26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5.26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5.26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63.16</v>
      </c>
      <c r="BR81">
        <v>1</v>
      </c>
      <c r="BS81">
        <f>SUM(features[[#This Row],[PlainsHills]:[TundraHillsLux]])</f>
        <v>99.990000000000023</v>
      </c>
    </row>
    <row r="82" spans="1:71" x14ac:dyDescent="0.25">
      <c r="A82">
        <v>81</v>
      </c>
      <c r="B82">
        <v>0</v>
      </c>
      <c r="C82">
        <v>0</v>
      </c>
      <c r="D82">
        <v>5.26</v>
      </c>
      <c r="E82">
        <v>0</v>
      </c>
      <c r="F82">
        <v>36.840000000000003</v>
      </c>
      <c r="G82">
        <v>0</v>
      </c>
      <c r="H82">
        <v>0</v>
      </c>
      <c r="I82">
        <v>0</v>
      </c>
      <c r="J82">
        <v>15.79</v>
      </c>
      <c r="K82">
        <v>0</v>
      </c>
      <c r="L82">
        <v>5.26</v>
      </c>
      <c r="M82">
        <v>10.53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5.26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15.79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5.26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57.89</v>
      </c>
      <c r="BR82">
        <v>1</v>
      </c>
      <c r="BS82">
        <f>SUM(features[[#This Row],[PlainsHills]:[TundraHillsLux]])</f>
        <v>99.99</v>
      </c>
    </row>
    <row r="83" spans="1:71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10.53</v>
      </c>
      <c r="G83">
        <v>0</v>
      </c>
      <c r="H83">
        <v>0</v>
      </c>
      <c r="I83">
        <v>5.26</v>
      </c>
      <c r="J83">
        <v>0</v>
      </c>
      <c r="K83">
        <v>5.26</v>
      </c>
      <c r="L83">
        <v>26.32</v>
      </c>
      <c r="M83">
        <v>0</v>
      </c>
      <c r="N83">
        <v>0</v>
      </c>
      <c r="O83">
        <v>0</v>
      </c>
      <c r="P83">
        <v>0</v>
      </c>
      <c r="Q83">
        <v>5.26</v>
      </c>
      <c r="R83">
        <v>0</v>
      </c>
      <c r="S83">
        <v>0</v>
      </c>
      <c r="T83">
        <v>0</v>
      </c>
      <c r="U83">
        <v>0</v>
      </c>
      <c r="V83">
        <v>15.79</v>
      </c>
      <c r="W83">
        <v>5.26</v>
      </c>
      <c r="X83">
        <v>0</v>
      </c>
      <c r="Y83">
        <v>5.26</v>
      </c>
      <c r="Z83">
        <v>5.26</v>
      </c>
      <c r="AA83">
        <v>0</v>
      </c>
      <c r="AB83">
        <v>0</v>
      </c>
      <c r="AC83">
        <v>0</v>
      </c>
      <c r="AD83">
        <v>0</v>
      </c>
      <c r="AE83">
        <v>5.26</v>
      </c>
      <c r="AF83">
        <v>0</v>
      </c>
      <c r="AG83">
        <v>0</v>
      </c>
      <c r="AH83">
        <v>5.26</v>
      </c>
      <c r="AI83">
        <v>0</v>
      </c>
      <c r="AJ83">
        <v>5.26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47.37</v>
      </c>
      <c r="BR83">
        <v>1</v>
      </c>
      <c r="BS83">
        <f>SUM(features[[#This Row],[PlainsHills]:[TundraHillsLux]])</f>
        <v>99.980000000000018</v>
      </c>
    </row>
    <row r="84" spans="1:71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5.26</v>
      </c>
      <c r="L84">
        <v>10.53</v>
      </c>
      <c r="M84">
        <v>0</v>
      </c>
      <c r="N84">
        <v>5.26</v>
      </c>
      <c r="O84">
        <v>0</v>
      </c>
      <c r="P84">
        <v>0</v>
      </c>
      <c r="Q84">
        <v>0</v>
      </c>
      <c r="R84">
        <v>5.26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31.58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15.79</v>
      </c>
      <c r="AI84">
        <v>0</v>
      </c>
      <c r="AJ84">
        <v>0</v>
      </c>
      <c r="AK84">
        <v>0</v>
      </c>
      <c r="AL84">
        <v>15.79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5.26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5.26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63.16</v>
      </c>
      <c r="BR84">
        <v>1</v>
      </c>
      <c r="BS84">
        <f>SUM(features[[#This Row],[PlainsHills]:[TundraHillsLux]])</f>
        <v>99.990000000000009</v>
      </c>
    </row>
    <row r="85" spans="1:71" x14ac:dyDescent="0.25">
      <c r="A85">
        <v>84</v>
      </c>
      <c r="B85">
        <v>15.79</v>
      </c>
      <c r="C85">
        <v>5.26</v>
      </c>
      <c r="D85">
        <v>0</v>
      </c>
      <c r="E85">
        <v>0</v>
      </c>
      <c r="F85">
        <v>15.79</v>
      </c>
      <c r="G85">
        <v>0</v>
      </c>
      <c r="H85">
        <v>0</v>
      </c>
      <c r="I85">
        <v>0</v>
      </c>
      <c r="J85">
        <v>0</v>
      </c>
      <c r="K85">
        <v>5.26</v>
      </c>
      <c r="L85">
        <v>0</v>
      </c>
      <c r="M85">
        <v>5.26</v>
      </c>
      <c r="N85">
        <v>0</v>
      </c>
      <c r="O85">
        <v>0</v>
      </c>
      <c r="P85">
        <v>10.53</v>
      </c>
      <c r="Q85">
        <v>0</v>
      </c>
      <c r="R85">
        <v>0</v>
      </c>
      <c r="S85">
        <v>0</v>
      </c>
      <c r="T85">
        <v>5.26</v>
      </c>
      <c r="U85">
        <v>0</v>
      </c>
      <c r="V85">
        <v>0</v>
      </c>
      <c r="W85">
        <v>0</v>
      </c>
      <c r="X85">
        <v>0</v>
      </c>
      <c r="Y85">
        <v>15.79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5.26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5.26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5.26</v>
      </c>
      <c r="BC85">
        <v>0</v>
      </c>
      <c r="BD85">
        <v>5.26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26.32</v>
      </c>
      <c r="BR85">
        <v>1</v>
      </c>
      <c r="BS85">
        <f>SUM(features[[#This Row],[PlainsHills]:[TundraHillsLux]])</f>
        <v>99.980000000000018</v>
      </c>
    </row>
    <row r="86" spans="1:71" x14ac:dyDescent="0.25">
      <c r="A86">
        <v>85</v>
      </c>
      <c r="B86">
        <v>15.79</v>
      </c>
      <c r="C86">
        <v>5.26</v>
      </c>
      <c r="D86">
        <v>0</v>
      </c>
      <c r="E86">
        <v>0</v>
      </c>
      <c r="F86">
        <v>52.63</v>
      </c>
      <c r="G86">
        <v>0</v>
      </c>
      <c r="H86">
        <v>0</v>
      </c>
      <c r="I86">
        <v>15.79</v>
      </c>
      <c r="J86">
        <v>10.53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31.58</v>
      </c>
      <c r="BR86">
        <v>1</v>
      </c>
      <c r="BS86">
        <f>SUM(features[[#This Row],[PlainsHills]:[TundraHillsLux]])</f>
        <v>100</v>
      </c>
    </row>
    <row r="87" spans="1:71" x14ac:dyDescent="0.25">
      <c r="A87">
        <v>86</v>
      </c>
      <c r="B87">
        <v>0</v>
      </c>
      <c r="C87">
        <v>0</v>
      </c>
      <c r="D87">
        <v>0</v>
      </c>
      <c r="E87">
        <v>21.05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5.26</v>
      </c>
      <c r="M87">
        <v>5.26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21.05</v>
      </c>
      <c r="W87">
        <v>0</v>
      </c>
      <c r="X87">
        <v>0</v>
      </c>
      <c r="Y87">
        <v>15.79</v>
      </c>
      <c r="Z87">
        <v>0</v>
      </c>
      <c r="AA87">
        <v>5.26</v>
      </c>
      <c r="AB87">
        <v>0</v>
      </c>
      <c r="AC87">
        <v>0</v>
      </c>
      <c r="AD87">
        <v>0</v>
      </c>
      <c r="AE87">
        <v>5.26</v>
      </c>
      <c r="AF87">
        <v>0</v>
      </c>
      <c r="AG87">
        <v>0</v>
      </c>
      <c r="AH87">
        <v>5.26</v>
      </c>
      <c r="AI87">
        <v>0</v>
      </c>
      <c r="AJ87">
        <v>5.26</v>
      </c>
      <c r="AK87">
        <v>0</v>
      </c>
      <c r="AL87">
        <v>5.26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5.26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42.11</v>
      </c>
      <c r="BR87">
        <v>1</v>
      </c>
      <c r="BS87">
        <f>SUM(features[[#This Row],[PlainsHills]:[TundraHillsLux]])</f>
        <v>99.970000000000027</v>
      </c>
    </row>
    <row r="88" spans="1:71" x14ac:dyDescent="0.2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63.16</v>
      </c>
      <c r="Q88">
        <v>0</v>
      </c>
      <c r="R88">
        <v>0</v>
      </c>
      <c r="S88">
        <v>0</v>
      </c>
      <c r="T88">
        <v>0</v>
      </c>
      <c r="U88">
        <v>5.26</v>
      </c>
      <c r="V88">
        <v>15.79</v>
      </c>
      <c r="W88">
        <v>0</v>
      </c>
      <c r="X88">
        <v>0</v>
      </c>
      <c r="Y88">
        <v>5.26</v>
      </c>
      <c r="Z88">
        <v>0</v>
      </c>
      <c r="AA88">
        <v>0</v>
      </c>
      <c r="AB88">
        <v>0</v>
      </c>
      <c r="AC88">
        <v>5.26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5.26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f>SUM(features[[#This Row],[PlainsHills]:[TundraHillsLux]])</f>
        <v>99.990000000000023</v>
      </c>
    </row>
    <row r="89" spans="1:71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5.26</v>
      </c>
      <c r="K89">
        <v>0</v>
      </c>
      <c r="L89">
        <v>10.53</v>
      </c>
      <c r="M89">
        <v>5.26</v>
      </c>
      <c r="N89">
        <v>0</v>
      </c>
      <c r="O89">
        <v>0</v>
      </c>
      <c r="P89">
        <v>26.32</v>
      </c>
      <c r="Q89">
        <v>0</v>
      </c>
      <c r="R89">
        <v>0</v>
      </c>
      <c r="S89">
        <v>26.32</v>
      </c>
      <c r="T89">
        <v>0</v>
      </c>
      <c r="U89">
        <v>0</v>
      </c>
      <c r="V89">
        <v>5.26</v>
      </c>
      <c r="W89">
        <v>0</v>
      </c>
      <c r="X89">
        <v>0</v>
      </c>
      <c r="Y89">
        <v>0</v>
      </c>
      <c r="Z89">
        <v>5.26</v>
      </c>
      <c r="AA89">
        <v>0</v>
      </c>
      <c r="AB89">
        <v>0</v>
      </c>
      <c r="AC89">
        <v>10.53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5.26</v>
      </c>
      <c r="BN89">
        <v>0</v>
      </c>
      <c r="BO89">
        <v>0</v>
      </c>
      <c r="BP89">
        <v>0</v>
      </c>
      <c r="BQ89">
        <v>5.26</v>
      </c>
      <c r="BR89">
        <v>0</v>
      </c>
      <c r="BS89">
        <f>SUM(features[[#This Row],[PlainsHills]:[TundraHillsLux]])</f>
        <v>100.00000000000001</v>
      </c>
    </row>
    <row r="90" spans="1:71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21.05</v>
      </c>
      <c r="O90">
        <v>0</v>
      </c>
      <c r="P90">
        <v>0</v>
      </c>
      <c r="Q90">
        <v>0</v>
      </c>
      <c r="R90">
        <v>0</v>
      </c>
      <c r="S90">
        <v>52.63</v>
      </c>
      <c r="T90">
        <v>0</v>
      </c>
      <c r="U90">
        <v>0</v>
      </c>
      <c r="V90">
        <v>0</v>
      </c>
      <c r="W90">
        <v>0</v>
      </c>
      <c r="X90">
        <v>5.26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15.79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5.26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42.11</v>
      </c>
      <c r="BR90">
        <v>1</v>
      </c>
      <c r="BS90">
        <f>SUM(features[[#This Row],[PlainsHills]:[TundraHillsLux]])</f>
        <v>99.990000000000023</v>
      </c>
    </row>
    <row r="91" spans="1:71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5.26</v>
      </c>
      <c r="L91">
        <v>5.26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10.53</v>
      </c>
      <c r="W91">
        <v>5.26</v>
      </c>
      <c r="X91">
        <v>0</v>
      </c>
      <c r="Y91">
        <v>47.37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5.26</v>
      </c>
      <c r="AI91">
        <v>0</v>
      </c>
      <c r="AJ91">
        <v>5.26</v>
      </c>
      <c r="AK91">
        <v>0</v>
      </c>
      <c r="AL91">
        <v>15.79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36.840000000000003</v>
      </c>
      <c r="BR91">
        <v>1</v>
      </c>
      <c r="BS91">
        <f>SUM(features[[#This Row],[PlainsHills]:[TundraHillsLux]])</f>
        <v>99.990000000000009</v>
      </c>
    </row>
    <row r="92" spans="1:71" x14ac:dyDescent="0.25">
      <c r="A92">
        <v>91</v>
      </c>
      <c r="B92">
        <v>5.26</v>
      </c>
      <c r="C92">
        <v>0</v>
      </c>
      <c r="D92">
        <v>0</v>
      </c>
      <c r="E92">
        <v>0</v>
      </c>
      <c r="F92">
        <v>10.53</v>
      </c>
      <c r="G92">
        <v>0</v>
      </c>
      <c r="H92">
        <v>0</v>
      </c>
      <c r="I92">
        <v>0</v>
      </c>
      <c r="J92">
        <v>0</v>
      </c>
      <c r="K92">
        <v>0</v>
      </c>
      <c r="L92">
        <v>31.58</v>
      </c>
      <c r="M92">
        <v>0</v>
      </c>
      <c r="N92">
        <v>0</v>
      </c>
      <c r="O92">
        <v>0</v>
      </c>
      <c r="P92">
        <v>0</v>
      </c>
      <c r="Q92">
        <v>0</v>
      </c>
      <c r="R92">
        <v>5.26</v>
      </c>
      <c r="S92">
        <v>5.26</v>
      </c>
      <c r="T92">
        <v>0</v>
      </c>
      <c r="U92">
        <v>0</v>
      </c>
      <c r="V92">
        <v>5.26</v>
      </c>
      <c r="W92">
        <v>0</v>
      </c>
      <c r="X92">
        <v>0</v>
      </c>
      <c r="Y92">
        <v>15.79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5.26</v>
      </c>
      <c r="AL92">
        <v>0</v>
      </c>
      <c r="AM92">
        <v>0</v>
      </c>
      <c r="AN92">
        <v>0</v>
      </c>
      <c r="AO92">
        <v>5.26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5.26</v>
      </c>
      <c r="BA92">
        <v>0</v>
      </c>
      <c r="BB92">
        <v>0</v>
      </c>
      <c r="BC92">
        <v>5.26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36.840000000000003</v>
      </c>
      <c r="BR92">
        <v>1</v>
      </c>
      <c r="BS92">
        <f>SUM(features[[#This Row],[PlainsHills]:[TundraHillsLux]])</f>
        <v>99.980000000000018</v>
      </c>
    </row>
    <row r="93" spans="1:71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5.26</v>
      </c>
      <c r="G93">
        <v>0</v>
      </c>
      <c r="H93">
        <v>0</v>
      </c>
      <c r="I93">
        <v>0</v>
      </c>
      <c r="J93">
        <v>5.26</v>
      </c>
      <c r="K93">
        <v>0</v>
      </c>
      <c r="L93">
        <v>21.05</v>
      </c>
      <c r="M93">
        <v>0</v>
      </c>
      <c r="N93">
        <v>0</v>
      </c>
      <c r="O93">
        <v>0</v>
      </c>
      <c r="P93">
        <v>21.05</v>
      </c>
      <c r="Q93">
        <v>0</v>
      </c>
      <c r="R93">
        <v>0</v>
      </c>
      <c r="S93">
        <v>0</v>
      </c>
      <c r="T93">
        <v>0</v>
      </c>
      <c r="U93">
        <v>5.26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10.53</v>
      </c>
      <c r="AD93">
        <v>15.79</v>
      </c>
      <c r="AE93">
        <v>0</v>
      </c>
      <c r="AF93">
        <v>0</v>
      </c>
      <c r="AG93">
        <v>0</v>
      </c>
      <c r="AH93">
        <v>5.26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5.26</v>
      </c>
      <c r="AX93">
        <v>0</v>
      </c>
      <c r="AY93">
        <v>0</v>
      </c>
      <c r="AZ93">
        <v>0</v>
      </c>
      <c r="BA93">
        <v>5.26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26.32</v>
      </c>
      <c r="BR93">
        <v>1</v>
      </c>
      <c r="BS93">
        <f>SUM(features[[#This Row],[PlainsHills]:[TundraHillsLux]])</f>
        <v>99.98</v>
      </c>
    </row>
    <row r="94" spans="1:71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5.26</v>
      </c>
      <c r="M94">
        <v>0</v>
      </c>
      <c r="N94">
        <v>15.79</v>
      </c>
      <c r="O94">
        <v>0</v>
      </c>
      <c r="P94">
        <v>5.26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5.26</v>
      </c>
      <c r="Y94">
        <v>26.32</v>
      </c>
      <c r="Z94">
        <v>0</v>
      </c>
      <c r="AA94">
        <v>5.26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31.58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5.26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31.58</v>
      </c>
      <c r="BR94">
        <v>1</v>
      </c>
      <c r="BS94">
        <f>SUM(features[[#This Row],[PlainsHills]:[TundraHillsLux]])</f>
        <v>99.99</v>
      </c>
    </row>
    <row r="95" spans="1:71" x14ac:dyDescent="0.25">
      <c r="A95">
        <v>94</v>
      </c>
      <c r="B95">
        <v>5.26</v>
      </c>
      <c r="C95">
        <v>0</v>
      </c>
      <c r="D95">
        <v>0</v>
      </c>
      <c r="E95">
        <v>31.58</v>
      </c>
      <c r="F95">
        <v>5.26</v>
      </c>
      <c r="G95">
        <v>0</v>
      </c>
      <c r="H95">
        <v>0</v>
      </c>
      <c r="I95">
        <v>0</v>
      </c>
      <c r="J95">
        <v>0</v>
      </c>
      <c r="K95">
        <v>10.53</v>
      </c>
      <c r="L95">
        <v>0</v>
      </c>
      <c r="M95">
        <v>0</v>
      </c>
      <c r="N95">
        <v>0</v>
      </c>
      <c r="O95">
        <v>0</v>
      </c>
      <c r="P95">
        <v>21.05</v>
      </c>
      <c r="Q95">
        <v>0</v>
      </c>
      <c r="R95">
        <v>0</v>
      </c>
      <c r="S95">
        <v>0</v>
      </c>
      <c r="T95">
        <v>5.26</v>
      </c>
      <c r="U95">
        <v>5.26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5.26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10.53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5.26</v>
      </c>
      <c r="BR95">
        <v>0</v>
      </c>
      <c r="BS95">
        <f>SUM(features[[#This Row],[PlainsHills]:[TundraHillsLux]])</f>
        <v>99.990000000000009</v>
      </c>
    </row>
    <row r="96" spans="1:71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5.26</v>
      </c>
      <c r="M96">
        <v>0</v>
      </c>
      <c r="N96">
        <v>0</v>
      </c>
      <c r="O96">
        <v>0</v>
      </c>
      <c r="P96">
        <v>21.05</v>
      </c>
      <c r="Q96">
        <v>0</v>
      </c>
      <c r="R96">
        <v>0</v>
      </c>
      <c r="S96">
        <v>0</v>
      </c>
      <c r="T96">
        <v>0</v>
      </c>
      <c r="U96">
        <v>5.26</v>
      </c>
      <c r="V96">
        <v>0</v>
      </c>
      <c r="W96">
        <v>0</v>
      </c>
      <c r="X96">
        <v>0</v>
      </c>
      <c r="Y96">
        <v>21.05</v>
      </c>
      <c r="Z96">
        <v>0</v>
      </c>
      <c r="AA96">
        <v>0</v>
      </c>
      <c r="AB96">
        <v>0</v>
      </c>
      <c r="AC96">
        <v>5.26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21.05</v>
      </c>
      <c r="AM96">
        <v>0</v>
      </c>
      <c r="AN96">
        <v>0</v>
      </c>
      <c r="AO96">
        <v>0</v>
      </c>
      <c r="AP96">
        <v>5.26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15.79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f>SUM(features[[#This Row],[PlainsHills]:[TundraHillsLux]])</f>
        <v>99.980000000000018</v>
      </c>
    </row>
    <row r="97" spans="1:71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15.79</v>
      </c>
      <c r="M97">
        <v>0</v>
      </c>
      <c r="N97">
        <v>5.26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10.53</v>
      </c>
      <c r="W97">
        <v>0</v>
      </c>
      <c r="X97">
        <v>0</v>
      </c>
      <c r="Y97">
        <v>21.05</v>
      </c>
      <c r="Z97">
        <v>15.79</v>
      </c>
      <c r="AA97">
        <v>5.26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10.53</v>
      </c>
      <c r="AI97">
        <v>0</v>
      </c>
      <c r="AJ97">
        <v>10.53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5.26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68.42</v>
      </c>
      <c r="BR97">
        <v>1</v>
      </c>
      <c r="BS97">
        <f>SUM(features[[#This Row],[PlainsHills]:[TundraHillsLux]])</f>
        <v>100</v>
      </c>
    </row>
    <row r="98" spans="1:71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15.79</v>
      </c>
      <c r="G98">
        <v>0</v>
      </c>
      <c r="H98">
        <v>0</v>
      </c>
      <c r="I98">
        <v>0</v>
      </c>
      <c r="J98">
        <v>0</v>
      </c>
      <c r="K98">
        <v>5.26</v>
      </c>
      <c r="L98">
        <v>15.79</v>
      </c>
      <c r="M98">
        <v>5.26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5.26</v>
      </c>
      <c r="V98">
        <v>5.26</v>
      </c>
      <c r="W98">
        <v>0</v>
      </c>
      <c r="X98">
        <v>5.26</v>
      </c>
      <c r="Y98">
        <v>5.26</v>
      </c>
      <c r="Z98">
        <v>0</v>
      </c>
      <c r="AA98">
        <v>5.26</v>
      </c>
      <c r="AB98">
        <v>0</v>
      </c>
      <c r="AC98">
        <v>0</v>
      </c>
      <c r="AD98">
        <v>0</v>
      </c>
      <c r="AE98">
        <v>5.26</v>
      </c>
      <c r="AF98">
        <v>0</v>
      </c>
      <c r="AG98">
        <v>0</v>
      </c>
      <c r="AH98">
        <v>5.26</v>
      </c>
      <c r="AI98">
        <v>0</v>
      </c>
      <c r="AJ98">
        <v>5.26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10.53</v>
      </c>
      <c r="BB98">
        <v>0</v>
      </c>
      <c r="BC98">
        <v>0</v>
      </c>
      <c r="BD98">
        <v>5.26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36.840000000000003</v>
      </c>
      <c r="BR98">
        <v>1</v>
      </c>
      <c r="BS98">
        <f>SUM(features[[#This Row],[PlainsHills]:[TundraHillsLux]])</f>
        <v>99.970000000000013</v>
      </c>
    </row>
    <row r="99" spans="1:71" x14ac:dyDescent="0.25">
      <c r="A99">
        <v>98</v>
      </c>
      <c r="B99">
        <v>0</v>
      </c>
      <c r="C99">
        <v>5.26</v>
      </c>
      <c r="D99">
        <v>0</v>
      </c>
      <c r="E99">
        <v>5.26</v>
      </c>
      <c r="F99">
        <v>0</v>
      </c>
      <c r="G99">
        <v>0</v>
      </c>
      <c r="H99">
        <v>0</v>
      </c>
      <c r="I99">
        <v>5.26</v>
      </c>
      <c r="J99">
        <v>0</v>
      </c>
      <c r="K99">
        <v>10.53</v>
      </c>
      <c r="L99">
        <v>31.58</v>
      </c>
      <c r="M99">
        <v>5.26</v>
      </c>
      <c r="N99">
        <v>0</v>
      </c>
      <c r="O99">
        <v>0</v>
      </c>
      <c r="P99">
        <v>5.26</v>
      </c>
      <c r="Q99">
        <v>0</v>
      </c>
      <c r="R99">
        <v>0</v>
      </c>
      <c r="S99">
        <v>0</v>
      </c>
      <c r="T99">
        <v>0</v>
      </c>
      <c r="U99">
        <v>0</v>
      </c>
      <c r="V99">
        <v>10.53</v>
      </c>
      <c r="W99">
        <v>0</v>
      </c>
      <c r="X99">
        <v>0</v>
      </c>
      <c r="Y99">
        <v>0</v>
      </c>
      <c r="Z99">
        <v>5.26</v>
      </c>
      <c r="AA99">
        <v>0</v>
      </c>
      <c r="AB99">
        <v>10.53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5.26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42.11</v>
      </c>
      <c r="BR99">
        <v>1</v>
      </c>
      <c r="BS99">
        <f>SUM(features[[#This Row],[PlainsHills]:[TundraHillsLux]])</f>
        <v>99.990000000000009</v>
      </c>
    </row>
    <row r="100" spans="1:71" x14ac:dyDescent="0.25">
      <c r="A100">
        <v>99</v>
      </c>
      <c r="B100">
        <v>15.79</v>
      </c>
      <c r="C100">
        <v>5.26</v>
      </c>
      <c r="D100">
        <v>0</v>
      </c>
      <c r="E100">
        <v>0</v>
      </c>
      <c r="F100">
        <v>15.79</v>
      </c>
      <c r="G100">
        <v>0</v>
      </c>
      <c r="H100">
        <v>0</v>
      </c>
      <c r="I100">
        <v>0</v>
      </c>
      <c r="J100">
        <v>0</v>
      </c>
      <c r="K100">
        <v>5.26</v>
      </c>
      <c r="L100">
        <v>0</v>
      </c>
      <c r="M100">
        <v>5.26</v>
      </c>
      <c r="N100">
        <v>0</v>
      </c>
      <c r="O100">
        <v>0</v>
      </c>
      <c r="P100">
        <v>10.53</v>
      </c>
      <c r="Q100">
        <v>0</v>
      </c>
      <c r="R100">
        <v>0</v>
      </c>
      <c r="S100">
        <v>0</v>
      </c>
      <c r="T100">
        <v>5.26</v>
      </c>
      <c r="U100">
        <v>0</v>
      </c>
      <c r="V100">
        <v>0</v>
      </c>
      <c r="W100">
        <v>0</v>
      </c>
      <c r="X100">
        <v>0</v>
      </c>
      <c r="Y100">
        <v>15.79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5.26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5.26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5.26</v>
      </c>
      <c r="BC100">
        <v>0</v>
      </c>
      <c r="BD100">
        <v>5.26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26.32</v>
      </c>
      <c r="BR100">
        <v>1</v>
      </c>
      <c r="BS100">
        <f>SUM(features[[#This Row],[PlainsHills]:[TundraHillsLux]])</f>
        <v>99.980000000000018</v>
      </c>
    </row>
    <row r="101" spans="1:71" x14ac:dyDescent="0.25">
      <c r="A101">
        <v>100</v>
      </c>
      <c r="B101">
        <v>15.79</v>
      </c>
      <c r="C101">
        <v>5.26</v>
      </c>
      <c r="D101">
        <v>0</v>
      </c>
      <c r="E101">
        <v>0</v>
      </c>
      <c r="F101">
        <v>52.63</v>
      </c>
      <c r="G101">
        <v>0</v>
      </c>
      <c r="H101">
        <v>0</v>
      </c>
      <c r="I101">
        <v>15.79</v>
      </c>
      <c r="J101">
        <v>10.53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31.58</v>
      </c>
      <c r="BR101">
        <v>1</v>
      </c>
      <c r="BS101">
        <f>SUM(features[[#This Row],[PlainsHills]:[TundraHillsLux]])</f>
        <v>100</v>
      </c>
    </row>
    <row r="102" spans="1:71" x14ac:dyDescent="0.25">
      <c r="A102">
        <v>101</v>
      </c>
      <c r="B102">
        <v>0</v>
      </c>
      <c r="C102">
        <v>0</v>
      </c>
      <c r="D102">
        <v>0</v>
      </c>
      <c r="E102">
        <v>21.05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5.26</v>
      </c>
      <c r="M102">
        <v>5.26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21.05</v>
      </c>
      <c r="W102">
        <v>0</v>
      </c>
      <c r="X102">
        <v>0</v>
      </c>
      <c r="Y102">
        <v>15.79</v>
      </c>
      <c r="Z102">
        <v>0</v>
      </c>
      <c r="AA102">
        <v>5.26</v>
      </c>
      <c r="AB102">
        <v>0</v>
      </c>
      <c r="AC102">
        <v>0</v>
      </c>
      <c r="AD102">
        <v>0</v>
      </c>
      <c r="AE102">
        <v>5.26</v>
      </c>
      <c r="AF102">
        <v>0</v>
      </c>
      <c r="AG102">
        <v>0</v>
      </c>
      <c r="AH102">
        <v>5.26</v>
      </c>
      <c r="AI102">
        <v>0</v>
      </c>
      <c r="AJ102">
        <v>5.26</v>
      </c>
      <c r="AK102">
        <v>0</v>
      </c>
      <c r="AL102">
        <v>5.26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5.26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42.11</v>
      </c>
      <c r="BR102">
        <v>1</v>
      </c>
      <c r="BS102">
        <f>SUM(features[[#This Row],[PlainsHills]:[TundraHillsLux]])</f>
        <v>99.970000000000027</v>
      </c>
    </row>
    <row r="103" spans="1:71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63.16</v>
      </c>
      <c r="Q103">
        <v>0</v>
      </c>
      <c r="R103">
        <v>0</v>
      </c>
      <c r="S103">
        <v>0</v>
      </c>
      <c r="T103">
        <v>0</v>
      </c>
      <c r="U103">
        <v>5.26</v>
      </c>
      <c r="V103">
        <v>15.79</v>
      </c>
      <c r="W103">
        <v>0</v>
      </c>
      <c r="X103">
        <v>0</v>
      </c>
      <c r="Y103">
        <v>5.26</v>
      </c>
      <c r="Z103">
        <v>0</v>
      </c>
      <c r="AA103">
        <v>0</v>
      </c>
      <c r="AB103">
        <v>0</v>
      </c>
      <c r="AC103">
        <v>5.26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5.26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f>SUM(features[[#This Row],[PlainsHills]:[TundraHillsLux]])</f>
        <v>99.990000000000023</v>
      </c>
    </row>
    <row r="104" spans="1:71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5.26</v>
      </c>
      <c r="K104">
        <v>0</v>
      </c>
      <c r="L104">
        <v>10.53</v>
      </c>
      <c r="M104">
        <v>5.26</v>
      </c>
      <c r="N104">
        <v>0</v>
      </c>
      <c r="O104">
        <v>0</v>
      </c>
      <c r="P104">
        <v>26.32</v>
      </c>
      <c r="Q104">
        <v>0</v>
      </c>
      <c r="R104">
        <v>0</v>
      </c>
      <c r="S104">
        <v>26.32</v>
      </c>
      <c r="T104">
        <v>0</v>
      </c>
      <c r="U104">
        <v>0</v>
      </c>
      <c r="V104">
        <v>5.26</v>
      </c>
      <c r="W104">
        <v>0</v>
      </c>
      <c r="X104">
        <v>0</v>
      </c>
      <c r="Y104">
        <v>0</v>
      </c>
      <c r="Z104">
        <v>5.26</v>
      </c>
      <c r="AA104">
        <v>0</v>
      </c>
      <c r="AB104">
        <v>0</v>
      </c>
      <c r="AC104">
        <v>10.53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5.26</v>
      </c>
      <c r="BN104">
        <v>0</v>
      </c>
      <c r="BO104">
        <v>0</v>
      </c>
      <c r="BP104">
        <v>0</v>
      </c>
      <c r="BQ104">
        <v>5.26</v>
      </c>
      <c r="BR104">
        <v>0</v>
      </c>
      <c r="BS104">
        <f>SUM(features[[#This Row],[PlainsHills]:[TundraHillsLux]])</f>
        <v>100.00000000000001</v>
      </c>
    </row>
    <row r="105" spans="1:71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21.05</v>
      </c>
      <c r="O105">
        <v>0</v>
      </c>
      <c r="P105">
        <v>0</v>
      </c>
      <c r="Q105">
        <v>0</v>
      </c>
      <c r="R105">
        <v>0</v>
      </c>
      <c r="S105">
        <v>52.63</v>
      </c>
      <c r="T105">
        <v>0</v>
      </c>
      <c r="U105">
        <v>0</v>
      </c>
      <c r="V105">
        <v>0</v>
      </c>
      <c r="W105">
        <v>0</v>
      </c>
      <c r="X105">
        <v>5.26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15.79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5.26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42.11</v>
      </c>
      <c r="BR105">
        <v>1</v>
      </c>
      <c r="BS105">
        <f>SUM(features[[#This Row],[PlainsHills]:[TundraHillsLux]])</f>
        <v>99.990000000000023</v>
      </c>
    </row>
    <row r="106" spans="1:71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5.26</v>
      </c>
      <c r="L106">
        <v>5.26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10.53</v>
      </c>
      <c r="W106">
        <v>5.26</v>
      </c>
      <c r="X106">
        <v>0</v>
      </c>
      <c r="Y106">
        <v>47.37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5.26</v>
      </c>
      <c r="AI106">
        <v>0</v>
      </c>
      <c r="AJ106">
        <v>5.26</v>
      </c>
      <c r="AK106">
        <v>0</v>
      </c>
      <c r="AL106">
        <v>15.79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36.840000000000003</v>
      </c>
      <c r="BR106">
        <v>1</v>
      </c>
      <c r="BS106">
        <f>SUM(features[[#This Row],[PlainsHills]:[TundraHillsLux]])</f>
        <v>99.990000000000009</v>
      </c>
    </row>
    <row r="107" spans="1:71" x14ac:dyDescent="0.25">
      <c r="A107">
        <v>106</v>
      </c>
      <c r="B107">
        <v>5.26</v>
      </c>
      <c r="C107">
        <v>0</v>
      </c>
      <c r="D107">
        <v>0</v>
      </c>
      <c r="E107">
        <v>0</v>
      </c>
      <c r="F107">
        <v>10.53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31.58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5.26</v>
      </c>
      <c r="S107">
        <v>5.26</v>
      </c>
      <c r="T107">
        <v>0</v>
      </c>
      <c r="U107">
        <v>0</v>
      </c>
      <c r="V107">
        <v>5.26</v>
      </c>
      <c r="W107">
        <v>0</v>
      </c>
      <c r="X107">
        <v>0</v>
      </c>
      <c r="Y107">
        <v>15.79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5.26</v>
      </c>
      <c r="AL107">
        <v>0</v>
      </c>
      <c r="AM107">
        <v>0</v>
      </c>
      <c r="AN107">
        <v>0</v>
      </c>
      <c r="AO107">
        <v>5.26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5.26</v>
      </c>
      <c r="BA107">
        <v>0</v>
      </c>
      <c r="BB107">
        <v>0</v>
      </c>
      <c r="BC107">
        <v>5.26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36.840000000000003</v>
      </c>
      <c r="BR107">
        <v>1</v>
      </c>
      <c r="BS107">
        <f>SUM(features[[#This Row],[PlainsHills]:[TundraHillsLux]])</f>
        <v>99.980000000000018</v>
      </c>
    </row>
    <row r="108" spans="1:71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>
        <v>5.26</v>
      </c>
      <c r="G108">
        <v>0</v>
      </c>
      <c r="H108">
        <v>0</v>
      </c>
      <c r="I108">
        <v>0</v>
      </c>
      <c r="J108">
        <v>5.26</v>
      </c>
      <c r="K108">
        <v>0</v>
      </c>
      <c r="L108">
        <v>21.05</v>
      </c>
      <c r="M108">
        <v>0</v>
      </c>
      <c r="N108">
        <v>0</v>
      </c>
      <c r="O108">
        <v>0</v>
      </c>
      <c r="P108">
        <v>21.05</v>
      </c>
      <c r="Q108">
        <v>0</v>
      </c>
      <c r="R108">
        <v>0</v>
      </c>
      <c r="S108">
        <v>0</v>
      </c>
      <c r="T108">
        <v>0</v>
      </c>
      <c r="U108">
        <v>5.26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10.53</v>
      </c>
      <c r="AD108">
        <v>15.79</v>
      </c>
      <c r="AE108">
        <v>0</v>
      </c>
      <c r="AF108">
        <v>0</v>
      </c>
      <c r="AG108">
        <v>0</v>
      </c>
      <c r="AH108">
        <v>5.26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5.26</v>
      </c>
      <c r="AX108">
        <v>0</v>
      </c>
      <c r="AY108">
        <v>0</v>
      </c>
      <c r="AZ108">
        <v>0</v>
      </c>
      <c r="BA108">
        <v>5.26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26.32</v>
      </c>
      <c r="BR108">
        <v>1</v>
      </c>
      <c r="BS108">
        <f>SUM(features[[#This Row],[PlainsHills]:[TundraHillsLux]])</f>
        <v>99.98</v>
      </c>
    </row>
    <row r="109" spans="1:71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5.26</v>
      </c>
      <c r="M109">
        <v>0</v>
      </c>
      <c r="N109">
        <v>15.79</v>
      </c>
      <c r="O109">
        <v>0</v>
      </c>
      <c r="P109">
        <v>5.26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5.26</v>
      </c>
      <c r="Y109">
        <v>26.32</v>
      </c>
      <c r="Z109">
        <v>0</v>
      </c>
      <c r="AA109">
        <v>5.26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31.58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5.26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31.58</v>
      </c>
      <c r="BR109">
        <v>1</v>
      </c>
      <c r="BS109">
        <f>SUM(features[[#This Row],[PlainsHills]:[TundraHillsLux]])</f>
        <v>99.99</v>
      </c>
    </row>
    <row r="110" spans="1:71" x14ac:dyDescent="0.25">
      <c r="A110">
        <v>109</v>
      </c>
      <c r="B110">
        <v>5.26</v>
      </c>
      <c r="C110">
        <v>0</v>
      </c>
      <c r="D110">
        <v>0</v>
      </c>
      <c r="E110">
        <v>31.58</v>
      </c>
      <c r="F110">
        <v>5.26</v>
      </c>
      <c r="G110">
        <v>0</v>
      </c>
      <c r="H110">
        <v>0</v>
      </c>
      <c r="I110">
        <v>0</v>
      </c>
      <c r="J110">
        <v>0</v>
      </c>
      <c r="K110">
        <v>10.53</v>
      </c>
      <c r="L110">
        <v>0</v>
      </c>
      <c r="M110">
        <v>0</v>
      </c>
      <c r="N110">
        <v>0</v>
      </c>
      <c r="O110">
        <v>0</v>
      </c>
      <c r="P110">
        <v>21.05</v>
      </c>
      <c r="Q110">
        <v>0</v>
      </c>
      <c r="R110">
        <v>0</v>
      </c>
      <c r="S110">
        <v>0</v>
      </c>
      <c r="T110">
        <v>5.26</v>
      </c>
      <c r="U110">
        <v>5.26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5.26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10.53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5.26</v>
      </c>
      <c r="BR110">
        <v>0</v>
      </c>
      <c r="BS110">
        <f>SUM(features[[#This Row],[PlainsHills]:[TundraHillsLux]])</f>
        <v>99.990000000000009</v>
      </c>
    </row>
    <row r="111" spans="1:71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5.26</v>
      </c>
      <c r="M111">
        <v>0</v>
      </c>
      <c r="N111">
        <v>0</v>
      </c>
      <c r="O111">
        <v>0</v>
      </c>
      <c r="P111">
        <v>21.05</v>
      </c>
      <c r="Q111">
        <v>0</v>
      </c>
      <c r="R111">
        <v>0</v>
      </c>
      <c r="S111">
        <v>0</v>
      </c>
      <c r="T111">
        <v>0</v>
      </c>
      <c r="U111">
        <v>5.26</v>
      </c>
      <c r="V111">
        <v>0</v>
      </c>
      <c r="W111">
        <v>0</v>
      </c>
      <c r="X111">
        <v>0</v>
      </c>
      <c r="Y111">
        <v>21.05</v>
      </c>
      <c r="Z111">
        <v>0</v>
      </c>
      <c r="AA111">
        <v>0</v>
      </c>
      <c r="AB111">
        <v>0</v>
      </c>
      <c r="AC111">
        <v>5.26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21.05</v>
      </c>
      <c r="AM111">
        <v>0</v>
      </c>
      <c r="AN111">
        <v>0</v>
      </c>
      <c r="AO111">
        <v>0</v>
      </c>
      <c r="AP111">
        <v>5.26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15.79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f>SUM(features[[#This Row],[PlainsHills]:[TundraHillsLux]])</f>
        <v>99.980000000000018</v>
      </c>
    </row>
    <row r="112" spans="1:71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15.79</v>
      </c>
      <c r="M112">
        <v>0</v>
      </c>
      <c r="N112">
        <v>5.26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10.53</v>
      </c>
      <c r="W112">
        <v>0</v>
      </c>
      <c r="X112">
        <v>0</v>
      </c>
      <c r="Y112">
        <v>21.05</v>
      </c>
      <c r="Z112">
        <v>15.79</v>
      </c>
      <c r="AA112">
        <v>5.26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10.53</v>
      </c>
      <c r="AI112">
        <v>0</v>
      </c>
      <c r="AJ112">
        <v>10.53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5.26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68.42</v>
      </c>
      <c r="BR112">
        <v>1</v>
      </c>
      <c r="BS112">
        <f>SUM(features[[#This Row],[PlainsHills]:[TundraHillsLux]])</f>
        <v>100</v>
      </c>
    </row>
    <row r="113" spans="1:71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15.79</v>
      </c>
      <c r="G113">
        <v>0</v>
      </c>
      <c r="H113">
        <v>0</v>
      </c>
      <c r="I113">
        <v>0</v>
      </c>
      <c r="J113">
        <v>0</v>
      </c>
      <c r="K113">
        <v>5.26</v>
      </c>
      <c r="L113">
        <v>15.79</v>
      </c>
      <c r="M113">
        <v>5.26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5.26</v>
      </c>
      <c r="V113">
        <v>5.26</v>
      </c>
      <c r="W113">
        <v>0</v>
      </c>
      <c r="X113">
        <v>5.26</v>
      </c>
      <c r="Y113">
        <v>5.26</v>
      </c>
      <c r="Z113">
        <v>0</v>
      </c>
      <c r="AA113">
        <v>5.26</v>
      </c>
      <c r="AB113">
        <v>0</v>
      </c>
      <c r="AC113">
        <v>0</v>
      </c>
      <c r="AD113">
        <v>0</v>
      </c>
      <c r="AE113">
        <v>5.26</v>
      </c>
      <c r="AF113">
        <v>0</v>
      </c>
      <c r="AG113">
        <v>0</v>
      </c>
      <c r="AH113">
        <v>5.26</v>
      </c>
      <c r="AI113">
        <v>0</v>
      </c>
      <c r="AJ113">
        <v>5.26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10.53</v>
      </c>
      <c r="BB113">
        <v>0</v>
      </c>
      <c r="BC113">
        <v>0</v>
      </c>
      <c r="BD113">
        <v>5.26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36.840000000000003</v>
      </c>
      <c r="BR113">
        <v>1</v>
      </c>
      <c r="BS113">
        <f>SUM(features[[#This Row],[PlainsHills]:[TundraHillsLux]])</f>
        <v>99.970000000000013</v>
      </c>
    </row>
    <row r="114" spans="1:71" x14ac:dyDescent="0.25">
      <c r="A114">
        <v>113</v>
      </c>
      <c r="B114">
        <v>0</v>
      </c>
      <c r="C114">
        <v>5.26</v>
      </c>
      <c r="D114">
        <v>0</v>
      </c>
      <c r="E114">
        <v>5.26</v>
      </c>
      <c r="F114">
        <v>0</v>
      </c>
      <c r="G114">
        <v>0</v>
      </c>
      <c r="H114">
        <v>0</v>
      </c>
      <c r="I114">
        <v>5.26</v>
      </c>
      <c r="J114">
        <v>0</v>
      </c>
      <c r="K114">
        <v>10.53</v>
      </c>
      <c r="L114">
        <v>31.58</v>
      </c>
      <c r="M114">
        <v>5.26</v>
      </c>
      <c r="N114">
        <v>0</v>
      </c>
      <c r="O114">
        <v>0</v>
      </c>
      <c r="P114">
        <v>5.26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10.53</v>
      </c>
      <c r="W114">
        <v>0</v>
      </c>
      <c r="X114">
        <v>0</v>
      </c>
      <c r="Y114">
        <v>0</v>
      </c>
      <c r="Z114">
        <v>5.26</v>
      </c>
      <c r="AA114">
        <v>0</v>
      </c>
      <c r="AB114">
        <v>10.53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5.26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42.11</v>
      </c>
      <c r="BR114">
        <v>1</v>
      </c>
      <c r="BS114">
        <f>SUM(features[[#This Row],[PlainsHills]:[TundraHillsLux]])</f>
        <v>99.990000000000009</v>
      </c>
    </row>
    <row r="115" spans="1:71" x14ac:dyDescent="0.25">
      <c r="A115">
        <v>114</v>
      </c>
      <c r="B115">
        <v>5.26</v>
      </c>
      <c r="C115">
        <v>0</v>
      </c>
      <c r="D115">
        <v>0</v>
      </c>
      <c r="E115">
        <v>5.26</v>
      </c>
      <c r="F115">
        <v>0</v>
      </c>
      <c r="G115">
        <v>0</v>
      </c>
      <c r="H115">
        <v>5.26</v>
      </c>
      <c r="I115">
        <v>0</v>
      </c>
      <c r="J115">
        <v>5.26</v>
      </c>
      <c r="K115">
        <v>0</v>
      </c>
      <c r="L115">
        <v>0</v>
      </c>
      <c r="M115">
        <v>10.53</v>
      </c>
      <c r="N115">
        <v>10.53</v>
      </c>
      <c r="O115">
        <v>5.26</v>
      </c>
      <c r="P115">
        <v>21.05</v>
      </c>
      <c r="Q115">
        <v>0</v>
      </c>
      <c r="R115">
        <v>5.26</v>
      </c>
      <c r="S115">
        <v>15.79</v>
      </c>
      <c r="T115">
        <v>0</v>
      </c>
      <c r="U115">
        <v>5.26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5.26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21.05</v>
      </c>
      <c r="BR115">
        <v>1</v>
      </c>
      <c r="BS115">
        <f>SUM(features[[#This Row],[PlainsHills]:[TundraHillsLux]])</f>
        <v>99.980000000000018</v>
      </c>
    </row>
    <row r="116" spans="1:71" x14ac:dyDescent="0.25">
      <c r="A116">
        <v>115</v>
      </c>
      <c r="B116">
        <v>10.53</v>
      </c>
      <c r="C116">
        <v>0</v>
      </c>
      <c r="D116">
        <v>5.26</v>
      </c>
      <c r="E116">
        <v>10.53</v>
      </c>
      <c r="F116">
        <v>31.58</v>
      </c>
      <c r="G116">
        <v>0</v>
      </c>
      <c r="H116">
        <v>0</v>
      </c>
      <c r="I116">
        <v>15.79</v>
      </c>
      <c r="J116">
        <v>0</v>
      </c>
      <c r="K116">
        <v>0</v>
      </c>
      <c r="L116">
        <v>0</v>
      </c>
      <c r="M116">
        <v>5.26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5.26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5.26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5.26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5.26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42.11</v>
      </c>
      <c r="BR116">
        <v>1</v>
      </c>
      <c r="BS116">
        <f>SUM(features[[#This Row],[PlainsHills]:[TundraHillsLux]])</f>
        <v>99.990000000000023</v>
      </c>
    </row>
    <row r="117" spans="1:71" x14ac:dyDescent="0.25">
      <c r="A117">
        <v>116</v>
      </c>
      <c r="B117">
        <v>21.05</v>
      </c>
      <c r="C117">
        <v>0</v>
      </c>
      <c r="D117">
        <v>0</v>
      </c>
      <c r="E117">
        <v>21.05</v>
      </c>
      <c r="F117">
        <v>5.26</v>
      </c>
      <c r="G117">
        <v>0</v>
      </c>
      <c r="H117">
        <v>0</v>
      </c>
      <c r="I117">
        <v>5.26</v>
      </c>
      <c r="J117">
        <v>0</v>
      </c>
      <c r="K117">
        <v>10.53</v>
      </c>
      <c r="L117">
        <v>10.53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10.53</v>
      </c>
      <c r="Z117">
        <v>5.26</v>
      </c>
      <c r="AA117">
        <v>5.26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5.26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68.42</v>
      </c>
      <c r="BR117">
        <v>1</v>
      </c>
      <c r="BS117">
        <f>SUM(features[[#This Row],[PlainsHills]:[TundraHillsLux]])</f>
        <v>99.990000000000009</v>
      </c>
    </row>
    <row r="118" spans="1:71" x14ac:dyDescent="0.25">
      <c r="A118">
        <v>117</v>
      </c>
      <c r="B118">
        <v>5.26</v>
      </c>
      <c r="C118">
        <v>0</v>
      </c>
      <c r="D118">
        <v>0</v>
      </c>
      <c r="E118">
        <v>21.05</v>
      </c>
      <c r="F118">
        <v>5.26</v>
      </c>
      <c r="G118">
        <v>5.26</v>
      </c>
      <c r="H118">
        <v>0</v>
      </c>
      <c r="I118">
        <v>15.79</v>
      </c>
      <c r="J118">
        <v>0</v>
      </c>
      <c r="K118">
        <v>0</v>
      </c>
      <c r="L118">
        <v>0</v>
      </c>
      <c r="M118">
        <v>0</v>
      </c>
      <c r="N118">
        <v>10.53</v>
      </c>
      <c r="O118">
        <v>5.26</v>
      </c>
      <c r="P118">
        <v>0</v>
      </c>
      <c r="Q118">
        <v>0</v>
      </c>
      <c r="R118">
        <v>0</v>
      </c>
      <c r="S118">
        <v>15.79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5.26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5.26</v>
      </c>
      <c r="AZ118">
        <v>5.26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57.89</v>
      </c>
      <c r="BR118">
        <v>1</v>
      </c>
      <c r="BS118">
        <f>SUM(features[[#This Row],[PlainsHills]:[TundraHillsLux]])</f>
        <v>99.98</v>
      </c>
    </row>
    <row r="119" spans="1:71" x14ac:dyDescent="0.25">
      <c r="A119">
        <v>118</v>
      </c>
      <c r="B119">
        <v>21.05</v>
      </c>
      <c r="C119">
        <v>0</v>
      </c>
      <c r="D119">
        <v>0</v>
      </c>
      <c r="E119">
        <v>0</v>
      </c>
      <c r="F119">
        <v>31.58</v>
      </c>
      <c r="G119">
        <v>0</v>
      </c>
      <c r="H119">
        <v>0</v>
      </c>
      <c r="I119">
        <v>5.26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10.53</v>
      </c>
      <c r="Q119">
        <v>0</v>
      </c>
      <c r="R119">
        <v>0</v>
      </c>
      <c r="S119">
        <v>5.26</v>
      </c>
      <c r="T119">
        <v>5.26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5.26</v>
      </c>
      <c r="AL119">
        <v>0</v>
      </c>
      <c r="AM119">
        <v>0</v>
      </c>
      <c r="AN119">
        <v>0</v>
      </c>
      <c r="AO119">
        <v>0</v>
      </c>
      <c r="AP119">
        <v>5.26</v>
      </c>
      <c r="AQ119">
        <v>0</v>
      </c>
      <c r="AR119">
        <v>5.26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5.26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36.840000000000003</v>
      </c>
      <c r="BR119">
        <v>1</v>
      </c>
      <c r="BS119">
        <f>SUM(features[[#This Row],[PlainsHills]:[TundraHillsLux]])</f>
        <v>99.980000000000018</v>
      </c>
    </row>
    <row r="120" spans="1:71" x14ac:dyDescent="0.25">
      <c r="A120">
        <v>119</v>
      </c>
      <c r="B120">
        <v>42.11</v>
      </c>
      <c r="C120">
        <v>10.53</v>
      </c>
      <c r="D120">
        <v>0</v>
      </c>
      <c r="E120">
        <v>0</v>
      </c>
      <c r="F120">
        <v>15.79</v>
      </c>
      <c r="G120">
        <v>0</v>
      </c>
      <c r="H120">
        <v>0</v>
      </c>
      <c r="I120">
        <v>5.26</v>
      </c>
      <c r="J120">
        <v>5.26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5.26</v>
      </c>
      <c r="T120">
        <v>0</v>
      </c>
      <c r="U120">
        <v>0</v>
      </c>
      <c r="V120">
        <v>0</v>
      </c>
      <c r="W120">
        <v>0</v>
      </c>
      <c r="X120">
        <v>5.26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10.53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52.63</v>
      </c>
      <c r="BR120">
        <v>1</v>
      </c>
      <c r="BS120">
        <f>SUM(features[[#This Row],[PlainsHills]:[TundraHillsLux]])</f>
        <v>100.00000000000003</v>
      </c>
    </row>
    <row r="121" spans="1:71" x14ac:dyDescent="0.25">
      <c r="A121">
        <v>120</v>
      </c>
      <c r="B121">
        <v>5.26</v>
      </c>
      <c r="C121">
        <v>5.26</v>
      </c>
      <c r="D121">
        <v>0</v>
      </c>
      <c r="E121">
        <v>0</v>
      </c>
      <c r="F121">
        <v>5.26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15.79</v>
      </c>
      <c r="M121">
        <v>5.26</v>
      </c>
      <c r="N121">
        <v>5.26</v>
      </c>
      <c r="O121">
        <v>0</v>
      </c>
      <c r="P121">
        <v>0</v>
      </c>
      <c r="Q121">
        <v>0</v>
      </c>
      <c r="R121">
        <v>10.53</v>
      </c>
      <c r="S121">
        <v>5.26</v>
      </c>
      <c r="T121">
        <v>0</v>
      </c>
      <c r="U121">
        <v>0</v>
      </c>
      <c r="V121">
        <v>0</v>
      </c>
      <c r="W121">
        <v>5.26</v>
      </c>
      <c r="X121">
        <v>5.26</v>
      </c>
      <c r="Y121">
        <v>10.53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15.79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5.26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31.58</v>
      </c>
      <c r="BR121">
        <v>1</v>
      </c>
      <c r="BS121">
        <f>SUM(features[[#This Row],[PlainsHills]:[TundraHillsLux]])</f>
        <v>99.98</v>
      </c>
    </row>
    <row r="122" spans="1:71" x14ac:dyDescent="0.25">
      <c r="A122">
        <v>121</v>
      </c>
      <c r="B122">
        <v>5.26</v>
      </c>
      <c r="C122">
        <v>0</v>
      </c>
      <c r="D122">
        <v>0</v>
      </c>
      <c r="E122">
        <v>10.53</v>
      </c>
      <c r="F122">
        <v>5.26</v>
      </c>
      <c r="G122">
        <v>0</v>
      </c>
      <c r="H122">
        <v>0</v>
      </c>
      <c r="I122">
        <v>5.26</v>
      </c>
      <c r="J122">
        <v>0</v>
      </c>
      <c r="K122">
        <v>0</v>
      </c>
      <c r="L122">
        <v>15.79</v>
      </c>
      <c r="M122">
        <v>0</v>
      </c>
      <c r="N122">
        <v>0</v>
      </c>
      <c r="O122">
        <v>0</v>
      </c>
      <c r="P122">
        <v>5.26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5.26</v>
      </c>
      <c r="X122">
        <v>0</v>
      </c>
      <c r="Y122">
        <v>21.05</v>
      </c>
      <c r="Z122">
        <v>0</v>
      </c>
      <c r="AA122">
        <v>5.26</v>
      </c>
      <c r="AB122">
        <v>5.26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5.26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5.26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5.26</v>
      </c>
      <c r="BO122">
        <v>0</v>
      </c>
      <c r="BP122">
        <v>0</v>
      </c>
      <c r="BQ122">
        <v>0</v>
      </c>
      <c r="BR122">
        <v>0</v>
      </c>
      <c r="BS122">
        <f>SUM(features[[#This Row],[PlainsHills]:[TundraHillsLux]])</f>
        <v>99.970000000000013</v>
      </c>
    </row>
    <row r="123" spans="1:71" x14ac:dyDescent="0.25">
      <c r="A123">
        <v>122</v>
      </c>
      <c r="B123">
        <v>0</v>
      </c>
      <c r="C123">
        <v>0</v>
      </c>
      <c r="D123">
        <v>0</v>
      </c>
      <c r="E123">
        <v>5.26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31.58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5.26</v>
      </c>
      <c r="W123">
        <v>0</v>
      </c>
      <c r="X123">
        <v>0</v>
      </c>
      <c r="Y123">
        <v>31.58</v>
      </c>
      <c r="Z123">
        <v>0</v>
      </c>
      <c r="AA123">
        <v>5.26</v>
      </c>
      <c r="AB123">
        <v>0</v>
      </c>
      <c r="AC123">
        <v>0</v>
      </c>
      <c r="AD123">
        <v>0</v>
      </c>
      <c r="AE123">
        <v>5.26</v>
      </c>
      <c r="AF123">
        <v>0</v>
      </c>
      <c r="AG123">
        <v>0</v>
      </c>
      <c r="AH123">
        <v>5.26</v>
      </c>
      <c r="AI123">
        <v>0</v>
      </c>
      <c r="AJ123">
        <v>5.26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5.26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f>SUM(features[[#This Row],[PlainsHills]:[TundraHillsLux]])</f>
        <v>99.980000000000018</v>
      </c>
    </row>
    <row r="124" spans="1:71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5.26</v>
      </c>
      <c r="M124">
        <v>0</v>
      </c>
      <c r="N124">
        <v>5.26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5.26</v>
      </c>
      <c r="X124">
        <v>5.26</v>
      </c>
      <c r="Y124">
        <v>26.32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5.26</v>
      </c>
      <c r="AI124">
        <v>0</v>
      </c>
      <c r="AJ124">
        <v>0</v>
      </c>
      <c r="AK124">
        <v>0</v>
      </c>
      <c r="AL124">
        <v>21.05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15.79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10.53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63.16</v>
      </c>
      <c r="BR124">
        <v>1</v>
      </c>
      <c r="BS124">
        <f>SUM(features[[#This Row],[PlainsHills]:[TundraHillsLux]])</f>
        <v>99.990000000000009</v>
      </c>
    </row>
    <row r="125" spans="1:71" x14ac:dyDescent="0.25">
      <c r="A125">
        <v>124</v>
      </c>
      <c r="B125">
        <v>15.79</v>
      </c>
      <c r="C125">
        <v>0</v>
      </c>
      <c r="D125">
        <v>0</v>
      </c>
      <c r="E125">
        <v>0</v>
      </c>
      <c r="F125">
        <v>5.26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10.53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5.26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15.79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5.26</v>
      </c>
      <c r="BE125">
        <v>15.79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10.53</v>
      </c>
      <c r="BM125">
        <v>0</v>
      </c>
      <c r="BN125">
        <v>0</v>
      </c>
      <c r="BO125">
        <v>5.26</v>
      </c>
      <c r="BP125">
        <v>10.53</v>
      </c>
      <c r="BQ125">
        <v>57.89</v>
      </c>
      <c r="BR125">
        <v>1</v>
      </c>
      <c r="BS125">
        <f>SUM(features[[#This Row],[PlainsHills]:[TundraHillsLux]])</f>
        <v>100</v>
      </c>
    </row>
    <row r="126" spans="1:71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21.05</v>
      </c>
      <c r="M126">
        <v>0</v>
      </c>
      <c r="N126">
        <v>0</v>
      </c>
      <c r="O126">
        <v>0</v>
      </c>
      <c r="P126">
        <v>5.26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21.05</v>
      </c>
      <c r="W126">
        <v>0</v>
      </c>
      <c r="X126">
        <v>15.79</v>
      </c>
      <c r="Y126">
        <v>10.53</v>
      </c>
      <c r="Z126">
        <v>5.26</v>
      </c>
      <c r="AA126">
        <v>15.79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5.26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f>SUM(features[[#This Row],[PlainsHills]:[TundraHillsLux]])</f>
        <v>99.99</v>
      </c>
    </row>
    <row r="127" spans="1:71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10.53</v>
      </c>
      <c r="G127">
        <v>0</v>
      </c>
      <c r="H127">
        <v>0</v>
      </c>
      <c r="I127">
        <v>5.26</v>
      </c>
      <c r="J127">
        <v>0</v>
      </c>
      <c r="K127">
        <v>5.26</v>
      </c>
      <c r="L127">
        <v>47.37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5.26</v>
      </c>
      <c r="W127">
        <v>0</v>
      </c>
      <c r="X127">
        <v>0</v>
      </c>
      <c r="Y127">
        <v>5.26</v>
      </c>
      <c r="Z127">
        <v>0</v>
      </c>
      <c r="AA127">
        <v>5.26</v>
      </c>
      <c r="AB127">
        <v>5.26</v>
      </c>
      <c r="AC127">
        <v>0</v>
      </c>
      <c r="AD127">
        <v>0</v>
      </c>
      <c r="AE127">
        <v>5.26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5.26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f>SUM(features[[#This Row],[PlainsHills]:[TundraHillsLux]])</f>
        <v>99.980000000000018</v>
      </c>
    </row>
    <row r="128" spans="1:71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5.26</v>
      </c>
      <c r="O128">
        <v>0</v>
      </c>
      <c r="P128">
        <v>15.79</v>
      </c>
      <c r="Q128">
        <v>0</v>
      </c>
      <c r="R128">
        <v>0</v>
      </c>
      <c r="S128">
        <v>68.42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5.26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5.26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f>SUM(features[[#This Row],[PlainsHills]:[TundraHillsLux]])</f>
        <v>99.990000000000009</v>
      </c>
    </row>
    <row r="129" spans="1:71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21.05</v>
      </c>
      <c r="L129">
        <v>26.32</v>
      </c>
      <c r="M129">
        <v>5.26</v>
      </c>
      <c r="N129">
        <v>5.26</v>
      </c>
      <c r="O129">
        <v>5.26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5.26</v>
      </c>
      <c r="W129">
        <v>0</v>
      </c>
      <c r="X129">
        <v>5.26</v>
      </c>
      <c r="Y129">
        <v>0</v>
      </c>
      <c r="Z129">
        <v>0</v>
      </c>
      <c r="AA129">
        <v>5.26</v>
      </c>
      <c r="AB129">
        <v>5.26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5.26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10.53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52.63</v>
      </c>
      <c r="BR129">
        <v>1</v>
      </c>
      <c r="BS129">
        <f>SUM(features[[#This Row],[PlainsHills]:[TundraHillsLux]])</f>
        <v>99.980000000000018</v>
      </c>
    </row>
    <row r="131" spans="1:71" x14ac:dyDescent="0.25">
      <c r="B131">
        <f>SUM(features[PlainsHills])</f>
        <v>789.4199999999995</v>
      </c>
      <c r="C131">
        <f>SUM(features[PlainsMountain])</f>
        <v>231.53999999999996</v>
      </c>
      <c r="D131">
        <f>SUM(features[PlainsMountain])</f>
        <v>231.53999999999996</v>
      </c>
      <c r="E131">
        <f>SUM(features[PlainsHillsBonus])</f>
        <v>47.339999999999989</v>
      </c>
      <c r="F131">
        <f>SUM(features[PlainsHillsBonus])</f>
        <v>47.339999999999989</v>
      </c>
      <c r="G131">
        <f>SUM(features[PlainsRainforest])</f>
        <v>663.15999999999974</v>
      </c>
      <c r="H131">
        <f>SUM(features[PlainsRainforest])</f>
        <v>663.15999999999974</v>
      </c>
      <c r="I131">
        <f>SUM(features[Plains])</f>
        <v>1389.5099999999995</v>
      </c>
      <c r="J131">
        <f>SUM(features[Plains])</f>
        <v>1389.5099999999995</v>
      </c>
      <c r="K131">
        <f>SUM(features[PlainsHillsWoodsLux])</f>
        <v>21.04</v>
      </c>
      <c r="L131">
        <f>SUM(features[PlainsHillsWoodsLux])</f>
        <v>21.04</v>
      </c>
      <c r="M131">
        <f>SUM(features[DesertHillsLux])</f>
        <v>31.569999999999993</v>
      </c>
      <c r="N131">
        <f>SUM(features[DesertHillsLux])</f>
        <v>31.569999999999993</v>
      </c>
      <c r="O131">
        <f>SUM(features[PlainsWoods])</f>
        <v>426.27999999999992</v>
      </c>
      <c r="P131">
        <f>SUM(features[PlainsWoods])</f>
        <v>426.27999999999992</v>
      </c>
      <c r="Q131">
        <f>SUM(features[PlainsWheat])</f>
        <v>257.86999999999995</v>
      </c>
      <c r="R131">
        <f>SUM(features[PlainsWheat])</f>
        <v>257.86999999999995</v>
      </c>
      <c r="S131">
        <f>SUM(features[PlainsHillsRainforest])</f>
        <v>221.03</v>
      </c>
      <c r="T131">
        <f>SUM(features[PlainsHillsRainforest])</f>
        <v>221.03</v>
      </c>
      <c r="U131">
        <f>SUM(features[Grassland])</f>
        <v>1521.0599999999986</v>
      </c>
      <c r="V131">
        <f>SUM(features[Grassland])</f>
        <v>1521.0599999999986</v>
      </c>
      <c r="W131">
        <f>SUM(features[PlainsHillsWoods])</f>
        <v>178.87999999999997</v>
      </c>
      <c r="X131">
        <f>SUM(features[PlainsHillsWoods])</f>
        <v>178.87999999999997</v>
      </c>
      <c r="Y131">
        <f>SUM(features[DesertHills])</f>
        <v>231.53999999999996</v>
      </c>
      <c r="Z131">
        <f>SUM(features[DesertHills])</f>
        <v>231.53999999999996</v>
      </c>
      <c r="AA131">
        <f>SUM(features[PlainsRainforestBonus])</f>
        <v>84.18</v>
      </c>
      <c r="AB131">
        <f>SUM(features[PlainsRainforestBonus])</f>
        <v>84.18</v>
      </c>
      <c r="AC131">
        <f>SUM(features[CoastandLake])</f>
        <v>1115.7699999999991</v>
      </c>
      <c r="AD131">
        <f>SUM(features[CoastandLake])</f>
        <v>1115.7699999999991</v>
      </c>
      <c r="AE131">
        <f>SUM(features[GrasslandHillsLux])</f>
        <v>26.309999999999995</v>
      </c>
      <c r="AF131">
        <f>SUM(features[GrasslandHillsLux])</f>
        <v>26.309999999999995</v>
      </c>
      <c r="AG131">
        <f>SUM(features[DesertMountain])</f>
        <v>94.720000000000013</v>
      </c>
      <c r="AH131">
        <f>SUM(features[DesertMountain])</f>
        <v>94.720000000000013</v>
      </c>
      <c r="AI131">
        <f>SUM(features[Desert])</f>
        <v>542.1099999999999</v>
      </c>
      <c r="AJ131">
        <f>SUM(features[Desert])</f>
        <v>542.1099999999999</v>
      </c>
      <c r="AK131">
        <f>SUM(features[PlainsHillsLux])</f>
        <v>42.079999999999991</v>
      </c>
      <c r="AL131">
        <f>SUM(features[PlainsHillsLux])</f>
        <v>42.079999999999991</v>
      </c>
      <c r="AM131">
        <f>SUM(features[CoastandLakeBonus])</f>
        <v>184.12999999999997</v>
      </c>
      <c r="AN131">
        <f>SUM(features[CoastandLakeBonus])</f>
        <v>184.12999999999997</v>
      </c>
      <c r="AO131">
        <f>SUM(features[GrasslandWoods])</f>
        <v>599.96999999999969</v>
      </c>
      <c r="AP131">
        <f>SUM(features[GrasslandWoods])</f>
        <v>599.96999999999969</v>
      </c>
      <c r="AQ131">
        <f>SUM(features[GrasslandHillsStone])</f>
        <v>94.68</v>
      </c>
      <c r="AR131">
        <f>SUM(features[GrasslandHillsStone])</f>
        <v>94.68</v>
      </c>
      <c r="AS131">
        <f>SUM(features[GrasslandMarsh])</f>
        <v>226.22999999999985</v>
      </c>
      <c r="AT131">
        <f>SUM(features[GrasslandMarsh])</f>
        <v>226.22999999999985</v>
      </c>
      <c r="AU131">
        <f>SUM(features[GrasslandHills])</f>
        <v>978.89999999999952</v>
      </c>
      <c r="AV131">
        <f>SUM(features[GrasslandHills])</f>
        <v>978.89999999999952</v>
      </c>
      <c r="AW131">
        <f>SUM(features[GrasslandCattle])</f>
        <v>163.10999999999999</v>
      </c>
      <c r="AX131">
        <f>SUM(features[GrasslandCattle])</f>
        <v>163.10999999999999</v>
      </c>
      <c r="AY131">
        <f>SUM(features[GrasslandStone])</f>
        <v>215.71999999999991</v>
      </c>
      <c r="AZ131">
        <f>SUM(features[GrasslandStone])</f>
        <v>215.71999999999991</v>
      </c>
      <c r="BA131">
        <f>SUM(features[GrasslandLux])</f>
        <v>131.55000000000004</v>
      </c>
      <c r="BB131">
        <f>SUM(features[GrasslandLux])</f>
        <v>131.55000000000004</v>
      </c>
      <c r="BC131">
        <f>SUM(features[Ocean])</f>
        <v>157.88999999999999</v>
      </c>
      <c r="BD131">
        <f>SUM(features[Ocean])</f>
        <v>157.88999999999999</v>
      </c>
      <c r="BE131">
        <f>SUM(features[Tundra])</f>
        <v>184.20999999999998</v>
      </c>
      <c r="BF131">
        <f>SUM(features[Tundra])</f>
        <v>184.20999999999998</v>
      </c>
      <c r="BG131">
        <f>SUM(features[GrasslandHorses])</f>
        <v>68.379999999999981</v>
      </c>
      <c r="BH131">
        <f>SUM(features[GrasslandHorses])</f>
        <v>68.379999999999981</v>
      </c>
      <c r="BI131">
        <f>SUM(features[Snow])</f>
        <v>5.26</v>
      </c>
      <c r="BJ131">
        <f>SUM(features[Snow])</f>
        <v>5.26</v>
      </c>
      <c r="BK131">
        <f>SUM(features[GrasslandWoodsBonus])</f>
        <v>47.339999999999989</v>
      </c>
      <c r="BL131">
        <f>SUM(features[GrasslandWoodsBonus])</f>
        <v>47.339999999999989</v>
      </c>
      <c r="BM131">
        <f>SUM(features[GrasslandHillsWoods])</f>
        <v>278.87999999999988</v>
      </c>
      <c r="BN131">
        <f>SUM(features[GrasslandHillsWoods])</f>
        <v>278.87999999999988</v>
      </c>
      <c r="BO131">
        <f>SUM(features[PlainsRainforestLux])</f>
        <v>57.86999999999999</v>
      </c>
      <c r="BP131">
        <f>SUM(features[PlainsRainforestLux])</f>
        <v>57.86999999999999</v>
      </c>
      <c r="BQ131">
        <f>SUM(features[GrasslandRice])</f>
        <v>131.53000000000003</v>
      </c>
    </row>
    <row r="132" spans="1:71" x14ac:dyDescent="0.25">
      <c r="B132" s="1">
        <f>AVERAGE(features[PlainsHills])</f>
        <v>6.1673437499999961</v>
      </c>
      <c r="C132" s="1">
        <f>AVERAGE(features[PlainsMountain])</f>
        <v>1.8089062499999997</v>
      </c>
      <c r="D132" s="1">
        <f>AVERAGE(features[PlainsMountain])</f>
        <v>1.8089062499999997</v>
      </c>
      <c r="E132" s="1">
        <f>AVERAGE(features[PlainsHillsBonus])</f>
        <v>0.36984374999999992</v>
      </c>
      <c r="F132" s="1">
        <f>AVERAGE(features[PlainsHillsBonus])</f>
        <v>0.36984374999999992</v>
      </c>
      <c r="G132" s="1">
        <f>AVERAGE(features[PlainsRainforest])</f>
        <v>5.180937499999998</v>
      </c>
      <c r="H132" s="1">
        <f>AVERAGE(features[PlainsRainforest])</f>
        <v>5.180937499999998</v>
      </c>
      <c r="I132" s="1">
        <f>AVERAGE(features[Plains])</f>
        <v>10.855546874999996</v>
      </c>
      <c r="J132" s="1">
        <f>AVERAGE(features[Plains])</f>
        <v>10.855546874999996</v>
      </c>
      <c r="K132" s="1">
        <f>AVERAGE(features[PlainsHillsWoodsLux])</f>
        <v>0.16437499999999999</v>
      </c>
      <c r="L132" s="1">
        <f>AVERAGE(features[PlainsHillsWoodsLux])</f>
        <v>0.16437499999999999</v>
      </c>
      <c r="M132" s="1">
        <f>AVERAGE(features[DesertHillsLux])</f>
        <v>0.24664062499999995</v>
      </c>
      <c r="N132" s="1">
        <f>AVERAGE(features[DesertHillsLux])</f>
        <v>0.24664062499999995</v>
      </c>
      <c r="O132" s="1">
        <f>AVERAGE(features[PlainsWoods])</f>
        <v>3.3303124999999993</v>
      </c>
      <c r="P132" s="1">
        <f>AVERAGE(features[PlainsWoods])</f>
        <v>3.3303124999999993</v>
      </c>
      <c r="Q132" s="1">
        <f>AVERAGE(features[PlainsWheat])</f>
        <v>2.0146093749999996</v>
      </c>
      <c r="R132" s="1">
        <f>AVERAGE(features[PlainsWheat])</f>
        <v>2.0146093749999996</v>
      </c>
      <c r="S132" s="1">
        <f>AVERAGE(features[PlainsHillsRainforest])</f>
        <v>1.726796875</v>
      </c>
      <c r="T132" s="1">
        <f>AVERAGE(features[PlainsHillsRainforest])</f>
        <v>1.726796875</v>
      </c>
      <c r="U132" s="1">
        <f>AVERAGE(features[Grassland])</f>
        <v>11.883281249999989</v>
      </c>
      <c r="V132" s="1">
        <f>AVERAGE(features[Grassland])</f>
        <v>11.883281249999989</v>
      </c>
      <c r="W132" s="1">
        <f>AVERAGE(features[PlainsHillsWoods])</f>
        <v>1.3974999999999997</v>
      </c>
      <c r="X132" s="1">
        <f>AVERAGE(features[PlainsHillsWoods])</f>
        <v>1.3974999999999997</v>
      </c>
      <c r="Y132" s="1">
        <f>AVERAGE(features[DesertHills])</f>
        <v>1.8089062499999997</v>
      </c>
      <c r="Z132" s="1">
        <f>AVERAGE(features[DesertHills])</f>
        <v>1.8089062499999997</v>
      </c>
      <c r="AA132" s="1">
        <f>AVERAGE(features[PlainsRainforestBonus])</f>
        <v>0.65765625000000005</v>
      </c>
      <c r="AB132" s="1">
        <f>AVERAGE(features[PlainsRainforestBonus])</f>
        <v>0.65765625000000005</v>
      </c>
      <c r="AC132" s="1">
        <f>AVERAGE(features[CoastandLake])</f>
        <v>8.7169531249999928</v>
      </c>
      <c r="AD132" s="1">
        <f>AVERAGE(features[CoastandLake])</f>
        <v>8.7169531249999928</v>
      </c>
      <c r="AE132" s="1">
        <f>AVERAGE(features[GrasslandHillsLux])</f>
        <v>0.20554687499999996</v>
      </c>
      <c r="AF132" s="1">
        <f>AVERAGE(features[GrasslandHillsLux])</f>
        <v>0.20554687499999996</v>
      </c>
      <c r="AG132" s="1">
        <f>AVERAGE(features[DesertMountain])</f>
        <v>0.7400000000000001</v>
      </c>
      <c r="AH132" s="1">
        <f>AVERAGE(features[DesertMountain])</f>
        <v>0.7400000000000001</v>
      </c>
      <c r="AI132" s="1">
        <f>AVERAGE(features[Desert])</f>
        <v>4.2352343749999992</v>
      </c>
      <c r="AJ132" s="1">
        <f>AVERAGE(features[Desert])</f>
        <v>4.2352343749999992</v>
      </c>
      <c r="AK132" s="1">
        <f>AVERAGE(features[PlainsHillsLux])</f>
        <v>0.32874999999999993</v>
      </c>
      <c r="AL132" s="1">
        <f>AVERAGE(features[PlainsHillsLux])</f>
        <v>0.32874999999999993</v>
      </c>
      <c r="AM132" s="1">
        <f>AVERAGE(features[CoastandLakeBonus])</f>
        <v>1.4385156249999997</v>
      </c>
      <c r="AN132" s="1">
        <f>AVERAGE(features[CoastandLakeBonus])</f>
        <v>1.4385156249999997</v>
      </c>
      <c r="AO132" s="1">
        <f>AVERAGE(features[GrasslandWoods])</f>
        <v>4.6872656249999975</v>
      </c>
      <c r="AP132" s="1">
        <f>AVERAGE(features[GrasslandWoods])</f>
        <v>4.6872656249999975</v>
      </c>
      <c r="AQ132" s="1">
        <f>AVERAGE(features[GrasslandHillsStone])</f>
        <v>0.73968750000000005</v>
      </c>
      <c r="AR132" s="1">
        <f>AVERAGE(features[GrasslandHillsStone])</f>
        <v>0.73968750000000005</v>
      </c>
      <c r="AS132" s="1">
        <f>AVERAGE(features[GrasslandMarsh])</f>
        <v>1.7674218749999988</v>
      </c>
      <c r="AT132" s="1">
        <f>AVERAGE(features[GrasslandMarsh])</f>
        <v>1.7674218749999988</v>
      </c>
      <c r="AU132" s="1">
        <f>AVERAGE(features[GrasslandHills])</f>
        <v>7.6476562499999963</v>
      </c>
      <c r="AV132" s="1">
        <f>AVERAGE(features[GrasslandHills])</f>
        <v>7.6476562499999963</v>
      </c>
      <c r="AW132" s="1">
        <f>AVERAGE(features[GrasslandCattle])</f>
        <v>1.2742968749999999</v>
      </c>
      <c r="AX132" s="1">
        <f>AVERAGE(features[GrasslandCattle])</f>
        <v>1.2742968749999999</v>
      </c>
      <c r="AY132" s="1">
        <f>AVERAGE(features[GrasslandStone])</f>
        <v>1.6853124999999993</v>
      </c>
      <c r="AZ132" s="1">
        <f>AVERAGE(features[GrasslandStone])</f>
        <v>1.6853124999999993</v>
      </c>
      <c r="BA132" s="1">
        <f>AVERAGE(features[GrasslandLux])</f>
        <v>1.0277343750000003</v>
      </c>
      <c r="BB132" s="1">
        <f>AVERAGE(features[GrasslandLux])</f>
        <v>1.0277343750000003</v>
      </c>
      <c r="BC132" s="1">
        <f>AVERAGE(features[Ocean])</f>
        <v>1.2335156249999999</v>
      </c>
      <c r="BD132" s="1">
        <f>AVERAGE(features[Ocean])</f>
        <v>1.2335156249999999</v>
      </c>
      <c r="BE132" s="1">
        <f>AVERAGE(features[Tundra])</f>
        <v>1.4391406249999998</v>
      </c>
      <c r="BF132" s="1">
        <f>AVERAGE(features[Tundra])</f>
        <v>1.4391406249999998</v>
      </c>
      <c r="BG132" s="1">
        <f>AVERAGE(features[GrasslandHorses])</f>
        <v>0.53421874999999985</v>
      </c>
      <c r="BH132" s="1">
        <f>AVERAGE(features[GrasslandHorses])</f>
        <v>0.53421874999999985</v>
      </c>
      <c r="BI132" s="1">
        <f>AVERAGE(features[Snow])</f>
        <v>4.1093749999999998E-2</v>
      </c>
      <c r="BJ132" s="1">
        <f>AVERAGE(features[Snow])</f>
        <v>4.1093749999999998E-2</v>
      </c>
      <c r="BK132" s="1">
        <f>AVERAGE(features[GrasslandWoodsBonus])</f>
        <v>0.36984374999999992</v>
      </c>
      <c r="BL132" s="1">
        <f>AVERAGE(features[GrasslandWoodsBonus])</f>
        <v>0.36984374999999992</v>
      </c>
      <c r="BM132" s="1">
        <f>AVERAGE(features[GrasslandHillsWoods])</f>
        <v>2.1787499999999991</v>
      </c>
      <c r="BN132" s="1">
        <f>AVERAGE(features[GrasslandHillsWoods])</f>
        <v>2.1787499999999991</v>
      </c>
      <c r="BO132" s="1">
        <f>AVERAGE(features[PlainsRainforestLux])</f>
        <v>0.45210937499999992</v>
      </c>
      <c r="BP132" s="1">
        <f>AVERAGE(features[PlainsRainforestLux])</f>
        <v>0.45210937499999992</v>
      </c>
      <c r="BQ132" s="1">
        <f>AVERAGE(features[GrasslandRice])</f>
        <v>1.0275781250000002</v>
      </c>
    </row>
    <row r="133" spans="1:71" x14ac:dyDescent="0.25">
      <c r="B133" s="1">
        <f>B131/128</f>
        <v>6.1673437499999961</v>
      </c>
      <c r="C133" s="1">
        <f>C131/128</f>
        <v>1.8089062499999997</v>
      </c>
      <c r="D133" s="1">
        <f t="shared" ref="D133:BO133" si="0">D131/128</f>
        <v>1.8089062499999997</v>
      </c>
      <c r="E133" s="1">
        <f t="shared" si="0"/>
        <v>0.36984374999999992</v>
      </c>
      <c r="F133" s="1">
        <f t="shared" si="0"/>
        <v>0.36984374999999992</v>
      </c>
      <c r="G133" s="1">
        <f t="shared" si="0"/>
        <v>5.180937499999998</v>
      </c>
      <c r="H133" s="1">
        <f t="shared" si="0"/>
        <v>5.180937499999998</v>
      </c>
      <c r="I133" s="1">
        <f t="shared" si="0"/>
        <v>10.855546874999996</v>
      </c>
      <c r="J133" s="1">
        <f t="shared" si="0"/>
        <v>10.855546874999996</v>
      </c>
      <c r="K133" s="1">
        <f t="shared" si="0"/>
        <v>0.16437499999999999</v>
      </c>
      <c r="L133" s="1">
        <f t="shared" si="0"/>
        <v>0.16437499999999999</v>
      </c>
      <c r="M133" s="1">
        <f t="shared" si="0"/>
        <v>0.24664062499999995</v>
      </c>
      <c r="N133" s="1">
        <f t="shared" si="0"/>
        <v>0.24664062499999995</v>
      </c>
      <c r="O133" s="1">
        <f t="shared" si="0"/>
        <v>3.3303124999999993</v>
      </c>
      <c r="P133" s="1">
        <f t="shared" si="0"/>
        <v>3.3303124999999993</v>
      </c>
      <c r="Q133" s="1">
        <f t="shared" si="0"/>
        <v>2.0146093749999996</v>
      </c>
      <c r="R133" s="1">
        <f t="shared" si="0"/>
        <v>2.0146093749999996</v>
      </c>
      <c r="S133" s="1">
        <f t="shared" si="0"/>
        <v>1.726796875</v>
      </c>
      <c r="T133" s="1">
        <f t="shared" si="0"/>
        <v>1.726796875</v>
      </c>
      <c r="U133" s="1">
        <f t="shared" si="0"/>
        <v>11.883281249999989</v>
      </c>
      <c r="V133" s="1">
        <f t="shared" si="0"/>
        <v>11.883281249999989</v>
      </c>
      <c r="W133" s="1">
        <f t="shared" si="0"/>
        <v>1.3974999999999997</v>
      </c>
      <c r="X133" s="1">
        <f t="shared" si="0"/>
        <v>1.3974999999999997</v>
      </c>
      <c r="Y133" s="1">
        <f t="shared" si="0"/>
        <v>1.8089062499999997</v>
      </c>
      <c r="Z133" s="1">
        <f t="shared" si="0"/>
        <v>1.8089062499999997</v>
      </c>
      <c r="AA133" s="1">
        <f t="shared" si="0"/>
        <v>0.65765625000000005</v>
      </c>
      <c r="AB133" s="1">
        <f t="shared" si="0"/>
        <v>0.65765625000000005</v>
      </c>
      <c r="AC133" s="1">
        <f t="shared" si="0"/>
        <v>8.7169531249999928</v>
      </c>
      <c r="AD133" s="1">
        <f t="shared" si="0"/>
        <v>8.7169531249999928</v>
      </c>
      <c r="AE133" s="1">
        <f t="shared" si="0"/>
        <v>0.20554687499999996</v>
      </c>
      <c r="AF133" s="1">
        <f t="shared" si="0"/>
        <v>0.20554687499999996</v>
      </c>
      <c r="AG133" s="1">
        <f t="shared" si="0"/>
        <v>0.7400000000000001</v>
      </c>
      <c r="AH133" s="1">
        <f t="shared" si="0"/>
        <v>0.7400000000000001</v>
      </c>
      <c r="AI133" s="1">
        <f t="shared" si="0"/>
        <v>4.2352343749999992</v>
      </c>
      <c r="AJ133" s="1">
        <f t="shared" si="0"/>
        <v>4.2352343749999992</v>
      </c>
      <c r="AK133" s="1">
        <f t="shared" si="0"/>
        <v>0.32874999999999993</v>
      </c>
      <c r="AL133" s="1">
        <f t="shared" si="0"/>
        <v>0.32874999999999993</v>
      </c>
      <c r="AM133" s="1">
        <f t="shared" si="0"/>
        <v>1.4385156249999997</v>
      </c>
      <c r="AN133" s="1">
        <f t="shared" si="0"/>
        <v>1.4385156249999997</v>
      </c>
      <c r="AO133" s="1">
        <f t="shared" si="0"/>
        <v>4.6872656249999975</v>
      </c>
      <c r="AP133" s="1">
        <f t="shared" si="0"/>
        <v>4.6872656249999975</v>
      </c>
      <c r="AQ133" s="1">
        <f t="shared" si="0"/>
        <v>0.73968750000000005</v>
      </c>
      <c r="AR133" s="1">
        <f t="shared" si="0"/>
        <v>0.73968750000000005</v>
      </c>
      <c r="AS133" s="1">
        <f t="shared" si="0"/>
        <v>1.7674218749999988</v>
      </c>
      <c r="AT133" s="1">
        <f t="shared" si="0"/>
        <v>1.7674218749999988</v>
      </c>
      <c r="AU133" s="1">
        <f t="shared" si="0"/>
        <v>7.6476562499999963</v>
      </c>
      <c r="AV133" s="1">
        <f t="shared" si="0"/>
        <v>7.6476562499999963</v>
      </c>
      <c r="AW133" s="1">
        <f t="shared" si="0"/>
        <v>1.2742968749999999</v>
      </c>
      <c r="AX133" s="1">
        <f t="shared" si="0"/>
        <v>1.2742968749999999</v>
      </c>
      <c r="AY133" s="1">
        <f t="shared" si="0"/>
        <v>1.6853124999999993</v>
      </c>
      <c r="AZ133" s="1">
        <f t="shared" si="0"/>
        <v>1.6853124999999993</v>
      </c>
      <c r="BA133" s="1">
        <f t="shared" si="0"/>
        <v>1.0277343750000003</v>
      </c>
      <c r="BB133" s="1">
        <f t="shared" si="0"/>
        <v>1.0277343750000003</v>
      </c>
      <c r="BC133" s="1">
        <f t="shared" si="0"/>
        <v>1.2335156249999999</v>
      </c>
      <c r="BD133" s="1">
        <f t="shared" si="0"/>
        <v>1.2335156249999999</v>
      </c>
      <c r="BE133" s="1">
        <f t="shared" si="0"/>
        <v>1.4391406249999998</v>
      </c>
      <c r="BF133" s="1">
        <f t="shared" si="0"/>
        <v>1.4391406249999998</v>
      </c>
      <c r="BG133" s="1">
        <f t="shared" si="0"/>
        <v>0.53421874999999985</v>
      </c>
      <c r="BH133" s="1">
        <f t="shared" si="0"/>
        <v>0.53421874999999985</v>
      </c>
      <c r="BI133" s="1">
        <f t="shared" si="0"/>
        <v>4.1093749999999998E-2</v>
      </c>
      <c r="BJ133" s="1">
        <f t="shared" si="0"/>
        <v>4.1093749999999998E-2</v>
      </c>
      <c r="BK133" s="1">
        <f t="shared" si="0"/>
        <v>0.36984374999999992</v>
      </c>
      <c r="BL133" s="1">
        <f t="shared" si="0"/>
        <v>0.36984374999999992</v>
      </c>
      <c r="BM133" s="1">
        <f t="shared" si="0"/>
        <v>2.1787499999999991</v>
      </c>
      <c r="BN133" s="1">
        <f t="shared" si="0"/>
        <v>2.1787499999999991</v>
      </c>
      <c r="BO133" s="1">
        <f t="shared" si="0"/>
        <v>0.45210937499999992</v>
      </c>
      <c r="BP133" s="1">
        <f t="shared" ref="BP133:BQ133" si="1">BP131/128</f>
        <v>0.45210937499999992</v>
      </c>
      <c r="BQ133" s="1">
        <f t="shared" si="1"/>
        <v>1.0275781250000002</v>
      </c>
    </row>
    <row r="134" spans="1:71" x14ac:dyDescent="0.25">
      <c r="BP13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84ED-098B-4679-8B3F-61CF3571A07A}">
  <dimension ref="A1:M129"/>
  <sheetViews>
    <sheetView tabSelected="1" workbookViewId="0">
      <selection activeCell="G131" sqref="G131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5703125" bestFit="1" customWidth="1"/>
    <col min="4" max="4" width="10.85546875" bestFit="1" customWidth="1"/>
    <col min="5" max="5" width="14.42578125" bestFit="1" customWidth="1"/>
    <col min="6" max="6" width="12" bestFit="1" customWidth="1"/>
    <col min="7" max="7" width="11.28515625" bestFit="1" customWidth="1"/>
    <col min="8" max="8" width="14.28515625" bestFit="1" customWidth="1"/>
    <col min="9" max="9" width="14.7109375" bestFit="1" customWidth="1"/>
    <col min="10" max="10" width="18" bestFit="1" customWidth="1"/>
    <col min="11" max="11" width="14" bestFit="1" customWidth="1"/>
    <col min="12" max="12" width="11.85546875" bestFit="1" customWidth="1"/>
    <col min="13" max="13" width="12.28515625" bestFit="1" customWidth="1"/>
  </cols>
  <sheetData>
    <row r="1" spans="1:13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5">
      <c r="A2">
        <v>1</v>
      </c>
      <c r="B2">
        <v>492.45000000000005</v>
      </c>
      <c r="C2">
        <v>289.80000000000007</v>
      </c>
      <c r="D2">
        <v>7</v>
      </c>
      <c r="E2">
        <v>0</v>
      </c>
      <c r="F2">
        <v>2</v>
      </c>
      <c r="G2">
        <v>1</v>
      </c>
      <c r="H2">
        <v>182.68000000000018</v>
      </c>
      <c r="I2">
        <v>2</v>
      </c>
      <c r="J2">
        <v>3</v>
      </c>
      <c r="K2">
        <v>101.97000000000001</v>
      </c>
      <c r="L2">
        <v>268</v>
      </c>
      <c r="M2">
        <v>0</v>
      </c>
    </row>
    <row r="3" spans="1:13" x14ac:dyDescent="0.25">
      <c r="A3">
        <v>2</v>
      </c>
      <c r="B3">
        <v>490.85</v>
      </c>
      <c r="C3">
        <v>660.7</v>
      </c>
      <c r="D3">
        <v>14</v>
      </c>
      <c r="E3">
        <v>3</v>
      </c>
      <c r="F3">
        <v>4</v>
      </c>
      <c r="G3">
        <v>3</v>
      </c>
      <c r="H3">
        <v>196.94000000000003</v>
      </c>
      <c r="I3">
        <v>3</v>
      </c>
      <c r="J3">
        <v>3</v>
      </c>
      <c r="K3">
        <v>164.75000000000011</v>
      </c>
      <c r="L3">
        <v>321</v>
      </c>
      <c r="M3">
        <v>1</v>
      </c>
    </row>
    <row r="4" spans="1:13" x14ac:dyDescent="0.25">
      <c r="A4">
        <v>3</v>
      </c>
      <c r="B4">
        <v>159.14999999999995</v>
      </c>
      <c r="C4">
        <v>251.5</v>
      </c>
      <c r="D4">
        <v>8</v>
      </c>
      <c r="E4">
        <v>2</v>
      </c>
      <c r="F4">
        <v>0</v>
      </c>
      <c r="G4">
        <v>1</v>
      </c>
      <c r="H4">
        <v>180.63</v>
      </c>
      <c r="I4">
        <v>2</v>
      </c>
      <c r="J4">
        <v>1</v>
      </c>
      <c r="K4">
        <v>153.38000000000002</v>
      </c>
      <c r="L4">
        <v>469</v>
      </c>
      <c r="M4">
        <v>3</v>
      </c>
    </row>
    <row r="5" spans="1:13" x14ac:dyDescent="0.25">
      <c r="A5">
        <v>4</v>
      </c>
      <c r="B5">
        <v>157.30000000000001</v>
      </c>
      <c r="C5">
        <v>262.5</v>
      </c>
      <c r="D5">
        <v>3</v>
      </c>
      <c r="E5">
        <v>1</v>
      </c>
      <c r="F5">
        <v>1</v>
      </c>
      <c r="G5">
        <v>0</v>
      </c>
      <c r="H5">
        <v>150.22000000000014</v>
      </c>
      <c r="I5">
        <v>0</v>
      </c>
      <c r="J5">
        <v>1</v>
      </c>
      <c r="K5">
        <v>140.42000000000002</v>
      </c>
      <c r="L5">
        <v>195</v>
      </c>
      <c r="M5">
        <v>0</v>
      </c>
    </row>
    <row r="6" spans="1:13" x14ac:dyDescent="0.25">
      <c r="A6">
        <v>5</v>
      </c>
      <c r="B6">
        <v>105.39999999999999</v>
      </c>
      <c r="C6">
        <v>250</v>
      </c>
      <c r="D6">
        <v>6</v>
      </c>
      <c r="E6">
        <v>1</v>
      </c>
      <c r="F6">
        <v>0</v>
      </c>
      <c r="G6">
        <v>0</v>
      </c>
      <c r="H6">
        <v>185.06</v>
      </c>
      <c r="I6">
        <v>2</v>
      </c>
      <c r="J6">
        <v>0</v>
      </c>
      <c r="K6">
        <v>141.82000000000002</v>
      </c>
      <c r="L6">
        <v>500</v>
      </c>
      <c r="M6">
        <v>3</v>
      </c>
    </row>
    <row r="7" spans="1:13" x14ac:dyDescent="0.25">
      <c r="A7">
        <v>6</v>
      </c>
      <c r="B7">
        <v>480.50000000000006</v>
      </c>
      <c r="C7">
        <v>305</v>
      </c>
      <c r="D7">
        <v>12</v>
      </c>
      <c r="E7">
        <v>0</v>
      </c>
      <c r="F7">
        <v>2</v>
      </c>
      <c r="G7">
        <v>3</v>
      </c>
      <c r="H7">
        <v>203.92000000000019</v>
      </c>
      <c r="I7">
        <v>4</v>
      </c>
      <c r="J7">
        <v>3</v>
      </c>
      <c r="K7">
        <v>111.22000000000004</v>
      </c>
      <c r="L7">
        <v>529</v>
      </c>
      <c r="M7">
        <v>3</v>
      </c>
    </row>
    <row r="8" spans="1:13" x14ac:dyDescent="0.25">
      <c r="A8">
        <v>7</v>
      </c>
      <c r="B8">
        <v>422.60000000000031</v>
      </c>
      <c r="C8">
        <v>452.2999999999999</v>
      </c>
      <c r="D8">
        <v>13</v>
      </c>
      <c r="E8">
        <v>1</v>
      </c>
      <c r="F8">
        <v>4</v>
      </c>
      <c r="G8">
        <v>3</v>
      </c>
      <c r="H8">
        <v>195.2999999999999</v>
      </c>
      <c r="I8">
        <v>3</v>
      </c>
      <c r="J8">
        <v>3</v>
      </c>
      <c r="K8">
        <v>141.93000000000004</v>
      </c>
      <c r="L8">
        <v>442</v>
      </c>
      <c r="M8">
        <v>2</v>
      </c>
    </row>
    <row r="9" spans="1:13" x14ac:dyDescent="0.25">
      <c r="A9">
        <v>8</v>
      </c>
      <c r="B9">
        <v>473.9</v>
      </c>
      <c r="C9">
        <v>406.0499999999999</v>
      </c>
      <c r="D9">
        <v>12</v>
      </c>
      <c r="E9">
        <v>0</v>
      </c>
      <c r="F9">
        <v>4</v>
      </c>
      <c r="G9">
        <v>3</v>
      </c>
      <c r="H9">
        <v>212.50000000000006</v>
      </c>
      <c r="I9">
        <v>4</v>
      </c>
      <c r="J9">
        <v>3</v>
      </c>
      <c r="K9">
        <v>99.730000000000018</v>
      </c>
      <c r="L9">
        <v>362</v>
      </c>
      <c r="M9">
        <v>1</v>
      </c>
    </row>
    <row r="10" spans="1:13" x14ac:dyDescent="0.25">
      <c r="A10">
        <v>9</v>
      </c>
      <c r="B10">
        <v>253.40000000000006</v>
      </c>
      <c r="C10">
        <v>337.99999999999989</v>
      </c>
      <c r="D10">
        <v>15</v>
      </c>
      <c r="E10">
        <v>3</v>
      </c>
      <c r="F10">
        <v>3</v>
      </c>
      <c r="G10">
        <v>4</v>
      </c>
      <c r="H10">
        <v>202.13</v>
      </c>
      <c r="I10">
        <v>3</v>
      </c>
      <c r="J10">
        <v>3</v>
      </c>
      <c r="K10">
        <v>169.83999999999997</v>
      </c>
      <c r="L10">
        <v>454</v>
      </c>
      <c r="M10">
        <v>3</v>
      </c>
    </row>
    <row r="11" spans="1:13" x14ac:dyDescent="0.25">
      <c r="A11">
        <v>10</v>
      </c>
      <c r="B11">
        <v>174.39999999999995</v>
      </c>
      <c r="C11">
        <v>275.52</v>
      </c>
      <c r="D11">
        <v>14</v>
      </c>
      <c r="E11">
        <v>4</v>
      </c>
      <c r="F11">
        <v>2</v>
      </c>
      <c r="G11">
        <v>3</v>
      </c>
      <c r="H11">
        <v>196.41</v>
      </c>
      <c r="I11">
        <v>3</v>
      </c>
      <c r="J11">
        <v>1</v>
      </c>
      <c r="K11">
        <v>211.89000000000001</v>
      </c>
      <c r="L11">
        <v>576</v>
      </c>
      <c r="M11">
        <v>4</v>
      </c>
    </row>
    <row r="12" spans="1:13" x14ac:dyDescent="0.25">
      <c r="A12">
        <v>11</v>
      </c>
      <c r="B12">
        <v>214.4</v>
      </c>
      <c r="C12">
        <v>252.5</v>
      </c>
      <c r="D12">
        <v>9</v>
      </c>
      <c r="E12">
        <v>3</v>
      </c>
      <c r="F12">
        <v>0</v>
      </c>
      <c r="G12">
        <v>2</v>
      </c>
      <c r="H12">
        <v>177.01</v>
      </c>
      <c r="I12">
        <v>2</v>
      </c>
      <c r="J12">
        <v>2</v>
      </c>
      <c r="K12">
        <v>161.56000000000003</v>
      </c>
      <c r="L12">
        <v>443</v>
      </c>
      <c r="M12">
        <v>2</v>
      </c>
    </row>
    <row r="13" spans="1:13" x14ac:dyDescent="0.25">
      <c r="A13">
        <v>12</v>
      </c>
      <c r="B13">
        <v>144.24999999999994</v>
      </c>
      <c r="C13">
        <v>250.95</v>
      </c>
      <c r="D13">
        <v>7</v>
      </c>
      <c r="E13">
        <v>1</v>
      </c>
      <c r="F13">
        <v>0</v>
      </c>
      <c r="G13">
        <v>1</v>
      </c>
      <c r="H13">
        <v>185.06</v>
      </c>
      <c r="I13">
        <v>2</v>
      </c>
      <c r="J13">
        <v>1</v>
      </c>
      <c r="K13">
        <v>129.82000000000002</v>
      </c>
      <c r="L13">
        <v>494</v>
      </c>
      <c r="M13">
        <v>3</v>
      </c>
    </row>
    <row r="14" spans="1:13" x14ac:dyDescent="0.25">
      <c r="A14">
        <v>13</v>
      </c>
      <c r="B14">
        <v>83.849999999999937</v>
      </c>
      <c r="C14">
        <v>278.54999999999973</v>
      </c>
      <c r="D14">
        <v>9</v>
      </c>
      <c r="E14">
        <v>0</v>
      </c>
      <c r="F14">
        <v>2</v>
      </c>
      <c r="G14">
        <v>2</v>
      </c>
      <c r="H14">
        <v>191.77</v>
      </c>
      <c r="I14">
        <v>3</v>
      </c>
      <c r="J14">
        <v>0</v>
      </c>
      <c r="K14">
        <v>105.19999999999995</v>
      </c>
      <c r="L14">
        <v>567</v>
      </c>
      <c r="M14">
        <v>4</v>
      </c>
    </row>
    <row r="15" spans="1:13" x14ac:dyDescent="0.25">
      <c r="A15">
        <v>14</v>
      </c>
      <c r="B15">
        <v>158.65</v>
      </c>
      <c r="C15">
        <v>257.5</v>
      </c>
      <c r="D15">
        <v>5</v>
      </c>
      <c r="E15">
        <v>1</v>
      </c>
      <c r="F15">
        <v>1</v>
      </c>
      <c r="G15">
        <v>0</v>
      </c>
      <c r="H15">
        <v>166.55999999999997</v>
      </c>
      <c r="I15">
        <v>1</v>
      </c>
      <c r="J15">
        <v>1</v>
      </c>
      <c r="K15">
        <v>143.70000000000005</v>
      </c>
      <c r="L15">
        <v>330</v>
      </c>
      <c r="M15">
        <v>1</v>
      </c>
    </row>
    <row r="16" spans="1:13" x14ac:dyDescent="0.25">
      <c r="A16">
        <v>15</v>
      </c>
      <c r="B16">
        <v>201.64999999999998</v>
      </c>
      <c r="C16">
        <v>253.75</v>
      </c>
      <c r="D16">
        <v>8</v>
      </c>
      <c r="E16">
        <v>3</v>
      </c>
      <c r="F16">
        <v>0</v>
      </c>
      <c r="G16">
        <v>1</v>
      </c>
      <c r="H16">
        <v>175.60999999999999</v>
      </c>
      <c r="I16">
        <v>1</v>
      </c>
      <c r="J16">
        <v>2</v>
      </c>
      <c r="K16">
        <v>157.15999999999997</v>
      </c>
      <c r="L16">
        <v>404</v>
      </c>
      <c r="M16">
        <v>2</v>
      </c>
    </row>
    <row r="17" spans="1:13" x14ac:dyDescent="0.25">
      <c r="A17">
        <v>16</v>
      </c>
      <c r="B17">
        <v>176.4</v>
      </c>
      <c r="C17">
        <v>264.13</v>
      </c>
      <c r="D17">
        <v>10</v>
      </c>
      <c r="E17">
        <v>3</v>
      </c>
      <c r="F17">
        <v>1</v>
      </c>
      <c r="G17">
        <v>2</v>
      </c>
      <c r="H17">
        <v>179.14</v>
      </c>
      <c r="I17">
        <v>2</v>
      </c>
      <c r="J17">
        <v>1</v>
      </c>
      <c r="K17">
        <v>156.28000000000003</v>
      </c>
      <c r="L17">
        <v>458</v>
      </c>
      <c r="M17">
        <v>3</v>
      </c>
    </row>
    <row r="18" spans="1:13" x14ac:dyDescent="0.25">
      <c r="A18">
        <v>17</v>
      </c>
      <c r="B18">
        <v>149.05000000000004</v>
      </c>
      <c r="C18">
        <v>268.80000000000007</v>
      </c>
      <c r="D18">
        <v>6</v>
      </c>
      <c r="E18">
        <v>4</v>
      </c>
      <c r="F18">
        <v>1</v>
      </c>
      <c r="G18">
        <v>0</v>
      </c>
      <c r="H18">
        <v>161.71999999999997</v>
      </c>
      <c r="I18">
        <v>0</v>
      </c>
      <c r="J18">
        <v>1</v>
      </c>
      <c r="K18">
        <v>197.57999999999984</v>
      </c>
      <c r="L18">
        <v>295</v>
      </c>
      <c r="M18">
        <v>0</v>
      </c>
    </row>
    <row r="19" spans="1:13" x14ac:dyDescent="0.25">
      <c r="A19">
        <v>18</v>
      </c>
      <c r="B19">
        <v>321.79999999999984</v>
      </c>
      <c r="C19">
        <v>450.35</v>
      </c>
      <c r="D19">
        <v>11</v>
      </c>
      <c r="E19">
        <v>2</v>
      </c>
      <c r="F19">
        <v>4</v>
      </c>
      <c r="G19">
        <v>3</v>
      </c>
      <c r="H19">
        <v>173.06999999999988</v>
      </c>
      <c r="I19">
        <v>1</v>
      </c>
      <c r="J19">
        <v>3</v>
      </c>
      <c r="K19">
        <v>146.45000000000002</v>
      </c>
      <c r="L19">
        <v>376</v>
      </c>
      <c r="M19">
        <v>1</v>
      </c>
    </row>
    <row r="20" spans="1:13" x14ac:dyDescent="0.25">
      <c r="A20">
        <v>19</v>
      </c>
      <c r="B20">
        <v>411.7999999999999</v>
      </c>
      <c r="C20">
        <v>533.89999999999986</v>
      </c>
      <c r="D20">
        <v>17</v>
      </c>
      <c r="E20">
        <v>3</v>
      </c>
      <c r="F20">
        <v>4</v>
      </c>
      <c r="G20">
        <v>4</v>
      </c>
      <c r="H20">
        <v>277.51999999999987</v>
      </c>
      <c r="I20">
        <v>4</v>
      </c>
      <c r="J20">
        <v>3</v>
      </c>
      <c r="K20">
        <v>172.93000000000018</v>
      </c>
      <c r="L20">
        <v>501</v>
      </c>
      <c r="M20">
        <v>3</v>
      </c>
    </row>
    <row r="21" spans="1:13" x14ac:dyDescent="0.25">
      <c r="A21">
        <v>20</v>
      </c>
      <c r="B21">
        <v>446.2000000000001</v>
      </c>
      <c r="C21">
        <v>386.54999999999973</v>
      </c>
      <c r="D21">
        <v>15</v>
      </c>
      <c r="E21">
        <v>2</v>
      </c>
      <c r="F21">
        <v>3</v>
      </c>
      <c r="G21">
        <v>4</v>
      </c>
      <c r="H21">
        <v>239.70999999999995</v>
      </c>
      <c r="I21">
        <v>4</v>
      </c>
      <c r="J21">
        <v>3</v>
      </c>
      <c r="K21">
        <v>153.09000000000006</v>
      </c>
      <c r="L21">
        <v>492</v>
      </c>
      <c r="M21">
        <v>3</v>
      </c>
    </row>
    <row r="22" spans="1:13" x14ac:dyDescent="0.25">
      <c r="A22">
        <v>21</v>
      </c>
      <c r="B22">
        <v>542.4</v>
      </c>
      <c r="C22">
        <v>395.95000000000016</v>
      </c>
      <c r="D22">
        <v>16</v>
      </c>
      <c r="E22">
        <v>4</v>
      </c>
      <c r="F22">
        <v>4</v>
      </c>
      <c r="G22">
        <v>4</v>
      </c>
      <c r="H22">
        <v>256.87000000000006</v>
      </c>
      <c r="I22">
        <v>4</v>
      </c>
      <c r="J22">
        <v>4</v>
      </c>
      <c r="K22">
        <v>297.00999999999976</v>
      </c>
      <c r="L22">
        <v>259</v>
      </c>
      <c r="M22">
        <v>0</v>
      </c>
    </row>
    <row r="23" spans="1:13" x14ac:dyDescent="0.25">
      <c r="A23">
        <v>22</v>
      </c>
      <c r="B23">
        <v>492.20000000000039</v>
      </c>
      <c r="C23">
        <v>301.75</v>
      </c>
      <c r="D23">
        <v>12</v>
      </c>
      <c r="E23">
        <v>0</v>
      </c>
      <c r="F23">
        <v>2</v>
      </c>
      <c r="G23">
        <v>3</v>
      </c>
      <c r="H23">
        <v>220.09000000000006</v>
      </c>
      <c r="I23">
        <v>4</v>
      </c>
      <c r="J23">
        <v>3</v>
      </c>
      <c r="K23">
        <v>111.82999999999993</v>
      </c>
      <c r="L23">
        <v>529</v>
      </c>
      <c r="M23">
        <v>3</v>
      </c>
    </row>
    <row r="24" spans="1:13" x14ac:dyDescent="0.25">
      <c r="A24">
        <v>23</v>
      </c>
      <c r="B24">
        <v>486.10000000000025</v>
      </c>
      <c r="C24">
        <v>687.80000000000064</v>
      </c>
      <c r="D24">
        <v>17</v>
      </c>
      <c r="E24">
        <v>3</v>
      </c>
      <c r="F24">
        <v>4</v>
      </c>
      <c r="G24">
        <v>4</v>
      </c>
      <c r="H24">
        <v>237.01999999999995</v>
      </c>
      <c r="I24">
        <v>4</v>
      </c>
      <c r="J24">
        <v>3</v>
      </c>
      <c r="K24">
        <v>172.15</v>
      </c>
      <c r="L24">
        <v>454</v>
      </c>
      <c r="M24">
        <v>3</v>
      </c>
    </row>
    <row r="25" spans="1:13" x14ac:dyDescent="0.25">
      <c r="A25">
        <v>24</v>
      </c>
      <c r="B25">
        <v>576.60000000000025</v>
      </c>
      <c r="C25">
        <v>731.20000000000039</v>
      </c>
      <c r="D25">
        <v>13</v>
      </c>
      <c r="E25">
        <v>3</v>
      </c>
      <c r="F25">
        <v>4</v>
      </c>
      <c r="G25">
        <v>3</v>
      </c>
      <c r="H25">
        <v>189.44</v>
      </c>
      <c r="I25">
        <v>2</v>
      </c>
      <c r="J25">
        <v>4</v>
      </c>
      <c r="K25">
        <v>159.33000000000007</v>
      </c>
      <c r="L25">
        <v>270</v>
      </c>
      <c r="M25">
        <v>0</v>
      </c>
    </row>
    <row r="26" spans="1:13" x14ac:dyDescent="0.25">
      <c r="A26">
        <v>25</v>
      </c>
      <c r="B26">
        <v>429.60000000000014</v>
      </c>
      <c r="C26">
        <v>687.0500000000003</v>
      </c>
      <c r="D26">
        <v>17</v>
      </c>
      <c r="E26">
        <v>4</v>
      </c>
      <c r="F26">
        <v>4</v>
      </c>
      <c r="G26">
        <v>4</v>
      </c>
      <c r="H26">
        <v>193.26000000000002</v>
      </c>
      <c r="I26">
        <v>3</v>
      </c>
      <c r="J26">
        <v>3</v>
      </c>
      <c r="K26">
        <v>214.68000000000004</v>
      </c>
      <c r="L26">
        <v>474</v>
      </c>
      <c r="M26">
        <v>3</v>
      </c>
    </row>
    <row r="27" spans="1:13" x14ac:dyDescent="0.25">
      <c r="A27">
        <v>26</v>
      </c>
      <c r="B27">
        <v>449.34999999999997</v>
      </c>
      <c r="C27">
        <v>309.69999999999987</v>
      </c>
      <c r="D27">
        <v>13</v>
      </c>
      <c r="E27">
        <v>3</v>
      </c>
      <c r="F27">
        <v>2</v>
      </c>
      <c r="G27">
        <v>3</v>
      </c>
      <c r="H27">
        <v>188.95999999999992</v>
      </c>
      <c r="I27">
        <v>2</v>
      </c>
      <c r="J27">
        <v>3</v>
      </c>
      <c r="K27">
        <v>170.96999999999994</v>
      </c>
      <c r="L27">
        <v>457</v>
      </c>
      <c r="M27">
        <v>3</v>
      </c>
    </row>
    <row r="28" spans="1:13" x14ac:dyDescent="0.25">
      <c r="A28">
        <v>27</v>
      </c>
      <c r="B28">
        <v>376.94999999999993</v>
      </c>
      <c r="C28">
        <v>307</v>
      </c>
      <c r="D28">
        <v>13</v>
      </c>
      <c r="E28">
        <v>0</v>
      </c>
      <c r="F28">
        <v>2</v>
      </c>
      <c r="G28">
        <v>3</v>
      </c>
      <c r="H28">
        <v>214.5499999999999</v>
      </c>
      <c r="I28">
        <v>4</v>
      </c>
      <c r="J28">
        <v>3</v>
      </c>
      <c r="K28">
        <v>114.11999999999999</v>
      </c>
      <c r="L28">
        <v>599</v>
      </c>
      <c r="M28">
        <v>4</v>
      </c>
    </row>
    <row r="29" spans="1:13" x14ac:dyDescent="0.25">
      <c r="A29">
        <v>28</v>
      </c>
      <c r="B29">
        <v>506.65</v>
      </c>
      <c r="C29">
        <v>298.75</v>
      </c>
      <c r="D29">
        <v>14</v>
      </c>
      <c r="E29">
        <v>0</v>
      </c>
      <c r="F29">
        <v>2</v>
      </c>
      <c r="G29">
        <v>3</v>
      </c>
      <c r="H29">
        <v>206.15999999999988</v>
      </c>
      <c r="I29">
        <v>4</v>
      </c>
      <c r="J29">
        <v>4</v>
      </c>
      <c r="K29">
        <v>112.86999999999992</v>
      </c>
      <c r="L29">
        <v>621</v>
      </c>
      <c r="M29">
        <v>4</v>
      </c>
    </row>
    <row r="30" spans="1:13" x14ac:dyDescent="0.25">
      <c r="A30">
        <v>29</v>
      </c>
      <c r="B30">
        <v>532.5</v>
      </c>
      <c r="C30">
        <v>556.25</v>
      </c>
      <c r="D30">
        <v>18</v>
      </c>
      <c r="E30">
        <v>4</v>
      </c>
      <c r="F30">
        <v>4</v>
      </c>
      <c r="G30">
        <v>4</v>
      </c>
      <c r="H30">
        <v>195.93000000000018</v>
      </c>
      <c r="I30">
        <v>3</v>
      </c>
      <c r="J30">
        <v>4</v>
      </c>
      <c r="K30">
        <v>178.3000000000001</v>
      </c>
      <c r="L30">
        <v>461</v>
      </c>
      <c r="M30">
        <v>3</v>
      </c>
    </row>
    <row r="31" spans="1:13" x14ac:dyDescent="0.25">
      <c r="A31">
        <v>30</v>
      </c>
      <c r="B31">
        <v>145.75</v>
      </c>
      <c r="C31">
        <v>259.25</v>
      </c>
      <c r="D31">
        <v>4</v>
      </c>
      <c r="E31">
        <v>1</v>
      </c>
      <c r="F31">
        <v>1</v>
      </c>
      <c r="G31">
        <v>0</v>
      </c>
      <c r="H31">
        <v>164.97</v>
      </c>
      <c r="I31">
        <v>0</v>
      </c>
      <c r="J31">
        <v>1</v>
      </c>
      <c r="K31">
        <v>144.92000000000002</v>
      </c>
      <c r="L31">
        <v>355</v>
      </c>
      <c r="M31">
        <v>1</v>
      </c>
    </row>
    <row r="32" spans="1:13" x14ac:dyDescent="0.25">
      <c r="A32">
        <v>31</v>
      </c>
      <c r="B32">
        <v>229.50000000000006</v>
      </c>
      <c r="C32">
        <v>257.25</v>
      </c>
      <c r="D32">
        <v>6</v>
      </c>
      <c r="E32">
        <v>3</v>
      </c>
      <c r="F32">
        <v>0</v>
      </c>
      <c r="G32">
        <v>0</v>
      </c>
      <c r="H32">
        <v>164.21000000000004</v>
      </c>
      <c r="I32">
        <v>0</v>
      </c>
      <c r="J32">
        <v>2</v>
      </c>
      <c r="K32">
        <v>159.58000000000001</v>
      </c>
      <c r="L32">
        <v>329</v>
      </c>
      <c r="M32">
        <v>1</v>
      </c>
    </row>
    <row r="33" spans="1:13" x14ac:dyDescent="0.25">
      <c r="A33">
        <v>32</v>
      </c>
      <c r="B33">
        <v>76.949999999999989</v>
      </c>
      <c r="C33">
        <v>413.29999999999995</v>
      </c>
      <c r="D33">
        <v>11</v>
      </c>
      <c r="E33">
        <v>0</v>
      </c>
      <c r="F33">
        <v>4</v>
      </c>
      <c r="G33">
        <v>3</v>
      </c>
      <c r="H33">
        <v>201.07</v>
      </c>
      <c r="I33">
        <v>3</v>
      </c>
      <c r="J33">
        <v>0</v>
      </c>
      <c r="K33">
        <v>110.48</v>
      </c>
      <c r="L33">
        <v>586</v>
      </c>
      <c r="M33">
        <v>4</v>
      </c>
    </row>
    <row r="34" spans="1:13" x14ac:dyDescent="0.25">
      <c r="A34">
        <v>33</v>
      </c>
      <c r="B34">
        <v>153.89999999999998</v>
      </c>
      <c r="C34">
        <v>271.59999999999997</v>
      </c>
      <c r="D34">
        <v>8</v>
      </c>
      <c r="E34">
        <v>3</v>
      </c>
      <c r="F34">
        <v>1</v>
      </c>
      <c r="G34">
        <v>1</v>
      </c>
      <c r="H34">
        <v>174.89999999999998</v>
      </c>
      <c r="I34">
        <v>1</v>
      </c>
      <c r="J34">
        <v>1</v>
      </c>
      <c r="K34">
        <v>154.44</v>
      </c>
      <c r="L34">
        <v>418</v>
      </c>
      <c r="M34">
        <v>2</v>
      </c>
    </row>
    <row r="35" spans="1:13" x14ac:dyDescent="0.25">
      <c r="A35">
        <v>34</v>
      </c>
      <c r="B35">
        <v>175.04999999999998</v>
      </c>
      <c r="C35">
        <v>255.5</v>
      </c>
      <c r="D35">
        <v>6</v>
      </c>
      <c r="E35">
        <v>2</v>
      </c>
      <c r="F35">
        <v>0</v>
      </c>
      <c r="G35">
        <v>0</v>
      </c>
      <c r="H35">
        <v>172.55999999999997</v>
      </c>
      <c r="I35">
        <v>1</v>
      </c>
      <c r="J35">
        <v>1</v>
      </c>
      <c r="K35">
        <v>153.29999999999998</v>
      </c>
      <c r="L35">
        <v>383</v>
      </c>
      <c r="M35">
        <v>2</v>
      </c>
    </row>
    <row r="36" spans="1:13" x14ac:dyDescent="0.25">
      <c r="A36">
        <v>35</v>
      </c>
      <c r="B36">
        <v>168.29999999999993</v>
      </c>
      <c r="C36">
        <v>362.84999999999985</v>
      </c>
      <c r="D36">
        <v>8</v>
      </c>
      <c r="E36">
        <v>2</v>
      </c>
      <c r="F36">
        <v>3</v>
      </c>
      <c r="G36">
        <v>1</v>
      </c>
      <c r="H36">
        <v>168.16999999999993</v>
      </c>
      <c r="I36">
        <v>1</v>
      </c>
      <c r="J36">
        <v>1</v>
      </c>
      <c r="K36">
        <v>150.78000000000003</v>
      </c>
      <c r="L36">
        <v>329</v>
      </c>
      <c r="M36">
        <v>1</v>
      </c>
    </row>
    <row r="37" spans="1:13" x14ac:dyDescent="0.25">
      <c r="A37">
        <v>36</v>
      </c>
      <c r="B37">
        <v>152.65</v>
      </c>
      <c r="C37">
        <v>254.5</v>
      </c>
      <c r="D37">
        <v>6</v>
      </c>
      <c r="E37">
        <v>2</v>
      </c>
      <c r="F37">
        <v>0</v>
      </c>
      <c r="G37">
        <v>0</v>
      </c>
      <c r="H37">
        <v>180.05999999999997</v>
      </c>
      <c r="I37">
        <v>2</v>
      </c>
      <c r="J37">
        <v>1</v>
      </c>
      <c r="K37">
        <v>145.80000000000001</v>
      </c>
      <c r="L37">
        <v>359</v>
      </c>
      <c r="M37">
        <v>1</v>
      </c>
    </row>
    <row r="38" spans="1:13" x14ac:dyDescent="0.25">
      <c r="A38">
        <v>37</v>
      </c>
      <c r="B38">
        <v>138.9</v>
      </c>
      <c r="C38">
        <v>257.25</v>
      </c>
      <c r="D38">
        <v>3</v>
      </c>
      <c r="E38">
        <v>1</v>
      </c>
      <c r="F38">
        <v>0</v>
      </c>
      <c r="G38">
        <v>0</v>
      </c>
      <c r="H38">
        <v>161.21000000000004</v>
      </c>
      <c r="I38">
        <v>0</v>
      </c>
      <c r="J38">
        <v>1</v>
      </c>
      <c r="K38">
        <v>138.88000000000011</v>
      </c>
      <c r="L38">
        <v>332</v>
      </c>
      <c r="M38">
        <v>1</v>
      </c>
    </row>
    <row r="39" spans="1:13" x14ac:dyDescent="0.25">
      <c r="A39">
        <v>38</v>
      </c>
      <c r="B39">
        <v>95.649999999999935</v>
      </c>
      <c r="C39">
        <v>248</v>
      </c>
      <c r="D39">
        <v>6</v>
      </c>
      <c r="E39">
        <v>0</v>
      </c>
      <c r="F39">
        <v>0</v>
      </c>
      <c r="G39">
        <v>0</v>
      </c>
      <c r="H39">
        <v>188.3</v>
      </c>
      <c r="I39">
        <v>2</v>
      </c>
      <c r="J39">
        <v>0</v>
      </c>
      <c r="K39">
        <v>103.05999999999995</v>
      </c>
      <c r="L39">
        <v>583</v>
      </c>
      <c r="M39">
        <v>4</v>
      </c>
    </row>
    <row r="40" spans="1:13" x14ac:dyDescent="0.25">
      <c r="A40">
        <v>39</v>
      </c>
      <c r="B40">
        <v>184.7000000000001</v>
      </c>
      <c r="C40">
        <v>273.05000000000013</v>
      </c>
      <c r="D40">
        <v>4</v>
      </c>
      <c r="E40">
        <v>1</v>
      </c>
      <c r="F40">
        <v>1</v>
      </c>
      <c r="G40">
        <v>0</v>
      </c>
      <c r="H40">
        <v>162.53999999999991</v>
      </c>
      <c r="I40">
        <v>0</v>
      </c>
      <c r="J40">
        <v>2</v>
      </c>
      <c r="K40">
        <v>145.31000000000006</v>
      </c>
      <c r="L40">
        <v>286</v>
      </c>
      <c r="M40">
        <v>0</v>
      </c>
    </row>
    <row r="41" spans="1:13" x14ac:dyDescent="0.25">
      <c r="A41">
        <v>40</v>
      </c>
      <c r="B41">
        <v>150.15000000000003</v>
      </c>
      <c r="C41">
        <v>356.99999999999977</v>
      </c>
      <c r="D41">
        <v>9</v>
      </c>
      <c r="E41">
        <v>3</v>
      </c>
      <c r="F41">
        <v>3</v>
      </c>
      <c r="G41">
        <v>2</v>
      </c>
      <c r="H41">
        <v>165.91999999999993</v>
      </c>
      <c r="I41">
        <v>1</v>
      </c>
      <c r="J41">
        <v>1</v>
      </c>
      <c r="K41">
        <v>169.77000000000004</v>
      </c>
      <c r="L41">
        <v>330</v>
      </c>
      <c r="M41">
        <v>1</v>
      </c>
    </row>
    <row r="42" spans="1:13" x14ac:dyDescent="0.25">
      <c r="A42">
        <v>41</v>
      </c>
      <c r="B42">
        <v>91.950000000000045</v>
      </c>
      <c r="C42">
        <v>262.24999999999977</v>
      </c>
      <c r="D42">
        <v>9</v>
      </c>
      <c r="E42">
        <v>0</v>
      </c>
      <c r="F42">
        <v>1</v>
      </c>
      <c r="G42">
        <v>2</v>
      </c>
      <c r="H42">
        <v>203.46999999999994</v>
      </c>
      <c r="I42">
        <v>4</v>
      </c>
      <c r="J42">
        <v>0</v>
      </c>
      <c r="K42">
        <v>112.23</v>
      </c>
      <c r="L42">
        <v>736</v>
      </c>
      <c r="M42">
        <v>4</v>
      </c>
    </row>
    <row r="43" spans="1:13" x14ac:dyDescent="0.25">
      <c r="A43">
        <v>42</v>
      </c>
      <c r="B43">
        <v>202.25000000000003</v>
      </c>
      <c r="C43">
        <v>253.5</v>
      </c>
      <c r="D43">
        <v>9</v>
      </c>
      <c r="E43">
        <v>3</v>
      </c>
      <c r="F43">
        <v>0</v>
      </c>
      <c r="G43">
        <v>2</v>
      </c>
      <c r="H43">
        <v>177.17999999999998</v>
      </c>
      <c r="I43">
        <v>2</v>
      </c>
      <c r="J43">
        <v>2</v>
      </c>
      <c r="K43">
        <v>159.72</v>
      </c>
      <c r="L43">
        <v>421</v>
      </c>
      <c r="M43">
        <v>2</v>
      </c>
    </row>
    <row r="44" spans="1:13" x14ac:dyDescent="0.25">
      <c r="A44">
        <v>43</v>
      </c>
      <c r="B44">
        <v>168.15</v>
      </c>
      <c r="C44">
        <v>254.5</v>
      </c>
      <c r="D44">
        <v>5</v>
      </c>
      <c r="E44">
        <v>2</v>
      </c>
      <c r="F44">
        <v>0</v>
      </c>
      <c r="G44">
        <v>0</v>
      </c>
      <c r="H44">
        <v>170.05999999999997</v>
      </c>
      <c r="I44">
        <v>1</v>
      </c>
      <c r="J44">
        <v>1</v>
      </c>
      <c r="K44">
        <v>145.80000000000001</v>
      </c>
      <c r="L44">
        <v>357</v>
      </c>
      <c r="M44">
        <v>1</v>
      </c>
    </row>
    <row r="45" spans="1:13" x14ac:dyDescent="0.25">
      <c r="A45">
        <v>44</v>
      </c>
      <c r="B45">
        <v>103</v>
      </c>
      <c r="C45">
        <v>307.75</v>
      </c>
      <c r="D45">
        <v>6</v>
      </c>
      <c r="E45">
        <v>1</v>
      </c>
      <c r="F45">
        <v>2</v>
      </c>
      <c r="G45">
        <v>0</v>
      </c>
      <c r="H45">
        <v>175.60999999999999</v>
      </c>
      <c r="I45">
        <v>1</v>
      </c>
      <c r="J45">
        <v>0</v>
      </c>
      <c r="K45">
        <v>137.16</v>
      </c>
      <c r="L45">
        <v>383</v>
      </c>
      <c r="M45">
        <v>2</v>
      </c>
    </row>
    <row r="46" spans="1:13" x14ac:dyDescent="0.25">
      <c r="A46">
        <v>45</v>
      </c>
      <c r="B46">
        <v>191.29999999999998</v>
      </c>
      <c r="C46">
        <v>255.5</v>
      </c>
      <c r="D46">
        <v>8</v>
      </c>
      <c r="E46">
        <v>3</v>
      </c>
      <c r="F46">
        <v>0</v>
      </c>
      <c r="G46">
        <v>1</v>
      </c>
      <c r="H46">
        <v>171.38</v>
      </c>
      <c r="I46">
        <v>1</v>
      </c>
      <c r="J46">
        <v>2</v>
      </c>
      <c r="K46">
        <v>156.96000000000004</v>
      </c>
      <c r="L46">
        <v>400</v>
      </c>
      <c r="M46">
        <v>2</v>
      </c>
    </row>
    <row r="47" spans="1:13" x14ac:dyDescent="0.25">
      <c r="A47">
        <v>46</v>
      </c>
      <c r="B47">
        <v>235.94999999999987</v>
      </c>
      <c r="C47">
        <v>262.5</v>
      </c>
      <c r="D47">
        <v>5</v>
      </c>
      <c r="E47">
        <v>2</v>
      </c>
      <c r="F47">
        <v>1</v>
      </c>
      <c r="G47">
        <v>0</v>
      </c>
      <c r="H47">
        <v>150.22000000000014</v>
      </c>
      <c r="I47">
        <v>0</v>
      </c>
      <c r="J47">
        <v>2</v>
      </c>
      <c r="K47">
        <v>150.92000000000002</v>
      </c>
      <c r="L47">
        <v>194</v>
      </c>
      <c r="M47">
        <v>0</v>
      </c>
    </row>
    <row r="48" spans="1:13" x14ac:dyDescent="0.25">
      <c r="A48">
        <v>47</v>
      </c>
      <c r="B48">
        <v>206.44999999999996</v>
      </c>
      <c r="C48">
        <v>257.25</v>
      </c>
      <c r="D48">
        <v>4</v>
      </c>
      <c r="E48">
        <v>2</v>
      </c>
      <c r="F48">
        <v>0</v>
      </c>
      <c r="G48">
        <v>0</v>
      </c>
      <c r="H48">
        <v>161.21000000000004</v>
      </c>
      <c r="I48">
        <v>0</v>
      </c>
      <c r="J48">
        <v>2</v>
      </c>
      <c r="K48">
        <v>151.4800000000001</v>
      </c>
      <c r="L48">
        <v>266</v>
      </c>
      <c r="M48">
        <v>0</v>
      </c>
    </row>
    <row r="49" spans="1:13" x14ac:dyDescent="0.25">
      <c r="A49">
        <v>48</v>
      </c>
      <c r="B49">
        <v>500.89999999999969</v>
      </c>
      <c r="C49">
        <v>299.25</v>
      </c>
      <c r="D49">
        <v>12</v>
      </c>
      <c r="E49">
        <v>0</v>
      </c>
      <c r="F49">
        <v>2</v>
      </c>
      <c r="G49">
        <v>3</v>
      </c>
      <c r="H49">
        <v>200.69999999999987</v>
      </c>
      <c r="I49">
        <v>3</v>
      </c>
      <c r="J49">
        <v>4</v>
      </c>
      <c r="K49">
        <v>109.5599999999999</v>
      </c>
      <c r="L49">
        <v>500</v>
      </c>
      <c r="M49">
        <v>3</v>
      </c>
    </row>
    <row r="50" spans="1:13" x14ac:dyDescent="0.25">
      <c r="A50">
        <v>49</v>
      </c>
      <c r="B50">
        <v>525.84999999999991</v>
      </c>
      <c r="C50">
        <v>306.25</v>
      </c>
      <c r="D50">
        <v>9</v>
      </c>
      <c r="E50">
        <v>0</v>
      </c>
      <c r="F50">
        <v>2</v>
      </c>
      <c r="G50">
        <v>2</v>
      </c>
      <c r="H50">
        <v>177.42</v>
      </c>
      <c r="I50">
        <v>2</v>
      </c>
      <c r="J50">
        <v>4</v>
      </c>
      <c r="K50">
        <v>95.189999999999912</v>
      </c>
      <c r="L50">
        <v>344</v>
      </c>
      <c r="M50">
        <v>1</v>
      </c>
    </row>
    <row r="51" spans="1:13" x14ac:dyDescent="0.25">
      <c r="A51">
        <v>50</v>
      </c>
      <c r="B51">
        <v>468.84999999999991</v>
      </c>
      <c r="C51">
        <v>354.55</v>
      </c>
      <c r="D51">
        <v>7</v>
      </c>
      <c r="E51">
        <v>0</v>
      </c>
      <c r="F51">
        <v>3</v>
      </c>
      <c r="G51">
        <v>1</v>
      </c>
      <c r="H51">
        <v>162.52999999999992</v>
      </c>
      <c r="I51">
        <v>0</v>
      </c>
      <c r="J51">
        <v>3</v>
      </c>
      <c r="K51">
        <v>110.02000000000004</v>
      </c>
      <c r="L51">
        <v>308</v>
      </c>
      <c r="M51">
        <v>1</v>
      </c>
    </row>
    <row r="52" spans="1:13" x14ac:dyDescent="0.25">
      <c r="A52">
        <v>51</v>
      </c>
      <c r="B52">
        <v>495.7</v>
      </c>
      <c r="C52">
        <v>352.15000000000003</v>
      </c>
      <c r="D52">
        <v>17</v>
      </c>
      <c r="E52">
        <v>4</v>
      </c>
      <c r="F52">
        <v>3</v>
      </c>
      <c r="G52">
        <v>4</v>
      </c>
      <c r="H52">
        <v>275.00999999999993</v>
      </c>
      <c r="I52">
        <v>4</v>
      </c>
      <c r="J52">
        <v>3</v>
      </c>
      <c r="K52">
        <v>290.64000000000004</v>
      </c>
      <c r="L52">
        <v>492</v>
      </c>
      <c r="M52">
        <v>3</v>
      </c>
    </row>
    <row r="53" spans="1:13" x14ac:dyDescent="0.25">
      <c r="A53">
        <v>52</v>
      </c>
      <c r="B53">
        <v>444.9000000000002</v>
      </c>
      <c r="C53">
        <v>328.64999999999992</v>
      </c>
      <c r="D53">
        <v>18</v>
      </c>
      <c r="E53">
        <v>4</v>
      </c>
      <c r="F53">
        <v>3</v>
      </c>
      <c r="G53">
        <v>4</v>
      </c>
      <c r="H53">
        <v>244.0799999999999</v>
      </c>
      <c r="I53">
        <v>4</v>
      </c>
      <c r="J53">
        <v>3</v>
      </c>
      <c r="K53">
        <v>185.98</v>
      </c>
      <c r="L53">
        <v>609</v>
      </c>
      <c r="M53">
        <v>4</v>
      </c>
    </row>
    <row r="54" spans="1:13" x14ac:dyDescent="0.25">
      <c r="A54">
        <v>53</v>
      </c>
      <c r="B54">
        <v>556.35000000000014</v>
      </c>
      <c r="C54">
        <v>557.60000000000014</v>
      </c>
      <c r="D54">
        <v>12</v>
      </c>
      <c r="E54">
        <v>0</v>
      </c>
      <c r="F54">
        <v>4</v>
      </c>
      <c r="G54">
        <v>3</v>
      </c>
      <c r="H54">
        <v>205.08000000000007</v>
      </c>
      <c r="I54">
        <v>4</v>
      </c>
      <c r="J54">
        <v>4</v>
      </c>
      <c r="K54">
        <v>88.879999999999924</v>
      </c>
      <c r="L54">
        <v>259</v>
      </c>
      <c r="M54">
        <v>0</v>
      </c>
    </row>
    <row r="55" spans="1:13" x14ac:dyDescent="0.25">
      <c r="A55">
        <v>54</v>
      </c>
      <c r="B55">
        <v>463.45</v>
      </c>
      <c r="C55">
        <v>730.20000000000027</v>
      </c>
      <c r="D55">
        <v>19</v>
      </c>
      <c r="E55">
        <v>4</v>
      </c>
      <c r="F55">
        <v>4</v>
      </c>
      <c r="G55">
        <v>4</v>
      </c>
      <c r="H55">
        <v>272.07000000000005</v>
      </c>
      <c r="I55">
        <v>4</v>
      </c>
      <c r="J55">
        <v>3</v>
      </c>
      <c r="K55">
        <v>203.65</v>
      </c>
      <c r="L55">
        <v>533</v>
      </c>
      <c r="M55">
        <v>4</v>
      </c>
    </row>
    <row r="56" spans="1:13" x14ac:dyDescent="0.25">
      <c r="A56">
        <v>55</v>
      </c>
      <c r="B56">
        <v>162.09999999999997</v>
      </c>
      <c r="C56">
        <v>251.98</v>
      </c>
      <c r="D56">
        <v>9</v>
      </c>
      <c r="E56">
        <v>3</v>
      </c>
      <c r="F56">
        <v>0</v>
      </c>
      <c r="G56">
        <v>2</v>
      </c>
      <c r="H56">
        <v>179.39</v>
      </c>
      <c r="I56">
        <v>2</v>
      </c>
      <c r="J56">
        <v>1</v>
      </c>
      <c r="K56">
        <v>156.34000000000003</v>
      </c>
      <c r="L56">
        <v>503</v>
      </c>
      <c r="M56">
        <v>3</v>
      </c>
    </row>
    <row r="57" spans="1:13" x14ac:dyDescent="0.25">
      <c r="A57">
        <v>56</v>
      </c>
      <c r="B57">
        <v>131.00000000000006</v>
      </c>
      <c r="C57">
        <v>349.7</v>
      </c>
      <c r="D57">
        <v>5</v>
      </c>
      <c r="E57">
        <v>1</v>
      </c>
      <c r="F57">
        <v>3</v>
      </c>
      <c r="G57">
        <v>0</v>
      </c>
      <c r="H57">
        <v>174.87000000000003</v>
      </c>
      <c r="I57">
        <v>1</v>
      </c>
      <c r="J57">
        <v>0</v>
      </c>
      <c r="K57">
        <v>131.05000000000007</v>
      </c>
      <c r="L57">
        <v>293</v>
      </c>
      <c r="M57">
        <v>0</v>
      </c>
    </row>
    <row r="58" spans="1:13" x14ac:dyDescent="0.25">
      <c r="A58">
        <v>57</v>
      </c>
      <c r="B58">
        <v>160.84999999999997</v>
      </c>
      <c r="C58">
        <v>255</v>
      </c>
      <c r="D58">
        <v>7</v>
      </c>
      <c r="E58">
        <v>3</v>
      </c>
      <c r="F58">
        <v>0</v>
      </c>
      <c r="G58">
        <v>1</v>
      </c>
      <c r="H58">
        <v>172.01000000000002</v>
      </c>
      <c r="I58">
        <v>1</v>
      </c>
      <c r="J58">
        <v>1</v>
      </c>
      <c r="K58">
        <v>157.16000000000005</v>
      </c>
      <c r="L58">
        <v>417</v>
      </c>
      <c r="M58">
        <v>2</v>
      </c>
    </row>
    <row r="59" spans="1:13" x14ac:dyDescent="0.25">
      <c r="A59">
        <v>58</v>
      </c>
      <c r="B59">
        <v>171.74999999999994</v>
      </c>
      <c r="C59">
        <v>267</v>
      </c>
      <c r="D59">
        <v>9</v>
      </c>
      <c r="E59">
        <v>0</v>
      </c>
      <c r="F59">
        <v>1</v>
      </c>
      <c r="G59">
        <v>2</v>
      </c>
      <c r="H59">
        <v>199.43</v>
      </c>
      <c r="I59">
        <v>3</v>
      </c>
      <c r="J59">
        <v>1</v>
      </c>
      <c r="K59">
        <v>117.69999999999996</v>
      </c>
      <c r="L59">
        <v>623</v>
      </c>
      <c r="M59">
        <v>4</v>
      </c>
    </row>
    <row r="60" spans="1:13" x14ac:dyDescent="0.25">
      <c r="A60">
        <v>59</v>
      </c>
      <c r="B60">
        <v>160.44999999999999</v>
      </c>
      <c r="C60">
        <v>259.25</v>
      </c>
      <c r="D60">
        <v>3</v>
      </c>
      <c r="E60">
        <v>1</v>
      </c>
      <c r="F60">
        <v>1</v>
      </c>
      <c r="G60">
        <v>0</v>
      </c>
      <c r="H60">
        <v>154.77000000000007</v>
      </c>
      <c r="I60">
        <v>0</v>
      </c>
      <c r="J60">
        <v>1</v>
      </c>
      <c r="K60">
        <v>144.08000000000007</v>
      </c>
      <c r="L60">
        <v>247</v>
      </c>
      <c r="M60">
        <v>0</v>
      </c>
    </row>
    <row r="61" spans="1:13" x14ac:dyDescent="0.25">
      <c r="A61">
        <v>60</v>
      </c>
      <c r="B61">
        <v>131.55000000000001</v>
      </c>
      <c r="C61">
        <v>260.75</v>
      </c>
      <c r="D61">
        <v>3</v>
      </c>
      <c r="E61">
        <v>1</v>
      </c>
      <c r="F61">
        <v>1</v>
      </c>
      <c r="G61">
        <v>0</v>
      </c>
      <c r="H61">
        <v>152.6700000000001</v>
      </c>
      <c r="I61">
        <v>0</v>
      </c>
      <c r="J61">
        <v>1</v>
      </c>
      <c r="K61">
        <v>132.86000000000004</v>
      </c>
      <c r="L61">
        <v>237</v>
      </c>
      <c r="M61">
        <v>0</v>
      </c>
    </row>
    <row r="62" spans="1:13" x14ac:dyDescent="0.25">
      <c r="A62">
        <v>61</v>
      </c>
      <c r="B62">
        <v>140.35</v>
      </c>
      <c r="C62">
        <v>254.25</v>
      </c>
      <c r="D62">
        <v>7</v>
      </c>
      <c r="E62">
        <v>2</v>
      </c>
      <c r="F62">
        <v>0</v>
      </c>
      <c r="G62">
        <v>1</v>
      </c>
      <c r="H62">
        <v>175.83999999999997</v>
      </c>
      <c r="I62">
        <v>2</v>
      </c>
      <c r="J62">
        <v>1</v>
      </c>
      <c r="K62">
        <v>147.17999999999998</v>
      </c>
      <c r="L62">
        <v>411</v>
      </c>
      <c r="M62">
        <v>2</v>
      </c>
    </row>
    <row r="63" spans="1:13" x14ac:dyDescent="0.25">
      <c r="A63">
        <v>62</v>
      </c>
      <c r="B63">
        <v>131.35</v>
      </c>
      <c r="C63">
        <v>253</v>
      </c>
      <c r="D63">
        <v>6</v>
      </c>
      <c r="E63">
        <v>2</v>
      </c>
      <c r="F63">
        <v>0</v>
      </c>
      <c r="G63">
        <v>0</v>
      </c>
      <c r="H63">
        <v>175.23999999999998</v>
      </c>
      <c r="I63">
        <v>1</v>
      </c>
      <c r="J63">
        <v>1</v>
      </c>
      <c r="K63">
        <v>148.38000000000002</v>
      </c>
      <c r="L63">
        <v>436</v>
      </c>
      <c r="M63">
        <v>2</v>
      </c>
    </row>
    <row r="64" spans="1:13" x14ac:dyDescent="0.25">
      <c r="A64">
        <v>63</v>
      </c>
      <c r="B64">
        <v>184.45000000000005</v>
      </c>
      <c r="C64">
        <v>258.14999999999998</v>
      </c>
      <c r="D64">
        <v>11</v>
      </c>
      <c r="E64">
        <v>3</v>
      </c>
      <c r="F64">
        <v>1</v>
      </c>
      <c r="G64">
        <v>3</v>
      </c>
      <c r="H64">
        <v>181.79</v>
      </c>
      <c r="I64">
        <v>2</v>
      </c>
      <c r="J64">
        <v>2</v>
      </c>
      <c r="K64">
        <v>158.34000000000003</v>
      </c>
      <c r="L64">
        <v>474</v>
      </c>
      <c r="M64">
        <v>3</v>
      </c>
    </row>
    <row r="65" spans="1:13" x14ac:dyDescent="0.25">
      <c r="A65">
        <v>64</v>
      </c>
      <c r="B65">
        <v>175.54999999999998</v>
      </c>
      <c r="C65">
        <v>254.5</v>
      </c>
      <c r="D65">
        <v>5</v>
      </c>
      <c r="E65">
        <v>2</v>
      </c>
      <c r="F65">
        <v>0</v>
      </c>
      <c r="G65">
        <v>0</v>
      </c>
      <c r="H65">
        <v>172.55999999999997</v>
      </c>
      <c r="I65">
        <v>1</v>
      </c>
      <c r="J65">
        <v>1</v>
      </c>
      <c r="K65">
        <v>153.29999999999998</v>
      </c>
      <c r="L65">
        <v>380</v>
      </c>
      <c r="M65">
        <v>1</v>
      </c>
    </row>
    <row r="66" spans="1:13" x14ac:dyDescent="0.25">
      <c r="A66">
        <v>65</v>
      </c>
      <c r="B66">
        <v>113.85000000000004</v>
      </c>
      <c r="C66">
        <v>261.14999999999986</v>
      </c>
      <c r="D66">
        <v>7</v>
      </c>
      <c r="E66">
        <v>0</v>
      </c>
      <c r="F66">
        <v>1</v>
      </c>
      <c r="G66">
        <v>1</v>
      </c>
      <c r="H66">
        <v>186.44</v>
      </c>
      <c r="I66">
        <v>2</v>
      </c>
      <c r="J66">
        <v>0</v>
      </c>
      <c r="K66">
        <v>101.85999999999996</v>
      </c>
      <c r="L66">
        <v>546</v>
      </c>
      <c r="M66">
        <v>4</v>
      </c>
    </row>
    <row r="67" spans="1:13" x14ac:dyDescent="0.25">
      <c r="A67">
        <v>66</v>
      </c>
      <c r="B67">
        <v>116.19999999999999</v>
      </c>
      <c r="C67">
        <v>267.9500000000001</v>
      </c>
      <c r="D67">
        <v>7</v>
      </c>
      <c r="E67">
        <v>0</v>
      </c>
      <c r="F67">
        <v>1</v>
      </c>
      <c r="G67">
        <v>1</v>
      </c>
      <c r="H67">
        <v>227.97000000000003</v>
      </c>
      <c r="I67">
        <v>4</v>
      </c>
      <c r="J67">
        <v>0</v>
      </c>
      <c r="K67">
        <v>109.08000000000004</v>
      </c>
      <c r="L67">
        <v>428</v>
      </c>
      <c r="M67">
        <v>2</v>
      </c>
    </row>
    <row r="68" spans="1:13" x14ac:dyDescent="0.25">
      <c r="A68">
        <v>67</v>
      </c>
      <c r="B68">
        <v>660.19999999999959</v>
      </c>
      <c r="C68">
        <v>344.99999999999989</v>
      </c>
      <c r="D68">
        <v>16</v>
      </c>
      <c r="E68">
        <v>4</v>
      </c>
      <c r="F68">
        <v>3</v>
      </c>
      <c r="G68">
        <v>4</v>
      </c>
      <c r="H68">
        <v>193.05999999999989</v>
      </c>
      <c r="I68">
        <v>3</v>
      </c>
      <c r="J68">
        <v>4</v>
      </c>
      <c r="K68">
        <v>183.29999999999987</v>
      </c>
      <c r="L68">
        <v>429</v>
      </c>
      <c r="M68">
        <v>2</v>
      </c>
    </row>
    <row r="69" spans="1:13" x14ac:dyDescent="0.25">
      <c r="A69">
        <v>68</v>
      </c>
      <c r="B69">
        <v>630.34999999999945</v>
      </c>
      <c r="C69">
        <v>619.65</v>
      </c>
      <c r="D69">
        <v>17</v>
      </c>
      <c r="E69">
        <v>4</v>
      </c>
      <c r="F69">
        <v>4</v>
      </c>
      <c r="G69">
        <v>4</v>
      </c>
      <c r="H69">
        <v>189.66999999999993</v>
      </c>
      <c r="I69">
        <v>3</v>
      </c>
      <c r="J69">
        <v>4</v>
      </c>
      <c r="K69">
        <v>185.23999999999995</v>
      </c>
      <c r="L69">
        <v>448</v>
      </c>
      <c r="M69">
        <v>2</v>
      </c>
    </row>
    <row r="70" spans="1:13" x14ac:dyDescent="0.25">
      <c r="A70">
        <v>69</v>
      </c>
      <c r="B70">
        <v>490.35000000000014</v>
      </c>
      <c r="C70">
        <v>297.5</v>
      </c>
      <c r="D70">
        <v>14</v>
      </c>
      <c r="E70">
        <v>1</v>
      </c>
      <c r="F70">
        <v>2</v>
      </c>
      <c r="G70">
        <v>3</v>
      </c>
      <c r="H70">
        <v>209.53999999999988</v>
      </c>
      <c r="I70">
        <v>4</v>
      </c>
      <c r="J70">
        <v>3</v>
      </c>
      <c r="K70">
        <v>141.73999999999995</v>
      </c>
      <c r="L70">
        <v>649</v>
      </c>
      <c r="M70">
        <v>4</v>
      </c>
    </row>
    <row r="71" spans="1:13" x14ac:dyDescent="0.25">
      <c r="A71">
        <v>70</v>
      </c>
      <c r="B71">
        <v>560.25</v>
      </c>
      <c r="C71">
        <v>387.89999999999992</v>
      </c>
      <c r="D71">
        <v>16</v>
      </c>
      <c r="E71">
        <v>3</v>
      </c>
      <c r="F71">
        <v>3</v>
      </c>
      <c r="G71">
        <v>4</v>
      </c>
      <c r="H71">
        <v>242.42000000000013</v>
      </c>
      <c r="I71">
        <v>4</v>
      </c>
      <c r="J71">
        <v>4</v>
      </c>
      <c r="K71">
        <v>171.87000000000015</v>
      </c>
      <c r="L71">
        <v>388</v>
      </c>
      <c r="M71">
        <v>2</v>
      </c>
    </row>
    <row r="72" spans="1:13" x14ac:dyDescent="0.25">
      <c r="A72">
        <v>71</v>
      </c>
      <c r="B72">
        <v>460.54999999999995</v>
      </c>
      <c r="C72">
        <v>555.54999999999995</v>
      </c>
      <c r="D72">
        <v>15</v>
      </c>
      <c r="E72">
        <v>4</v>
      </c>
      <c r="F72">
        <v>4</v>
      </c>
      <c r="G72">
        <v>4</v>
      </c>
      <c r="H72">
        <v>331.38000000000011</v>
      </c>
      <c r="I72">
        <v>4</v>
      </c>
      <c r="J72">
        <v>3</v>
      </c>
      <c r="K72">
        <v>270.48000000000008</v>
      </c>
      <c r="L72">
        <v>265</v>
      </c>
      <c r="M72">
        <v>0</v>
      </c>
    </row>
    <row r="73" spans="1:13" x14ac:dyDescent="0.25">
      <c r="A73">
        <v>72</v>
      </c>
      <c r="B73">
        <v>193.05</v>
      </c>
      <c r="C73">
        <v>254.25</v>
      </c>
      <c r="D73">
        <v>8</v>
      </c>
      <c r="E73">
        <v>3</v>
      </c>
      <c r="F73">
        <v>0</v>
      </c>
      <c r="G73">
        <v>1</v>
      </c>
      <c r="H73">
        <v>172.83999999999997</v>
      </c>
      <c r="I73">
        <v>1</v>
      </c>
      <c r="J73">
        <v>2</v>
      </c>
      <c r="K73">
        <v>159.47999999999999</v>
      </c>
      <c r="L73">
        <v>401</v>
      </c>
      <c r="M73">
        <v>2</v>
      </c>
    </row>
    <row r="74" spans="1:13" x14ac:dyDescent="0.25">
      <c r="A74">
        <v>73</v>
      </c>
      <c r="B74">
        <v>249.5</v>
      </c>
      <c r="C74">
        <v>259</v>
      </c>
      <c r="D74">
        <v>5</v>
      </c>
      <c r="E74">
        <v>2</v>
      </c>
      <c r="F74">
        <v>1</v>
      </c>
      <c r="G74">
        <v>0</v>
      </c>
      <c r="H74">
        <v>155.12000000000006</v>
      </c>
      <c r="I74">
        <v>0</v>
      </c>
      <c r="J74">
        <v>2</v>
      </c>
      <c r="K74">
        <v>152.60000000000008</v>
      </c>
      <c r="L74">
        <v>249</v>
      </c>
      <c r="M74">
        <v>0</v>
      </c>
    </row>
    <row r="75" spans="1:13" x14ac:dyDescent="0.25">
      <c r="A75">
        <v>74</v>
      </c>
      <c r="B75">
        <v>211.09999999999997</v>
      </c>
      <c r="C75">
        <v>256.75</v>
      </c>
      <c r="D75">
        <v>4</v>
      </c>
      <c r="E75">
        <v>2</v>
      </c>
      <c r="F75">
        <v>0</v>
      </c>
      <c r="G75">
        <v>0</v>
      </c>
      <c r="H75">
        <v>161.91000000000003</v>
      </c>
      <c r="I75">
        <v>0</v>
      </c>
      <c r="J75">
        <v>2</v>
      </c>
      <c r="K75">
        <v>151.72000000000011</v>
      </c>
      <c r="L75">
        <v>292</v>
      </c>
      <c r="M75">
        <v>0</v>
      </c>
    </row>
    <row r="76" spans="1:13" x14ac:dyDescent="0.25">
      <c r="A76">
        <v>75</v>
      </c>
      <c r="B76">
        <v>109.25000000000004</v>
      </c>
      <c r="C76">
        <v>246.75</v>
      </c>
      <c r="D76">
        <v>8</v>
      </c>
      <c r="E76">
        <v>1</v>
      </c>
      <c r="F76">
        <v>0</v>
      </c>
      <c r="G76">
        <v>1</v>
      </c>
      <c r="H76">
        <v>198.76</v>
      </c>
      <c r="I76">
        <v>3</v>
      </c>
      <c r="J76">
        <v>0</v>
      </c>
      <c r="K76">
        <v>124.56000000000002</v>
      </c>
      <c r="L76">
        <v>639</v>
      </c>
      <c r="M76">
        <v>4</v>
      </c>
    </row>
    <row r="77" spans="1:13" x14ac:dyDescent="0.25">
      <c r="A77">
        <v>76</v>
      </c>
      <c r="B77">
        <v>188.04999999999993</v>
      </c>
      <c r="C77">
        <v>258.25</v>
      </c>
      <c r="D77">
        <v>5</v>
      </c>
      <c r="E77">
        <v>2</v>
      </c>
      <c r="F77">
        <v>1</v>
      </c>
      <c r="G77">
        <v>0</v>
      </c>
      <c r="H77">
        <v>156.67000000000004</v>
      </c>
      <c r="I77">
        <v>0</v>
      </c>
      <c r="J77">
        <v>2</v>
      </c>
      <c r="K77">
        <v>149.06000000000009</v>
      </c>
      <c r="L77">
        <v>283</v>
      </c>
      <c r="M77">
        <v>0</v>
      </c>
    </row>
    <row r="78" spans="1:13" x14ac:dyDescent="0.25">
      <c r="A78">
        <v>77</v>
      </c>
      <c r="B78">
        <v>230.94999999999996</v>
      </c>
      <c r="C78">
        <v>248.75</v>
      </c>
      <c r="D78">
        <v>12</v>
      </c>
      <c r="E78">
        <v>4</v>
      </c>
      <c r="F78">
        <v>0</v>
      </c>
      <c r="G78">
        <v>3</v>
      </c>
      <c r="H78">
        <v>187.84</v>
      </c>
      <c r="I78">
        <v>2</v>
      </c>
      <c r="J78">
        <v>2</v>
      </c>
      <c r="K78">
        <v>174.83999999999997</v>
      </c>
      <c r="L78">
        <v>557</v>
      </c>
      <c r="M78">
        <v>4</v>
      </c>
    </row>
    <row r="79" spans="1:13" x14ac:dyDescent="0.25">
      <c r="A79">
        <v>78</v>
      </c>
      <c r="B79">
        <v>204.94999999999996</v>
      </c>
      <c r="C79">
        <v>257.25</v>
      </c>
      <c r="D79">
        <v>4</v>
      </c>
      <c r="E79">
        <v>2</v>
      </c>
      <c r="F79">
        <v>0</v>
      </c>
      <c r="G79">
        <v>0</v>
      </c>
      <c r="H79">
        <v>161.21000000000004</v>
      </c>
      <c r="I79">
        <v>0</v>
      </c>
      <c r="J79">
        <v>2</v>
      </c>
      <c r="K79">
        <v>151.4800000000001</v>
      </c>
      <c r="L79">
        <v>267</v>
      </c>
      <c r="M79">
        <v>0</v>
      </c>
    </row>
    <row r="80" spans="1:13" x14ac:dyDescent="0.25">
      <c r="A80">
        <v>79</v>
      </c>
      <c r="B80">
        <v>149.65</v>
      </c>
      <c r="C80">
        <v>356.29999999999995</v>
      </c>
      <c r="D80">
        <v>9</v>
      </c>
      <c r="E80">
        <v>2</v>
      </c>
      <c r="F80">
        <v>3</v>
      </c>
      <c r="G80">
        <v>2</v>
      </c>
      <c r="H80">
        <v>172.55999999999997</v>
      </c>
      <c r="I80">
        <v>1</v>
      </c>
      <c r="J80">
        <v>1</v>
      </c>
      <c r="K80">
        <v>147.29999999999998</v>
      </c>
      <c r="L80">
        <v>393</v>
      </c>
      <c r="M80">
        <v>2</v>
      </c>
    </row>
    <row r="81" spans="1:13" x14ac:dyDescent="0.25">
      <c r="A81">
        <v>80</v>
      </c>
      <c r="B81">
        <v>178.1</v>
      </c>
      <c r="C81">
        <v>294.25</v>
      </c>
      <c r="D81">
        <v>8</v>
      </c>
      <c r="E81">
        <v>2</v>
      </c>
      <c r="F81">
        <v>2</v>
      </c>
      <c r="G81">
        <v>1</v>
      </c>
      <c r="H81">
        <v>172.83999999999997</v>
      </c>
      <c r="I81">
        <v>1</v>
      </c>
      <c r="J81">
        <v>1</v>
      </c>
      <c r="K81">
        <v>153.38</v>
      </c>
      <c r="L81">
        <v>398</v>
      </c>
      <c r="M81">
        <v>2</v>
      </c>
    </row>
    <row r="82" spans="1:13" x14ac:dyDescent="0.25">
      <c r="A82">
        <v>81</v>
      </c>
      <c r="B82">
        <v>450.85</v>
      </c>
      <c r="C82">
        <v>355.24999999999983</v>
      </c>
      <c r="D82">
        <v>13</v>
      </c>
      <c r="E82">
        <v>1</v>
      </c>
      <c r="F82">
        <v>3</v>
      </c>
      <c r="G82">
        <v>3</v>
      </c>
      <c r="H82">
        <v>242.13000000000017</v>
      </c>
      <c r="I82">
        <v>4</v>
      </c>
      <c r="J82">
        <v>3</v>
      </c>
      <c r="K82">
        <v>131.83999999999997</v>
      </c>
      <c r="L82">
        <v>383</v>
      </c>
      <c r="M82">
        <v>2</v>
      </c>
    </row>
    <row r="83" spans="1:13" x14ac:dyDescent="0.25">
      <c r="A83">
        <v>82</v>
      </c>
      <c r="B83">
        <v>618.79999999999973</v>
      </c>
      <c r="C83">
        <v>479.00000000000011</v>
      </c>
      <c r="D83">
        <v>18</v>
      </c>
      <c r="E83">
        <v>4</v>
      </c>
      <c r="F83">
        <v>4</v>
      </c>
      <c r="G83">
        <v>4</v>
      </c>
      <c r="H83">
        <v>199.31000000000017</v>
      </c>
      <c r="I83">
        <v>3</v>
      </c>
      <c r="J83">
        <v>4</v>
      </c>
      <c r="K83">
        <v>276.91000000000008</v>
      </c>
      <c r="L83">
        <v>507</v>
      </c>
      <c r="M83">
        <v>3</v>
      </c>
    </row>
    <row r="84" spans="1:13" x14ac:dyDescent="0.25">
      <c r="A84">
        <v>83</v>
      </c>
      <c r="B84">
        <v>721.20000000000016</v>
      </c>
      <c r="C84">
        <v>599.0500000000003</v>
      </c>
      <c r="D84">
        <v>18</v>
      </c>
      <c r="E84">
        <v>4</v>
      </c>
      <c r="F84">
        <v>4</v>
      </c>
      <c r="G84">
        <v>4</v>
      </c>
      <c r="H84">
        <v>199.07999999999984</v>
      </c>
      <c r="I84">
        <v>3</v>
      </c>
      <c r="J84">
        <v>4</v>
      </c>
      <c r="K84">
        <v>186.06999999999996</v>
      </c>
      <c r="L84">
        <v>512</v>
      </c>
      <c r="M84">
        <v>3</v>
      </c>
    </row>
    <row r="85" spans="1:13" x14ac:dyDescent="0.25">
      <c r="A85">
        <v>84</v>
      </c>
      <c r="B85">
        <v>644.39999999999975</v>
      </c>
      <c r="C85">
        <v>361.04999999999984</v>
      </c>
      <c r="D85">
        <v>17</v>
      </c>
      <c r="E85">
        <v>4</v>
      </c>
      <c r="F85">
        <v>3</v>
      </c>
      <c r="G85">
        <v>4</v>
      </c>
      <c r="H85">
        <v>191.37999999999997</v>
      </c>
      <c r="I85">
        <v>3</v>
      </c>
      <c r="J85">
        <v>4</v>
      </c>
      <c r="K85">
        <v>179.88999999999993</v>
      </c>
      <c r="L85">
        <v>471</v>
      </c>
      <c r="M85">
        <v>3</v>
      </c>
    </row>
    <row r="86" spans="1:13" x14ac:dyDescent="0.25">
      <c r="A86">
        <v>85</v>
      </c>
      <c r="B86">
        <v>525.94999999999993</v>
      </c>
      <c r="C86">
        <v>306.25</v>
      </c>
      <c r="D86">
        <v>11</v>
      </c>
      <c r="E86">
        <v>4</v>
      </c>
      <c r="F86">
        <v>2</v>
      </c>
      <c r="G86">
        <v>3</v>
      </c>
      <c r="H86">
        <v>172.89</v>
      </c>
      <c r="I86">
        <v>1</v>
      </c>
      <c r="J86">
        <v>4</v>
      </c>
      <c r="K86">
        <v>184.9</v>
      </c>
      <c r="L86">
        <v>305</v>
      </c>
      <c r="M86">
        <v>0</v>
      </c>
    </row>
    <row r="87" spans="1:13" x14ac:dyDescent="0.25">
      <c r="A87">
        <v>86</v>
      </c>
      <c r="B87">
        <v>497.8</v>
      </c>
      <c r="C87">
        <v>409.39999999999986</v>
      </c>
      <c r="D87">
        <v>20</v>
      </c>
      <c r="E87">
        <v>4</v>
      </c>
      <c r="F87">
        <v>4</v>
      </c>
      <c r="G87">
        <v>4</v>
      </c>
      <c r="H87">
        <v>298.58000000000015</v>
      </c>
      <c r="I87">
        <v>4</v>
      </c>
      <c r="J87">
        <v>4</v>
      </c>
      <c r="K87">
        <v>174.3899999999999</v>
      </c>
      <c r="L87">
        <v>673</v>
      </c>
      <c r="M87">
        <v>4</v>
      </c>
    </row>
    <row r="88" spans="1:13" x14ac:dyDescent="0.25">
      <c r="A88">
        <v>87</v>
      </c>
      <c r="B88">
        <v>94.100000000000094</v>
      </c>
      <c r="C88">
        <v>488.10000000000019</v>
      </c>
      <c r="D88">
        <v>9</v>
      </c>
      <c r="E88">
        <v>1</v>
      </c>
      <c r="F88">
        <v>4</v>
      </c>
      <c r="G88">
        <v>2</v>
      </c>
      <c r="H88">
        <v>179.90999999999985</v>
      </c>
      <c r="I88">
        <v>2</v>
      </c>
      <c r="J88">
        <v>0</v>
      </c>
      <c r="K88">
        <v>133.28999999999994</v>
      </c>
      <c r="L88">
        <v>448</v>
      </c>
      <c r="M88">
        <v>2</v>
      </c>
    </row>
    <row r="89" spans="1:13" x14ac:dyDescent="0.25">
      <c r="A89">
        <v>88</v>
      </c>
      <c r="B89">
        <v>77.25</v>
      </c>
      <c r="C89">
        <v>348.95000000000016</v>
      </c>
      <c r="D89">
        <v>10</v>
      </c>
      <c r="E89">
        <v>0</v>
      </c>
      <c r="F89">
        <v>3</v>
      </c>
      <c r="G89">
        <v>2</v>
      </c>
      <c r="H89">
        <v>195.56</v>
      </c>
      <c r="I89">
        <v>3</v>
      </c>
      <c r="J89">
        <v>0</v>
      </c>
      <c r="K89">
        <v>107.47999999999996</v>
      </c>
      <c r="L89">
        <v>577</v>
      </c>
      <c r="M89">
        <v>4</v>
      </c>
    </row>
    <row r="90" spans="1:13" x14ac:dyDescent="0.25">
      <c r="A90">
        <v>89</v>
      </c>
      <c r="B90">
        <v>100.7</v>
      </c>
      <c r="C90">
        <v>251.25999999999988</v>
      </c>
      <c r="D90">
        <v>7</v>
      </c>
      <c r="E90">
        <v>0</v>
      </c>
      <c r="F90">
        <v>0</v>
      </c>
      <c r="G90">
        <v>1</v>
      </c>
      <c r="H90">
        <v>201.04000000000002</v>
      </c>
      <c r="I90">
        <v>3</v>
      </c>
      <c r="J90">
        <v>0</v>
      </c>
      <c r="K90">
        <v>110.79999999999995</v>
      </c>
      <c r="L90">
        <v>645</v>
      </c>
      <c r="M90">
        <v>4</v>
      </c>
    </row>
    <row r="91" spans="1:13" x14ac:dyDescent="0.25">
      <c r="A91">
        <v>90</v>
      </c>
      <c r="B91">
        <v>180.54999999999998</v>
      </c>
      <c r="C91">
        <v>278.5</v>
      </c>
      <c r="D91">
        <v>8</v>
      </c>
      <c r="E91">
        <v>2</v>
      </c>
      <c r="F91">
        <v>2</v>
      </c>
      <c r="G91">
        <v>1</v>
      </c>
      <c r="H91">
        <v>172.55999999999997</v>
      </c>
      <c r="I91">
        <v>1</v>
      </c>
      <c r="J91">
        <v>2</v>
      </c>
      <c r="K91">
        <v>153.29999999999998</v>
      </c>
      <c r="L91">
        <v>380</v>
      </c>
      <c r="M91">
        <v>1</v>
      </c>
    </row>
    <row r="92" spans="1:13" x14ac:dyDescent="0.25">
      <c r="A92">
        <v>91</v>
      </c>
      <c r="B92">
        <v>111.2</v>
      </c>
      <c r="C92">
        <v>287.19999999999993</v>
      </c>
      <c r="D92">
        <v>10</v>
      </c>
      <c r="E92">
        <v>0</v>
      </c>
      <c r="F92">
        <v>2</v>
      </c>
      <c r="G92">
        <v>2</v>
      </c>
      <c r="H92">
        <v>208.08999999999992</v>
      </c>
      <c r="I92">
        <v>4</v>
      </c>
      <c r="J92">
        <v>0</v>
      </c>
      <c r="K92">
        <v>114.96000000000004</v>
      </c>
      <c r="L92">
        <v>762</v>
      </c>
      <c r="M92">
        <v>4</v>
      </c>
    </row>
    <row r="93" spans="1:13" x14ac:dyDescent="0.25">
      <c r="A93">
        <v>92</v>
      </c>
      <c r="B93">
        <v>129</v>
      </c>
      <c r="C93">
        <v>295.5</v>
      </c>
      <c r="D93">
        <v>5</v>
      </c>
      <c r="E93">
        <v>1</v>
      </c>
      <c r="F93">
        <v>2</v>
      </c>
      <c r="G93">
        <v>0</v>
      </c>
      <c r="H93">
        <v>169.55999999999997</v>
      </c>
      <c r="I93">
        <v>1</v>
      </c>
      <c r="J93">
        <v>0</v>
      </c>
      <c r="K93">
        <v>145.5</v>
      </c>
      <c r="L93">
        <v>347</v>
      </c>
      <c r="M93">
        <v>1</v>
      </c>
    </row>
    <row r="94" spans="1:13" x14ac:dyDescent="0.25">
      <c r="A94">
        <v>93</v>
      </c>
      <c r="B94">
        <v>181.25</v>
      </c>
      <c r="C94">
        <v>253</v>
      </c>
      <c r="D94">
        <v>9</v>
      </c>
      <c r="E94">
        <v>3</v>
      </c>
      <c r="F94">
        <v>0</v>
      </c>
      <c r="G94">
        <v>2</v>
      </c>
      <c r="H94">
        <v>181.7</v>
      </c>
      <c r="I94">
        <v>2</v>
      </c>
      <c r="J94">
        <v>2</v>
      </c>
      <c r="K94">
        <v>154.85999999999996</v>
      </c>
      <c r="L94">
        <v>420</v>
      </c>
      <c r="M94">
        <v>2</v>
      </c>
    </row>
    <row r="95" spans="1:13" x14ac:dyDescent="0.25">
      <c r="A95">
        <v>94</v>
      </c>
      <c r="B95">
        <v>222.70000000000005</v>
      </c>
      <c r="C95">
        <v>337.6500000000002</v>
      </c>
      <c r="D95">
        <v>8</v>
      </c>
      <c r="E95">
        <v>3</v>
      </c>
      <c r="F95">
        <v>3</v>
      </c>
      <c r="G95">
        <v>1</v>
      </c>
      <c r="H95">
        <v>158.21999999999994</v>
      </c>
      <c r="I95">
        <v>0</v>
      </c>
      <c r="J95">
        <v>2</v>
      </c>
      <c r="K95">
        <v>155.25000000000006</v>
      </c>
      <c r="L95">
        <v>275</v>
      </c>
      <c r="M95">
        <v>0</v>
      </c>
    </row>
    <row r="96" spans="1:13" x14ac:dyDescent="0.25">
      <c r="A96">
        <v>95</v>
      </c>
      <c r="B96">
        <v>125.65</v>
      </c>
      <c r="C96">
        <v>388.29999999999995</v>
      </c>
      <c r="D96">
        <v>5</v>
      </c>
      <c r="E96">
        <v>1</v>
      </c>
      <c r="F96">
        <v>3</v>
      </c>
      <c r="G96">
        <v>0</v>
      </c>
      <c r="H96">
        <v>165.05999999999997</v>
      </c>
      <c r="I96">
        <v>0</v>
      </c>
      <c r="J96">
        <v>0</v>
      </c>
      <c r="K96">
        <v>140.8000000000001</v>
      </c>
      <c r="L96">
        <v>318</v>
      </c>
      <c r="M96">
        <v>1</v>
      </c>
    </row>
    <row r="97" spans="1:13" x14ac:dyDescent="0.25">
      <c r="A97">
        <v>96</v>
      </c>
      <c r="B97">
        <v>579.4</v>
      </c>
      <c r="C97">
        <v>298.7</v>
      </c>
      <c r="D97">
        <v>15</v>
      </c>
      <c r="E97">
        <v>1</v>
      </c>
      <c r="F97">
        <v>2</v>
      </c>
      <c r="G97">
        <v>4</v>
      </c>
      <c r="H97">
        <v>221.04000000000008</v>
      </c>
      <c r="I97">
        <v>4</v>
      </c>
      <c r="J97">
        <v>4</v>
      </c>
      <c r="K97">
        <v>121.82999999999993</v>
      </c>
      <c r="L97">
        <v>705</v>
      </c>
      <c r="M97">
        <v>4</v>
      </c>
    </row>
    <row r="98" spans="1:13" x14ac:dyDescent="0.25">
      <c r="A98">
        <v>97</v>
      </c>
      <c r="B98">
        <v>436.60000000000014</v>
      </c>
      <c r="C98">
        <v>340.19999999999987</v>
      </c>
      <c r="D98">
        <v>14</v>
      </c>
      <c r="E98">
        <v>3</v>
      </c>
      <c r="F98">
        <v>3</v>
      </c>
      <c r="G98">
        <v>3</v>
      </c>
      <c r="H98">
        <v>188.38999999999993</v>
      </c>
      <c r="I98">
        <v>2</v>
      </c>
      <c r="J98">
        <v>3</v>
      </c>
      <c r="K98">
        <v>154.79</v>
      </c>
      <c r="L98">
        <v>491</v>
      </c>
      <c r="M98">
        <v>3</v>
      </c>
    </row>
    <row r="99" spans="1:13" x14ac:dyDescent="0.25">
      <c r="A99">
        <v>98</v>
      </c>
      <c r="B99">
        <v>506.00000000000006</v>
      </c>
      <c r="C99">
        <v>498.59999999999997</v>
      </c>
      <c r="D99">
        <v>18</v>
      </c>
      <c r="E99">
        <v>4</v>
      </c>
      <c r="F99">
        <v>4</v>
      </c>
      <c r="G99">
        <v>4</v>
      </c>
      <c r="H99">
        <v>202.5200000000001</v>
      </c>
      <c r="I99">
        <v>3</v>
      </c>
      <c r="J99">
        <v>4</v>
      </c>
      <c r="K99">
        <v>198.86999999999995</v>
      </c>
      <c r="L99">
        <v>483</v>
      </c>
      <c r="M99">
        <v>3</v>
      </c>
    </row>
    <row r="100" spans="1:13" x14ac:dyDescent="0.25">
      <c r="A100">
        <v>99</v>
      </c>
      <c r="B100">
        <v>644.39999999999975</v>
      </c>
      <c r="C100">
        <v>361.04999999999984</v>
      </c>
      <c r="D100">
        <v>17</v>
      </c>
      <c r="E100">
        <v>4</v>
      </c>
      <c r="F100">
        <v>3</v>
      </c>
      <c r="G100">
        <v>4</v>
      </c>
      <c r="H100">
        <v>191.37999999999997</v>
      </c>
      <c r="I100">
        <v>3</v>
      </c>
      <c r="J100">
        <v>4</v>
      </c>
      <c r="K100">
        <v>179.88999999999993</v>
      </c>
      <c r="L100">
        <v>471</v>
      </c>
      <c r="M100">
        <v>3</v>
      </c>
    </row>
    <row r="101" spans="1:13" x14ac:dyDescent="0.25">
      <c r="A101">
        <v>100</v>
      </c>
      <c r="B101">
        <v>525.94999999999993</v>
      </c>
      <c r="C101">
        <v>306.25</v>
      </c>
      <c r="D101">
        <v>11</v>
      </c>
      <c r="E101">
        <v>4</v>
      </c>
      <c r="F101">
        <v>2</v>
      </c>
      <c r="G101">
        <v>3</v>
      </c>
      <c r="H101">
        <v>172.89</v>
      </c>
      <c r="I101">
        <v>1</v>
      </c>
      <c r="J101">
        <v>4</v>
      </c>
      <c r="K101">
        <v>184.9</v>
      </c>
      <c r="L101">
        <v>305</v>
      </c>
      <c r="M101">
        <v>0</v>
      </c>
    </row>
    <row r="102" spans="1:13" x14ac:dyDescent="0.25">
      <c r="A102">
        <v>101</v>
      </c>
      <c r="B102">
        <v>497.8</v>
      </c>
      <c r="C102">
        <v>409.39999999999986</v>
      </c>
      <c r="D102">
        <v>20</v>
      </c>
      <c r="E102">
        <v>4</v>
      </c>
      <c r="F102">
        <v>4</v>
      </c>
      <c r="G102">
        <v>4</v>
      </c>
      <c r="H102">
        <v>298.58000000000015</v>
      </c>
      <c r="I102">
        <v>4</v>
      </c>
      <c r="J102">
        <v>4</v>
      </c>
      <c r="K102">
        <v>174.3899999999999</v>
      </c>
      <c r="L102">
        <v>673</v>
      </c>
      <c r="M102">
        <v>4</v>
      </c>
    </row>
    <row r="103" spans="1:13" x14ac:dyDescent="0.25">
      <c r="A103">
        <v>102</v>
      </c>
      <c r="B103">
        <v>94.100000000000094</v>
      </c>
      <c r="C103">
        <v>488.10000000000019</v>
      </c>
      <c r="D103">
        <v>9</v>
      </c>
      <c r="E103">
        <v>1</v>
      </c>
      <c r="F103">
        <v>4</v>
      </c>
      <c r="G103">
        <v>2</v>
      </c>
      <c r="H103">
        <v>179.90999999999985</v>
      </c>
      <c r="I103">
        <v>2</v>
      </c>
      <c r="J103">
        <v>0</v>
      </c>
      <c r="K103">
        <v>133.28999999999994</v>
      </c>
      <c r="L103">
        <v>448</v>
      </c>
      <c r="M103">
        <v>2</v>
      </c>
    </row>
    <row r="104" spans="1:13" x14ac:dyDescent="0.25">
      <c r="A104">
        <v>103</v>
      </c>
      <c r="B104">
        <v>77.25</v>
      </c>
      <c r="C104">
        <v>348.95000000000016</v>
      </c>
      <c r="D104">
        <v>10</v>
      </c>
      <c r="E104">
        <v>0</v>
      </c>
      <c r="F104">
        <v>3</v>
      </c>
      <c r="G104">
        <v>2</v>
      </c>
      <c r="H104">
        <v>195.56</v>
      </c>
      <c r="I104">
        <v>3</v>
      </c>
      <c r="J104">
        <v>0</v>
      </c>
      <c r="K104">
        <v>107.47999999999996</v>
      </c>
      <c r="L104">
        <v>577</v>
      </c>
      <c r="M104">
        <v>4</v>
      </c>
    </row>
    <row r="105" spans="1:13" x14ac:dyDescent="0.25">
      <c r="A105">
        <v>104</v>
      </c>
      <c r="B105">
        <v>100.7</v>
      </c>
      <c r="C105">
        <v>251.25999999999988</v>
      </c>
      <c r="D105">
        <v>7</v>
      </c>
      <c r="E105">
        <v>0</v>
      </c>
      <c r="F105">
        <v>0</v>
      </c>
      <c r="G105">
        <v>1</v>
      </c>
      <c r="H105">
        <v>201.04000000000002</v>
      </c>
      <c r="I105">
        <v>3</v>
      </c>
      <c r="J105">
        <v>0</v>
      </c>
      <c r="K105">
        <v>110.79999999999995</v>
      </c>
      <c r="L105">
        <v>645</v>
      </c>
      <c r="M105">
        <v>4</v>
      </c>
    </row>
    <row r="106" spans="1:13" x14ac:dyDescent="0.25">
      <c r="A106">
        <v>105</v>
      </c>
      <c r="B106">
        <v>180.54999999999998</v>
      </c>
      <c r="C106">
        <v>278.5</v>
      </c>
      <c r="D106">
        <v>8</v>
      </c>
      <c r="E106">
        <v>2</v>
      </c>
      <c r="F106">
        <v>2</v>
      </c>
      <c r="G106">
        <v>1</v>
      </c>
      <c r="H106">
        <v>172.55999999999997</v>
      </c>
      <c r="I106">
        <v>1</v>
      </c>
      <c r="J106">
        <v>2</v>
      </c>
      <c r="K106">
        <v>153.29999999999998</v>
      </c>
      <c r="L106">
        <v>380</v>
      </c>
      <c r="M106">
        <v>1</v>
      </c>
    </row>
    <row r="107" spans="1:13" x14ac:dyDescent="0.25">
      <c r="A107">
        <v>106</v>
      </c>
      <c r="B107">
        <v>111.2</v>
      </c>
      <c r="C107">
        <v>287.19999999999993</v>
      </c>
      <c r="D107">
        <v>10</v>
      </c>
      <c r="E107">
        <v>0</v>
      </c>
      <c r="F107">
        <v>2</v>
      </c>
      <c r="G107">
        <v>2</v>
      </c>
      <c r="H107">
        <v>208.08999999999992</v>
      </c>
      <c r="I107">
        <v>4</v>
      </c>
      <c r="J107">
        <v>0</v>
      </c>
      <c r="K107">
        <v>114.96000000000004</v>
      </c>
      <c r="L107">
        <v>762</v>
      </c>
      <c r="M107">
        <v>4</v>
      </c>
    </row>
    <row r="108" spans="1:13" x14ac:dyDescent="0.25">
      <c r="A108">
        <v>107</v>
      </c>
      <c r="B108">
        <v>129</v>
      </c>
      <c r="C108">
        <v>295.5</v>
      </c>
      <c r="D108">
        <v>5</v>
      </c>
      <c r="E108">
        <v>1</v>
      </c>
      <c r="F108">
        <v>2</v>
      </c>
      <c r="G108">
        <v>0</v>
      </c>
      <c r="H108">
        <v>169.55999999999997</v>
      </c>
      <c r="I108">
        <v>1</v>
      </c>
      <c r="J108">
        <v>0</v>
      </c>
      <c r="K108">
        <v>145.5</v>
      </c>
      <c r="L108">
        <v>347</v>
      </c>
      <c r="M108">
        <v>1</v>
      </c>
    </row>
    <row r="109" spans="1:13" x14ac:dyDescent="0.25">
      <c r="A109">
        <v>108</v>
      </c>
      <c r="B109">
        <v>181.25</v>
      </c>
      <c r="C109">
        <v>253</v>
      </c>
      <c r="D109">
        <v>9</v>
      </c>
      <c r="E109">
        <v>3</v>
      </c>
      <c r="F109">
        <v>0</v>
      </c>
      <c r="G109">
        <v>2</v>
      </c>
      <c r="H109">
        <v>181.7</v>
      </c>
      <c r="I109">
        <v>2</v>
      </c>
      <c r="J109">
        <v>2</v>
      </c>
      <c r="K109">
        <v>154.85999999999996</v>
      </c>
      <c r="L109">
        <v>420</v>
      </c>
      <c r="M109">
        <v>2</v>
      </c>
    </row>
    <row r="110" spans="1:13" x14ac:dyDescent="0.25">
      <c r="A110">
        <v>109</v>
      </c>
      <c r="B110">
        <v>222.70000000000005</v>
      </c>
      <c r="C110">
        <v>337.6500000000002</v>
      </c>
      <c r="D110">
        <v>8</v>
      </c>
      <c r="E110">
        <v>3</v>
      </c>
      <c r="F110">
        <v>3</v>
      </c>
      <c r="G110">
        <v>1</v>
      </c>
      <c r="H110">
        <v>158.21999999999994</v>
      </c>
      <c r="I110">
        <v>0</v>
      </c>
      <c r="J110">
        <v>2</v>
      </c>
      <c r="K110">
        <v>155.25000000000006</v>
      </c>
      <c r="L110">
        <v>275</v>
      </c>
      <c r="M110">
        <v>0</v>
      </c>
    </row>
    <row r="111" spans="1:13" x14ac:dyDescent="0.25">
      <c r="A111">
        <v>110</v>
      </c>
      <c r="B111">
        <v>125.65</v>
      </c>
      <c r="C111">
        <v>388.29999999999995</v>
      </c>
      <c r="D111">
        <v>5</v>
      </c>
      <c r="E111">
        <v>1</v>
      </c>
      <c r="F111">
        <v>3</v>
      </c>
      <c r="G111">
        <v>0</v>
      </c>
      <c r="H111">
        <v>165.05999999999997</v>
      </c>
      <c r="I111">
        <v>0</v>
      </c>
      <c r="J111">
        <v>0</v>
      </c>
      <c r="K111">
        <v>140.8000000000001</v>
      </c>
      <c r="L111">
        <v>318</v>
      </c>
      <c r="M111">
        <v>1</v>
      </c>
    </row>
    <row r="112" spans="1:13" x14ac:dyDescent="0.25">
      <c r="A112">
        <v>111</v>
      </c>
      <c r="B112">
        <v>579.4</v>
      </c>
      <c r="C112">
        <v>298.7</v>
      </c>
      <c r="D112">
        <v>15</v>
      </c>
      <c r="E112">
        <v>1</v>
      </c>
      <c r="F112">
        <v>2</v>
      </c>
      <c r="G112">
        <v>4</v>
      </c>
      <c r="H112">
        <v>221.04000000000008</v>
      </c>
      <c r="I112">
        <v>4</v>
      </c>
      <c r="J112">
        <v>4</v>
      </c>
      <c r="K112">
        <v>121.82999999999993</v>
      </c>
      <c r="L112">
        <v>705</v>
      </c>
      <c r="M112">
        <v>4</v>
      </c>
    </row>
    <row r="113" spans="1:13" x14ac:dyDescent="0.25">
      <c r="A113">
        <v>112</v>
      </c>
      <c r="B113">
        <v>436.60000000000014</v>
      </c>
      <c r="C113">
        <v>340.19999999999987</v>
      </c>
      <c r="D113">
        <v>14</v>
      </c>
      <c r="E113">
        <v>3</v>
      </c>
      <c r="F113">
        <v>3</v>
      </c>
      <c r="G113">
        <v>3</v>
      </c>
      <c r="H113">
        <v>188.38999999999993</v>
      </c>
      <c r="I113">
        <v>2</v>
      </c>
      <c r="J113">
        <v>3</v>
      </c>
      <c r="K113">
        <v>154.79</v>
      </c>
      <c r="L113">
        <v>491</v>
      </c>
      <c r="M113">
        <v>3</v>
      </c>
    </row>
    <row r="114" spans="1:13" x14ac:dyDescent="0.25">
      <c r="A114">
        <v>113</v>
      </c>
      <c r="B114">
        <v>506.00000000000006</v>
      </c>
      <c r="C114">
        <v>498.59999999999997</v>
      </c>
      <c r="D114">
        <v>18</v>
      </c>
      <c r="E114">
        <v>4</v>
      </c>
      <c r="F114">
        <v>4</v>
      </c>
      <c r="G114">
        <v>4</v>
      </c>
      <c r="H114">
        <v>202.5200000000001</v>
      </c>
      <c r="I114">
        <v>3</v>
      </c>
      <c r="J114">
        <v>4</v>
      </c>
      <c r="K114">
        <v>198.86999999999995</v>
      </c>
      <c r="L114">
        <v>483</v>
      </c>
      <c r="M114">
        <v>3</v>
      </c>
    </row>
    <row r="115" spans="1:13" x14ac:dyDescent="0.25">
      <c r="A115">
        <v>114</v>
      </c>
      <c r="B115">
        <v>570.4</v>
      </c>
      <c r="C115">
        <v>315.25</v>
      </c>
      <c r="D115">
        <v>15</v>
      </c>
      <c r="E115">
        <v>4</v>
      </c>
      <c r="F115">
        <v>2</v>
      </c>
      <c r="G115">
        <v>4</v>
      </c>
      <c r="H115">
        <v>289.96000000000004</v>
      </c>
      <c r="I115">
        <v>4</v>
      </c>
      <c r="J115">
        <v>4</v>
      </c>
      <c r="K115">
        <v>202.63000000000017</v>
      </c>
      <c r="L115">
        <v>378</v>
      </c>
      <c r="M115">
        <v>1</v>
      </c>
    </row>
    <row r="116" spans="1:13" x14ac:dyDescent="0.25">
      <c r="A116">
        <v>115</v>
      </c>
      <c r="B116">
        <v>634.75</v>
      </c>
      <c r="C116">
        <v>384.35000000000008</v>
      </c>
      <c r="D116">
        <v>11</v>
      </c>
      <c r="E116">
        <v>4</v>
      </c>
      <c r="F116">
        <v>3</v>
      </c>
      <c r="G116">
        <v>3</v>
      </c>
      <c r="H116">
        <v>163.10999999999996</v>
      </c>
      <c r="I116">
        <v>0</v>
      </c>
      <c r="J116">
        <v>4</v>
      </c>
      <c r="K116">
        <v>193.0800000000001</v>
      </c>
      <c r="L116">
        <v>249</v>
      </c>
      <c r="M116">
        <v>0</v>
      </c>
    </row>
    <row r="117" spans="1:13" x14ac:dyDescent="0.25">
      <c r="A117">
        <v>116</v>
      </c>
      <c r="B117">
        <v>488.79999999999995</v>
      </c>
      <c r="C117">
        <v>612.54999999999995</v>
      </c>
      <c r="D117">
        <v>10</v>
      </c>
      <c r="E117">
        <v>0</v>
      </c>
      <c r="F117">
        <v>4</v>
      </c>
      <c r="G117">
        <v>2</v>
      </c>
      <c r="H117">
        <v>181.83999999999997</v>
      </c>
      <c r="I117">
        <v>2</v>
      </c>
      <c r="J117">
        <v>3</v>
      </c>
      <c r="K117">
        <v>97.550000000000011</v>
      </c>
      <c r="L117">
        <v>343</v>
      </c>
      <c r="M117">
        <v>1</v>
      </c>
    </row>
    <row r="118" spans="1:13" x14ac:dyDescent="0.25">
      <c r="A118">
        <v>117</v>
      </c>
      <c r="B118">
        <v>612.54999999999995</v>
      </c>
      <c r="C118">
        <v>362.09999999999957</v>
      </c>
      <c r="D118">
        <v>18</v>
      </c>
      <c r="E118">
        <v>4</v>
      </c>
      <c r="F118">
        <v>3</v>
      </c>
      <c r="G118">
        <v>4</v>
      </c>
      <c r="H118">
        <v>194.59999999999988</v>
      </c>
      <c r="I118">
        <v>3</v>
      </c>
      <c r="J118">
        <v>4</v>
      </c>
      <c r="K118">
        <v>180.60999999999999</v>
      </c>
      <c r="L118">
        <v>534</v>
      </c>
      <c r="M118">
        <v>4</v>
      </c>
    </row>
    <row r="119" spans="1:13" x14ac:dyDescent="0.25">
      <c r="A119">
        <v>118</v>
      </c>
      <c r="B119">
        <v>556.25</v>
      </c>
      <c r="C119">
        <v>425</v>
      </c>
      <c r="D119">
        <v>8</v>
      </c>
      <c r="E119">
        <v>0</v>
      </c>
      <c r="F119">
        <v>4</v>
      </c>
      <c r="G119">
        <v>1</v>
      </c>
      <c r="H119">
        <v>165.50999999999985</v>
      </c>
      <c r="I119">
        <v>0</v>
      </c>
      <c r="J119">
        <v>4</v>
      </c>
      <c r="K119">
        <v>87.619999999999919</v>
      </c>
      <c r="L119">
        <v>246</v>
      </c>
      <c r="M119">
        <v>0</v>
      </c>
    </row>
    <row r="120" spans="1:13" x14ac:dyDescent="0.25">
      <c r="A120">
        <v>119</v>
      </c>
      <c r="B120">
        <v>218.39999999999995</v>
      </c>
      <c r="C120">
        <v>257.5</v>
      </c>
      <c r="D120">
        <v>5</v>
      </c>
      <c r="E120">
        <v>2</v>
      </c>
      <c r="F120">
        <v>1</v>
      </c>
      <c r="G120">
        <v>0</v>
      </c>
      <c r="H120">
        <v>157.22000000000003</v>
      </c>
      <c r="I120">
        <v>0</v>
      </c>
      <c r="J120">
        <v>2</v>
      </c>
      <c r="K120">
        <v>149.12000000000012</v>
      </c>
      <c r="L120">
        <v>269</v>
      </c>
      <c r="M120">
        <v>0</v>
      </c>
    </row>
    <row r="121" spans="1:13" x14ac:dyDescent="0.25">
      <c r="A121">
        <v>120</v>
      </c>
      <c r="B121">
        <v>229.50000000000006</v>
      </c>
      <c r="C121">
        <v>258</v>
      </c>
      <c r="D121">
        <v>8</v>
      </c>
      <c r="E121">
        <v>4</v>
      </c>
      <c r="F121">
        <v>1</v>
      </c>
      <c r="G121">
        <v>1</v>
      </c>
      <c r="H121">
        <v>164.56</v>
      </c>
      <c r="I121">
        <v>0</v>
      </c>
      <c r="J121">
        <v>2</v>
      </c>
      <c r="K121">
        <v>210.96999999999997</v>
      </c>
      <c r="L121">
        <v>327</v>
      </c>
      <c r="M121">
        <v>1</v>
      </c>
    </row>
    <row r="122" spans="1:13" x14ac:dyDescent="0.25">
      <c r="A122">
        <v>121</v>
      </c>
      <c r="B122">
        <v>186.04999999999998</v>
      </c>
      <c r="C122">
        <v>281.5</v>
      </c>
      <c r="D122">
        <v>8</v>
      </c>
      <c r="E122">
        <v>2</v>
      </c>
      <c r="F122">
        <v>2</v>
      </c>
      <c r="G122">
        <v>1</v>
      </c>
      <c r="H122">
        <v>172.55999999999997</v>
      </c>
      <c r="I122">
        <v>1</v>
      </c>
      <c r="J122">
        <v>2</v>
      </c>
      <c r="K122">
        <v>153.29999999999998</v>
      </c>
      <c r="L122">
        <v>380</v>
      </c>
      <c r="M122">
        <v>1</v>
      </c>
    </row>
    <row r="123" spans="1:13" x14ac:dyDescent="0.25">
      <c r="A123">
        <v>122</v>
      </c>
      <c r="B123">
        <v>123.25000000000003</v>
      </c>
      <c r="C123">
        <v>257.75</v>
      </c>
      <c r="D123">
        <v>9</v>
      </c>
      <c r="E123">
        <v>1</v>
      </c>
      <c r="F123">
        <v>1</v>
      </c>
      <c r="G123">
        <v>2</v>
      </c>
      <c r="H123">
        <v>194.84</v>
      </c>
      <c r="I123">
        <v>3</v>
      </c>
      <c r="J123">
        <v>0</v>
      </c>
      <c r="K123">
        <v>130.5</v>
      </c>
      <c r="L123">
        <v>604</v>
      </c>
      <c r="M123">
        <v>4</v>
      </c>
    </row>
    <row r="124" spans="1:13" x14ac:dyDescent="0.25">
      <c r="A124">
        <v>123</v>
      </c>
      <c r="B124">
        <v>185.54999999999998</v>
      </c>
      <c r="C124">
        <v>254.5</v>
      </c>
      <c r="D124">
        <v>7</v>
      </c>
      <c r="E124">
        <v>2</v>
      </c>
      <c r="F124">
        <v>0</v>
      </c>
      <c r="G124">
        <v>1</v>
      </c>
      <c r="H124">
        <v>172.55999999999997</v>
      </c>
      <c r="I124">
        <v>1</v>
      </c>
      <c r="J124">
        <v>2</v>
      </c>
      <c r="K124">
        <v>153.29999999999998</v>
      </c>
      <c r="L124">
        <v>387</v>
      </c>
      <c r="M124">
        <v>2</v>
      </c>
    </row>
    <row r="125" spans="1:13" x14ac:dyDescent="0.25">
      <c r="A125">
        <v>124</v>
      </c>
      <c r="B125">
        <v>190.09999999999994</v>
      </c>
      <c r="C125">
        <v>277.8</v>
      </c>
      <c r="D125">
        <v>6</v>
      </c>
      <c r="E125">
        <v>2</v>
      </c>
      <c r="F125">
        <v>2</v>
      </c>
      <c r="G125">
        <v>0</v>
      </c>
      <c r="H125">
        <v>156.47999999999996</v>
      </c>
      <c r="I125">
        <v>0</v>
      </c>
      <c r="J125">
        <v>2</v>
      </c>
      <c r="K125">
        <v>149.92000000000007</v>
      </c>
      <c r="L125">
        <v>252</v>
      </c>
      <c r="M125">
        <v>0</v>
      </c>
    </row>
    <row r="126" spans="1:13" x14ac:dyDescent="0.25">
      <c r="A126">
        <v>125</v>
      </c>
      <c r="B126">
        <v>128.9</v>
      </c>
      <c r="C126">
        <v>257.25</v>
      </c>
      <c r="D126">
        <v>2</v>
      </c>
      <c r="E126">
        <v>1</v>
      </c>
      <c r="F126">
        <v>0</v>
      </c>
      <c r="G126">
        <v>0</v>
      </c>
      <c r="H126">
        <v>161.21000000000004</v>
      </c>
      <c r="I126">
        <v>0</v>
      </c>
      <c r="J126">
        <v>0</v>
      </c>
      <c r="K126">
        <v>138.88000000000011</v>
      </c>
      <c r="L126">
        <v>348</v>
      </c>
      <c r="M126">
        <v>1</v>
      </c>
    </row>
    <row r="127" spans="1:13" x14ac:dyDescent="0.25">
      <c r="A127">
        <v>126</v>
      </c>
      <c r="B127">
        <v>111.80000000000004</v>
      </c>
      <c r="C127">
        <v>257.25</v>
      </c>
      <c r="D127">
        <v>2</v>
      </c>
      <c r="E127">
        <v>1</v>
      </c>
      <c r="F127">
        <v>0</v>
      </c>
      <c r="G127">
        <v>0</v>
      </c>
      <c r="H127">
        <v>163.71000000000004</v>
      </c>
      <c r="I127">
        <v>0</v>
      </c>
      <c r="J127">
        <v>0</v>
      </c>
      <c r="K127">
        <v>131.98000000000008</v>
      </c>
      <c r="L127">
        <v>360</v>
      </c>
      <c r="M127">
        <v>1</v>
      </c>
    </row>
    <row r="128" spans="1:13" x14ac:dyDescent="0.25">
      <c r="A128">
        <v>127</v>
      </c>
      <c r="B128">
        <v>77.399999999999991</v>
      </c>
      <c r="C128">
        <v>367.34999999999997</v>
      </c>
      <c r="D128">
        <v>4</v>
      </c>
      <c r="E128">
        <v>0</v>
      </c>
      <c r="F128">
        <v>3</v>
      </c>
      <c r="G128">
        <v>0</v>
      </c>
      <c r="H128">
        <v>166.79999999999998</v>
      </c>
      <c r="I128">
        <v>1</v>
      </c>
      <c r="J128">
        <v>0</v>
      </c>
      <c r="K128">
        <v>89.880000000000052</v>
      </c>
      <c r="L128">
        <v>295</v>
      </c>
      <c r="M128">
        <v>0</v>
      </c>
    </row>
    <row r="129" spans="1:13" x14ac:dyDescent="0.25">
      <c r="A129">
        <v>128</v>
      </c>
      <c r="B129">
        <v>438.89999999999975</v>
      </c>
      <c r="C129">
        <v>490.94999999999982</v>
      </c>
      <c r="D129">
        <v>13</v>
      </c>
      <c r="E129">
        <v>2</v>
      </c>
      <c r="F129">
        <v>4</v>
      </c>
      <c r="G129">
        <v>3</v>
      </c>
      <c r="H129">
        <v>186.12000000000003</v>
      </c>
      <c r="I129">
        <v>2</v>
      </c>
      <c r="J129">
        <v>3</v>
      </c>
      <c r="K129">
        <v>146.49999999999994</v>
      </c>
      <c r="L129">
        <v>445</v>
      </c>
      <c r="M129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4BF0-4D0D-4103-8B13-EE9DE7C19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C H S F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A h 0 h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d I V N d W z l k L k C A A C q D Q A A E w A c A E Z v c m 1 1 b G F z L 1 N l Y 3 R p b 2 4 x L m 0 g o h g A K K A U A A A A A A A A A A A A A A A A A A A A A A A A A A A A 5 V d N T x s x E L 1 H y n 9 Y b S 9 B W k W g f k m t c q B L K a h Q a D Y S B 9 K D 4 5 0 k b h 0 b + Y M 2 Q v z 3 e u M A S 7 D H e + m p O S Q b v / H z m 9 n n W a 8 G a p g U W e V / D z 7 2 e / 2 e X h I F d T Y H Y q w C n Y 0 y D q b f y 9 y n k l Z R c C O l v h 0 e S W p X I M z g m H E Y l l I Y 9 0 c P 8 v L D t L q 6 V P K n I 9 X T r z A T k p z J x Q L U 9 F A Q v t Z M T x / I h 1 T f 5 n v F 9 R F w t m I G 1 C g v 8 i I r J b c r o U f v 9 4 v s s 6 C y Z m I x e v d 2 f / + g y L 5 b a a A y a w 6 j p 8 v h N y n g x 1 7 h Z b 7 K 3 f I r h 9 X Z C Z A a l M 6 d 5 g m Z u c A t s h 0 f + I y K 7 H o 7 f s h 5 R Q k n S o + M s m 3 K c k n E w j F O 1 j f w R D d R R O i 5 V C s v u Q H 1 I L B + c X e X U 2 b W p 7 V L 7 1 S Y d 2 + G T e x 9 k d 3 l l 5 w w o U 8 Y 5 y 4 u M 2 4 4 E 3 Y 1 A 9 V C z 6 U V x l 1 E A z b T P 0 l h 4 x x j 9 + W k g j b R E J z + S s p a n 9 k / g a g j 0 K D M J i o c 4 G k 2 D H F 0 6 W y B S 0 B z + K K I 1 p y I u k M a e A 4 d a h i r d S m J N k 7 D G f k F m E a k V l 4 I c s t 9 A J 5 l m L q t L p b B o 8 R Y o Z 7 n U B m 3 9 7 C o c 7 e b l k k a L K A k x n B 0 j a S I c D k u K J B Q g S d W 1 I q g m q X S E B J d C f k 7 W d R k 6 V G j 7 l o x n N s j 1 5 j R U G k 8 S 2 I u Y s K 2 l c Y A 8 6 h P j 7 n L 4 w Z Z 7 U V Y Y r W 0 t R s 9 e D O M 3 r 9 W F 4 g x e H f E 7 o 5 H 8 b l I W Z 9 b o E u X a Z J N N t 0 Y 0 Y v a x 5 r w 8 + 2 M e m q n U 3 f r M 8 k M w g G + n n j T 3 t G T s n y T H 2 b U x P z U o 7 L l n s 5 M u J t Q p 3 j N F 8 Q d u z o 8 F j s s h P s e e f Y s i R 6 z W 1 A B q D k a n Y T h + 7 1 + j 4 n g K a x 9 X O V k B v z f H F Y 9 d e K o e v D 6 f z i q 3 i h Z 2 8 2 7 w k Q a w g N 3 c i F 5 H c M a 1 g d s h 5 h a 3 r w Q V N T t 0 J d o Q x q B G s 4 I p C k D Q S G m Z g t H J j 9 l G l v Y K 4 6 x z 9 0 u w b A A K + b 0 v 1 B L A Q I t A B Q A A g A I A A h 0 h U 1 l s B X D q A A A A P g A A A A S A A A A A A A A A A A A A A A A A A A A A A B D b 2 5 m a W c v U G F j a 2 F n Z S 5 4 b W x Q S w E C L Q A U A A I A C A A I d I V N D 8 r p q 6 Q A A A D p A A A A E w A A A A A A A A A A A A A A A A D 0 A A A A W 0 N v b n R l b n R f V H l w Z X N d L n h t b F B L A Q I t A B Q A A g A I A A h 0 h U 1 1 b O W Q u Q I A A K o N A A A T A A A A A A A A A A A A A A A A A O U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/ A A A A A A A A v T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l Y X R 1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N V Q x M z o z M T o 1 M C 4 y N T M 2 O D U y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j a X R 5 S W Q m c X V v d D s s J n F 1 b 3 Q 7 U G x h a W 5 z S G l s b H M m c X V v d D s s J n F 1 b 3 Q 7 U G x h a W 5 z T W 9 1 b n R h a W 4 m c X V v d D s s J n F 1 b 3 Q 7 U G x h a W 5 z S G l s b H N C b 2 5 1 c y Z x d W 9 0 O y w m c X V v d D t Q b G F p b n N S Y W l u Z m 9 y Z X N 0 J n F 1 b 3 Q 7 L C Z x d W 9 0 O 1 B s Y W l u c y Z x d W 9 0 O y w m c X V v d D t Q b G F p b n N I a W x s c 1 d v b 2 R z T H V 4 J n F 1 b 3 Q 7 L C Z x d W 9 0 O 0 R l c 2 V y d E h p b G x z T H V 4 J n F 1 b 3 Q 7 L C Z x d W 9 0 O 1 B s Y W l u c 1 d v b 2 R z J n F 1 b 3 Q 7 L C Z x d W 9 0 O 1 B s Y W l u c 1 d o Z W F 0 J n F 1 b 3 Q 7 L C Z x d W 9 0 O 1 B s Y W l u c 0 h p b G x z U m F p b m Z v c m V z d C Z x d W 9 0 O y w m c X V v d D t H c m F z c 2 x h b m Q m c X V v d D s s J n F 1 b 3 Q 7 U G x h a W 5 z S G l s b H N X b 2 9 k c y Z x d W 9 0 O y w m c X V v d D t E Z X N l c n R I a W x s c y Z x d W 9 0 O y w m c X V v d D t Q b G F p b n N S Y W l u Z m 9 y Z X N 0 Q m 9 u d X M m c X V v d D s s J n F 1 b 3 Q 7 Q 2 9 h c 3 R h b m R M Y W t l J n F 1 b 3 Q 7 L C Z x d W 9 0 O 0 d y Y X N z b G F u Z E h p b G x z T H V 4 J n F 1 b 3 Q 7 L C Z x d W 9 0 O 0 R l c 2 V y d E 1 v d W 5 0 Y W l u J n F 1 b 3 Q 7 L C Z x d W 9 0 O 0 R l c 2 V y d C Z x d W 9 0 O y w m c X V v d D t Q b G F p b n N I a W x s c 0 x 1 e C Z x d W 9 0 O y w m c X V v d D t D b 2 F z d G F u Z E x h a 2 V C b 2 5 1 c y Z x d W 9 0 O y w m c X V v d D t H c m F z c 2 x h b m R X b 2 9 k c y Z x d W 9 0 O y w m c X V v d D t H c m F z c 2 x h b m R I a W x s c 1 N 0 b 2 5 l J n F 1 b 3 Q 7 L C Z x d W 9 0 O 0 d y Y X N z b G F u Z E 1 h c n N o J n F 1 b 3 Q 7 L C Z x d W 9 0 O 0 d y Y X N z b G F u Z E h p b G x z J n F 1 b 3 Q 7 L C Z x d W 9 0 O 0 d y Y X N z b G F u Z E N h d H R s Z S Z x d W 9 0 O y w m c X V v d D t H c m F z c 2 x h b m R T d G 9 u Z S Z x d W 9 0 O y w m c X V v d D t H c m F z c 2 x h b m R M d X g m c X V v d D s s J n F 1 b 3 Q 7 T 2 N l Y W 4 m c X V v d D s s J n F 1 b 3 Q 7 V H V u Z H J h J n F 1 b 3 Q 7 L C Z x d W 9 0 O 0 d y Y X N z b G F u Z E h v c n N l c y Z x d W 9 0 O y w m c X V v d D t T b m 9 3 J n F 1 b 3 Q 7 L C Z x d W 9 0 O 0 d y Y X N z b G F u Z F d v b 2 R z Q m 9 u d X M m c X V v d D s s J n F 1 b 3 Q 7 R 3 J h c 3 N s Y W 5 k S G l s b H N X b 2 9 k c y Z x d W 9 0 O y w m c X V v d D t Q b G F p b n N S Y W l u Z m 9 y Z X N 0 T H V 4 J n F 1 b 3 Q 7 L C Z x d W 9 0 O 0 d y Y X N z b G F u Z F J p Y 2 U m c X V v d D s s J n F 1 b 3 Q 7 U G x h a W 5 z T H V 4 J n F 1 b 3 Q 7 L C Z x d W 9 0 O 0 d y Y X N z b G F u Z E 1 v d W 5 0 Y W l u J n F 1 b 3 Q 7 L C Z x d W 9 0 O 0 N v Y X N 0 Y W 5 k T G F r Z V J l Z W Y m c X V v d D s s J n F 1 b 3 Q 7 R G V z Z X J 0 R m x v b 2 R w b G F p b n N M d X g m c X V v d D s s J n F 1 b 3 Q 7 R G V z Z X J 0 R m x v b 2 R w b G F p b n M m c X V v d D s s J n F 1 b 3 Q 7 Q 2 9 h c 3 R h b m R M Y W t l T H V 4 J n F 1 b 3 Q 7 L C Z x d W 9 0 O 0 N v Y X N 0 Y W 5 k T G F r Z V J l Z W Z C b 2 5 1 c y Z x d W 9 0 O y w m c X V v d D t Q b G F p b n N I b 3 J z Z X M m c X V v d D s s J n F 1 b 3 Q 7 R G V z Z X J 0 S G l s b H N C b 2 5 1 c y Z x d W 9 0 O y w m c X V v d D t U d W 5 k c m F X b 2 9 k c y Z x d W 9 0 O y w m c X V v d D t U d W 5 k c m F C b 2 5 1 c y Z x d W 9 0 O y w m c X V v d D t U d W 5 k c m F N b 3 V u d G F p b i Z x d W 9 0 O y w m c X V v d D t H c m F z c 2 x h b m R I a W x s c 0 J v b n V z J n F 1 b 3 Q 7 L C Z x d W 9 0 O 0 N v Y X N 0 Y W 5 k T G F r Z V J l Z W Z M d X g m c X V v d D s s J n F 1 b 3 Q 7 U G x h a W 5 z V 2 9 v Z H N C b 2 5 1 c y Z x d W 9 0 O y w m c X V v d D t E Z X N l c n R G b G 9 v Z H B s Y W l u c 1 d o Z W F 0 J n F 1 b 3 Q 7 L C Z x d W 9 0 O 0 d y Y X N z b G F u Z E 1 h c n N o U m l j Z S Z x d W 9 0 O y w m c X V v d D t Q b G F p b n N I a W x s c 1 J h a W 5 m b 3 J l c 3 R C b 2 5 1 c y Z x d W 9 0 O y w m c X V v d D t H c m F z c 2 x h b m R X b 2 9 k c 0 x 1 e C Z x d W 9 0 O y w m c X V v d D t Q b G F p b n N X b 2 9 k c 0 x 1 e C Z x d W 9 0 O y w m c X V v d D t U d W 5 k c m F I a W x s c y Z x d W 9 0 O y w m c X V v d D t Q b G F p b n N I a W x s c 1 J h a W 5 m b 3 J l c 3 R M d X g m c X V v d D s s J n F 1 b 3 Q 7 R 3 J h c 3 N s Y W 5 k T W F y c 2 h M d X g m c X V v d D s s J n F 1 b 3 Q 7 R G V z Z X J 0 T H V 4 J n F 1 b 3 Q 7 L C Z x d W 9 0 O 0 d y Y X N z b G F u Z E h p b G x z V 2 9 v Z H N M d X g m c X V v d D s s J n F 1 b 3 Q 7 V H V u Z H J h V 2 9 v Z H N M d X g m c X V v d D s s J n F 1 b 3 Q 7 R 3 J h c 3 N s Y W 5 k S G l s b H N X b 2 9 k c 0 J v b n V z J n F 1 b 3 Q 7 L C Z x d W 9 0 O 1 R 1 b m R y Y U h p b G x z Q m 9 u d X M m c X V v d D s s J n F 1 b 3 Q 7 R G V z Z X J 0 T 2 F z a X M m c X V v d D s s J n F 1 b 3 Q 7 U G x h a W 5 z S G l s b H N X b 2 9 k c 0 J v b n V z J n F 1 b 3 Q 7 L C Z x d W 9 0 O 1 R 1 b m R y Y U h p b G x z V 2 9 v Z H M m c X V v d D s s J n F 1 b 3 Q 7 V H V u Z H J h S G l s b H N M d X g m c X V v d D s s J n F 1 b 3 Q 7 a G F z U m l 2 Z X I m c X V v d D s s J n F 1 b 3 Q 7 Y 2 l 0 e U h h c 1 J p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Y X R 1 c m V z L 0 N o Y W 5 n Z W Q g V H l w Z S 5 7 Y 2 l 0 e U l k L D B 9 J n F 1 b 3 Q 7 L C Z x d W 9 0 O 1 N l Y 3 R p b 2 4 x L 2 Z l Y X R 1 c m V z L 0 N o Y W 5 n Z W Q g V H l w Z S 5 7 U G x h a W 5 z S G l s b H M s M X 0 m c X V v d D s s J n F 1 b 3 Q 7 U 2 V j d G l v b j E v Z m V h d H V y Z X M v Q 2 h h b m d l Z C B U e X B l L n t Q b G F p b n N N b 3 V u d G F p b i w y f S Z x d W 9 0 O y w m c X V v d D t T Z W N 0 a W 9 u M S 9 m Z W F 0 d X J l c y 9 D a G F u Z 2 V k I F R 5 c G U u e 1 B s Y W l u c 0 h p b G x z Q m 9 u d X M s M 3 0 m c X V v d D s s J n F 1 b 3 Q 7 U 2 V j d G l v b j E v Z m V h d H V y Z X M v Q 2 h h b m d l Z C B U e X B l L n t Q b G F p b n N S Y W l u Z m 9 y Z X N 0 L D R 9 J n F 1 b 3 Q 7 L C Z x d W 9 0 O 1 N l Y 3 R p b 2 4 x L 2 Z l Y X R 1 c m V z L 0 N o Y W 5 n Z W Q g V H l w Z S 5 7 U G x h a W 5 z L D V 9 J n F 1 b 3 Q 7 L C Z x d W 9 0 O 1 N l Y 3 R p b 2 4 x L 2 Z l Y X R 1 c m V z L 0 N o Y W 5 n Z W Q g V H l w Z S 5 7 U G x h a W 5 z S G l s b H N X b 2 9 k c 0 x 1 e C w 2 f S Z x d W 9 0 O y w m c X V v d D t T Z W N 0 a W 9 u M S 9 m Z W F 0 d X J l c y 9 D a G F u Z 2 V k I F R 5 c G U u e 0 R l c 2 V y d E h p b G x z T H V 4 L D d 9 J n F 1 b 3 Q 7 L C Z x d W 9 0 O 1 N l Y 3 R p b 2 4 x L 2 Z l Y X R 1 c m V z L 0 N o Y W 5 n Z W Q g V H l w Z S 5 7 U G x h a W 5 z V 2 9 v Z H M s O H 0 m c X V v d D s s J n F 1 b 3 Q 7 U 2 V j d G l v b j E v Z m V h d H V y Z X M v Q 2 h h b m d l Z C B U e X B l L n t Q b G F p b n N X a G V h d C w 5 f S Z x d W 9 0 O y w m c X V v d D t T Z W N 0 a W 9 u M S 9 m Z W F 0 d X J l c y 9 D a G F u Z 2 V k I F R 5 c G U u e 1 B s Y W l u c 0 h p b G x z U m F p b m Z v c m V z d C w x M H 0 m c X V v d D s s J n F 1 b 3 Q 7 U 2 V j d G l v b j E v Z m V h d H V y Z X M v Q 2 h h b m d l Z C B U e X B l L n t H c m F z c 2 x h b m Q s M T F 9 J n F 1 b 3 Q 7 L C Z x d W 9 0 O 1 N l Y 3 R p b 2 4 x L 2 Z l Y X R 1 c m V z L 0 N o Y W 5 n Z W Q g V H l w Z S 5 7 U G x h a W 5 z S G l s b H N X b 2 9 k c y w x M n 0 m c X V v d D s s J n F 1 b 3 Q 7 U 2 V j d G l v b j E v Z m V h d H V y Z X M v Q 2 h h b m d l Z C B U e X B l L n t E Z X N l c n R I a W x s c y w x M 3 0 m c X V v d D s s J n F 1 b 3 Q 7 U 2 V j d G l v b j E v Z m V h d H V y Z X M v Q 2 h h b m d l Z C B U e X B l L n t Q b G F p b n N S Y W l u Z m 9 y Z X N 0 Q m 9 u d X M s M T R 9 J n F 1 b 3 Q 7 L C Z x d W 9 0 O 1 N l Y 3 R p b 2 4 x L 2 Z l Y X R 1 c m V z L 0 N o Y W 5 n Z W Q g V H l w Z S 5 7 Q 2 9 h c 3 R h b m R M Y W t l L D E 1 f S Z x d W 9 0 O y w m c X V v d D t T Z W N 0 a W 9 u M S 9 m Z W F 0 d X J l c y 9 D a G F u Z 2 V k I F R 5 c G U u e 0 d y Y X N z b G F u Z E h p b G x z T H V 4 L D E 2 f S Z x d W 9 0 O y w m c X V v d D t T Z W N 0 a W 9 u M S 9 m Z W F 0 d X J l c y 9 D a G F u Z 2 V k I F R 5 c G U u e 0 R l c 2 V y d E 1 v d W 5 0 Y W l u L D E 3 f S Z x d W 9 0 O y w m c X V v d D t T Z W N 0 a W 9 u M S 9 m Z W F 0 d X J l c y 9 D a G F u Z 2 V k I F R 5 c G U u e 0 R l c 2 V y d C w x O H 0 m c X V v d D s s J n F 1 b 3 Q 7 U 2 V j d G l v b j E v Z m V h d H V y Z X M v Q 2 h h b m d l Z C B U e X B l L n t Q b G F p b n N I a W x s c 0 x 1 e C w x O X 0 m c X V v d D s s J n F 1 b 3 Q 7 U 2 V j d G l v b j E v Z m V h d H V y Z X M v Q 2 h h b m d l Z C B U e X B l L n t D b 2 F z d G F u Z E x h a 2 V C b 2 5 1 c y w y M H 0 m c X V v d D s s J n F 1 b 3 Q 7 U 2 V j d G l v b j E v Z m V h d H V y Z X M v Q 2 h h b m d l Z C B U e X B l L n t H c m F z c 2 x h b m R X b 2 9 k c y w y M X 0 m c X V v d D s s J n F 1 b 3 Q 7 U 2 V j d G l v b j E v Z m V h d H V y Z X M v Q 2 h h b m d l Z C B U e X B l L n t H c m F z c 2 x h b m R I a W x s c 1 N 0 b 2 5 l L D I y f S Z x d W 9 0 O y w m c X V v d D t T Z W N 0 a W 9 u M S 9 m Z W F 0 d X J l c y 9 D a G F u Z 2 V k I F R 5 c G U u e 0 d y Y X N z b G F u Z E 1 h c n N o L D I z f S Z x d W 9 0 O y w m c X V v d D t T Z W N 0 a W 9 u M S 9 m Z W F 0 d X J l c y 9 D a G F u Z 2 V k I F R 5 c G U u e 0 d y Y X N z b G F u Z E h p b G x z L D I 0 f S Z x d W 9 0 O y w m c X V v d D t T Z W N 0 a W 9 u M S 9 m Z W F 0 d X J l c y 9 D a G F u Z 2 V k I F R 5 c G U u e 0 d y Y X N z b G F u Z E N h d H R s Z S w y N X 0 m c X V v d D s s J n F 1 b 3 Q 7 U 2 V j d G l v b j E v Z m V h d H V y Z X M v Q 2 h h b m d l Z C B U e X B l L n t H c m F z c 2 x h b m R T d G 9 u Z S w y N n 0 m c X V v d D s s J n F 1 b 3 Q 7 U 2 V j d G l v b j E v Z m V h d H V y Z X M v Q 2 h h b m d l Z C B U e X B l L n t H c m F z c 2 x h b m R M d X g s M j d 9 J n F 1 b 3 Q 7 L C Z x d W 9 0 O 1 N l Y 3 R p b 2 4 x L 2 Z l Y X R 1 c m V z L 0 N o Y W 5 n Z W Q g V H l w Z S 5 7 T 2 N l Y W 4 s M j h 9 J n F 1 b 3 Q 7 L C Z x d W 9 0 O 1 N l Y 3 R p b 2 4 x L 2 Z l Y X R 1 c m V z L 0 N o Y W 5 n Z W Q g V H l w Z S 5 7 V H V u Z H J h L D I 5 f S Z x d W 9 0 O y w m c X V v d D t T Z W N 0 a W 9 u M S 9 m Z W F 0 d X J l c y 9 D a G F u Z 2 V k I F R 5 c G U u e 0 d y Y X N z b G F u Z E h v c n N l c y w z M H 0 m c X V v d D s s J n F 1 b 3 Q 7 U 2 V j d G l v b j E v Z m V h d H V y Z X M v Q 2 h h b m d l Z C B U e X B l L n t T b m 9 3 L D M x f S Z x d W 9 0 O y w m c X V v d D t T Z W N 0 a W 9 u M S 9 m Z W F 0 d X J l c y 9 D a G F u Z 2 V k I F R 5 c G U u e 0 d y Y X N z b G F u Z F d v b 2 R z Q m 9 u d X M s M z J 9 J n F 1 b 3 Q 7 L C Z x d W 9 0 O 1 N l Y 3 R p b 2 4 x L 2 Z l Y X R 1 c m V z L 0 N o Y W 5 n Z W Q g V H l w Z S 5 7 R 3 J h c 3 N s Y W 5 k S G l s b H N X b 2 9 k c y w z M 3 0 m c X V v d D s s J n F 1 b 3 Q 7 U 2 V j d G l v b j E v Z m V h d H V y Z X M v Q 2 h h b m d l Z C B U e X B l L n t Q b G F p b n N S Y W l u Z m 9 y Z X N 0 T H V 4 L D M 0 f S Z x d W 9 0 O y w m c X V v d D t T Z W N 0 a W 9 u M S 9 m Z W F 0 d X J l c y 9 D a G F u Z 2 V k I F R 5 c G U u e 0 d y Y X N z b G F u Z F J p Y 2 U s M z V 9 J n F 1 b 3 Q 7 L C Z x d W 9 0 O 1 N l Y 3 R p b 2 4 x L 2 Z l Y X R 1 c m V z L 0 N o Y W 5 n Z W Q g V H l w Z S 5 7 U G x h a W 5 z T H V 4 L D M 2 f S Z x d W 9 0 O y w m c X V v d D t T Z W N 0 a W 9 u M S 9 m Z W F 0 d X J l c y 9 D a G F u Z 2 V k I F R 5 c G U u e 0 d y Y X N z b G F u Z E 1 v d W 5 0 Y W l u L D M 3 f S Z x d W 9 0 O y w m c X V v d D t T Z W N 0 a W 9 u M S 9 m Z W F 0 d X J l c y 9 D a G F u Z 2 V k I F R 5 c G U u e 0 N v Y X N 0 Y W 5 k T G F r Z V J l Z W Y s M z h 9 J n F 1 b 3 Q 7 L C Z x d W 9 0 O 1 N l Y 3 R p b 2 4 x L 2 Z l Y X R 1 c m V z L 0 N o Y W 5 n Z W Q g V H l w Z S 5 7 R G V z Z X J 0 R m x v b 2 R w b G F p b n N M d X g s M z l 9 J n F 1 b 3 Q 7 L C Z x d W 9 0 O 1 N l Y 3 R p b 2 4 x L 2 Z l Y X R 1 c m V z L 0 N o Y W 5 n Z W Q g V H l w Z S 5 7 R G V z Z X J 0 R m x v b 2 R w b G F p b n M s N D B 9 J n F 1 b 3 Q 7 L C Z x d W 9 0 O 1 N l Y 3 R p b 2 4 x L 2 Z l Y X R 1 c m V z L 0 N o Y W 5 n Z W Q g V H l w Z S 5 7 Q 2 9 h c 3 R h b m R M Y W t l T H V 4 L D Q x f S Z x d W 9 0 O y w m c X V v d D t T Z W N 0 a W 9 u M S 9 m Z W F 0 d X J l c y 9 D a G F u Z 2 V k I F R 5 c G U u e 0 N v Y X N 0 Y W 5 k T G F r Z V J l Z W Z C b 2 5 1 c y w 0 M n 0 m c X V v d D s s J n F 1 b 3 Q 7 U 2 V j d G l v b j E v Z m V h d H V y Z X M v Q 2 h h b m d l Z C B U e X B l L n t Q b G F p b n N I b 3 J z Z X M s N D N 9 J n F 1 b 3 Q 7 L C Z x d W 9 0 O 1 N l Y 3 R p b 2 4 x L 2 Z l Y X R 1 c m V z L 0 N o Y W 5 n Z W Q g V H l w Z S 5 7 R G V z Z X J 0 S G l s b H N C b 2 5 1 c y w 0 N H 0 m c X V v d D s s J n F 1 b 3 Q 7 U 2 V j d G l v b j E v Z m V h d H V y Z X M v Q 2 h h b m d l Z C B U e X B l L n t U d W 5 k c m F X b 2 9 k c y w 0 N X 0 m c X V v d D s s J n F 1 b 3 Q 7 U 2 V j d G l v b j E v Z m V h d H V y Z X M v Q 2 h h b m d l Z C B U e X B l L n t U d W 5 k c m F C b 2 5 1 c y w 0 N n 0 m c X V v d D s s J n F 1 b 3 Q 7 U 2 V j d G l v b j E v Z m V h d H V y Z X M v Q 2 h h b m d l Z C B U e X B l L n t U d W 5 k c m F N b 3 V u d G F p b i w 0 N 3 0 m c X V v d D s s J n F 1 b 3 Q 7 U 2 V j d G l v b j E v Z m V h d H V y Z X M v Q 2 h h b m d l Z C B U e X B l L n t H c m F z c 2 x h b m R I a W x s c 0 J v b n V z L D Q 4 f S Z x d W 9 0 O y w m c X V v d D t T Z W N 0 a W 9 u M S 9 m Z W F 0 d X J l c y 9 D a G F u Z 2 V k I F R 5 c G U u e 0 N v Y X N 0 Y W 5 k T G F r Z V J l Z W Z M d X g s N D l 9 J n F 1 b 3 Q 7 L C Z x d W 9 0 O 1 N l Y 3 R p b 2 4 x L 2 Z l Y X R 1 c m V z L 0 N o Y W 5 n Z W Q g V H l w Z S 5 7 U G x h a W 5 z V 2 9 v Z H N C b 2 5 1 c y w 1 M H 0 m c X V v d D s s J n F 1 b 3 Q 7 U 2 V j d G l v b j E v Z m V h d H V y Z X M v Q 2 h h b m d l Z C B U e X B l L n t E Z X N l c n R G b G 9 v Z H B s Y W l u c 1 d o Z W F 0 L D U x f S Z x d W 9 0 O y w m c X V v d D t T Z W N 0 a W 9 u M S 9 m Z W F 0 d X J l c y 9 D a G F u Z 2 V k I F R 5 c G U u e 0 d y Y X N z b G F u Z E 1 h c n N o U m l j Z S w 1 M n 0 m c X V v d D s s J n F 1 b 3 Q 7 U 2 V j d G l v b j E v Z m V h d H V y Z X M v Q 2 h h b m d l Z C B U e X B l L n t Q b G F p b n N I a W x s c 1 J h a W 5 m b 3 J l c 3 R C b 2 5 1 c y w 1 M 3 0 m c X V v d D s s J n F 1 b 3 Q 7 U 2 V j d G l v b j E v Z m V h d H V y Z X M v Q 2 h h b m d l Z C B U e X B l L n t H c m F z c 2 x h b m R X b 2 9 k c 0 x 1 e C w 1 N H 0 m c X V v d D s s J n F 1 b 3 Q 7 U 2 V j d G l v b j E v Z m V h d H V y Z X M v Q 2 h h b m d l Z C B U e X B l L n t Q b G F p b n N X b 2 9 k c 0 x 1 e C w 1 N X 0 m c X V v d D s s J n F 1 b 3 Q 7 U 2 V j d G l v b j E v Z m V h d H V y Z X M v Q 2 h h b m d l Z C B U e X B l L n t U d W 5 k c m F I a W x s c y w 1 N n 0 m c X V v d D s s J n F 1 b 3 Q 7 U 2 V j d G l v b j E v Z m V h d H V y Z X M v Q 2 h h b m d l Z C B U e X B l L n t Q b G F p b n N I a W x s c 1 J h a W 5 m b 3 J l c 3 R M d X g s N T d 9 J n F 1 b 3 Q 7 L C Z x d W 9 0 O 1 N l Y 3 R p b 2 4 x L 2 Z l Y X R 1 c m V z L 0 N o Y W 5 n Z W Q g V H l w Z S 5 7 R 3 J h c 3 N s Y W 5 k T W F y c 2 h M d X g s N T h 9 J n F 1 b 3 Q 7 L C Z x d W 9 0 O 1 N l Y 3 R p b 2 4 x L 2 Z l Y X R 1 c m V z L 0 N o Y W 5 n Z W Q g V H l w Z S 5 7 R G V z Z X J 0 T H V 4 L D U 5 f S Z x d W 9 0 O y w m c X V v d D t T Z W N 0 a W 9 u M S 9 m Z W F 0 d X J l c y 9 D a G F u Z 2 V k I F R 5 c G U u e 0 d y Y X N z b G F u Z E h p b G x z V 2 9 v Z H N M d X g s N j B 9 J n F 1 b 3 Q 7 L C Z x d W 9 0 O 1 N l Y 3 R p b 2 4 x L 2 Z l Y X R 1 c m V z L 0 N o Y W 5 n Z W Q g V H l w Z S 5 7 V H V u Z H J h V 2 9 v Z H N M d X g s N j F 9 J n F 1 b 3 Q 7 L C Z x d W 9 0 O 1 N l Y 3 R p b 2 4 x L 2 Z l Y X R 1 c m V z L 0 N o Y W 5 n Z W Q g V H l w Z S 5 7 R 3 J h c 3 N s Y W 5 k S G l s b H N X b 2 9 k c 0 J v b n V z L D Y y f S Z x d W 9 0 O y w m c X V v d D t T Z W N 0 a W 9 u M S 9 m Z W F 0 d X J l c y 9 D a G F u Z 2 V k I F R 5 c G U u e 1 R 1 b m R y Y U h p b G x z Q m 9 u d X M s N j N 9 J n F 1 b 3 Q 7 L C Z x d W 9 0 O 1 N l Y 3 R p b 2 4 x L 2 Z l Y X R 1 c m V z L 0 N o Y W 5 n Z W Q g V H l w Z S 5 7 R G V z Z X J 0 T 2 F z a X M s N j R 9 J n F 1 b 3 Q 7 L C Z x d W 9 0 O 1 N l Y 3 R p b 2 4 x L 2 Z l Y X R 1 c m V z L 0 N o Y W 5 n Z W Q g V H l w Z S 5 7 U G x h a W 5 z S G l s b H N X b 2 9 k c 0 J v b n V z L D Y 1 f S Z x d W 9 0 O y w m c X V v d D t T Z W N 0 a W 9 u M S 9 m Z W F 0 d X J l c y 9 D a G F u Z 2 V k I F R 5 c G U u e 1 R 1 b m R y Y U h p b G x z V 2 9 v Z H M s N j Z 9 J n F 1 b 3 Q 7 L C Z x d W 9 0 O 1 N l Y 3 R p b 2 4 x L 2 Z l Y X R 1 c m V z L 0 N o Y W 5 n Z W Q g V H l w Z S 5 7 V H V u Z H J h S G l s b H N M d X g s N j d 9 J n F 1 b 3 Q 7 L C Z x d W 9 0 O 1 N l Y 3 R p b 2 4 x L 2 Z l Y X R 1 c m V z L 0 N o Y W 5 n Z W Q g V H l w Z S 5 7 a G F z U m l 2 Z X I s N j h 9 J n F 1 b 3 Q 7 L C Z x d W 9 0 O 1 N l Y 3 R p b 2 4 x L 2 Z l Y X R 1 c m V z L 0 N o Y W 5 n Z W Q g V H l w Z S 5 7 Y 2 l 0 e U h h c 1 J p d m V y L D Y 5 f S Z x d W 9 0 O 1 0 s J n F 1 b 3 Q 7 Q 2 9 s d W 1 u Q 2 9 1 b n Q m c X V v d D s 6 N z A s J n F 1 b 3 Q 7 S 2 V 5 Q 2 9 s d W 1 u T m F t Z X M m c X V v d D s 6 W 1 0 s J n F 1 b 3 Q 7 Q 2 9 s d W 1 u S W R l b n R p d G l l c y Z x d W 9 0 O z p b J n F 1 b 3 Q 7 U 2 V j d G l v b j E v Z m V h d H V y Z X M v Q 2 h h b m d l Z C B U e X B l L n t j a X R 5 S W Q s M H 0 m c X V v d D s s J n F 1 b 3 Q 7 U 2 V j d G l v b j E v Z m V h d H V y Z X M v Q 2 h h b m d l Z C B U e X B l L n t Q b G F p b n N I a W x s c y w x f S Z x d W 9 0 O y w m c X V v d D t T Z W N 0 a W 9 u M S 9 m Z W F 0 d X J l c y 9 D a G F u Z 2 V k I F R 5 c G U u e 1 B s Y W l u c 0 1 v d W 5 0 Y W l u L D J 9 J n F 1 b 3 Q 7 L C Z x d W 9 0 O 1 N l Y 3 R p b 2 4 x L 2 Z l Y X R 1 c m V z L 0 N o Y W 5 n Z W Q g V H l w Z S 5 7 U G x h a W 5 z S G l s b H N C b 2 5 1 c y w z f S Z x d W 9 0 O y w m c X V v d D t T Z W N 0 a W 9 u M S 9 m Z W F 0 d X J l c y 9 D a G F u Z 2 V k I F R 5 c G U u e 1 B s Y W l u c 1 J h a W 5 m b 3 J l c 3 Q s N H 0 m c X V v d D s s J n F 1 b 3 Q 7 U 2 V j d G l v b j E v Z m V h d H V y Z X M v Q 2 h h b m d l Z C B U e X B l L n t Q b G F p b n M s N X 0 m c X V v d D s s J n F 1 b 3 Q 7 U 2 V j d G l v b j E v Z m V h d H V y Z X M v Q 2 h h b m d l Z C B U e X B l L n t Q b G F p b n N I a W x s c 1 d v b 2 R z T H V 4 L D Z 9 J n F 1 b 3 Q 7 L C Z x d W 9 0 O 1 N l Y 3 R p b 2 4 x L 2 Z l Y X R 1 c m V z L 0 N o Y W 5 n Z W Q g V H l w Z S 5 7 R G V z Z X J 0 S G l s b H N M d X g s N 3 0 m c X V v d D s s J n F 1 b 3 Q 7 U 2 V j d G l v b j E v Z m V h d H V y Z X M v Q 2 h h b m d l Z C B U e X B l L n t Q b G F p b n N X b 2 9 k c y w 4 f S Z x d W 9 0 O y w m c X V v d D t T Z W N 0 a W 9 u M S 9 m Z W F 0 d X J l c y 9 D a G F u Z 2 V k I F R 5 c G U u e 1 B s Y W l u c 1 d o Z W F 0 L D l 9 J n F 1 b 3 Q 7 L C Z x d W 9 0 O 1 N l Y 3 R p b 2 4 x L 2 Z l Y X R 1 c m V z L 0 N o Y W 5 n Z W Q g V H l w Z S 5 7 U G x h a W 5 z S G l s b H N S Y W l u Z m 9 y Z X N 0 L D E w f S Z x d W 9 0 O y w m c X V v d D t T Z W N 0 a W 9 u M S 9 m Z W F 0 d X J l c y 9 D a G F u Z 2 V k I F R 5 c G U u e 0 d y Y X N z b G F u Z C w x M X 0 m c X V v d D s s J n F 1 b 3 Q 7 U 2 V j d G l v b j E v Z m V h d H V y Z X M v Q 2 h h b m d l Z C B U e X B l L n t Q b G F p b n N I a W x s c 1 d v b 2 R z L D E y f S Z x d W 9 0 O y w m c X V v d D t T Z W N 0 a W 9 u M S 9 m Z W F 0 d X J l c y 9 D a G F u Z 2 V k I F R 5 c G U u e 0 R l c 2 V y d E h p b G x z L D E z f S Z x d W 9 0 O y w m c X V v d D t T Z W N 0 a W 9 u M S 9 m Z W F 0 d X J l c y 9 D a G F u Z 2 V k I F R 5 c G U u e 1 B s Y W l u c 1 J h a W 5 m b 3 J l c 3 R C b 2 5 1 c y w x N H 0 m c X V v d D s s J n F 1 b 3 Q 7 U 2 V j d G l v b j E v Z m V h d H V y Z X M v Q 2 h h b m d l Z C B U e X B l L n t D b 2 F z d G F u Z E x h a 2 U s M T V 9 J n F 1 b 3 Q 7 L C Z x d W 9 0 O 1 N l Y 3 R p b 2 4 x L 2 Z l Y X R 1 c m V z L 0 N o Y W 5 n Z W Q g V H l w Z S 5 7 R 3 J h c 3 N s Y W 5 k S G l s b H N M d X g s M T Z 9 J n F 1 b 3 Q 7 L C Z x d W 9 0 O 1 N l Y 3 R p b 2 4 x L 2 Z l Y X R 1 c m V z L 0 N o Y W 5 n Z W Q g V H l w Z S 5 7 R G V z Z X J 0 T W 9 1 b n R h a W 4 s M T d 9 J n F 1 b 3 Q 7 L C Z x d W 9 0 O 1 N l Y 3 R p b 2 4 x L 2 Z l Y X R 1 c m V z L 0 N o Y W 5 n Z W Q g V H l w Z S 5 7 R G V z Z X J 0 L D E 4 f S Z x d W 9 0 O y w m c X V v d D t T Z W N 0 a W 9 u M S 9 m Z W F 0 d X J l c y 9 D a G F u Z 2 V k I F R 5 c G U u e 1 B s Y W l u c 0 h p b G x z T H V 4 L D E 5 f S Z x d W 9 0 O y w m c X V v d D t T Z W N 0 a W 9 u M S 9 m Z W F 0 d X J l c y 9 D a G F u Z 2 V k I F R 5 c G U u e 0 N v Y X N 0 Y W 5 k T G F r Z U J v b n V z L D I w f S Z x d W 9 0 O y w m c X V v d D t T Z W N 0 a W 9 u M S 9 m Z W F 0 d X J l c y 9 D a G F u Z 2 V k I F R 5 c G U u e 0 d y Y X N z b G F u Z F d v b 2 R z L D I x f S Z x d W 9 0 O y w m c X V v d D t T Z W N 0 a W 9 u M S 9 m Z W F 0 d X J l c y 9 D a G F u Z 2 V k I F R 5 c G U u e 0 d y Y X N z b G F u Z E h p b G x z U 3 R v b m U s M j J 9 J n F 1 b 3 Q 7 L C Z x d W 9 0 O 1 N l Y 3 R p b 2 4 x L 2 Z l Y X R 1 c m V z L 0 N o Y W 5 n Z W Q g V H l w Z S 5 7 R 3 J h c 3 N s Y W 5 k T W F y c 2 g s M j N 9 J n F 1 b 3 Q 7 L C Z x d W 9 0 O 1 N l Y 3 R p b 2 4 x L 2 Z l Y X R 1 c m V z L 0 N o Y W 5 n Z W Q g V H l w Z S 5 7 R 3 J h c 3 N s Y W 5 k S G l s b H M s M j R 9 J n F 1 b 3 Q 7 L C Z x d W 9 0 O 1 N l Y 3 R p b 2 4 x L 2 Z l Y X R 1 c m V z L 0 N o Y W 5 n Z W Q g V H l w Z S 5 7 R 3 J h c 3 N s Y W 5 k Q 2 F 0 d G x l L D I 1 f S Z x d W 9 0 O y w m c X V v d D t T Z W N 0 a W 9 u M S 9 m Z W F 0 d X J l c y 9 D a G F u Z 2 V k I F R 5 c G U u e 0 d y Y X N z b G F u Z F N 0 b 2 5 l L D I 2 f S Z x d W 9 0 O y w m c X V v d D t T Z W N 0 a W 9 u M S 9 m Z W F 0 d X J l c y 9 D a G F u Z 2 V k I F R 5 c G U u e 0 d y Y X N z b G F u Z E x 1 e C w y N 3 0 m c X V v d D s s J n F 1 b 3 Q 7 U 2 V j d G l v b j E v Z m V h d H V y Z X M v Q 2 h h b m d l Z C B U e X B l L n t P Y 2 V h b i w y O H 0 m c X V v d D s s J n F 1 b 3 Q 7 U 2 V j d G l v b j E v Z m V h d H V y Z X M v Q 2 h h b m d l Z C B U e X B l L n t U d W 5 k c m E s M j l 9 J n F 1 b 3 Q 7 L C Z x d W 9 0 O 1 N l Y 3 R p b 2 4 x L 2 Z l Y X R 1 c m V z L 0 N o Y W 5 n Z W Q g V H l w Z S 5 7 R 3 J h c 3 N s Y W 5 k S G 9 y c 2 V z L D M w f S Z x d W 9 0 O y w m c X V v d D t T Z W N 0 a W 9 u M S 9 m Z W F 0 d X J l c y 9 D a G F u Z 2 V k I F R 5 c G U u e 1 N u b 3 c s M z F 9 J n F 1 b 3 Q 7 L C Z x d W 9 0 O 1 N l Y 3 R p b 2 4 x L 2 Z l Y X R 1 c m V z L 0 N o Y W 5 n Z W Q g V H l w Z S 5 7 R 3 J h c 3 N s Y W 5 k V 2 9 v Z H N C b 2 5 1 c y w z M n 0 m c X V v d D s s J n F 1 b 3 Q 7 U 2 V j d G l v b j E v Z m V h d H V y Z X M v Q 2 h h b m d l Z C B U e X B l L n t H c m F z c 2 x h b m R I a W x s c 1 d v b 2 R z L D M z f S Z x d W 9 0 O y w m c X V v d D t T Z W N 0 a W 9 u M S 9 m Z W F 0 d X J l c y 9 D a G F u Z 2 V k I F R 5 c G U u e 1 B s Y W l u c 1 J h a W 5 m b 3 J l c 3 R M d X g s M z R 9 J n F 1 b 3 Q 7 L C Z x d W 9 0 O 1 N l Y 3 R p b 2 4 x L 2 Z l Y X R 1 c m V z L 0 N o Y W 5 n Z W Q g V H l w Z S 5 7 R 3 J h c 3 N s Y W 5 k U m l j Z S w z N X 0 m c X V v d D s s J n F 1 b 3 Q 7 U 2 V j d G l v b j E v Z m V h d H V y Z X M v Q 2 h h b m d l Z C B U e X B l L n t Q b G F p b n N M d X g s M z Z 9 J n F 1 b 3 Q 7 L C Z x d W 9 0 O 1 N l Y 3 R p b 2 4 x L 2 Z l Y X R 1 c m V z L 0 N o Y W 5 n Z W Q g V H l w Z S 5 7 R 3 J h c 3 N s Y W 5 k T W 9 1 b n R h a W 4 s M z d 9 J n F 1 b 3 Q 7 L C Z x d W 9 0 O 1 N l Y 3 R p b 2 4 x L 2 Z l Y X R 1 c m V z L 0 N o Y W 5 n Z W Q g V H l w Z S 5 7 Q 2 9 h c 3 R h b m R M Y W t l U m V l Z i w z O H 0 m c X V v d D s s J n F 1 b 3 Q 7 U 2 V j d G l v b j E v Z m V h d H V y Z X M v Q 2 h h b m d l Z C B U e X B l L n t E Z X N l c n R G b G 9 v Z H B s Y W l u c 0 x 1 e C w z O X 0 m c X V v d D s s J n F 1 b 3 Q 7 U 2 V j d G l v b j E v Z m V h d H V y Z X M v Q 2 h h b m d l Z C B U e X B l L n t E Z X N l c n R G b G 9 v Z H B s Y W l u c y w 0 M H 0 m c X V v d D s s J n F 1 b 3 Q 7 U 2 V j d G l v b j E v Z m V h d H V y Z X M v Q 2 h h b m d l Z C B U e X B l L n t D b 2 F z d G F u Z E x h a 2 V M d X g s N D F 9 J n F 1 b 3 Q 7 L C Z x d W 9 0 O 1 N l Y 3 R p b 2 4 x L 2 Z l Y X R 1 c m V z L 0 N o Y W 5 n Z W Q g V H l w Z S 5 7 Q 2 9 h c 3 R h b m R M Y W t l U m V l Z k J v b n V z L D Q y f S Z x d W 9 0 O y w m c X V v d D t T Z W N 0 a W 9 u M S 9 m Z W F 0 d X J l c y 9 D a G F u Z 2 V k I F R 5 c G U u e 1 B s Y W l u c 0 h v c n N l c y w 0 M 3 0 m c X V v d D s s J n F 1 b 3 Q 7 U 2 V j d G l v b j E v Z m V h d H V y Z X M v Q 2 h h b m d l Z C B U e X B l L n t E Z X N l c n R I a W x s c 0 J v b n V z L D Q 0 f S Z x d W 9 0 O y w m c X V v d D t T Z W N 0 a W 9 u M S 9 m Z W F 0 d X J l c y 9 D a G F u Z 2 V k I F R 5 c G U u e 1 R 1 b m R y Y V d v b 2 R z L D Q 1 f S Z x d W 9 0 O y w m c X V v d D t T Z W N 0 a W 9 u M S 9 m Z W F 0 d X J l c y 9 D a G F u Z 2 V k I F R 5 c G U u e 1 R 1 b m R y Y U J v b n V z L D Q 2 f S Z x d W 9 0 O y w m c X V v d D t T Z W N 0 a W 9 u M S 9 m Z W F 0 d X J l c y 9 D a G F u Z 2 V k I F R 5 c G U u e 1 R 1 b m R y Y U 1 v d W 5 0 Y W l u L D Q 3 f S Z x d W 9 0 O y w m c X V v d D t T Z W N 0 a W 9 u M S 9 m Z W F 0 d X J l c y 9 D a G F u Z 2 V k I F R 5 c G U u e 0 d y Y X N z b G F u Z E h p b G x z Q m 9 u d X M s N D h 9 J n F 1 b 3 Q 7 L C Z x d W 9 0 O 1 N l Y 3 R p b 2 4 x L 2 Z l Y X R 1 c m V z L 0 N o Y W 5 n Z W Q g V H l w Z S 5 7 Q 2 9 h c 3 R h b m R M Y W t l U m V l Z k x 1 e C w 0 O X 0 m c X V v d D s s J n F 1 b 3 Q 7 U 2 V j d G l v b j E v Z m V h d H V y Z X M v Q 2 h h b m d l Z C B U e X B l L n t Q b G F p b n N X b 2 9 k c 0 J v b n V z L D U w f S Z x d W 9 0 O y w m c X V v d D t T Z W N 0 a W 9 u M S 9 m Z W F 0 d X J l c y 9 D a G F u Z 2 V k I F R 5 c G U u e 0 R l c 2 V y d E Z s b 2 9 k c G x h a W 5 z V 2 h l Y X Q s N T F 9 J n F 1 b 3 Q 7 L C Z x d W 9 0 O 1 N l Y 3 R p b 2 4 x L 2 Z l Y X R 1 c m V z L 0 N o Y W 5 n Z W Q g V H l w Z S 5 7 R 3 J h c 3 N s Y W 5 k T W F y c 2 h S a W N l L D U y f S Z x d W 9 0 O y w m c X V v d D t T Z W N 0 a W 9 u M S 9 m Z W F 0 d X J l c y 9 D a G F u Z 2 V k I F R 5 c G U u e 1 B s Y W l u c 0 h p b G x z U m F p b m Z v c m V z d E J v b n V z L D U z f S Z x d W 9 0 O y w m c X V v d D t T Z W N 0 a W 9 u M S 9 m Z W F 0 d X J l c y 9 D a G F u Z 2 V k I F R 5 c G U u e 0 d y Y X N z b G F u Z F d v b 2 R z T H V 4 L D U 0 f S Z x d W 9 0 O y w m c X V v d D t T Z W N 0 a W 9 u M S 9 m Z W F 0 d X J l c y 9 D a G F u Z 2 V k I F R 5 c G U u e 1 B s Y W l u c 1 d v b 2 R z T H V 4 L D U 1 f S Z x d W 9 0 O y w m c X V v d D t T Z W N 0 a W 9 u M S 9 m Z W F 0 d X J l c y 9 D a G F u Z 2 V k I F R 5 c G U u e 1 R 1 b m R y Y U h p b G x z L D U 2 f S Z x d W 9 0 O y w m c X V v d D t T Z W N 0 a W 9 u M S 9 m Z W F 0 d X J l c y 9 D a G F u Z 2 V k I F R 5 c G U u e 1 B s Y W l u c 0 h p b G x z U m F p b m Z v c m V z d E x 1 e C w 1 N 3 0 m c X V v d D s s J n F 1 b 3 Q 7 U 2 V j d G l v b j E v Z m V h d H V y Z X M v Q 2 h h b m d l Z C B U e X B l L n t H c m F z c 2 x h b m R N Y X J z a E x 1 e C w 1 O H 0 m c X V v d D s s J n F 1 b 3 Q 7 U 2 V j d G l v b j E v Z m V h d H V y Z X M v Q 2 h h b m d l Z C B U e X B l L n t E Z X N l c n R M d X g s N T l 9 J n F 1 b 3 Q 7 L C Z x d W 9 0 O 1 N l Y 3 R p b 2 4 x L 2 Z l Y X R 1 c m V z L 0 N o Y W 5 n Z W Q g V H l w Z S 5 7 R 3 J h c 3 N s Y W 5 k S G l s b H N X b 2 9 k c 0 x 1 e C w 2 M H 0 m c X V v d D s s J n F 1 b 3 Q 7 U 2 V j d G l v b j E v Z m V h d H V y Z X M v Q 2 h h b m d l Z C B U e X B l L n t U d W 5 k c m F X b 2 9 k c 0 x 1 e C w 2 M X 0 m c X V v d D s s J n F 1 b 3 Q 7 U 2 V j d G l v b j E v Z m V h d H V y Z X M v Q 2 h h b m d l Z C B U e X B l L n t H c m F z c 2 x h b m R I a W x s c 1 d v b 2 R z Q m 9 u d X M s N j J 9 J n F 1 b 3 Q 7 L C Z x d W 9 0 O 1 N l Y 3 R p b 2 4 x L 2 Z l Y X R 1 c m V z L 0 N o Y W 5 n Z W Q g V H l w Z S 5 7 V H V u Z H J h S G l s b H N C b 2 5 1 c y w 2 M 3 0 m c X V v d D s s J n F 1 b 3 Q 7 U 2 V j d G l v b j E v Z m V h d H V y Z X M v Q 2 h h b m d l Z C B U e X B l L n t E Z X N l c n R P Y X N p c y w 2 N H 0 m c X V v d D s s J n F 1 b 3 Q 7 U 2 V j d G l v b j E v Z m V h d H V y Z X M v Q 2 h h b m d l Z C B U e X B l L n t Q b G F p b n N I a W x s c 1 d v b 2 R z Q m 9 u d X M s N j V 9 J n F 1 b 3 Q 7 L C Z x d W 9 0 O 1 N l Y 3 R p b 2 4 x L 2 Z l Y X R 1 c m V z L 0 N o Y W 5 n Z W Q g V H l w Z S 5 7 V H V u Z H J h S G l s b H N X b 2 9 k c y w 2 N n 0 m c X V v d D s s J n F 1 b 3 Q 7 U 2 V j d G l v b j E v Z m V h d H V y Z X M v Q 2 h h b m d l Z C B U e X B l L n t U d W 5 k c m F I a W x s c 0 x 1 e C w 2 N 3 0 m c X V v d D s s J n F 1 b 3 Q 7 U 2 V j d G l v b j E v Z m V h d H V y Z X M v Q 2 h h b m d l Z C B U e X B l L n t o Y X N S a X Z l c i w 2 O H 0 m c X V v d D s s J n F 1 b 3 Q 7 U 2 V j d G l v b j E v Z m V h d H V y Z X M v Q 2 h h b m d l Z C B U e X B l L n t j a X R 5 S G F z U m l 2 Z X I s N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F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m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Y m V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V U M T M 6 M z I 6 M T Y u N D U x N D M 5 N 1 o i I C 8 + P E V u d H J 5 I F R 5 c G U 9 I k Z p b G x D b 2 x 1 b W 5 U e X B l c y I g V m F s d W U 9 I n N B d 1 V G Q X d N R E F 3 V U R B d 1 V G Q X c 9 P S I g L z 4 8 R W 5 0 c n k g V H l w Z T 0 i R m l s b E N v b H V t b k 5 h b W V z I i B W Y W x 1 Z T 0 i c 1 s m c X V v d D t j a X R 5 S W Q m c X V v d D s s J n F 1 b 3 Q 7 c H J v Z H V j d G l v b l R v d G F s J n F 1 b 3 Q 7 L C Z x d W 9 0 O 2 d v b G R U b 3 R h b C Z x d W 9 0 O y w m c X V v d D t j a X R 5 V G 9 0 Y W w m c X V v d D s s J n F 1 b 3 Q 7 Y 3 V s d H V y Z V N j b 3 J l J n F 1 b 3 Q 7 L C Z x d W 9 0 O 2 d v b G R T Y 2 9 y Z S Z x d W 9 0 O y w m c X V v d D t j a X R 5 U 2 N v c m U m c X V v d D s s J n F 1 b 3 Q 7 c 2 N p Z W 5 j Z V R v d G F s J n F 1 b 3 Q 7 L C Z x d W 9 0 O 3 N j a W V u Y 2 V T Y 2 9 y Z S Z x d W 9 0 O y w m c X V v d D t w c m 9 k d W N 0 a W 9 u U 2 N v c m U m c X V v d D s s J n F 1 b 3 Q 7 Y 3 V s d H V y Z V R v d G F s J n F 1 b 3 Q 7 L C Z x d W 9 0 O 2 Z v b 2 R U b 3 R h b C Z x d W 9 0 O y w m c X V v d D t m b 2 9 k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Z W x z L 0 N o Y W 5 n Z W Q g V H l w Z S 5 7 Y 2 l 0 e U l k L D B 9 J n F 1 b 3 Q 7 L C Z x d W 9 0 O 1 N l Y 3 R p b 2 4 x L 2 x h Y m V s c y 9 D a G F u Z 2 V k I F R 5 c G U u e 3 B y b 2 R 1 Y 3 R p b 2 5 U b 3 R h b C w x f S Z x d W 9 0 O y w m c X V v d D t T Z W N 0 a W 9 u M S 9 s Y W J l b H M v Q 2 h h b m d l Z C B U e X B l L n t n b 2 x k V G 9 0 Y W w s M n 0 m c X V v d D s s J n F 1 b 3 Q 7 U 2 V j d G l v b j E v b G F i Z W x z L 0 N o Y W 5 n Z W Q g V H l w Z S 5 7 Y 2 l 0 e V R v d G F s L D N 9 J n F 1 b 3 Q 7 L C Z x d W 9 0 O 1 N l Y 3 R p b 2 4 x L 2 x h Y m V s c y 9 D a G F u Z 2 V k I F R 5 c G U u e 2 N 1 b H R 1 c m V T Y 2 9 y Z S w 0 f S Z x d W 9 0 O y w m c X V v d D t T Z W N 0 a W 9 u M S 9 s Y W J l b H M v Q 2 h h b m d l Z C B U e X B l L n t n b 2 x k U 2 N v c m U s N X 0 m c X V v d D s s J n F 1 b 3 Q 7 U 2 V j d G l v b j E v b G F i Z W x z L 0 N o Y W 5 n Z W Q g V H l w Z S 5 7 Y 2 l 0 e V N j b 3 J l L D Z 9 J n F 1 b 3 Q 7 L C Z x d W 9 0 O 1 N l Y 3 R p b 2 4 x L 2 x h Y m V s c y 9 D a G F u Z 2 V k I F R 5 c G U u e 3 N j a W V u Y 2 V U b 3 R h b C w 3 f S Z x d W 9 0 O y w m c X V v d D t T Z W N 0 a W 9 u M S 9 s Y W J l b H M v Q 2 h h b m d l Z C B U e X B l L n t z Y 2 l l b m N l U 2 N v c m U s O H 0 m c X V v d D s s J n F 1 b 3 Q 7 U 2 V j d G l v b j E v b G F i Z W x z L 0 N o Y W 5 n Z W Q g V H l w Z S 5 7 c H J v Z H V j d G l v b l N j b 3 J l L D l 9 J n F 1 b 3 Q 7 L C Z x d W 9 0 O 1 N l Y 3 R p b 2 4 x L 2 x h Y m V s c y 9 D a G F u Z 2 V k I F R 5 c G U u e 2 N 1 b H R 1 c m V U b 3 R h b C w x M H 0 m c X V v d D s s J n F 1 b 3 Q 7 U 2 V j d G l v b j E v b G F i Z W x z L 0 N o Y W 5 n Z W Q g V H l w Z S 5 7 Z m 9 v Z F R v d G F s L D E x f S Z x d W 9 0 O y w m c X V v d D t T Z W N 0 a W 9 u M S 9 s Y W J l b H M v Q 2 h h b m d l Z C B U e X B l L n t m b 2 9 k U 2 N v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Y W J l b H M v Q 2 h h b m d l Z C B U e X B l L n t j a X R 5 S W Q s M H 0 m c X V v d D s s J n F 1 b 3 Q 7 U 2 V j d G l v b j E v b G F i Z W x z L 0 N o Y W 5 n Z W Q g V H l w Z S 5 7 c H J v Z H V j d G l v b l R v d G F s L D F 9 J n F 1 b 3 Q 7 L C Z x d W 9 0 O 1 N l Y 3 R p b 2 4 x L 2 x h Y m V s c y 9 D a G F u Z 2 V k I F R 5 c G U u e 2 d v b G R U b 3 R h b C w y f S Z x d W 9 0 O y w m c X V v d D t T Z W N 0 a W 9 u M S 9 s Y W J l b H M v Q 2 h h b m d l Z C B U e X B l L n t j a X R 5 V G 9 0 Y W w s M 3 0 m c X V v d D s s J n F 1 b 3 Q 7 U 2 V j d G l v b j E v b G F i Z W x z L 0 N o Y W 5 n Z W Q g V H l w Z S 5 7 Y 3 V s d H V y Z V N j b 3 J l L D R 9 J n F 1 b 3 Q 7 L C Z x d W 9 0 O 1 N l Y 3 R p b 2 4 x L 2 x h Y m V s c y 9 D a G F u Z 2 V k I F R 5 c G U u e 2 d v b G R T Y 2 9 y Z S w 1 f S Z x d W 9 0 O y w m c X V v d D t T Z W N 0 a W 9 u M S 9 s Y W J l b H M v Q 2 h h b m d l Z C B U e X B l L n t j a X R 5 U 2 N v c m U s N n 0 m c X V v d D s s J n F 1 b 3 Q 7 U 2 V j d G l v b j E v b G F i Z W x z L 0 N o Y W 5 n Z W Q g V H l w Z S 5 7 c 2 N p Z W 5 j Z V R v d G F s L D d 9 J n F 1 b 3 Q 7 L C Z x d W 9 0 O 1 N l Y 3 R p b 2 4 x L 2 x h Y m V s c y 9 D a G F u Z 2 V k I F R 5 c G U u e 3 N j a W V u Y 2 V T Y 2 9 y Z S w 4 f S Z x d W 9 0 O y w m c X V v d D t T Z W N 0 a W 9 u M S 9 s Y W J l b H M v Q 2 h h b m d l Z C B U e X B l L n t w c m 9 k d W N 0 a W 9 u U 2 N v c m U s O X 0 m c X V v d D s s J n F 1 b 3 Q 7 U 2 V j d G l v b j E v b G F i Z W x z L 0 N o Y W 5 n Z W Q g V H l w Z S 5 7 Y 3 V s d H V y Z V R v d G F s L D E w f S Z x d W 9 0 O y w m c X V v d D t T Z W N 0 a W 9 u M S 9 s Y W J l b H M v Q 2 h h b m d l Z C B U e X B l L n t m b 2 9 k V G 9 0 Y W w s M T F 9 J n F 1 b 3 Q 7 L C Z x d W 9 0 O 1 N l Y 3 R p b 2 4 x L 2 x h Y m V s c y 9 D a G F u Z 2 V k I F R 5 c G U u e 2 Z v b 2 R T Y 2 9 y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Y m V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l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Z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c q 1 g + z R W t B j r d 3 v S d l w 9 U A A A A A A g A A A A A A E G Y A A A A B A A A g A A A A 0 S 0 + C W M 0 l e 5 t 7 p m m R P j O m O 4 3 I 7 1 y T 3 J 5 m 8 j Z T Y H k A 3 0 A A A A A D o A A A A A C A A A g A A A A x 8 C O 0 g Z n g F / / D k C O d l G F r E m 8 W D X v g 5 I p J f B M / A c 2 F t 1 Q A A A A V c i m u l t D L B M o P q Z a K O 9 y 2 b G Q J K E 3 i M c 2 S b T w i I C m Z 8 7 2 D f B p L 9 1 o + o J l M k N w I V h + q 0 L I p / g r e h L d E V o q b w 2 V B B 2 K A V + E O M t t u e S M 5 8 a s 7 j p A A A A A U C M / 6 w K z E j z i W A y 5 B E X e v Q 9 t l 1 k h L p 7 B U H M s 7 4 w n E x l 2 s N Y x C j f 1 w H 7 / x + V 9 o N c j x v J t l 4 9 d 8 8 5 6 v X 1 u b u n H v A = = < / D a t a M a s h u p > 
</file>

<file path=customXml/itemProps1.xml><?xml version="1.0" encoding="utf-8"?>
<ds:datastoreItem xmlns:ds="http://schemas.openxmlformats.org/officeDocument/2006/customXml" ds:itemID="{6DCD45F5-FC3D-443A-9FA8-B25FD53D8C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Labels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Kotze</dc:creator>
  <cp:lastModifiedBy>Leon Kotze</cp:lastModifiedBy>
  <dcterms:created xsi:type="dcterms:W3CDTF">2018-12-05T13:04:11Z</dcterms:created>
  <dcterms:modified xsi:type="dcterms:W3CDTF">2018-12-05T13:42:36Z</dcterms:modified>
</cp:coreProperties>
</file>