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\Scripts\Civ6Scripts\input\"/>
    </mc:Choice>
  </mc:AlternateContent>
  <xr:revisionPtr revIDLastSave="0" documentId="13_ncr:1_{8998ADBD-6F67-46A2-8E60-033BB0ABC463}" xr6:coauthVersionLast="28" xr6:coauthVersionMax="28" xr10:uidLastSave="{00000000-0000-0000-0000-000000000000}"/>
  <bookViews>
    <workbookView xWindow="7440" yWindow="0" windowWidth="27870" windowHeight="12795" activeTab="4" xr2:uid="{02906B54-B3F8-4021-A19B-EF3C7ECABE5C}"/>
  </bookViews>
  <sheets>
    <sheet name="NodesOld" sheetId="1" r:id="rId1"/>
    <sheet name="EdgesOld" sheetId="2" r:id="rId2"/>
    <sheet name="BoostsOld" sheetId="3" r:id="rId3"/>
    <sheet name="boost-nodes" sheetId="8" r:id="rId4"/>
    <sheet name="boost-edges" sheetId="5" r:id="rId5"/>
    <sheet name="EraLookup" sheetId="7" r:id="rId6"/>
  </sheets>
  <definedNames>
    <definedName name="_xlnm._FilterDatabase" localSheetId="4" hidden="1">'boost-edges'!$A$1:$C$241</definedName>
    <definedName name="_xlnm._FilterDatabase" localSheetId="3" hidden="1">'boost-nodes'!$A$1:$G$140</definedName>
    <definedName name="_xlnm._FilterDatabase" localSheetId="2" hidden="1">BoostsOld!$C$1:$J$114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14" i="8"/>
  <c r="E16" i="8"/>
  <c r="E12" i="8"/>
  <c r="E11" i="8"/>
  <c r="E48" i="8"/>
  <c r="E122" i="8"/>
  <c r="E136" i="8"/>
  <c r="E96" i="8"/>
  <c r="E99" i="8"/>
  <c r="E66" i="8"/>
  <c r="E29" i="8"/>
  <c r="E64" i="8"/>
  <c r="E98" i="8"/>
  <c r="E138" i="8"/>
  <c r="E112" i="8"/>
  <c r="E68" i="8"/>
  <c r="E24" i="8"/>
  <c r="E110" i="8"/>
  <c r="E88" i="8"/>
  <c r="E6" i="8"/>
  <c r="E59" i="8"/>
  <c r="E58" i="8"/>
  <c r="E109" i="8"/>
  <c r="E89" i="8"/>
  <c r="E129" i="8"/>
  <c r="E108" i="8"/>
  <c r="E5" i="8"/>
  <c r="E9" i="8"/>
  <c r="E77" i="8"/>
  <c r="E26" i="8"/>
  <c r="E87" i="8"/>
  <c r="E107" i="8"/>
  <c r="E70" i="8"/>
  <c r="E81" i="8"/>
  <c r="E128" i="8"/>
  <c r="E137" i="8"/>
  <c r="E49" i="8"/>
  <c r="E57" i="8"/>
  <c r="E80" i="8"/>
  <c r="E62" i="8"/>
  <c r="E20" i="8"/>
  <c r="E33" i="8"/>
  <c r="E73" i="8"/>
  <c r="E60" i="8"/>
  <c r="E113" i="8"/>
  <c r="E106" i="8"/>
  <c r="E139" i="8"/>
  <c r="C139" i="8"/>
  <c r="E25" i="8"/>
  <c r="E79" i="8"/>
  <c r="E32" i="8"/>
  <c r="E74" i="8"/>
  <c r="E86" i="8"/>
  <c r="E56" i="8"/>
  <c r="E85" i="8"/>
  <c r="E133" i="8"/>
  <c r="E50" i="8"/>
  <c r="E130" i="8"/>
  <c r="E8" i="8"/>
  <c r="E97" i="8"/>
  <c r="E78" i="8"/>
  <c r="E7" i="8"/>
  <c r="E45" i="8"/>
  <c r="E67" i="8"/>
  <c r="C67" i="8"/>
  <c r="E44" i="8"/>
  <c r="E134" i="8"/>
  <c r="E76" i="8"/>
  <c r="E120" i="8"/>
  <c r="E42" i="8"/>
  <c r="E118" i="8"/>
  <c r="E91" i="8"/>
  <c r="E69" i="8"/>
  <c r="E41" i="8"/>
  <c r="E40" i="8"/>
  <c r="E23" i="8"/>
  <c r="E75" i="8"/>
  <c r="E105" i="8"/>
  <c r="E27" i="8"/>
  <c r="E104" i="8"/>
  <c r="E43" i="8"/>
  <c r="E84" i="8"/>
  <c r="E131" i="8"/>
  <c r="E19" i="8"/>
  <c r="E127" i="8"/>
  <c r="E61" i="8"/>
  <c r="E126" i="8"/>
  <c r="E4" i="8"/>
  <c r="E3" i="8"/>
  <c r="E90" i="8"/>
  <c r="E34" i="8"/>
  <c r="E30" i="8"/>
  <c r="C30" i="8"/>
  <c r="E63" i="8"/>
  <c r="E119" i="8"/>
  <c r="E47" i="8"/>
  <c r="E125" i="8"/>
  <c r="E116" i="8"/>
  <c r="E14" i="8"/>
  <c r="E35" i="8"/>
  <c r="E72" i="8"/>
  <c r="E71" i="8"/>
  <c r="E124" i="8"/>
  <c r="E46" i="8"/>
  <c r="E31" i="8"/>
  <c r="E28" i="8"/>
  <c r="E39" i="8"/>
  <c r="E55" i="8"/>
  <c r="E115" i="8"/>
  <c r="E83" i="8"/>
  <c r="E54" i="8"/>
  <c r="E53" i="8"/>
  <c r="E10" i="8"/>
  <c r="E103" i="8"/>
  <c r="E38" i="8"/>
  <c r="E18" i="8"/>
  <c r="E100" i="8"/>
  <c r="E132" i="8"/>
  <c r="E101" i="8"/>
  <c r="E102" i="8"/>
  <c r="E135" i="8"/>
  <c r="E94" i="8"/>
  <c r="E82" i="8"/>
  <c r="E37" i="8"/>
  <c r="E2" i="8"/>
  <c r="E93" i="8"/>
  <c r="E140" i="8"/>
  <c r="E17" i="8"/>
  <c r="E51" i="8"/>
  <c r="E92" i="8"/>
  <c r="E123" i="8"/>
  <c r="E36" i="8"/>
  <c r="E22" i="8"/>
  <c r="E15" i="8"/>
  <c r="E111" i="8"/>
  <c r="E52" i="8"/>
  <c r="E21" i="8"/>
  <c r="E117" i="8"/>
  <c r="C117" i="8"/>
  <c r="E95" i="8"/>
  <c r="E65" i="8"/>
  <c r="E121" i="8"/>
  <c r="A2" i="3" l="1"/>
  <c r="A3" i="3"/>
  <c r="A4" i="3"/>
  <c r="A5" i="3"/>
  <c r="F5" i="3"/>
  <c r="A6" i="3"/>
  <c r="A7" i="3"/>
  <c r="A8" i="3"/>
  <c r="A9" i="3"/>
  <c r="A10" i="3"/>
  <c r="A11" i="3"/>
  <c r="F11" i="3"/>
  <c r="A12" i="3"/>
  <c r="A13" i="3"/>
  <c r="F13" i="3"/>
  <c r="A14" i="3"/>
  <c r="A15" i="3"/>
  <c r="A16" i="3"/>
  <c r="F16" i="3"/>
  <c r="A17" i="3"/>
  <c r="A18" i="3"/>
  <c r="A19" i="3"/>
  <c r="F19" i="3"/>
  <c r="A20" i="3"/>
  <c r="F20" i="3"/>
  <c r="A21" i="3"/>
  <c r="F21" i="3"/>
  <c r="A22" i="3"/>
  <c r="A23" i="3"/>
  <c r="F23" i="3"/>
  <c r="A24" i="3"/>
  <c r="A25" i="3"/>
  <c r="A26" i="3"/>
  <c r="A27" i="3"/>
  <c r="A28" i="3"/>
  <c r="A29" i="3"/>
  <c r="F29" i="3"/>
  <c r="A30" i="3"/>
  <c r="A31" i="3"/>
  <c r="A32" i="3"/>
  <c r="A33" i="3"/>
  <c r="A34" i="3"/>
  <c r="F34" i="3"/>
  <c r="A35" i="3"/>
  <c r="F35" i="3"/>
  <c r="A36" i="3"/>
  <c r="A37" i="3"/>
  <c r="A38" i="3"/>
  <c r="F38" i="3"/>
  <c r="A39" i="3"/>
  <c r="A40" i="3"/>
  <c r="F40" i="3"/>
  <c r="A41" i="3"/>
  <c r="F41" i="3"/>
  <c r="A42" i="3"/>
  <c r="F42" i="3"/>
  <c r="A43" i="3"/>
  <c r="A44" i="3"/>
  <c r="F44" i="3"/>
  <c r="A45" i="3"/>
  <c r="A46" i="3"/>
  <c r="A47" i="3"/>
  <c r="F47" i="3"/>
  <c r="A48" i="3"/>
  <c r="F48" i="3"/>
  <c r="A49" i="3"/>
  <c r="A50" i="3"/>
  <c r="A51" i="3"/>
  <c r="A52" i="3"/>
  <c r="A53" i="3"/>
  <c r="A54" i="3"/>
  <c r="A55" i="3"/>
  <c r="A56" i="3"/>
  <c r="F56" i="3"/>
  <c r="A57" i="3"/>
  <c r="A58" i="3"/>
  <c r="A59" i="3"/>
  <c r="F59" i="3"/>
  <c r="A60" i="3"/>
  <c r="A61" i="3"/>
  <c r="A62" i="3"/>
  <c r="F62" i="3"/>
  <c r="A63" i="3"/>
  <c r="F63" i="3"/>
  <c r="A64" i="3"/>
  <c r="A65" i="3"/>
  <c r="A66" i="3"/>
  <c r="A67" i="3"/>
  <c r="A68" i="3"/>
  <c r="A69" i="3"/>
  <c r="F69" i="3"/>
  <c r="A70" i="3"/>
  <c r="A71" i="3"/>
  <c r="F71" i="3"/>
  <c r="A72" i="3"/>
  <c r="A73" i="3"/>
  <c r="F73" i="3"/>
  <c r="A74" i="3"/>
  <c r="A75" i="3"/>
  <c r="A76" i="3"/>
  <c r="F76" i="3"/>
  <c r="A77" i="3"/>
  <c r="F77" i="3"/>
  <c r="A78" i="3"/>
  <c r="A79" i="3"/>
  <c r="F79" i="3"/>
  <c r="A80" i="3"/>
  <c r="F80" i="3"/>
  <c r="A81" i="3"/>
  <c r="F81" i="3"/>
  <c r="A82" i="3"/>
  <c r="F82" i="3"/>
  <c r="A83" i="3"/>
  <c r="A84" i="3"/>
  <c r="F84" i="3"/>
  <c r="A85" i="3"/>
  <c r="A86" i="3"/>
  <c r="F86" i="3"/>
  <c r="A87" i="3"/>
  <c r="F87" i="3"/>
  <c r="A88" i="3"/>
  <c r="F88" i="3"/>
  <c r="A89" i="3"/>
  <c r="F89" i="3"/>
  <c r="A90" i="3"/>
  <c r="A91" i="3"/>
  <c r="F91" i="3"/>
  <c r="A92" i="3"/>
  <c r="F92" i="3"/>
  <c r="A93" i="3"/>
  <c r="A94" i="3"/>
  <c r="F94" i="3"/>
  <c r="A95" i="3"/>
  <c r="A96" i="3"/>
  <c r="A97" i="3"/>
  <c r="A98" i="3"/>
  <c r="F98" i="3"/>
  <c r="A99" i="3"/>
  <c r="A100" i="3"/>
  <c r="F100" i="3"/>
  <c r="A101" i="3"/>
  <c r="A102" i="3"/>
  <c r="A103" i="3"/>
  <c r="A104" i="3"/>
  <c r="A105" i="3"/>
  <c r="F105" i="3"/>
  <c r="A106" i="3"/>
  <c r="F106" i="3"/>
  <c r="A107" i="3"/>
  <c r="A108" i="3"/>
  <c r="A109" i="3"/>
  <c r="A110" i="3"/>
  <c r="A111" i="3"/>
  <c r="A112" i="3"/>
  <c r="A113" i="3"/>
  <c r="A114" i="3"/>
  <c r="C20" i="2"/>
  <c r="C18" i="2"/>
  <c r="C16" i="2"/>
  <c r="C14" i="2"/>
  <c r="C12" i="2"/>
  <c r="C5" i="2"/>
  <c r="C8" i="2"/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9" i="2"/>
  <c r="C17" i="2"/>
  <c r="C15" i="2"/>
  <c r="C13" i="2"/>
  <c r="C11" i="2"/>
  <c r="C10" i="2"/>
  <c r="C9" i="2"/>
  <c r="C7" i="2"/>
  <c r="C6" i="2"/>
  <c r="C4" i="2"/>
  <c r="C3" i="2"/>
  <c r="C2" i="2"/>
</calcChain>
</file>

<file path=xl/sharedStrings.xml><?xml version="1.0" encoding="utf-8"?>
<sst xmlns="http://schemas.openxmlformats.org/spreadsheetml/2006/main" count="2542" uniqueCount="627">
  <si>
    <t>UNIT_BUILDER</t>
  </si>
  <si>
    <t>UNIT_SCOUT</t>
  </si>
  <si>
    <t>UNIT_WARRIOR</t>
  </si>
  <si>
    <t>UNIT_QUADRIREME</t>
  </si>
  <si>
    <t>IMPROVEMENT_FARM</t>
  </si>
  <si>
    <t>UNIT_TRADER</t>
  </si>
  <si>
    <t>UNIT_CARAVEL</t>
  </si>
  <si>
    <t>UNIT_GREAT_ARTIST</t>
  </si>
  <si>
    <t>UNIT_GREAT_MERCHANT</t>
  </si>
  <si>
    <t>UNIT_FIELD_CANNON</t>
  </si>
  <si>
    <t>UNIT_SLINGER</t>
  </si>
  <si>
    <t>IMPROVEMENT_QUARRY</t>
  </si>
  <si>
    <t>IMPROVEMENT_MINE</t>
  </si>
  <si>
    <t>IMPROVEMENT_FISHING_BOATS</t>
  </si>
  <si>
    <t>IMPROVEMENT_PASTURE</t>
  </si>
  <si>
    <t>UNIT_GALLEY</t>
  </si>
  <si>
    <t>UNIT_SPEARMAN</t>
  </si>
  <si>
    <t>UNIT_ARCHER</t>
  </si>
  <si>
    <t>UNIT_GREAT_SCIENTIST</t>
  </si>
  <si>
    <t>IMPROVEMENT_LUMBER_MILL</t>
  </si>
  <si>
    <t>UNIT_MUSKETMAN</t>
  </si>
  <si>
    <t>UNIT_CROSSBOWMAN</t>
  </si>
  <si>
    <t>UNIT_BOMBARD</t>
  </si>
  <si>
    <t>IMPROVEMENT_FORT</t>
  </si>
  <si>
    <t>UNIT_KNIGHT</t>
  </si>
  <si>
    <t>UNIT_IRONCLAD</t>
  </si>
  <si>
    <t>UNIT_PRIVATEER</t>
  </si>
  <si>
    <t>UNIT_NATURALIST</t>
  </si>
  <si>
    <t>UNIT_ARCHAEOLOGIST</t>
  </si>
  <si>
    <t>UNIT_BIPLANE</t>
  </si>
  <si>
    <t>IMPROVEMENT_AIRSTRIP</t>
  </si>
  <si>
    <t>IMPROVEMENT_OIL_WELL</t>
  </si>
  <si>
    <t>UNIT_FIGHTER</t>
  </si>
  <si>
    <t>UNIT_TANK</t>
  </si>
  <si>
    <t>Node</t>
  </si>
  <si>
    <t>Name</t>
  </si>
  <si>
    <t>Prereq</t>
  </si>
  <si>
    <t>Warrior</t>
  </si>
  <si>
    <t>SETTLE_FIRST_CITY</t>
  </si>
  <si>
    <t>TECH_FLIGHT</t>
  </si>
  <si>
    <t>TECH_SAILING</t>
  </si>
  <si>
    <t>TECH_SIEGE_TACTICS</t>
  </si>
  <si>
    <t>TECH_MACHINERY</t>
  </si>
  <si>
    <t>TECH_MINING</t>
  </si>
  <si>
    <t>TECH_COMBUSTION</t>
  </si>
  <si>
    <t>TECH_ANIMAL_HUSBANDRY</t>
  </si>
  <si>
    <t>CIVIC_NATURAL_HISTORY</t>
  </si>
  <si>
    <t>TECH_ARCHERY</t>
  </si>
  <si>
    <t>TECH_METAL_CASTING</t>
  </si>
  <si>
    <t>TECH_CARTOGRAPHY</t>
  </si>
  <si>
    <t>TECH_BALLISTICS</t>
  </si>
  <si>
    <t>TECH_ADVANCED_FLIGHT</t>
  </si>
  <si>
    <t>TECH_STEAM_POWER</t>
  </si>
  <si>
    <t>TECH_STIRRUPS</t>
  </si>
  <si>
    <t>TECH_GUNPOWDER</t>
  </si>
  <si>
    <t>CIVIC_CONSERVATION</t>
  </si>
  <si>
    <t>CIVIC_MERCANTILISM</t>
  </si>
  <si>
    <t>TECH_SHIPBUILDING</t>
  </si>
  <si>
    <t>TECH_BRONZE_WORKING</t>
  </si>
  <si>
    <t>CIVIC_FOREIGN_TRADE</t>
  </si>
  <si>
    <t>Trader</t>
  </si>
  <si>
    <t>Tank</t>
  </si>
  <si>
    <t>Slinger</t>
  </si>
  <si>
    <t>Spearman</t>
  </si>
  <si>
    <t>Scout</t>
  </si>
  <si>
    <t>Quadrireme</t>
  </si>
  <si>
    <t>Privateer</t>
  </si>
  <si>
    <t>Naturalist</t>
  </si>
  <si>
    <t>Musketman</t>
  </si>
  <si>
    <t>Knight</t>
  </si>
  <si>
    <t>Ironclad</t>
  </si>
  <si>
    <t>Great Scientist</t>
  </si>
  <si>
    <t>Great Merchant</t>
  </si>
  <si>
    <t>Great Artist</t>
  </si>
  <si>
    <t>Galley</t>
  </si>
  <si>
    <t>Fighter</t>
  </si>
  <si>
    <t>Field Cannon</t>
  </si>
  <si>
    <t>Crossbowman</t>
  </si>
  <si>
    <t>Caravel</t>
  </si>
  <si>
    <t>Builder</t>
  </si>
  <si>
    <t>Bombard</t>
  </si>
  <si>
    <t>Biplane</t>
  </si>
  <si>
    <t>Archer</t>
  </si>
  <si>
    <t>Archaeologist</t>
  </si>
  <si>
    <t>Quarry</t>
  </si>
  <si>
    <t>Pasture</t>
  </si>
  <si>
    <t>Mine</t>
  </si>
  <si>
    <t>Fishing Boats</t>
  </si>
  <si>
    <t>Farm</t>
  </si>
  <si>
    <t>Improve airstrip</t>
  </si>
  <si>
    <t>Build Fort</t>
  </si>
  <si>
    <t>Build Lumber Mill</t>
  </si>
  <si>
    <t>Build Oil Well</t>
  </si>
  <si>
    <t>TECH_MILITARY_ENGINEERING</t>
  </si>
  <si>
    <t>BUILDING_ARMORY</t>
  </si>
  <si>
    <t>UNIT_MILITARY_ENGINEER</t>
  </si>
  <si>
    <t>Cost</t>
  </si>
  <si>
    <t>Type</t>
  </si>
  <si>
    <t>P</t>
  </si>
  <si>
    <t>S</t>
  </si>
  <si>
    <t>N</t>
  </si>
  <si>
    <t>Fa</t>
  </si>
  <si>
    <t>GAP</t>
  </si>
  <si>
    <t>GMP</t>
  </si>
  <si>
    <t>GSP</t>
  </si>
  <si>
    <t>Code to copy and paste</t>
  </si>
  <si>
    <t>Military Engineer</t>
  </si>
  <si>
    <t>BUILDING_MUSEUM_ARTIFACT</t>
  </si>
  <si>
    <t>DISTRICT_AERODROME</t>
  </si>
  <si>
    <t>DISTRICT_COMMERCIAL_HUB</t>
  </si>
  <si>
    <t>DISTRICT_CAMPUS</t>
  </si>
  <si>
    <t>DISTRICT_THEATER</t>
  </si>
  <si>
    <t>Est. cost of a 3rd of a builder</t>
  </si>
  <si>
    <t>BOOST_TRIGGER_IMPROVE_SPECIFIC_RESOURCE</t>
  </si>
  <si>
    <t>TECH_NANOTECHNOLOGY</t>
  </si>
  <si>
    <t>Aliminium mined</t>
  </si>
  <si>
    <t>Great Scientist or Spy?</t>
  </si>
  <si>
    <t>gpp</t>
  </si>
  <si>
    <t>BOOST_TRIGGER_NONE_LATE_GAME_CRITICAL_TECH</t>
  </si>
  <si>
    <t>TECH_NUCLEAR_FUSION</t>
  </si>
  <si>
    <t>Great scientist or spy used</t>
  </si>
  <si>
    <t>CIVIC_GLOBALIZATION</t>
  </si>
  <si>
    <t>TBD</t>
  </si>
  <si>
    <t>p</t>
  </si>
  <si>
    <t>BOOST_TRIGGER_CULTURVATE_CIVIC</t>
  </si>
  <si>
    <t>TECH_ROBOTICS</t>
  </si>
  <si>
    <t>Globalization culturvated</t>
  </si>
  <si>
    <t>GPP</t>
  </si>
  <si>
    <t>TECH_STEALTH_TECHNOLOGY</t>
  </si>
  <si>
    <t>Est. cost of 3 (all pre-requisites?)</t>
  </si>
  <si>
    <t>BOOST_TRIGGER_OWN_X_UNITS_OF_TYPE</t>
  </si>
  <si>
    <t>TECH_COMPOSITES</t>
  </si>
  <si>
    <t>3 Tanks owned</t>
  </si>
  <si>
    <t>TECH_LASERS</t>
  </si>
  <si>
    <t>Est. cost of 1 (all pre-requisites?)</t>
  </si>
  <si>
    <t>BOOST_TRIGGER_KILL_SPECIFIC_UNIT</t>
  </si>
  <si>
    <t>TECH_GUIDANCE_SYSTEMS</t>
  </si>
  <si>
    <t>1 Fighter jet built</t>
  </si>
  <si>
    <t>TECH_SATELLITES</t>
  </si>
  <si>
    <t>BUILDING_BROADCAST_CENTER</t>
  </si>
  <si>
    <t>Est. cost of 2 (all pre-requites?)</t>
  </si>
  <si>
    <t>BOOST_TRIGGER_HAVE_X_BUILDINGS</t>
  </si>
  <si>
    <t>TECH_TELECOMMUNICATIONS</t>
  </si>
  <si>
    <t>2 Broadcast Centers built</t>
  </si>
  <si>
    <t>BOOST_TRIGGER_HAVE_X_DISTRICTS</t>
  </si>
  <si>
    <t>TECH_SYNTHETIC_MATERIALS</t>
  </si>
  <si>
    <t>2 Aerodromes built</t>
  </si>
  <si>
    <t>TECH_NUCLEAR_FISSION</t>
  </si>
  <si>
    <t>CIVIC_SUFFRAGE</t>
  </si>
  <si>
    <t>Suffrage, Totalitarianism, or Class Striggle, model on Suffrage</t>
  </si>
  <si>
    <t>BOOST_TRIGGER_HAVE_X_POLICY_SLOTS</t>
  </si>
  <si>
    <t>TECH_COMPUTERS</t>
  </si>
  <si>
    <t>Gov with 8 policy slots</t>
  </si>
  <si>
    <t>TECH_PLASTICS</t>
  </si>
  <si>
    <t>Oil well built</t>
  </si>
  <si>
    <t>Est. cost of a Military Engineer (all pre-requisites</t>
  </si>
  <si>
    <t>BOOST_TRIGGER_HAVE_X_IMPROVEMENTS</t>
  </si>
  <si>
    <t>TECH_COMBINED_ARMS</t>
  </si>
  <si>
    <t>Airstrip improved</t>
  </si>
  <si>
    <t>BUILDING_POWER_PLANT</t>
  </si>
  <si>
    <t>TECH_ADVANCED_BALLISTICS</t>
  </si>
  <si>
    <t>2 Powerplants built</t>
  </si>
  <si>
    <t>TECH_ROCKETRY</t>
  </si>
  <si>
    <t>3 Biplanes built</t>
  </si>
  <si>
    <t>BOOST_TRIGGER_ARTIFACT_EXTRACTED</t>
  </si>
  <si>
    <t>Artifact extracted</t>
  </si>
  <si>
    <t>BOOST_TRIGGER_HAVE_ALLIANCE_LEVEL_X</t>
  </si>
  <si>
    <t>TECH_CHEMISTRY</t>
  </si>
  <si>
    <t>Level 2 alliance made</t>
  </si>
  <si>
    <t>Needs conservation and can only be bought using Faith</t>
  </si>
  <si>
    <t>BOOST_TRIGGER_CREATED_NATIONAL_PARK</t>
  </si>
  <si>
    <t>TECH_RADIO</t>
  </si>
  <si>
    <t>National Park created</t>
  </si>
  <si>
    <t>TECH_ELECTRICITY</t>
  </si>
  <si>
    <t>3 Privateers built</t>
  </si>
  <si>
    <t>BOOST_TRIGGER_HAVE_UNIT_AND_IMPROVEMENT</t>
  </si>
  <si>
    <t>TECH_STEEL</t>
  </si>
  <si>
    <t>Iron mined</t>
  </si>
  <si>
    <t>Est. cost of Ironclad</t>
  </si>
  <si>
    <t>Ironclad owned</t>
  </si>
  <si>
    <t>Need 3, assume one already accounted for in Square Rigging</t>
  </si>
  <si>
    <t>TECH_REPLACEABLE_PARTS</t>
  </si>
  <si>
    <t>3 Musketman owned</t>
  </si>
  <si>
    <t>Est. cost of Rhur Valey as an example</t>
  </si>
  <si>
    <t>BOOST_TRIGGER_HAVE_WONDER_PAST_X_ERA</t>
  </si>
  <si>
    <t>Industrial era wonder built</t>
  </si>
  <si>
    <t>TECH_RIFLING</t>
  </si>
  <si>
    <t>Niter mined</t>
  </si>
  <si>
    <t>BUILDING_BANK</t>
  </si>
  <si>
    <t>TECH_ECONOMICS</t>
  </si>
  <si>
    <t>2 Banks built</t>
  </si>
  <si>
    <t>DISTRICT_NEIGHBORHOOD</t>
  </si>
  <si>
    <t>TECH_SANITATION</t>
  </si>
  <si>
    <t>2 Neighbourhoods built</t>
  </si>
  <si>
    <t>BUILDING_SHIPYARD</t>
  </si>
  <si>
    <t>2 Shipyards built</t>
  </si>
  <si>
    <t>BOOST_TRIGGER_KILL_WITH</t>
  </si>
  <si>
    <t>TECH_MILITARY_SCIENCE</t>
  </si>
  <si>
    <t>Knight kill made</t>
  </si>
  <si>
    <t>Est. cost of a 3rd of a builder (x2)</t>
  </si>
  <si>
    <t>2 Forts built</t>
  </si>
  <si>
    <t>CIVIC_THE_ENLIGHTENMENT</t>
  </si>
  <si>
    <t>TECH_SCIENTIFIC_THEORY</t>
  </si>
  <si>
    <t>The Enlightenment   culturvated</t>
  </si>
  <si>
    <t>BUILDING_WORKSHOP</t>
  </si>
  <si>
    <t>TECH_INDUSTRIALIZATION</t>
  </si>
  <si>
    <t>Workshop built</t>
  </si>
  <si>
    <t>Est. cost of 2 (all pre-requisites?)</t>
  </si>
  <si>
    <t>2 Bombards owned</t>
  </si>
  <si>
    <t>2 Crossbowman owned</t>
  </si>
  <si>
    <t>BUILDING_UNIVERSITY</t>
  </si>
  <si>
    <t>BOOST_TRIGGER_HAVE_BUILDING_MOUNTAIN</t>
  </si>
  <si>
    <t>TECH_ASTRONOMY</t>
  </si>
  <si>
    <t>Uni at mountain built</t>
  </si>
  <si>
    <t>TECH_SQUARE_RIGGING</t>
  </si>
  <si>
    <t>Musketman kill made</t>
  </si>
  <si>
    <t>TECH_PRINTING</t>
  </si>
  <si>
    <t>2 Universities built</t>
  </si>
  <si>
    <t>BOOST_TRIGGER_CONSTRUCT_BUILDING</t>
  </si>
  <si>
    <t>Armoury built</t>
  </si>
  <si>
    <t>CIVIC_GUILDS</t>
  </si>
  <si>
    <t>TECH_BANKING</t>
  </si>
  <si>
    <t>Guilds  culturvated</t>
  </si>
  <si>
    <t>TECH_MASS_PRODUCTION</t>
  </si>
  <si>
    <t>Lumber Mill built</t>
  </si>
  <si>
    <t>DISTRICT_HARBOR</t>
  </si>
  <si>
    <t>2 Harbours built</t>
  </si>
  <si>
    <t>CIVIC_EXPLORATION</t>
  </si>
  <si>
    <t>Divine Right or Exploration or Reformed Church  - Model on Exploration</t>
  </si>
  <si>
    <t>TECH_CASTLES</t>
  </si>
  <si>
    <t>Gov with 6 policy slots</t>
  </si>
  <si>
    <t>DISTRICT_AQUEDUCT</t>
  </si>
  <si>
    <t>Aqueduct built</t>
  </si>
  <si>
    <t>BOOST_TRIGGER_TRAIN_UNIT</t>
  </si>
  <si>
    <t>TECH_EDUCATION</t>
  </si>
  <si>
    <t>Great scientist recruited</t>
  </si>
  <si>
    <t>3 Archers owned</t>
  </si>
  <si>
    <t>CIVIC_FEUDALISM</t>
  </si>
  <si>
    <t>Feudalism culturvated</t>
  </si>
  <si>
    <t>TECH_APPRENTICESHIP</t>
  </si>
  <si>
    <t>3 Mines built</t>
  </si>
  <si>
    <t>TECH_MILITARY_TACTICS</t>
  </si>
  <si>
    <t>Spearman kill made</t>
  </si>
  <si>
    <t>BUILDING_WALLS</t>
  </si>
  <si>
    <t>TECH_ENGINEERING</t>
  </si>
  <si>
    <t>Ancient Walls built</t>
  </si>
  <si>
    <t>BUILDING_WATER_MILL</t>
  </si>
  <si>
    <t>TECH_CONSTRUCTION</t>
  </si>
  <si>
    <t>Water Mill built</t>
  </si>
  <si>
    <t>Model as 3x Districts</t>
  </si>
  <si>
    <t>BOOST_TRIGGER_HAVE_X_UNIQUE_SPECIALTY_DISTRICTS</t>
  </si>
  <si>
    <t>TECH_MATHEMATICS</t>
  </si>
  <si>
    <t>3 Districts built</t>
  </si>
  <si>
    <t>Need 2 Galleys</t>
  </si>
  <si>
    <t>2 Galleys owned</t>
  </si>
  <si>
    <t>TECH_IRON_WORKING</t>
  </si>
  <si>
    <t>TECH_HORSEBACK_RIDING</t>
  </si>
  <si>
    <t>Pasture made</t>
  </si>
  <si>
    <t>One by market counted here, not in Guilds</t>
  </si>
  <si>
    <t>BOOST_TRIGGER_MAINTAIN_X_TRADE_ROUTES</t>
  </si>
  <si>
    <t>TECH_CURRENCY</t>
  </si>
  <si>
    <t>Trade Route created</t>
  </si>
  <si>
    <t>TECH_CELESTIAL_NAVIGATION</t>
  </si>
  <si>
    <t>Fishing boat built</t>
  </si>
  <si>
    <t>TECH_THE_WHEEL</t>
  </si>
  <si>
    <t>Mine built</t>
  </si>
  <si>
    <t>Model as 2 warriors needed</t>
  </si>
  <si>
    <t>BOOST_TRIGGER_NUM_BARBS_KILLED</t>
  </si>
  <si>
    <t>3 Barbs killed</t>
  </si>
  <si>
    <t>TECH_MASONRY</t>
  </si>
  <si>
    <t>Quarry mined</t>
  </si>
  <si>
    <t>Est. cost of 1 scout, model as 50% of scout</t>
  </si>
  <si>
    <t>BOOST_TRIGGER_MEET_CIV</t>
  </si>
  <si>
    <t>TECH_WRITING</t>
  </si>
  <si>
    <t>Civ met</t>
  </si>
  <si>
    <t>Need at least one, usually more than one</t>
  </si>
  <si>
    <t>Killed with slinger</t>
  </si>
  <si>
    <t>TECH_IRRIGATION</t>
  </si>
  <si>
    <t>Resource farmed</t>
  </si>
  <si>
    <t>BOOST_TRIGGER_FIND_NATURAL_WONDER</t>
  </si>
  <si>
    <t>TECH_ASTROLOGY</t>
  </si>
  <si>
    <t>Natural wonder found</t>
  </si>
  <si>
    <t>Model as the cost of 1 settler</t>
  </si>
  <si>
    <t>BOOST_TRIGGER_SETTLE_COAST</t>
  </si>
  <si>
    <t>Settled on coast</t>
  </si>
  <si>
    <t>BOOST_TRIGGER_RESEARCH_TECH</t>
  </si>
  <si>
    <t>CIVIC_SOCIAL_MEDIA</t>
  </si>
  <si>
    <t>Telecoms researched</t>
  </si>
  <si>
    <t>BUILDING_AIRPORT</t>
  </si>
  <si>
    <t>3 Airstrips built</t>
  </si>
  <si>
    <t>DISTRICT_SPACEPORT</t>
  </si>
  <si>
    <t>CIVIC_SPACE_RACE</t>
  </si>
  <si>
    <t>Spaceport built</t>
  </si>
  <si>
    <t>BOOST_TRIGGER_AIRBASE_FOREIGN_CONTINENT</t>
  </si>
  <si>
    <t>CIVIC_RAPID_DEPLOYMENT</t>
  </si>
  <si>
    <t>Airstrip on foreign continent built</t>
  </si>
  <si>
    <t>BOOST_TRIGGER_HAVE_X_THEMED_BUILDINGS</t>
  </si>
  <si>
    <t>CIVIC_CULTURAL_HERITAGE</t>
  </si>
  <si>
    <t>1 Themed Museum made</t>
  </si>
  <si>
    <t>DISTRICT_ENTERTAINMENT_COMPLEX</t>
  </si>
  <si>
    <t>Est. cost of 4 (all pre-requisites?)</t>
  </si>
  <si>
    <t>CIVIC_PROFESSIONAL_SPORTS</t>
  </si>
  <si>
    <t>4 ECs built</t>
  </si>
  <si>
    <t>CIVIC_COLD_WAR</t>
  </si>
  <si>
    <t>Nuclear Fission researched</t>
  </si>
  <si>
    <t>BUILDING_FACTORY</t>
  </si>
  <si>
    <t>CIVIC_CLASS_STRUGGLE</t>
  </si>
  <si>
    <t>3 Factories built</t>
  </si>
  <si>
    <t>BUILDING_MILITARY_ACADEMY</t>
  </si>
  <si>
    <t>CIVIC_TOTALITARIANISM</t>
  </si>
  <si>
    <t>3 Military Academies built</t>
  </si>
  <si>
    <t>BUILDING_SEWER</t>
  </si>
  <si>
    <t>4 Sewers built</t>
  </si>
  <si>
    <t>BUILDING_RESEARCH_LAB</t>
  </si>
  <si>
    <t>CIVIC_NUCLEAR_PROGRAM</t>
  </si>
  <si>
    <t>Research Lab built</t>
  </si>
  <si>
    <t>BUILDING_STOCK_EXCHANGE</t>
  </si>
  <si>
    <t>Est. cost of 3 Stock Exchanges (all pre-requisites?)</t>
  </si>
  <si>
    <t>CIVIC_CAPITALISM</t>
  </si>
  <si>
    <t>3 Stock exchanges built</t>
  </si>
  <si>
    <t>CIVIC_MASS_MEDIA</t>
  </si>
  <si>
    <t>Radio researched</t>
  </si>
  <si>
    <t>CIVIC_NATIONALISM</t>
  </si>
  <si>
    <t>Need the Nationalism Civic and at least 6 units… (Assume have the units)</t>
  </si>
  <si>
    <t>BOOST_TRIGGER_HAVE_X_CORPS</t>
  </si>
  <si>
    <t>CIVIC_MOBILIZATION</t>
  </si>
  <si>
    <t>3 Corps owned</t>
  </si>
  <si>
    <t>Est. cost of 4 neighbourhoods</t>
  </si>
  <si>
    <t>BOOST_TRIGGER_DISTRICT_APPEAL_LEVEL_MINIMUM_X</t>
  </si>
  <si>
    <t>4 Neighbourhoods built</t>
  </si>
  <si>
    <t>Need 2 field cannons</t>
  </si>
  <si>
    <t>CIVIC_SCORCHED_EARTH</t>
  </si>
  <si>
    <t>2 Field cannons owned</t>
  </si>
  <si>
    <t>Estimated cost of getting to 15 population (15+8*n+n^1.5)</t>
  </si>
  <si>
    <t>F</t>
  </si>
  <si>
    <t>BOOST_TRIGGER_CITY_POPULATION</t>
  </si>
  <si>
    <t>CIVIC_URBANIZATION</t>
  </si>
  <si>
    <t>15 pop in city reached</t>
  </si>
  <si>
    <t>Est. cost of Archeology Museum (all pre-requisites?)</t>
  </si>
  <si>
    <t>Archeology museum built</t>
  </si>
  <si>
    <t>BUILDING_MUSEUM_ART</t>
  </si>
  <si>
    <t>Est. cost of Art Museum (all pre-requisites?)</t>
  </si>
  <si>
    <t>CIVIC_OPERA_BALLET</t>
  </si>
  <si>
    <t>Art museum built</t>
  </si>
  <si>
    <t>Model as 50% likelyhood</t>
  </si>
  <si>
    <t>BOOST_TRIGGER_DOW_CASUS_BELLI</t>
  </si>
  <si>
    <t>DoW using Casus Belli made</t>
  </si>
  <si>
    <t>Model as 7 districts @ 54P each</t>
  </si>
  <si>
    <t>CIVIC_CIVIL_ENGINEERING</t>
  </si>
  <si>
    <t>7 Districts built</t>
  </si>
  <si>
    <t>Covered by other GP related efforts.</t>
  </si>
  <si>
    <t>BOOST_TRIGGER_HAVE_X_GREAT_PEOPLE</t>
  </si>
  <si>
    <t>3 Great people recruited</t>
  </si>
  <si>
    <t>Great merchant recruited</t>
  </si>
  <si>
    <t>BOOST_TRIGGER_HAVE_X_CITIES_FOLLOWING_YOUR_RELIGION</t>
  </si>
  <si>
    <t>CIVIC_REFORMED_CHURCH</t>
  </si>
  <si>
    <t>6 cities follow your religion</t>
  </si>
  <si>
    <t>CIVIC_CIVIL_SERVICE</t>
  </si>
  <si>
    <t>BOOST_TRIGGER_HAVE_AN_ALLIANCE</t>
  </si>
  <si>
    <t>CIVIC_DIPLOMATIC_SERVICE</t>
  </si>
  <si>
    <t>Alliance made</t>
  </si>
  <si>
    <t>CIVIC_HUMANISM</t>
  </si>
  <si>
    <t>Great artist recruited</t>
  </si>
  <si>
    <t>Need 2 caravels</t>
  </si>
  <si>
    <t>2 caravels built</t>
  </si>
  <si>
    <t>BUILDING_TEMPLE</t>
  </si>
  <si>
    <t>Need 1</t>
  </si>
  <si>
    <t>CIVIC_DIVINE_RIGHT</t>
  </si>
  <si>
    <t>Temple built</t>
  </si>
  <si>
    <t>BUILDING_MARKET</t>
  </si>
  <si>
    <t>Need 2 markets, assume 1 already covered by Currency?</t>
  </si>
  <si>
    <t>2 markets built</t>
  </si>
  <si>
    <t>Need 4 traders, and 4 markets. Assume 2 market for Guilds Boost, and 1 trader for currency</t>
  </si>
  <si>
    <t>CIVIC_MEDIEVAL_FAIRES</t>
  </si>
  <si>
    <t>4 trade routes made</t>
  </si>
  <si>
    <t>Model as 8 warriors</t>
  </si>
  <si>
    <t>BOOST_TRIGGER_HAVE_X_LAND_UNITS</t>
  </si>
  <si>
    <t>CIVIC_MERCENARIES</t>
  </si>
  <si>
    <t>8 land units owned</t>
  </si>
  <si>
    <t>Estimated cost of getting to 10 population (15+8*n+n^1.5)</t>
  </si>
  <si>
    <t>10 pop in city reached</t>
  </si>
  <si>
    <t>CIVIC_COLONIALISM</t>
  </si>
  <si>
    <t>Astronomy researched</t>
  </si>
  <si>
    <t>6 Farms built</t>
  </si>
  <si>
    <t>Need Quadrime to perform this</t>
  </si>
  <si>
    <t>CIVIC_NAVAL_TRADITION</t>
  </si>
  <si>
    <t>Quadrimeme kill made</t>
  </si>
  <si>
    <t>BUILDING_SHRINE</t>
  </si>
  <si>
    <t>Need a great prophet and at least a shrine</t>
  </si>
  <si>
    <t>GPrP</t>
  </si>
  <si>
    <t>BOOST_TRIGGER_FOUND_RELIGION</t>
  </si>
  <si>
    <t>CIVIC_THEOLOGY</t>
  </si>
  <si>
    <t>Religion found</t>
  </si>
  <si>
    <t>Est. cost of 2 campuses</t>
  </si>
  <si>
    <t>CIVIC_RECORDED_HISTORY</t>
  </si>
  <si>
    <t>2 Campuses built</t>
  </si>
  <si>
    <t>BOOST_TRIGGER_RECEIVE_DOW</t>
  </si>
  <si>
    <t>CIVIC_DEFENSIVE_TACTICS</t>
  </si>
  <si>
    <t>DoW received</t>
  </si>
  <si>
    <t>DISTRICT_ENCAMPMENT</t>
  </si>
  <si>
    <t>Est. cost of 1 encampment</t>
  </si>
  <si>
    <t>CIVIC_MILITARY_TRAINING</t>
  </si>
  <si>
    <t>Encampment built</t>
  </si>
  <si>
    <t>BUILDING_COLOSSEUM</t>
  </si>
  <si>
    <t>Est. cost of Colosseum as an example</t>
  </si>
  <si>
    <t>BOOST_TRIGGER_HAVE_X_WONDERS</t>
  </si>
  <si>
    <t>CIVIC_DRAMA_POETRY</t>
  </si>
  <si>
    <t>Wonder built</t>
  </si>
  <si>
    <t>BOOST_TRIGGER_MEET_X_CITY_STATES</t>
  </si>
  <si>
    <t>CIVIC_POLITICAL_PHILOSOPHY</t>
  </si>
  <si>
    <t>3 City states found</t>
  </si>
  <si>
    <t>CIVIC_GAMES_RECREATION</t>
  </si>
  <si>
    <t>Construction researched</t>
  </si>
  <si>
    <t>Est. based on faith needed to get a pantheon</t>
  </si>
  <si>
    <t>BOOST_TRIGGER_CREATE_PANTHEON</t>
  </si>
  <si>
    <t>CIVIC_MYSTICISM</t>
  </si>
  <si>
    <t>Pantheon created</t>
  </si>
  <si>
    <t>Est. cost of getting to 6 population (15+8*n+n^1.5)</t>
  </si>
  <si>
    <t>BOOST_TRIGGER_EMPIRE_POPULATION</t>
  </si>
  <si>
    <t>CIVIC_EARLY_EMPIRE</t>
  </si>
  <si>
    <t>6 pop reached</t>
  </si>
  <si>
    <t>Est. based on base costs</t>
  </si>
  <si>
    <t>CIVIC_STATE_WORKFORCE</t>
  </si>
  <si>
    <t>District built</t>
  </si>
  <si>
    <t>Est. that need at least 1 or 2 warriors (1st one already built?)</t>
  </si>
  <si>
    <t>BOOST_TRIGGER_CLEAR_CAMP</t>
  </si>
  <si>
    <t>CIVIC_MILITARY_TRADITION</t>
  </si>
  <si>
    <t>Barb camp cleared</t>
  </si>
  <si>
    <t>BOOST_TRIGGER_DISCOVER_CONTINENT</t>
  </si>
  <si>
    <t>New continent discovered</t>
  </si>
  <si>
    <t>Est. cost of 1 builder</t>
  </si>
  <si>
    <t>BOOST_TRIGGER_NUM_IMPROVED_TILES</t>
  </si>
  <si>
    <t>CIVIC_CRAFTSMANSHIP</t>
  </si>
  <si>
    <t>3 Tiles improved</t>
  </si>
  <si>
    <t>Preprereq</t>
  </si>
  <si>
    <t>Justification</t>
  </si>
  <si>
    <t>Est Cost</t>
  </si>
  <si>
    <t>Boost</t>
  </si>
  <si>
    <t>BoostTrigger</t>
  </si>
  <si>
    <t>PrereqNode</t>
  </si>
  <si>
    <t>BOOST_CIVIC_CRAFTSMANSHIP</t>
  </si>
  <si>
    <t>BOOST_CIVIC_FOREIGN_TRADE</t>
  </si>
  <si>
    <t>BOOST_CIVIC_MILITARY_TRADITION</t>
  </si>
  <si>
    <t>BOOST_CIVIC_STATE_WORKFORCE</t>
  </si>
  <si>
    <t>BOOST_CIVIC_EARLY_EMPIRE</t>
  </si>
  <si>
    <t>BOOST_CIVIC_MYSTICISM</t>
  </si>
  <si>
    <t>BOOST_CIVIC_GAMES_RECREATION</t>
  </si>
  <si>
    <t>BOOST_CIVIC_POLITICAL_PHILOSOPHY</t>
  </si>
  <si>
    <t>BOOST_CIVIC_DRAMA_POETRY</t>
  </si>
  <si>
    <t>BOOST_CIVIC_MILITARY_TRAINING</t>
  </si>
  <si>
    <t>BOOST_CIVIC_DEFENSIVE_TACTICS</t>
  </si>
  <si>
    <t>BOOST_CIVIC_RECORDED_HISTORY</t>
  </si>
  <si>
    <t>BOOST_CIVIC_THEOLOGY</t>
  </si>
  <si>
    <t>BOOST_CIVIC_NAVAL_TRADITION</t>
  </si>
  <si>
    <t>BOOST_CIVIC_FEUDALISM</t>
  </si>
  <si>
    <t>BOOST_CIVIC_COLONIALISM</t>
  </si>
  <si>
    <t>BOOST_CIVIC_CIVIL_SERVICE</t>
  </si>
  <si>
    <t>BOOST_CIVIC_MERCENARIES</t>
  </si>
  <si>
    <t>BOOST_CIVIC_MEDIEVAL_FAIRES</t>
  </si>
  <si>
    <t>BOOST_CIVIC_GUILDS</t>
  </si>
  <si>
    <t>BOOST_CIVIC_DIVINE_RIGHT</t>
  </si>
  <si>
    <t>BOOST_CIVIC_EXPLORATION</t>
  </si>
  <si>
    <t>BOOST_CIVIC_HUMANISM</t>
  </si>
  <si>
    <t>BOOST_CIVIC_DIPLOMATIC_SERVICE</t>
  </si>
  <si>
    <t>BOOST_CIVIC_REFORMED_CHURCH</t>
  </si>
  <si>
    <t>BOOST_CIVIC_MERCANTILISM</t>
  </si>
  <si>
    <t>BOOST_CIVIC_THE_ENLIGHTENMENT</t>
  </si>
  <si>
    <t>BOOST_CIVIC_CIVIL_ENGINEERING</t>
  </si>
  <si>
    <t>BOOST_CIVIC_NATIONALISM</t>
  </si>
  <si>
    <t>BOOST_CIVIC_OPERA_BALLET</t>
  </si>
  <si>
    <t>BOOST_CIVIC_NATURAL_HISTORY</t>
  </si>
  <si>
    <t>BOOST_CIVIC_URBANIZATION</t>
  </si>
  <si>
    <t>BOOST_CIVIC_SCORCHED_EARTH</t>
  </si>
  <si>
    <t>BOOST_CIVIC_CONSERVATION</t>
  </si>
  <si>
    <t>BOOST_CIVIC_MOBILIZATION</t>
  </si>
  <si>
    <t>BOOST_CIVIC_MASS_MEDIA</t>
  </si>
  <si>
    <t>BOOST_CIVIC_CAPITALISM</t>
  </si>
  <si>
    <t>BOOST_CIVIC_NUCLEAR_PROGRAM</t>
  </si>
  <si>
    <t>BOOST_CIVIC_SUFFRAGE</t>
  </si>
  <si>
    <t>BOOST_CIVIC_TOTALITARIANISM</t>
  </si>
  <si>
    <t>BOOST_CIVIC_CLASS_STRUGGLE</t>
  </si>
  <si>
    <t>BOOST_CIVIC_COLD_WAR</t>
  </si>
  <si>
    <t>BOOST_CIVIC_PROFESSIONAL_SPORTS</t>
  </si>
  <si>
    <t>BOOST_CIVIC_CULTURAL_HERITAGE</t>
  </si>
  <si>
    <t>BOOST_CIVIC_RAPID_DEPLOYMENT</t>
  </si>
  <si>
    <t>BOOST_CIVIC_SPACE_RACE</t>
  </si>
  <si>
    <t>BOOST_CIVIC_GLOBALIZATION</t>
  </si>
  <si>
    <t>BOOST_CIVIC_SOCIAL_MEDIA</t>
  </si>
  <si>
    <t>BOOST_TECH_SAILING</t>
  </si>
  <si>
    <t>BOOST_TECH_ASTROLOGY</t>
  </si>
  <si>
    <t>BOOST_TECH_IRRIGATION</t>
  </si>
  <si>
    <t>BOOST_TECH_ARCHERY</t>
  </si>
  <si>
    <t>BOOST_TECH_WRITING</t>
  </si>
  <si>
    <t>BOOST_TECH_MASONRY</t>
  </si>
  <si>
    <t>BOOST_TECH_BRONZE_WORKING</t>
  </si>
  <si>
    <t>BOOST_TECH_THE_WHEEL</t>
  </si>
  <si>
    <t>BOOST_TECH_CELESTIAL_NAVIGATION</t>
  </si>
  <si>
    <t>BOOST_TECH_CURRENCY</t>
  </si>
  <si>
    <t>BOOST_TECH_HORSEBACK_RIDING</t>
  </si>
  <si>
    <t>BOOST_TECH_IRON_WORKING</t>
  </si>
  <si>
    <t>BOOST_TECH_SHIPBUILDING</t>
  </si>
  <si>
    <t>BOOST_TECH_MATHEMATICS</t>
  </si>
  <si>
    <t>BOOST_TECH_CONSTRUCTION</t>
  </si>
  <si>
    <t>BOOST_TECH_ENGINEERING</t>
  </si>
  <si>
    <t>BOOST_TECH_MILITARY_TACTICS</t>
  </si>
  <si>
    <t>BOOST_TECH_APPRENTICESHIP</t>
  </si>
  <si>
    <t>BOOST_TECH_STIRRUPS</t>
  </si>
  <si>
    <t>BOOST_TECH_MACHINERY</t>
  </si>
  <si>
    <t>BOOST_TECH_EDUCATION</t>
  </si>
  <si>
    <t>BOOST_TECH_MILITARY_ENGINEERING</t>
  </si>
  <si>
    <t>BOOST_TECH_CASTLES</t>
  </si>
  <si>
    <t>BOOST_TECH_CARTOGRAPHY</t>
  </si>
  <si>
    <t>BOOST_TECH_MASS_PRODUCTION</t>
  </si>
  <si>
    <t>BOOST_TECH_BANKING</t>
  </si>
  <si>
    <t>BOOST_TECH_GUNPOWDER</t>
  </si>
  <si>
    <t>BOOST_TECH_PRINTING</t>
  </si>
  <si>
    <t>BOOST_TECH_SQUARE_RIGGING</t>
  </si>
  <si>
    <t>BOOST_TECH_ASTRONOMY</t>
  </si>
  <si>
    <t>BOOST_TECH_METAL_CASTING</t>
  </si>
  <si>
    <t>BOOST_TECH_SIEGE_TACTICS</t>
  </si>
  <si>
    <t>BOOST_TECH_INDUSTRIALIZATION</t>
  </si>
  <si>
    <t>BOOST_TECH_SCIENTIFIC_THEORY</t>
  </si>
  <si>
    <t>BOOST_TECH_BALLISTICS</t>
  </si>
  <si>
    <t>BOOST_TECH_MILITARY_SCIENCE</t>
  </si>
  <si>
    <t>BOOST_TECH_STEAM_POWER</t>
  </si>
  <si>
    <t>BOOST_TECH_SANITATION</t>
  </si>
  <si>
    <t>BOOST_TECH_ECONOMICS</t>
  </si>
  <si>
    <t>BOOST_TECH_RIFLING</t>
  </si>
  <si>
    <t>BOOST_TECH_FLIGHT</t>
  </si>
  <si>
    <t>BOOST_TECH_REPLACEABLE_PARTS</t>
  </si>
  <si>
    <t>BOOST_TECH_STEEL</t>
  </si>
  <si>
    <t>BOOST_TECH_ELECTRICITY</t>
  </si>
  <si>
    <t>BOOST_TECH_RADIO</t>
  </si>
  <si>
    <t>BOOST_TECH_CHEMISTRY</t>
  </si>
  <si>
    <t>BOOST_TECH_COMBUSTION</t>
  </si>
  <si>
    <t>BOOST_TECH_ADVANCED_FLIGHT</t>
  </si>
  <si>
    <t>BOOST_TECH_ROCKETRY</t>
  </si>
  <si>
    <t>BOOST_TECH_ADVANCED_BALLISTICS</t>
  </si>
  <si>
    <t>BOOST_TECH_COMBINED_ARMS</t>
  </si>
  <si>
    <t>BOOST_TECH_PLASTICS</t>
  </si>
  <si>
    <t>BOOST_TECH_COMPUTERS</t>
  </si>
  <si>
    <t>BOOST_TECH_NUCLEAR_FISSION</t>
  </si>
  <si>
    <t>BOOST_TECH_SYNTHETIC_MATERIALS</t>
  </si>
  <si>
    <t>BOOST_TECH_TELECOMMUNICATIONS</t>
  </si>
  <si>
    <t>BOOST_TECH_SATELLITES</t>
  </si>
  <si>
    <t>BOOST_TECH_GUIDANCE_SYSTEMS</t>
  </si>
  <si>
    <t>BOOST_TECH_LASERS</t>
  </si>
  <si>
    <t>BOOST_TECH_COMPOSITES</t>
  </si>
  <si>
    <t>BOOST_TECH_STEALTH_TECHNOLOGY</t>
  </si>
  <si>
    <t>BOOST_TECH_ROBOTICS</t>
  </si>
  <si>
    <t>BOOST_TECH_NUCLEAR_FUSION</t>
  </si>
  <si>
    <t>BOOST_TECH_NANOTECHNOLOGY</t>
  </si>
  <si>
    <t>EstCost</t>
  </si>
  <si>
    <t>Description</t>
  </si>
  <si>
    <t>FromNode</t>
  </si>
  <si>
    <t>ToNode</t>
  </si>
  <si>
    <t>Style</t>
  </si>
  <si>
    <t>dashed</t>
  </si>
  <si>
    <t>solid</t>
  </si>
  <si>
    <t>Can improve airstrip</t>
  </si>
  <si>
    <t>Can build Fort</t>
  </si>
  <si>
    <t>Can build Lumber Mill</t>
  </si>
  <si>
    <t>Hill mined</t>
  </si>
  <si>
    <t>Slinger kill made</t>
  </si>
  <si>
    <t>Scout built</t>
  </si>
  <si>
    <t>Slinger built</t>
  </si>
  <si>
    <t>Spearman built</t>
  </si>
  <si>
    <t>Tank built</t>
  </si>
  <si>
    <t>Trader built</t>
  </si>
  <si>
    <t>Quadrireme built</t>
  </si>
  <si>
    <t>Naturalist recruited</t>
  </si>
  <si>
    <t>Musketman built</t>
  </si>
  <si>
    <t>Knight built</t>
  </si>
  <si>
    <t>Ironclad built</t>
  </si>
  <si>
    <t>Fighter built</t>
  </si>
  <si>
    <t>Field Cannon built</t>
  </si>
  <si>
    <t>Crossbowman built</t>
  </si>
  <si>
    <t>Bombard built</t>
  </si>
  <si>
    <t>Biplane built</t>
  </si>
  <si>
    <t>Archaeologist recruited</t>
  </si>
  <si>
    <t>Oil Well built</t>
  </si>
  <si>
    <t>RESOURCE_ALUMINUM</t>
  </si>
  <si>
    <t>RESOURCE_COAL</t>
  </si>
  <si>
    <t>RESOURCE_IRON</t>
  </si>
  <si>
    <t>RESOURCE_NITER</t>
  </si>
  <si>
    <t>RESOURCE_OIL</t>
  </si>
  <si>
    <t>RESOURCE_URANIUM</t>
  </si>
  <si>
    <t>Aluminium revealed</t>
  </si>
  <si>
    <t>Coal revealed</t>
  </si>
  <si>
    <t>Iron revealed</t>
  </si>
  <si>
    <t>Niter revealed</t>
  </si>
  <si>
    <t>Oil revealed</t>
  </si>
  <si>
    <t>Uranium revealed</t>
  </si>
  <si>
    <t>RESOURCE_ANTIQUITY_SITE</t>
  </si>
  <si>
    <t>Antiquities revealed</t>
  </si>
  <si>
    <t>Est. 5 builders needed for all boosts at cost of ~300P so 20P per charge</t>
  </si>
  <si>
    <t>Assume 8 warrior, of which 2 were built to clear barbarian camp</t>
  </si>
  <si>
    <t>Assume 2 warriors needed… this is pre-requisite to MERCENARIES boost?</t>
  </si>
  <si>
    <t>The Enlightenment culturvated</t>
  </si>
  <si>
    <t>Iron mined and Ironclad owned</t>
  </si>
  <si>
    <t>Cost already covered by previous nodes in chain</t>
  </si>
  <si>
    <t>2nd Shipyard built</t>
  </si>
  <si>
    <t>1 already covered by chain. 410 is Lighthouse &amp; Shipyard</t>
  </si>
  <si>
    <t>Already covered in chain</t>
  </si>
  <si>
    <t>2nd Harbour built</t>
  </si>
  <si>
    <t>First already covered in chain</t>
  </si>
  <si>
    <t>Mil Academy needs an armory so 585 for 1, and 1 already built.</t>
  </si>
  <si>
    <t>Cost of 1 Stock Exhange covered in path. 700 = SE and pre-requisites</t>
  </si>
  <si>
    <t>Cost already partially covered by previous nodes in chain</t>
  </si>
  <si>
    <t>3 Workshops built</t>
  </si>
  <si>
    <t>2nd Bombard owned</t>
  </si>
  <si>
    <t>2nd University built</t>
  </si>
  <si>
    <t>Uni built next to mountain</t>
  </si>
  <si>
    <t>2nd Crossbowman owned</t>
  </si>
  <si>
    <t>Trade Route completed</t>
  </si>
  <si>
    <t>2n Campus built</t>
  </si>
  <si>
    <t>2nd Bank built</t>
  </si>
  <si>
    <t>EraType</t>
  </si>
  <si>
    <t>Category</t>
  </si>
  <si>
    <t>ERA_MODERN</t>
  </si>
  <si>
    <t>ERA_INDUSTRIAL</t>
  </si>
  <si>
    <t>ERA_MEDIEVAL</t>
  </si>
  <si>
    <t>ERA_ATOMIC</t>
  </si>
  <si>
    <t>ERA_ANCIENT</t>
  </si>
  <si>
    <t>ERA_CLASSICAL</t>
  </si>
  <si>
    <t>ERA_RENAISSANCE</t>
  </si>
  <si>
    <t>ERA_INFORMATION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</si>
</sst>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AE7A-D98F-47C8-9D70-60F366D590E9}">
  <dimension ref="A1:E36"/>
  <sheetViews>
    <sheetView workbookViewId="0">
      <selection activeCell="A2" sqref="A2:D36"/>
    </sheetView>
  </sheetViews>
  <sheetFormatPr defaultRowHeight="15" x14ac:dyDescent="0.25"/>
  <cols>
    <col min="1" max="1" width="31.7109375" customWidth="1"/>
    <col min="2" max="2" width="16.7109375" bestFit="1" customWidth="1"/>
    <col min="5" max="5" width="85.7109375" customWidth="1"/>
  </cols>
  <sheetData>
    <row r="1" spans="1:5" x14ac:dyDescent="0.25">
      <c r="A1" t="s">
        <v>34</v>
      </c>
      <c r="B1" t="s">
        <v>35</v>
      </c>
      <c r="C1" t="s">
        <v>96</v>
      </c>
      <c r="D1" t="s">
        <v>97</v>
      </c>
      <c r="E1" t="s">
        <v>105</v>
      </c>
    </row>
    <row r="2" spans="1:5" x14ac:dyDescent="0.25">
      <c r="A2" t="s">
        <v>30</v>
      </c>
      <c r="B2" t="s">
        <v>89</v>
      </c>
      <c r="C2">
        <v>0</v>
      </c>
      <c r="D2" t="s">
        <v>98</v>
      </c>
      <c r="E2" t="str">
        <f>IF(C2&lt;&gt;0, "G.add_node('" &amp;A2&amp;"', label='"&amp;B2&amp;"\n"&amp;C2&amp;D2&amp;"', cost="&amp;C2&amp;", costType='"&amp;D2&amp;"', color=colourBoost, shape='box')", "G.add_node('" &amp;A2&amp;"', label='"&amp;B2&amp;"', cost="&amp;C2&amp;", costType='"&amp;D2&amp;"', color=colourBoost, shape='box')")</f>
        <v>G.add_node('IMPROVEMENT_AIRSTRIP', label='Improve airstrip', cost=0, costType='P', color=colourBoost, shape='box')</v>
      </c>
    </row>
    <row r="3" spans="1:5" x14ac:dyDescent="0.25">
      <c r="A3" t="s">
        <v>4</v>
      </c>
      <c r="B3" t="s">
        <v>88</v>
      </c>
      <c r="C3">
        <v>0</v>
      </c>
      <c r="D3" t="s">
        <v>98</v>
      </c>
      <c r="E3" t="str">
        <f t="shared" ref="E3:E36" si="0">IF(C3&lt;&gt;0, "G.add_node('" &amp;A3&amp;"', label='"&amp;B3&amp;"\n"&amp;C3&amp;D3&amp;"', cost="&amp;C3&amp;", costType='"&amp;D3&amp;"', color=colourBoost, shape='box')", "G.add_node('" &amp;A3&amp;"', label='"&amp;B3&amp;"', cost="&amp;C3&amp;", costType='"&amp;D3&amp;"', color=colourBoost, shape='box')")</f>
        <v>G.add_node('IMPROVEMENT_FARM', label='Farm', cost=0, costType='P', color=colourBoost, shape='box')</v>
      </c>
    </row>
    <row r="4" spans="1:5" x14ac:dyDescent="0.25">
      <c r="A4" t="s">
        <v>13</v>
      </c>
      <c r="B4" t="s">
        <v>87</v>
      </c>
      <c r="C4">
        <v>0</v>
      </c>
      <c r="D4" t="s">
        <v>98</v>
      </c>
      <c r="E4" t="str">
        <f t="shared" si="0"/>
        <v>G.add_node('IMPROVEMENT_FISHING_BOATS', label='Fishing Boats', cost=0, costType='P', color=colourBoost, shape='box')</v>
      </c>
    </row>
    <row r="5" spans="1:5" x14ac:dyDescent="0.25">
      <c r="A5" t="s">
        <v>23</v>
      </c>
      <c r="B5" t="s">
        <v>90</v>
      </c>
      <c r="C5">
        <v>0</v>
      </c>
      <c r="D5" t="s">
        <v>98</v>
      </c>
      <c r="E5" t="str">
        <f t="shared" si="0"/>
        <v>G.add_node('IMPROVEMENT_FORT', label='Build Fort', cost=0, costType='P', color=colourBoost, shape='box')</v>
      </c>
    </row>
    <row r="6" spans="1:5" x14ac:dyDescent="0.25">
      <c r="A6" t="s">
        <v>19</v>
      </c>
      <c r="B6" t="s">
        <v>91</v>
      </c>
      <c r="C6">
        <v>0</v>
      </c>
      <c r="D6" t="s">
        <v>98</v>
      </c>
      <c r="E6" t="str">
        <f t="shared" si="0"/>
        <v>G.add_node('IMPROVEMENT_LUMBER_MILL', label='Build Lumber Mill', cost=0, costType='P', color=colourBoost, shape='box')</v>
      </c>
    </row>
    <row r="7" spans="1:5" x14ac:dyDescent="0.25">
      <c r="A7" t="s">
        <v>12</v>
      </c>
      <c r="B7" t="s">
        <v>86</v>
      </c>
      <c r="C7">
        <v>0</v>
      </c>
      <c r="D7" t="s">
        <v>98</v>
      </c>
      <c r="E7" t="str">
        <f t="shared" si="0"/>
        <v>G.add_node('IMPROVEMENT_MINE', label='Mine', cost=0, costType='P', color=colourBoost, shape='box')</v>
      </c>
    </row>
    <row r="8" spans="1:5" x14ac:dyDescent="0.25">
      <c r="A8" t="s">
        <v>31</v>
      </c>
      <c r="B8" t="s">
        <v>92</v>
      </c>
      <c r="C8">
        <v>0</v>
      </c>
      <c r="D8" t="s">
        <v>98</v>
      </c>
      <c r="E8" t="str">
        <f t="shared" si="0"/>
        <v>G.add_node('IMPROVEMENT_OIL_WELL', label='Build Oil Well', cost=0, costType='P', color=colourBoost, shape='box')</v>
      </c>
    </row>
    <row r="9" spans="1:5" x14ac:dyDescent="0.25">
      <c r="A9" t="s">
        <v>14</v>
      </c>
      <c r="B9" t="s">
        <v>85</v>
      </c>
      <c r="C9">
        <v>0</v>
      </c>
      <c r="D9" t="s">
        <v>98</v>
      </c>
      <c r="E9" t="str">
        <f t="shared" si="0"/>
        <v>G.add_node('IMPROVEMENT_PASTURE', label='Pasture', cost=0, costType='P', color=colourBoost, shape='box')</v>
      </c>
    </row>
    <row r="10" spans="1:5" x14ac:dyDescent="0.25">
      <c r="A10" t="s">
        <v>11</v>
      </c>
      <c r="B10" t="s">
        <v>84</v>
      </c>
      <c r="C10">
        <v>0</v>
      </c>
      <c r="D10" t="s">
        <v>98</v>
      </c>
      <c r="E10" t="str">
        <f t="shared" si="0"/>
        <v>G.add_node('IMPROVEMENT_QUARRY', label='Quarry', cost=0, costType='P', color=colourBoost, shape='box')</v>
      </c>
    </row>
    <row r="11" spans="1:5" x14ac:dyDescent="0.25">
      <c r="A11" t="s">
        <v>28</v>
      </c>
      <c r="B11" t="s">
        <v>83</v>
      </c>
      <c r="C11">
        <v>400</v>
      </c>
      <c r="D11" t="s">
        <v>98</v>
      </c>
      <c r="E11" t="str">
        <f t="shared" si="0"/>
        <v>G.add_node('UNIT_ARCHAEOLOGIST', label='Archaeologist\n400P', cost=400, costType='P', color=colourBoost, shape='box')</v>
      </c>
    </row>
    <row r="12" spans="1:5" x14ac:dyDescent="0.25">
      <c r="A12" t="s">
        <v>17</v>
      </c>
      <c r="B12" t="s">
        <v>82</v>
      </c>
      <c r="C12">
        <v>60</v>
      </c>
      <c r="D12" t="s">
        <v>98</v>
      </c>
      <c r="E12" t="str">
        <f t="shared" si="0"/>
        <v>G.add_node('UNIT_ARCHER', label='Archer\n60P', cost=60, costType='P', color=colourBoost, shape='box')</v>
      </c>
    </row>
    <row r="13" spans="1:5" x14ac:dyDescent="0.25">
      <c r="A13" t="s">
        <v>29</v>
      </c>
      <c r="B13" t="s">
        <v>81</v>
      </c>
      <c r="C13">
        <v>430</v>
      </c>
      <c r="D13" t="s">
        <v>98</v>
      </c>
      <c r="E13" t="str">
        <f t="shared" si="0"/>
        <v>G.add_node('UNIT_BIPLANE', label='Biplane\n430P', cost=430, costType='P', color=colourBoost, shape='box')</v>
      </c>
    </row>
    <row r="14" spans="1:5" x14ac:dyDescent="0.25">
      <c r="A14" t="s">
        <v>22</v>
      </c>
      <c r="B14" t="s">
        <v>80</v>
      </c>
      <c r="C14">
        <v>280</v>
      </c>
      <c r="D14" t="s">
        <v>98</v>
      </c>
      <c r="E14" t="str">
        <f t="shared" si="0"/>
        <v>G.add_node('UNIT_BOMBARD', label='Bombard\n280P', cost=280, costType='P', color=colourBoost, shape='box')</v>
      </c>
    </row>
    <row r="15" spans="1:5" x14ac:dyDescent="0.25">
      <c r="A15" t="s">
        <v>0</v>
      </c>
      <c r="B15" t="s">
        <v>79</v>
      </c>
      <c r="C15">
        <v>50</v>
      </c>
      <c r="D15" t="s">
        <v>98</v>
      </c>
      <c r="E15" t="str">
        <f t="shared" si="0"/>
        <v>G.add_node('UNIT_BUILDER', label='Builder\n50P', cost=50, costType='P', color=colourBoost, shape='box')</v>
      </c>
    </row>
    <row r="16" spans="1:5" x14ac:dyDescent="0.25">
      <c r="A16" t="s">
        <v>6</v>
      </c>
      <c r="B16" t="s">
        <v>78</v>
      </c>
      <c r="C16">
        <v>240</v>
      </c>
      <c r="D16" t="s">
        <v>98</v>
      </c>
      <c r="E16" t="str">
        <f t="shared" si="0"/>
        <v>G.add_node('UNIT_CARAVEL', label='Caravel\n240P', cost=240, costType='P', color=colourBoost, shape='box')</v>
      </c>
    </row>
    <row r="17" spans="1:5" x14ac:dyDescent="0.25">
      <c r="A17" t="s">
        <v>21</v>
      </c>
      <c r="B17" t="s">
        <v>77</v>
      </c>
      <c r="C17">
        <v>180</v>
      </c>
      <c r="D17" t="s">
        <v>98</v>
      </c>
      <c r="E17" t="str">
        <f t="shared" si="0"/>
        <v>G.add_node('UNIT_CROSSBOWMAN', label='Crossbowman\n180P', cost=180, costType='P', color=colourBoost, shape='box')</v>
      </c>
    </row>
    <row r="18" spans="1:5" x14ac:dyDescent="0.25">
      <c r="A18" t="s">
        <v>9</v>
      </c>
      <c r="B18" t="s">
        <v>76</v>
      </c>
      <c r="C18">
        <v>330</v>
      </c>
      <c r="D18" t="s">
        <v>98</v>
      </c>
      <c r="E18" t="str">
        <f t="shared" si="0"/>
        <v>G.add_node('UNIT_FIELD_CANNON', label='Field Cannon\n330P', cost=330, costType='P', color=colourBoost, shape='box')</v>
      </c>
    </row>
    <row r="19" spans="1:5" x14ac:dyDescent="0.25">
      <c r="A19" t="s">
        <v>32</v>
      </c>
      <c r="B19" t="s">
        <v>75</v>
      </c>
      <c r="C19">
        <v>520</v>
      </c>
      <c r="D19" t="s">
        <v>98</v>
      </c>
      <c r="E19" t="str">
        <f t="shared" si="0"/>
        <v>G.add_node('UNIT_FIGHTER', label='Fighter\n520P', cost=520, costType='P', color=colourBoost, shape='box')</v>
      </c>
    </row>
    <row r="20" spans="1:5" x14ac:dyDescent="0.25">
      <c r="A20" t="s">
        <v>15</v>
      </c>
      <c r="B20" t="s">
        <v>74</v>
      </c>
      <c r="C20">
        <v>65</v>
      </c>
      <c r="D20" t="s">
        <v>98</v>
      </c>
      <c r="E20" t="str">
        <f t="shared" si="0"/>
        <v>G.add_node('UNIT_GALLEY', label='Galley\n65P', cost=65, costType='P', color=colourBoost, shape='box')</v>
      </c>
    </row>
    <row r="21" spans="1:5" x14ac:dyDescent="0.25">
      <c r="A21" t="s">
        <v>7</v>
      </c>
      <c r="B21" t="s">
        <v>73</v>
      </c>
      <c r="C21">
        <v>240</v>
      </c>
      <c r="D21" t="s">
        <v>102</v>
      </c>
      <c r="E21" t="str">
        <f t="shared" si="0"/>
        <v>G.add_node('UNIT_GREAT_ARTIST', label='Great Artist\n240GAP', cost=240, costType='GAP', color=colourBoost, shape='box')</v>
      </c>
    </row>
    <row r="22" spans="1:5" x14ac:dyDescent="0.25">
      <c r="A22" t="s">
        <v>8</v>
      </c>
      <c r="B22" t="s">
        <v>72</v>
      </c>
      <c r="C22">
        <v>60</v>
      </c>
      <c r="D22" t="s">
        <v>103</v>
      </c>
      <c r="E22" t="str">
        <f t="shared" si="0"/>
        <v>G.add_node('UNIT_GREAT_MERCHANT', label='Great Merchant\n60GMP', cost=60, costType='GMP', color=colourBoost, shape='box')</v>
      </c>
    </row>
    <row r="23" spans="1:5" x14ac:dyDescent="0.25">
      <c r="A23" t="s">
        <v>18</v>
      </c>
      <c r="B23" t="s">
        <v>71</v>
      </c>
      <c r="C23">
        <v>60</v>
      </c>
      <c r="D23" t="s">
        <v>104</v>
      </c>
      <c r="E23" t="str">
        <f t="shared" si="0"/>
        <v>G.add_node('UNIT_GREAT_SCIENTIST', label='Great Scientist\n60GSP', cost=60, costType='GSP', color=colourBoost, shape='box')</v>
      </c>
    </row>
    <row r="24" spans="1:5" x14ac:dyDescent="0.25">
      <c r="A24" t="s">
        <v>25</v>
      </c>
      <c r="B24" t="s">
        <v>70</v>
      </c>
      <c r="C24">
        <v>380</v>
      </c>
      <c r="D24" t="s">
        <v>98</v>
      </c>
      <c r="E24" t="str">
        <f t="shared" si="0"/>
        <v>G.add_node('UNIT_IRONCLAD', label='Ironclad\n380P', cost=380, costType='P', color=colourBoost, shape='box')</v>
      </c>
    </row>
    <row r="25" spans="1:5" x14ac:dyDescent="0.25">
      <c r="A25" t="s">
        <v>24</v>
      </c>
      <c r="B25" t="s">
        <v>69</v>
      </c>
      <c r="C25">
        <v>180</v>
      </c>
      <c r="D25" t="s">
        <v>98</v>
      </c>
      <c r="E25" t="str">
        <f t="shared" si="0"/>
        <v>G.add_node('UNIT_KNIGHT', label='Knight\n180P', cost=180, costType='P', color=colourBoost, shape='box')</v>
      </c>
    </row>
    <row r="26" spans="1:5" x14ac:dyDescent="0.25">
      <c r="A26" t="s">
        <v>20</v>
      </c>
      <c r="B26" t="s">
        <v>68</v>
      </c>
      <c r="C26">
        <v>240</v>
      </c>
      <c r="D26" t="s">
        <v>98</v>
      </c>
      <c r="E26" t="str">
        <f t="shared" si="0"/>
        <v>G.add_node('UNIT_MUSKETMAN', label='Musketman\n240P', cost=240, costType='P', color=colourBoost, shape='box')</v>
      </c>
    </row>
    <row r="27" spans="1:5" x14ac:dyDescent="0.25">
      <c r="A27" t="s">
        <v>27</v>
      </c>
      <c r="B27" t="s">
        <v>67</v>
      </c>
      <c r="C27">
        <v>1600</v>
      </c>
      <c r="D27" t="s">
        <v>101</v>
      </c>
      <c r="E27" t="str">
        <f t="shared" si="0"/>
        <v>G.add_node('UNIT_NATURALIST', label='Naturalist\n1600Fa', cost=1600, costType='Fa', color=colourBoost, shape='box')</v>
      </c>
    </row>
    <row r="28" spans="1:5" x14ac:dyDescent="0.25">
      <c r="A28" t="s">
        <v>26</v>
      </c>
      <c r="B28" t="s">
        <v>66</v>
      </c>
      <c r="C28">
        <v>280</v>
      </c>
      <c r="D28" t="s">
        <v>98</v>
      </c>
      <c r="E28" t="str">
        <f t="shared" si="0"/>
        <v>G.add_node('UNIT_PRIVATEER', label='Privateer\n280P', cost=280, costType='P', color=colourBoost, shape='box')</v>
      </c>
    </row>
    <row r="29" spans="1:5" x14ac:dyDescent="0.25">
      <c r="A29" t="s">
        <v>3</v>
      </c>
      <c r="B29" t="s">
        <v>65</v>
      </c>
      <c r="C29">
        <v>120</v>
      </c>
      <c r="D29" t="s">
        <v>98</v>
      </c>
      <c r="E29" t="str">
        <f t="shared" si="0"/>
        <v>G.add_node('UNIT_QUADRIREME', label='Quadrireme\n120P', cost=120, costType='P', color=colourBoost, shape='box')</v>
      </c>
    </row>
    <row r="30" spans="1:5" x14ac:dyDescent="0.25">
      <c r="A30" t="s">
        <v>1</v>
      </c>
      <c r="B30" t="s">
        <v>64</v>
      </c>
      <c r="C30">
        <v>30</v>
      </c>
      <c r="D30" t="s">
        <v>98</v>
      </c>
      <c r="E30" t="str">
        <f t="shared" si="0"/>
        <v>G.add_node('UNIT_SCOUT', label='Scout\n30P', cost=30, costType='P', color=colourBoost, shape='box')</v>
      </c>
    </row>
    <row r="31" spans="1:5" x14ac:dyDescent="0.25">
      <c r="A31" t="s">
        <v>10</v>
      </c>
      <c r="B31" t="s">
        <v>62</v>
      </c>
      <c r="C31">
        <v>35</v>
      </c>
      <c r="D31" t="s">
        <v>98</v>
      </c>
      <c r="E31" t="str">
        <f t="shared" si="0"/>
        <v>G.add_node('UNIT_SLINGER', label='Slinger\n35P', cost=35, costType='P', color=colourBoost, shape='box')</v>
      </c>
    </row>
    <row r="32" spans="1:5" x14ac:dyDescent="0.25">
      <c r="A32" t="s">
        <v>16</v>
      </c>
      <c r="B32" t="s">
        <v>63</v>
      </c>
      <c r="C32">
        <v>65</v>
      </c>
      <c r="D32" t="s">
        <v>98</v>
      </c>
      <c r="E32" t="str">
        <f t="shared" si="0"/>
        <v>G.add_node('UNIT_SPEARMAN', label='Spearman\n65P', cost=65, costType='P', color=colourBoost, shape='box')</v>
      </c>
    </row>
    <row r="33" spans="1:5" x14ac:dyDescent="0.25">
      <c r="A33" t="s">
        <v>33</v>
      </c>
      <c r="B33" t="s">
        <v>61</v>
      </c>
      <c r="C33">
        <v>480</v>
      </c>
      <c r="D33" t="s">
        <v>98</v>
      </c>
      <c r="E33" t="str">
        <f t="shared" si="0"/>
        <v>G.add_node('UNIT_TANK', label='Tank\n480P', cost=480, costType='P', color=colourBoost, shape='box')</v>
      </c>
    </row>
    <row r="34" spans="1:5" x14ac:dyDescent="0.25">
      <c r="A34" t="s">
        <v>5</v>
      </c>
      <c r="B34" t="s">
        <v>60</v>
      </c>
      <c r="C34">
        <v>40</v>
      </c>
      <c r="D34" t="s">
        <v>98</v>
      </c>
      <c r="E34" t="str">
        <f t="shared" si="0"/>
        <v>G.add_node('UNIT_TRADER', label='Trader\n40P', cost=40, costType='P', color=colourBoost, shape='box')</v>
      </c>
    </row>
    <row r="35" spans="1:5" x14ac:dyDescent="0.25">
      <c r="A35" t="s">
        <v>2</v>
      </c>
      <c r="B35" t="s">
        <v>37</v>
      </c>
      <c r="C35">
        <v>40</v>
      </c>
      <c r="D35" t="s">
        <v>98</v>
      </c>
      <c r="E35" t="str">
        <f t="shared" si="0"/>
        <v>G.add_node('UNIT_WARRIOR', label='Warrior\n40P', cost=40, costType='P', color=colourBoost, shape='box')</v>
      </c>
    </row>
    <row r="36" spans="1:5" x14ac:dyDescent="0.25">
      <c r="A36" t="s">
        <v>95</v>
      </c>
      <c r="B36" t="s">
        <v>106</v>
      </c>
      <c r="C36">
        <v>170</v>
      </c>
      <c r="D36" t="s">
        <v>98</v>
      </c>
      <c r="E36" t="str">
        <f t="shared" si="0"/>
        <v>G.add_node('UNIT_MILITARY_ENGINEER', label='Military Engineer\n170P', cost=170, costType='P', color=colourBoost, shape='box')</v>
      </c>
    </row>
  </sheetData>
  <sortState ref="A2:A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2E34-F7BF-49CE-A8CF-A7BC5084201C}">
  <dimension ref="A1:C48"/>
  <sheetViews>
    <sheetView workbookViewId="0">
      <selection sqref="A1:B1048576"/>
    </sheetView>
  </sheetViews>
  <sheetFormatPr defaultRowHeight="15" x14ac:dyDescent="0.25"/>
  <cols>
    <col min="1" max="1" width="30.140625" bestFit="1" customWidth="1"/>
    <col min="2" max="2" width="27.7109375" bestFit="1" customWidth="1"/>
  </cols>
  <sheetData>
    <row r="1" spans="1:3" x14ac:dyDescent="0.25">
      <c r="A1" t="s">
        <v>34</v>
      </c>
      <c r="B1" t="s">
        <v>36</v>
      </c>
    </row>
    <row r="2" spans="1:3" x14ac:dyDescent="0.25">
      <c r="A2" t="s">
        <v>30</v>
      </c>
      <c r="B2" t="s">
        <v>39</v>
      </c>
      <c r="C2" t="str">
        <f>"G.add_edge('"&amp;B2&amp;"', '"&amp;A2&amp;"', color=colourBoost)"</f>
        <v>G.add_edge('TECH_FLIGHT', 'IMPROVEMENT_AIRSTRIP', color=colourBoost)</v>
      </c>
    </row>
    <row r="3" spans="1:3" x14ac:dyDescent="0.25">
      <c r="A3" t="s">
        <v>30</v>
      </c>
      <c r="B3" t="s">
        <v>93</v>
      </c>
      <c r="C3" t="str">
        <f t="shared" ref="C3:C48" si="0">"G.add_edge('"&amp;B3&amp;"', '"&amp;A3&amp;"', color=colourBoost)"</f>
        <v>G.add_edge('TECH_MILITARY_ENGINEERING', 'IMPROVEMENT_AIRSTRIP', color=colourBoost)</v>
      </c>
    </row>
    <row r="4" spans="1:3" x14ac:dyDescent="0.25">
      <c r="A4" t="s">
        <v>30</v>
      </c>
      <c r="B4" t="s">
        <v>94</v>
      </c>
      <c r="C4" t="str">
        <f t="shared" si="0"/>
        <v>G.add_edge('BUILDING_ARMORY', 'IMPROVEMENT_AIRSTRIP', color=colourBoost)</v>
      </c>
    </row>
    <row r="5" spans="1:3" x14ac:dyDescent="0.25">
      <c r="A5" t="s">
        <v>30</v>
      </c>
      <c r="B5" t="s">
        <v>95</v>
      </c>
      <c r="C5" t="str">
        <f t="shared" si="0"/>
        <v>G.add_edge('UNIT_MILITARY_ENGINEER', 'IMPROVEMENT_AIRSTRIP', color=colourBoost)</v>
      </c>
    </row>
    <row r="6" spans="1:3" x14ac:dyDescent="0.25">
      <c r="A6" t="s">
        <v>4</v>
      </c>
      <c r="B6" t="s">
        <v>0</v>
      </c>
      <c r="C6" t="str">
        <f t="shared" si="0"/>
        <v>G.add_edge('UNIT_BUILDER', 'IMPROVEMENT_FARM', color=colourBoost)</v>
      </c>
    </row>
    <row r="7" spans="1:3" x14ac:dyDescent="0.25">
      <c r="A7" t="s">
        <v>13</v>
      </c>
      <c r="B7" t="s">
        <v>40</v>
      </c>
      <c r="C7" t="str">
        <f t="shared" si="0"/>
        <v>G.add_edge('TECH_SAILING', 'IMPROVEMENT_FISHING_BOATS', color=colourBoost)</v>
      </c>
    </row>
    <row r="8" spans="1:3" x14ac:dyDescent="0.25">
      <c r="A8" t="s">
        <v>13</v>
      </c>
      <c r="B8" t="s">
        <v>0</v>
      </c>
      <c r="C8" t="str">
        <f t="shared" si="0"/>
        <v>G.add_edge('UNIT_BUILDER', 'IMPROVEMENT_FISHING_BOATS', color=colourBoost)</v>
      </c>
    </row>
    <row r="9" spans="1:3" x14ac:dyDescent="0.25">
      <c r="A9" t="s">
        <v>23</v>
      </c>
      <c r="B9" t="s">
        <v>41</v>
      </c>
      <c r="C9" t="str">
        <f t="shared" si="0"/>
        <v>G.add_edge('TECH_SIEGE_TACTICS', 'IMPROVEMENT_FORT', color=colourBoost)</v>
      </c>
    </row>
    <row r="10" spans="1:3" x14ac:dyDescent="0.25">
      <c r="A10" t="s">
        <v>23</v>
      </c>
      <c r="B10" t="s">
        <v>95</v>
      </c>
      <c r="C10" t="str">
        <f t="shared" si="0"/>
        <v>G.add_edge('UNIT_MILITARY_ENGINEER', 'IMPROVEMENT_FORT', color=colourBoost)</v>
      </c>
    </row>
    <row r="11" spans="1:3" x14ac:dyDescent="0.25">
      <c r="A11" t="s">
        <v>19</v>
      </c>
      <c r="B11" t="s">
        <v>42</v>
      </c>
      <c r="C11" t="str">
        <f t="shared" si="0"/>
        <v>G.add_edge('TECH_MACHINERY', 'IMPROVEMENT_LUMBER_MILL', color=colourBoost)</v>
      </c>
    </row>
    <row r="12" spans="1:3" x14ac:dyDescent="0.25">
      <c r="A12" t="s">
        <v>19</v>
      </c>
      <c r="B12" t="s">
        <v>0</v>
      </c>
      <c r="C12" t="str">
        <f t="shared" si="0"/>
        <v>G.add_edge('UNIT_BUILDER', 'IMPROVEMENT_LUMBER_MILL', color=colourBoost)</v>
      </c>
    </row>
    <row r="13" spans="1:3" x14ac:dyDescent="0.25">
      <c r="A13" t="s">
        <v>12</v>
      </c>
      <c r="B13" t="s">
        <v>43</v>
      </c>
      <c r="C13" t="str">
        <f t="shared" si="0"/>
        <v>G.add_edge('TECH_MINING', 'IMPROVEMENT_MINE', color=colourBoost)</v>
      </c>
    </row>
    <row r="14" spans="1:3" x14ac:dyDescent="0.25">
      <c r="A14" t="s">
        <v>12</v>
      </c>
      <c r="B14" t="s">
        <v>0</v>
      </c>
      <c r="C14" t="str">
        <f t="shared" si="0"/>
        <v>G.add_edge('UNIT_BUILDER', 'IMPROVEMENT_MINE', color=colourBoost)</v>
      </c>
    </row>
    <row r="15" spans="1:3" x14ac:dyDescent="0.25">
      <c r="A15" t="s">
        <v>31</v>
      </c>
      <c r="B15" t="s">
        <v>44</v>
      </c>
      <c r="C15" t="str">
        <f t="shared" si="0"/>
        <v>G.add_edge('TECH_COMBUSTION', 'IMPROVEMENT_OIL_WELL', color=colourBoost)</v>
      </c>
    </row>
    <row r="16" spans="1:3" x14ac:dyDescent="0.25">
      <c r="A16" t="s">
        <v>31</v>
      </c>
      <c r="B16" t="s">
        <v>0</v>
      </c>
      <c r="C16" t="str">
        <f t="shared" si="0"/>
        <v>G.add_edge('UNIT_BUILDER', 'IMPROVEMENT_OIL_WELL', color=colourBoost)</v>
      </c>
    </row>
    <row r="17" spans="1:3" x14ac:dyDescent="0.25">
      <c r="A17" t="s">
        <v>14</v>
      </c>
      <c r="B17" t="s">
        <v>45</v>
      </c>
      <c r="C17" t="str">
        <f t="shared" si="0"/>
        <v>G.add_edge('TECH_ANIMAL_HUSBANDRY', 'IMPROVEMENT_PASTURE', color=colourBoost)</v>
      </c>
    </row>
    <row r="18" spans="1:3" x14ac:dyDescent="0.25">
      <c r="A18" t="s">
        <v>14</v>
      </c>
      <c r="B18" t="s">
        <v>0</v>
      </c>
      <c r="C18" t="str">
        <f t="shared" si="0"/>
        <v>G.add_edge('UNIT_BUILDER', 'IMPROVEMENT_PASTURE', color=colourBoost)</v>
      </c>
    </row>
    <row r="19" spans="1:3" x14ac:dyDescent="0.25">
      <c r="A19" t="s">
        <v>11</v>
      </c>
      <c r="B19" t="s">
        <v>43</v>
      </c>
      <c r="C19" t="str">
        <f t="shared" si="0"/>
        <v>G.add_edge('TECH_MINING', 'IMPROVEMENT_QUARRY', color=colourBoost)</v>
      </c>
    </row>
    <row r="20" spans="1:3" x14ac:dyDescent="0.25">
      <c r="A20" t="s">
        <v>11</v>
      </c>
      <c r="B20" t="s">
        <v>0</v>
      </c>
      <c r="C20" t="str">
        <f t="shared" si="0"/>
        <v>G.add_edge('UNIT_BUILDER', 'IMPROVEMENT_QUARRY', color=colourBoost)</v>
      </c>
    </row>
    <row r="21" spans="1:3" x14ac:dyDescent="0.25">
      <c r="A21" t="s">
        <v>28</v>
      </c>
      <c r="B21" t="s">
        <v>46</v>
      </c>
      <c r="C21" t="str">
        <f t="shared" si="0"/>
        <v>G.add_edge('CIVIC_NATURAL_HISTORY', 'UNIT_ARCHAEOLOGIST', color=colourBoost)</v>
      </c>
    </row>
    <row r="22" spans="1:3" x14ac:dyDescent="0.25">
      <c r="A22" t="s">
        <v>28</v>
      </c>
      <c r="B22" t="s">
        <v>107</v>
      </c>
      <c r="C22" t="str">
        <f t="shared" si="0"/>
        <v>G.add_edge('BUILDING_MUSEUM_ARTIFACT', 'UNIT_ARCHAEOLOGIST', color=colourBoost)</v>
      </c>
    </row>
    <row r="23" spans="1:3" x14ac:dyDescent="0.25">
      <c r="A23" t="s">
        <v>17</v>
      </c>
      <c r="B23" t="s">
        <v>47</v>
      </c>
      <c r="C23" t="str">
        <f t="shared" si="0"/>
        <v>G.add_edge('TECH_ARCHERY', 'UNIT_ARCHER', color=colourBoost)</v>
      </c>
    </row>
    <row r="24" spans="1:3" x14ac:dyDescent="0.25">
      <c r="A24" t="s">
        <v>29</v>
      </c>
      <c r="B24" t="s">
        <v>39</v>
      </c>
      <c r="C24" t="str">
        <f t="shared" si="0"/>
        <v>G.add_edge('TECH_FLIGHT', 'UNIT_BIPLANE', color=colourBoost)</v>
      </c>
    </row>
    <row r="25" spans="1:3" x14ac:dyDescent="0.25">
      <c r="A25" t="s">
        <v>29</v>
      </c>
      <c r="B25" t="s">
        <v>108</v>
      </c>
      <c r="C25" t="str">
        <f t="shared" si="0"/>
        <v>G.add_edge('DISTRICT_AERODROME', 'UNIT_BIPLANE', color=colourBoost)</v>
      </c>
    </row>
    <row r="26" spans="1:3" x14ac:dyDescent="0.25">
      <c r="A26" t="s">
        <v>22</v>
      </c>
      <c r="B26" t="s">
        <v>48</v>
      </c>
      <c r="C26" t="str">
        <f t="shared" si="0"/>
        <v>G.add_edge('TECH_METAL_CASTING', 'UNIT_BOMBARD', color=colourBoost)</v>
      </c>
    </row>
    <row r="27" spans="1:3" x14ac:dyDescent="0.25">
      <c r="A27" t="s">
        <v>0</v>
      </c>
      <c r="B27" t="s">
        <v>38</v>
      </c>
      <c r="C27" t="str">
        <f t="shared" si="0"/>
        <v>G.add_edge('SETTLE_FIRST_CITY', 'UNIT_BUILDER', color=colourBoost)</v>
      </c>
    </row>
    <row r="28" spans="1:3" x14ac:dyDescent="0.25">
      <c r="A28" t="s">
        <v>6</v>
      </c>
      <c r="B28" t="s">
        <v>49</v>
      </c>
      <c r="C28" t="str">
        <f t="shared" si="0"/>
        <v>G.add_edge('TECH_CARTOGRAPHY', 'UNIT_CARAVEL', color=colourBoost)</v>
      </c>
    </row>
    <row r="29" spans="1:3" x14ac:dyDescent="0.25">
      <c r="A29" t="s">
        <v>21</v>
      </c>
      <c r="B29" t="s">
        <v>42</v>
      </c>
      <c r="C29" t="str">
        <f t="shared" si="0"/>
        <v>G.add_edge('TECH_MACHINERY', 'UNIT_CROSSBOWMAN', color=colourBoost)</v>
      </c>
    </row>
    <row r="30" spans="1:3" x14ac:dyDescent="0.25">
      <c r="A30" t="s">
        <v>9</v>
      </c>
      <c r="B30" t="s">
        <v>50</v>
      </c>
      <c r="C30" t="str">
        <f t="shared" si="0"/>
        <v>G.add_edge('TECH_BALLISTICS', 'UNIT_FIELD_CANNON', color=colourBoost)</v>
      </c>
    </row>
    <row r="31" spans="1:3" x14ac:dyDescent="0.25">
      <c r="A31" t="s">
        <v>32</v>
      </c>
      <c r="B31" t="s">
        <v>51</v>
      </c>
      <c r="C31" t="str">
        <f t="shared" si="0"/>
        <v>G.add_edge('TECH_ADVANCED_FLIGHT', 'UNIT_FIGHTER', color=colourBoost)</v>
      </c>
    </row>
    <row r="32" spans="1:3" x14ac:dyDescent="0.25">
      <c r="A32" t="s">
        <v>32</v>
      </c>
      <c r="B32" t="s">
        <v>108</v>
      </c>
      <c r="C32" t="str">
        <f t="shared" si="0"/>
        <v>G.add_edge('DISTRICT_AERODROME', 'UNIT_FIGHTER', color=colourBoost)</v>
      </c>
    </row>
    <row r="33" spans="1:3" x14ac:dyDescent="0.25">
      <c r="A33" t="s">
        <v>15</v>
      </c>
      <c r="B33" t="s">
        <v>40</v>
      </c>
      <c r="C33" t="str">
        <f t="shared" si="0"/>
        <v>G.add_edge('TECH_SAILING', 'UNIT_GALLEY', color=colourBoost)</v>
      </c>
    </row>
    <row r="34" spans="1:3" x14ac:dyDescent="0.25">
      <c r="A34" t="s">
        <v>7</v>
      </c>
      <c r="B34" t="s">
        <v>111</v>
      </c>
      <c r="C34" t="str">
        <f t="shared" si="0"/>
        <v>G.add_edge('DISTRICT_THEATER', 'UNIT_GREAT_ARTIST', color=colourBoost)</v>
      </c>
    </row>
    <row r="35" spans="1:3" x14ac:dyDescent="0.25">
      <c r="A35" t="s">
        <v>8</v>
      </c>
      <c r="B35" t="s">
        <v>109</v>
      </c>
      <c r="C35" t="str">
        <f t="shared" si="0"/>
        <v>G.add_edge('DISTRICT_COMMERCIAL_HUB', 'UNIT_GREAT_MERCHANT', color=colourBoost)</v>
      </c>
    </row>
    <row r="36" spans="1:3" x14ac:dyDescent="0.25">
      <c r="A36" t="s">
        <v>18</v>
      </c>
      <c r="B36" t="s">
        <v>110</v>
      </c>
      <c r="C36" t="str">
        <f t="shared" si="0"/>
        <v>G.add_edge('DISTRICT_CAMPUS', 'UNIT_GREAT_SCIENTIST', color=colourBoost)</v>
      </c>
    </row>
    <row r="37" spans="1:3" x14ac:dyDescent="0.25">
      <c r="A37" t="s">
        <v>25</v>
      </c>
      <c r="B37" t="s">
        <v>52</v>
      </c>
      <c r="C37" t="str">
        <f t="shared" si="0"/>
        <v>G.add_edge('TECH_STEAM_POWER', 'UNIT_IRONCLAD', color=colourBoost)</v>
      </c>
    </row>
    <row r="38" spans="1:3" x14ac:dyDescent="0.25">
      <c r="A38" t="s">
        <v>24</v>
      </c>
      <c r="B38" t="s">
        <v>53</v>
      </c>
      <c r="C38" t="str">
        <f t="shared" si="0"/>
        <v>G.add_edge('TECH_STIRRUPS', 'UNIT_KNIGHT', color=colourBoost)</v>
      </c>
    </row>
    <row r="39" spans="1:3" x14ac:dyDescent="0.25">
      <c r="A39" t="s">
        <v>20</v>
      </c>
      <c r="B39" t="s">
        <v>54</v>
      </c>
      <c r="C39" t="str">
        <f t="shared" si="0"/>
        <v>G.add_edge('TECH_GUNPOWDER', 'UNIT_MUSKETMAN', color=colourBoost)</v>
      </c>
    </row>
    <row r="40" spans="1:3" x14ac:dyDescent="0.25">
      <c r="A40" t="s">
        <v>27</v>
      </c>
      <c r="B40" t="s">
        <v>55</v>
      </c>
      <c r="C40" t="str">
        <f t="shared" si="0"/>
        <v>G.add_edge('CIVIC_CONSERVATION', 'UNIT_NATURALIST', color=colourBoost)</v>
      </c>
    </row>
    <row r="41" spans="1:3" x14ac:dyDescent="0.25">
      <c r="A41" t="s">
        <v>26</v>
      </c>
      <c r="B41" t="s">
        <v>56</v>
      </c>
      <c r="C41" t="str">
        <f t="shared" si="0"/>
        <v>G.add_edge('CIVIC_MERCANTILISM', 'UNIT_PRIVATEER', color=colourBoost)</v>
      </c>
    </row>
    <row r="42" spans="1:3" x14ac:dyDescent="0.25">
      <c r="A42" t="s">
        <v>3</v>
      </c>
      <c r="B42" t="s">
        <v>57</v>
      </c>
      <c r="C42" t="str">
        <f t="shared" si="0"/>
        <v>G.add_edge('TECH_SHIPBUILDING', 'UNIT_QUADRIREME', color=colourBoost)</v>
      </c>
    </row>
    <row r="43" spans="1:3" x14ac:dyDescent="0.25">
      <c r="A43" t="s">
        <v>1</v>
      </c>
      <c r="B43" t="s">
        <v>38</v>
      </c>
      <c r="C43" t="str">
        <f t="shared" si="0"/>
        <v>G.add_edge('SETTLE_FIRST_CITY', 'UNIT_SCOUT', color=colourBoost)</v>
      </c>
    </row>
    <row r="44" spans="1:3" x14ac:dyDescent="0.25">
      <c r="A44" t="s">
        <v>10</v>
      </c>
      <c r="B44" t="s">
        <v>38</v>
      </c>
      <c r="C44" t="str">
        <f t="shared" si="0"/>
        <v>G.add_edge('SETTLE_FIRST_CITY', 'UNIT_SLINGER', color=colourBoost)</v>
      </c>
    </row>
    <row r="45" spans="1:3" x14ac:dyDescent="0.25">
      <c r="A45" t="s">
        <v>16</v>
      </c>
      <c r="B45" t="s">
        <v>58</v>
      </c>
      <c r="C45" t="str">
        <f t="shared" si="0"/>
        <v>G.add_edge('TECH_BRONZE_WORKING', 'UNIT_SPEARMAN', color=colourBoost)</v>
      </c>
    </row>
    <row r="46" spans="1:3" x14ac:dyDescent="0.25">
      <c r="A46" t="s">
        <v>33</v>
      </c>
      <c r="B46" t="s">
        <v>44</v>
      </c>
      <c r="C46" t="str">
        <f t="shared" si="0"/>
        <v>G.add_edge('TECH_COMBUSTION', 'UNIT_TANK', color=colourBoost)</v>
      </c>
    </row>
    <row r="47" spans="1:3" x14ac:dyDescent="0.25">
      <c r="A47" t="s">
        <v>5</v>
      </c>
      <c r="B47" t="s">
        <v>59</v>
      </c>
      <c r="C47" t="str">
        <f t="shared" si="0"/>
        <v>G.add_edge('CIVIC_FOREIGN_TRADE', 'UNIT_TRADER', color=colourBoost)</v>
      </c>
    </row>
    <row r="48" spans="1:3" x14ac:dyDescent="0.25">
      <c r="A48" t="s">
        <v>2</v>
      </c>
      <c r="B48" t="s">
        <v>38</v>
      </c>
      <c r="C48" t="str">
        <f t="shared" si="0"/>
        <v>G.add_edge('SETTLE_FIRST_CITY', 'UNIT_WARRIOR', color=colourBoost)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5C2C-8D31-4100-850E-E8372229C256}">
  <dimension ref="A1:J114"/>
  <sheetViews>
    <sheetView workbookViewId="0">
      <selection activeCell="C1" activeCellId="1" sqref="A1:A1048576 C1:C1048576"/>
    </sheetView>
  </sheetViews>
  <sheetFormatPr defaultRowHeight="15" x14ac:dyDescent="0.25"/>
  <cols>
    <col min="1" max="1" width="35.5703125" bestFit="1" customWidth="1"/>
    <col min="2" max="2" width="28.7109375" bestFit="1" customWidth="1"/>
    <col min="3" max="3" width="28.28515625" bestFit="1" customWidth="1"/>
    <col min="4" max="4" width="50" customWidth="1"/>
    <col min="5" max="5" width="6" bestFit="1" customWidth="1"/>
    <col min="6" max="6" width="7.85546875" bestFit="1" customWidth="1"/>
    <col min="7" max="7" width="5.28515625" bestFit="1" customWidth="1"/>
    <col min="8" max="8" width="63.7109375" customWidth="1"/>
    <col min="9" max="9" width="30.140625" bestFit="1" customWidth="1"/>
    <col min="10" max="10" width="4.28515625" bestFit="1" customWidth="1"/>
    <col min="11" max="11" width="26.5703125" bestFit="1" customWidth="1"/>
  </cols>
  <sheetData>
    <row r="1" spans="1:10" x14ac:dyDescent="0.25">
      <c r="A1" t="s">
        <v>439</v>
      </c>
      <c r="B1" t="s">
        <v>35</v>
      </c>
      <c r="C1" t="s">
        <v>34</v>
      </c>
      <c r="D1" t="s">
        <v>438</v>
      </c>
      <c r="E1" t="s">
        <v>437</v>
      </c>
      <c r="F1" t="s">
        <v>436</v>
      </c>
      <c r="G1" t="s">
        <v>97</v>
      </c>
      <c r="H1" t="s">
        <v>435</v>
      </c>
      <c r="I1" t="s">
        <v>434</v>
      </c>
      <c r="J1" t="s">
        <v>100</v>
      </c>
    </row>
    <row r="2" spans="1:10" x14ac:dyDescent="0.25">
      <c r="A2" t="str">
        <f t="shared" ref="A2:A33" si="0">"BOOST_" &amp; C2</f>
        <v>BOOST_CIVIC_CRAFTSMANSHIP</v>
      </c>
      <c r="B2" t="s">
        <v>433</v>
      </c>
      <c r="C2" t="s">
        <v>432</v>
      </c>
      <c r="D2" t="s">
        <v>431</v>
      </c>
      <c r="E2">
        <v>40</v>
      </c>
      <c r="F2">
        <v>0</v>
      </c>
      <c r="G2" t="s">
        <v>98</v>
      </c>
      <c r="H2" t="s">
        <v>430</v>
      </c>
      <c r="I2" t="s">
        <v>0</v>
      </c>
      <c r="J2">
        <v>3</v>
      </c>
    </row>
    <row r="3" spans="1:10" x14ac:dyDescent="0.25">
      <c r="A3" t="str">
        <f t="shared" si="0"/>
        <v>BOOST_CIVIC_FOREIGN_TRADE</v>
      </c>
      <c r="B3" t="s">
        <v>429</v>
      </c>
      <c r="C3" t="s">
        <v>59</v>
      </c>
      <c r="D3" t="s">
        <v>428</v>
      </c>
      <c r="E3">
        <v>40</v>
      </c>
      <c r="F3">
        <v>0</v>
      </c>
      <c r="G3" t="s">
        <v>98</v>
      </c>
      <c r="H3" t="s">
        <v>344</v>
      </c>
      <c r="I3" t="s">
        <v>1</v>
      </c>
      <c r="J3">
        <v>0</v>
      </c>
    </row>
    <row r="4" spans="1:10" x14ac:dyDescent="0.25">
      <c r="A4" t="str">
        <f t="shared" si="0"/>
        <v>BOOST_CIVIC_MILITARY_TRADITION</v>
      </c>
      <c r="B4" t="s">
        <v>427</v>
      </c>
      <c r="C4" t="s">
        <v>426</v>
      </c>
      <c r="D4" t="s">
        <v>425</v>
      </c>
      <c r="E4">
        <v>40</v>
      </c>
      <c r="F4">
        <v>40</v>
      </c>
      <c r="G4" t="s">
        <v>98</v>
      </c>
      <c r="H4" t="s">
        <v>424</v>
      </c>
      <c r="I4" t="s">
        <v>2</v>
      </c>
      <c r="J4">
        <v>0</v>
      </c>
    </row>
    <row r="5" spans="1:10" x14ac:dyDescent="0.25">
      <c r="A5" t="str">
        <f t="shared" si="0"/>
        <v>BOOST_CIVIC_STATE_WORKFORCE</v>
      </c>
      <c r="B5" t="s">
        <v>423</v>
      </c>
      <c r="C5" t="s">
        <v>422</v>
      </c>
      <c r="D5" t="s">
        <v>250</v>
      </c>
      <c r="E5">
        <v>40</v>
      </c>
      <c r="F5">
        <f>54</f>
        <v>54</v>
      </c>
      <c r="G5" t="s">
        <v>98</v>
      </c>
      <c r="H5" t="s">
        <v>421</v>
      </c>
      <c r="J5">
        <v>1</v>
      </c>
    </row>
    <row r="6" spans="1:10" x14ac:dyDescent="0.25">
      <c r="A6" t="str">
        <f t="shared" si="0"/>
        <v>BOOST_CIVIC_EARLY_EMPIRE</v>
      </c>
      <c r="B6" t="s">
        <v>420</v>
      </c>
      <c r="C6" t="s">
        <v>419</v>
      </c>
      <c r="D6" t="s">
        <v>418</v>
      </c>
      <c r="E6">
        <v>40</v>
      </c>
      <c r="F6">
        <v>80</v>
      </c>
      <c r="G6" t="s">
        <v>334</v>
      </c>
      <c r="H6" t="s">
        <v>417</v>
      </c>
      <c r="J6">
        <v>6</v>
      </c>
    </row>
    <row r="7" spans="1:10" x14ac:dyDescent="0.25">
      <c r="A7" t="str">
        <f t="shared" si="0"/>
        <v>BOOST_CIVIC_MYSTICISM</v>
      </c>
      <c r="B7" t="s">
        <v>416</v>
      </c>
      <c r="C7" t="s">
        <v>415</v>
      </c>
      <c r="D7" t="s">
        <v>414</v>
      </c>
      <c r="E7">
        <v>40</v>
      </c>
      <c r="F7">
        <v>25</v>
      </c>
      <c r="G7" t="s">
        <v>101</v>
      </c>
      <c r="H7" t="s">
        <v>413</v>
      </c>
      <c r="J7">
        <v>0</v>
      </c>
    </row>
    <row r="8" spans="1:10" x14ac:dyDescent="0.25">
      <c r="A8" t="str">
        <f t="shared" si="0"/>
        <v>BOOST_CIVIC_GAMES_RECREATION</v>
      </c>
      <c r="B8" t="s">
        <v>412</v>
      </c>
      <c r="C8" t="s">
        <v>411</v>
      </c>
      <c r="D8" t="s">
        <v>285</v>
      </c>
      <c r="E8">
        <v>40</v>
      </c>
      <c r="F8">
        <v>0</v>
      </c>
      <c r="G8" t="s">
        <v>99</v>
      </c>
      <c r="H8" t="s">
        <v>122</v>
      </c>
      <c r="I8" t="s">
        <v>247</v>
      </c>
      <c r="J8">
        <v>0</v>
      </c>
    </row>
    <row r="9" spans="1:10" x14ac:dyDescent="0.25">
      <c r="A9" t="str">
        <f t="shared" si="0"/>
        <v>BOOST_CIVIC_POLITICAL_PHILOSOPHY</v>
      </c>
      <c r="B9" t="s">
        <v>410</v>
      </c>
      <c r="C9" t="s">
        <v>409</v>
      </c>
      <c r="D9" t="s">
        <v>408</v>
      </c>
      <c r="E9">
        <v>40</v>
      </c>
      <c r="F9">
        <v>0</v>
      </c>
      <c r="G9" t="s">
        <v>98</v>
      </c>
      <c r="H9" t="s">
        <v>344</v>
      </c>
      <c r="I9" t="s">
        <v>1</v>
      </c>
      <c r="J9">
        <v>3</v>
      </c>
    </row>
    <row r="10" spans="1:10" x14ac:dyDescent="0.25">
      <c r="A10" t="str">
        <f t="shared" si="0"/>
        <v>BOOST_CIVIC_DRAMA_POETRY</v>
      </c>
      <c r="B10" t="s">
        <v>407</v>
      </c>
      <c r="C10" t="s">
        <v>406</v>
      </c>
      <c r="D10" t="s">
        <v>405</v>
      </c>
      <c r="E10">
        <v>40</v>
      </c>
      <c r="F10">
        <v>400</v>
      </c>
      <c r="G10" t="s">
        <v>98</v>
      </c>
      <c r="H10" t="s">
        <v>404</v>
      </c>
      <c r="I10" t="s">
        <v>403</v>
      </c>
      <c r="J10">
        <v>1</v>
      </c>
    </row>
    <row r="11" spans="1:10" x14ac:dyDescent="0.25">
      <c r="A11" t="str">
        <f t="shared" si="0"/>
        <v>BOOST_CIVIC_MILITARY_TRAINING</v>
      </c>
      <c r="B11" t="s">
        <v>402</v>
      </c>
      <c r="C11" t="s">
        <v>401</v>
      </c>
      <c r="D11" t="s">
        <v>144</v>
      </c>
      <c r="E11">
        <v>40</v>
      </c>
      <c r="F11">
        <f>54</f>
        <v>54</v>
      </c>
      <c r="G11" t="s">
        <v>98</v>
      </c>
      <c r="H11" t="s">
        <v>400</v>
      </c>
      <c r="I11" t="s">
        <v>399</v>
      </c>
      <c r="J11">
        <v>1</v>
      </c>
    </row>
    <row r="12" spans="1:10" x14ac:dyDescent="0.25">
      <c r="A12" t="str">
        <f t="shared" si="0"/>
        <v>BOOST_CIVIC_DEFENSIVE_TACTICS</v>
      </c>
      <c r="B12" t="s">
        <v>398</v>
      </c>
      <c r="C12" t="s">
        <v>397</v>
      </c>
      <c r="D12" t="s">
        <v>396</v>
      </c>
      <c r="E12">
        <v>40</v>
      </c>
      <c r="F12">
        <v>0</v>
      </c>
      <c r="G12" t="s">
        <v>98</v>
      </c>
      <c r="H12" t="s">
        <v>344</v>
      </c>
      <c r="J12">
        <v>0</v>
      </c>
    </row>
    <row r="13" spans="1:10" x14ac:dyDescent="0.25">
      <c r="A13" t="str">
        <f t="shared" si="0"/>
        <v>BOOST_CIVIC_RECORDED_HISTORY</v>
      </c>
      <c r="B13" t="s">
        <v>395</v>
      </c>
      <c r="C13" t="s">
        <v>394</v>
      </c>
      <c r="D13" t="s">
        <v>144</v>
      </c>
      <c r="E13">
        <v>40</v>
      </c>
      <c r="F13">
        <f>54*2</f>
        <v>108</v>
      </c>
      <c r="G13" t="s">
        <v>98</v>
      </c>
      <c r="H13" t="s">
        <v>393</v>
      </c>
      <c r="I13" t="s">
        <v>110</v>
      </c>
      <c r="J13">
        <v>2</v>
      </c>
    </row>
    <row r="14" spans="1:10" x14ac:dyDescent="0.25">
      <c r="A14" t="str">
        <f t="shared" si="0"/>
        <v>BOOST_CIVIC_THEOLOGY</v>
      </c>
      <c r="B14" t="s">
        <v>392</v>
      </c>
      <c r="C14" t="s">
        <v>391</v>
      </c>
      <c r="D14" t="s">
        <v>390</v>
      </c>
      <c r="E14">
        <v>40</v>
      </c>
      <c r="F14">
        <v>60</v>
      </c>
      <c r="G14" t="s">
        <v>389</v>
      </c>
      <c r="H14" t="s">
        <v>388</v>
      </c>
      <c r="I14" t="s">
        <v>387</v>
      </c>
      <c r="J14">
        <v>0</v>
      </c>
    </row>
    <row r="15" spans="1:10" x14ac:dyDescent="0.25">
      <c r="A15" t="str">
        <f t="shared" si="0"/>
        <v>BOOST_CIVIC_NAVAL_TRADITION</v>
      </c>
      <c r="B15" t="s">
        <v>386</v>
      </c>
      <c r="C15" t="s">
        <v>385</v>
      </c>
      <c r="D15" t="s">
        <v>196</v>
      </c>
      <c r="E15">
        <v>40</v>
      </c>
      <c r="F15">
        <v>120</v>
      </c>
      <c r="G15" t="s">
        <v>98</v>
      </c>
      <c r="H15" t="s">
        <v>384</v>
      </c>
      <c r="I15" t="s">
        <v>3</v>
      </c>
      <c r="J15">
        <v>0</v>
      </c>
    </row>
    <row r="16" spans="1:10" x14ac:dyDescent="0.25">
      <c r="A16" t="str">
        <f t="shared" si="0"/>
        <v>BOOST_CIVIC_FEUDALISM</v>
      </c>
      <c r="B16" t="s">
        <v>383</v>
      </c>
      <c r="C16" t="s">
        <v>237</v>
      </c>
      <c r="D16" t="s">
        <v>156</v>
      </c>
      <c r="E16">
        <v>40</v>
      </c>
      <c r="F16">
        <f>20</f>
        <v>20</v>
      </c>
      <c r="G16" t="s">
        <v>98</v>
      </c>
      <c r="H16" t="s">
        <v>112</v>
      </c>
      <c r="I16" t="s">
        <v>4</v>
      </c>
      <c r="J16">
        <v>6</v>
      </c>
    </row>
    <row r="17" spans="1:10" x14ac:dyDescent="0.25">
      <c r="A17" t="str">
        <f t="shared" si="0"/>
        <v>BOOST_CIVIC_COLONIALISM</v>
      </c>
      <c r="B17" t="s">
        <v>382</v>
      </c>
      <c r="C17" t="s">
        <v>381</v>
      </c>
      <c r="D17" t="s">
        <v>285</v>
      </c>
      <c r="E17">
        <v>40</v>
      </c>
      <c r="F17">
        <v>0</v>
      </c>
      <c r="G17" t="s">
        <v>99</v>
      </c>
      <c r="H17" t="s">
        <v>122</v>
      </c>
      <c r="I17" t="s">
        <v>212</v>
      </c>
      <c r="J17">
        <v>0</v>
      </c>
    </row>
    <row r="18" spans="1:10" x14ac:dyDescent="0.25">
      <c r="A18" t="str">
        <f t="shared" si="0"/>
        <v>BOOST_CIVIC_CIVIL_SERVICE</v>
      </c>
      <c r="B18" t="s">
        <v>380</v>
      </c>
      <c r="C18" t="s">
        <v>357</v>
      </c>
      <c r="D18" t="s">
        <v>335</v>
      </c>
      <c r="E18">
        <v>40</v>
      </c>
      <c r="F18">
        <v>130</v>
      </c>
      <c r="G18" t="s">
        <v>334</v>
      </c>
      <c r="H18" t="s">
        <v>379</v>
      </c>
      <c r="J18">
        <v>10</v>
      </c>
    </row>
    <row r="19" spans="1:10" x14ac:dyDescent="0.25">
      <c r="A19" t="str">
        <f t="shared" si="0"/>
        <v>BOOST_CIVIC_MERCENARIES</v>
      </c>
      <c r="B19" t="s">
        <v>378</v>
      </c>
      <c r="C19" t="s">
        <v>377</v>
      </c>
      <c r="D19" t="s">
        <v>376</v>
      </c>
      <c r="E19">
        <v>40</v>
      </c>
      <c r="F19">
        <f>40*8</f>
        <v>320</v>
      </c>
      <c r="G19" t="s">
        <v>98</v>
      </c>
      <c r="H19" t="s">
        <v>375</v>
      </c>
      <c r="I19" t="s">
        <v>2</v>
      </c>
      <c r="J19">
        <v>8</v>
      </c>
    </row>
    <row r="20" spans="1:10" x14ac:dyDescent="0.25">
      <c r="A20" t="str">
        <f t="shared" si="0"/>
        <v>BOOST_CIVIC_MEDIEVAL_FAIRES</v>
      </c>
      <c r="B20" t="s">
        <v>374</v>
      </c>
      <c r="C20" t="s">
        <v>373</v>
      </c>
      <c r="D20" t="s">
        <v>259</v>
      </c>
      <c r="E20">
        <v>40</v>
      </c>
      <c r="F20">
        <f>40*3+120*2</f>
        <v>360</v>
      </c>
      <c r="G20" t="s">
        <v>98</v>
      </c>
      <c r="H20" t="s">
        <v>372</v>
      </c>
      <c r="I20" t="s">
        <v>5</v>
      </c>
      <c r="J20">
        <v>4</v>
      </c>
    </row>
    <row r="21" spans="1:10" x14ac:dyDescent="0.25">
      <c r="A21" t="str">
        <f t="shared" si="0"/>
        <v>BOOST_CIVIC_GUILDS</v>
      </c>
      <c r="B21" t="s">
        <v>371</v>
      </c>
      <c r="C21" t="s">
        <v>220</v>
      </c>
      <c r="D21" t="s">
        <v>141</v>
      </c>
      <c r="E21">
        <v>40</v>
      </c>
      <c r="F21">
        <f>120*1</f>
        <v>120</v>
      </c>
      <c r="G21" t="s">
        <v>98</v>
      </c>
      <c r="H21" t="s">
        <v>370</v>
      </c>
      <c r="I21" t="s">
        <v>369</v>
      </c>
      <c r="J21">
        <v>2</v>
      </c>
    </row>
    <row r="22" spans="1:10" x14ac:dyDescent="0.25">
      <c r="A22" t="str">
        <f t="shared" si="0"/>
        <v>BOOST_CIVIC_DIVINE_RIGHT</v>
      </c>
      <c r="B22" t="s">
        <v>368</v>
      </c>
      <c r="C22" t="s">
        <v>367</v>
      </c>
      <c r="D22" t="s">
        <v>141</v>
      </c>
      <c r="E22">
        <v>40</v>
      </c>
      <c r="F22">
        <v>120</v>
      </c>
      <c r="G22" t="s">
        <v>98</v>
      </c>
      <c r="H22" t="s">
        <v>366</v>
      </c>
      <c r="I22" t="s">
        <v>365</v>
      </c>
      <c r="J22">
        <v>2</v>
      </c>
    </row>
    <row r="23" spans="1:10" x14ac:dyDescent="0.25">
      <c r="A23" t="str">
        <f t="shared" si="0"/>
        <v>BOOST_CIVIC_EXPLORATION</v>
      </c>
      <c r="B23" t="s">
        <v>364</v>
      </c>
      <c r="C23" t="s">
        <v>227</v>
      </c>
      <c r="D23" t="s">
        <v>130</v>
      </c>
      <c r="E23">
        <v>40</v>
      </c>
      <c r="F23">
        <f>240*2</f>
        <v>480</v>
      </c>
      <c r="G23" t="s">
        <v>98</v>
      </c>
      <c r="H23" t="s">
        <v>363</v>
      </c>
      <c r="I23" t="s">
        <v>6</v>
      </c>
      <c r="J23">
        <v>2</v>
      </c>
    </row>
    <row r="24" spans="1:10" x14ac:dyDescent="0.25">
      <c r="A24" t="str">
        <f t="shared" si="0"/>
        <v>BOOST_CIVIC_HUMANISM</v>
      </c>
      <c r="B24" t="s">
        <v>362</v>
      </c>
      <c r="C24" t="s">
        <v>361</v>
      </c>
      <c r="D24" t="s">
        <v>233</v>
      </c>
      <c r="E24">
        <v>40</v>
      </c>
      <c r="F24">
        <v>240</v>
      </c>
      <c r="G24" t="s">
        <v>102</v>
      </c>
      <c r="I24" t="s">
        <v>7</v>
      </c>
      <c r="J24">
        <v>0</v>
      </c>
    </row>
    <row r="25" spans="1:10" x14ac:dyDescent="0.25">
      <c r="A25" t="str">
        <f t="shared" si="0"/>
        <v>BOOST_CIVIC_DIPLOMATIC_SERVICE</v>
      </c>
      <c r="B25" t="s">
        <v>360</v>
      </c>
      <c r="C25" t="s">
        <v>359</v>
      </c>
      <c r="D25" t="s">
        <v>358</v>
      </c>
      <c r="E25">
        <v>40</v>
      </c>
      <c r="F25">
        <v>0</v>
      </c>
      <c r="G25" t="s">
        <v>98</v>
      </c>
      <c r="H25" t="s">
        <v>344</v>
      </c>
      <c r="I25" t="s">
        <v>357</v>
      </c>
      <c r="J25">
        <v>0</v>
      </c>
    </row>
    <row r="26" spans="1:10" x14ac:dyDescent="0.25">
      <c r="A26" t="str">
        <f t="shared" si="0"/>
        <v>BOOST_CIVIC_REFORMED_CHURCH</v>
      </c>
      <c r="B26" t="s">
        <v>356</v>
      </c>
      <c r="C26" t="s">
        <v>355</v>
      </c>
      <c r="D26" t="s">
        <v>354</v>
      </c>
      <c r="E26">
        <v>40</v>
      </c>
      <c r="F26">
        <v>0</v>
      </c>
      <c r="G26" t="s">
        <v>98</v>
      </c>
      <c r="H26" t="s">
        <v>122</v>
      </c>
      <c r="J26">
        <v>6</v>
      </c>
    </row>
    <row r="27" spans="1:10" x14ac:dyDescent="0.25">
      <c r="A27" t="str">
        <f t="shared" si="0"/>
        <v>BOOST_CIVIC_MERCANTILISM</v>
      </c>
      <c r="B27" t="s">
        <v>353</v>
      </c>
      <c r="C27" t="s">
        <v>56</v>
      </c>
      <c r="D27" t="s">
        <v>233</v>
      </c>
      <c r="E27">
        <v>40</v>
      </c>
      <c r="F27">
        <v>60</v>
      </c>
      <c r="G27" t="s">
        <v>103</v>
      </c>
      <c r="I27" t="s">
        <v>8</v>
      </c>
      <c r="J27">
        <v>0</v>
      </c>
    </row>
    <row r="28" spans="1:10" x14ac:dyDescent="0.25">
      <c r="A28" t="str">
        <f t="shared" si="0"/>
        <v>BOOST_CIVIC_THE_ENLIGHTENMENT</v>
      </c>
      <c r="B28" t="s">
        <v>352</v>
      </c>
      <c r="C28" t="s">
        <v>201</v>
      </c>
      <c r="D28" t="s">
        <v>351</v>
      </c>
      <c r="E28">
        <v>40</v>
      </c>
      <c r="F28">
        <v>0</v>
      </c>
      <c r="G28" t="s">
        <v>127</v>
      </c>
      <c r="H28" t="s">
        <v>350</v>
      </c>
      <c r="J28">
        <v>3</v>
      </c>
    </row>
    <row r="29" spans="1:10" x14ac:dyDescent="0.25">
      <c r="A29" t="str">
        <f t="shared" si="0"/>
        <v>BOOST_CIVIC_CIVIL_ENGINEERING</v>
      </c>
      <c r="B29" t="s">
        <v>349</v>
      </c>
      <c r="C29" t="s">
        <v>348</v>
      </c>
      <c r="D29" t="s">
        <v>250</v>
      </c>
      <c r="E29">
        <v>40</v>
      </c>
      <c r="F29">
        <f>54*7</f>
        <v>378</v>
      </c>
      <c r="G29" t="s">
        <v>98</v>
      </c>
      <c r="H29" t="s">
        <v>347</v>
      </c>
      <c r="J29">
        <v>7</v>
      </c>
    </row>
    <row r="30" spans="1:10" x14ac:dyDescent="0.25">
      <c r="A30" t="str">
        <f t="shared" si="0"/>
        <v>BOOST_CIVIC_NATIONALISM</v>
      </c>
      <c r="B30" t="s">
        <v>346</v>
      </c>
      <c r="C30" t="s">
        <v>322</v>
      </c>
      <c r="D30" t="s">
        <v>345</v>
      </c>
      <c r="E30">
        <v>40</v>
      </c>
      <c r="F30">
        <v>0</v>
      </c>
      <c r="G30" t="s">
        <v>98</v>
      </c>
      <c r="H30" t="s">
        <v>344</v>
      </c>
      <c r="J30">
        <v>0</v>
      </c>
    </row>
    <row r="31" spans="1:10" x14ac:dyDescent="0.25">
      <c r="A31" t="str">
        <f t="shared" si="0"/>
        <v>BOOST_CIVIC_OPERA_BALLET</v>
      </c>
      <c r="B31" t="s">
        <v>343</v>
      </c>
      <c r="C31" t="s">
        <v>342</v>
      </c>
      <c r="D31" t="s">
        <v>141</v>
      </c>
      <c r="E31">
        <v>40</v>
      </c>
      <c r="F31">
        <v>290</v>
      </c>
      <c r="G31" t="s">
        <v>98</v>
      </c>
      <c r="H31" t="s">
        <v>341</v>
      </c>
      <c r="I31" t="s">
        <v>340</v>
      </c>
      <c r="J31">
        <v>1</v>
      </c>
    </row>
    <row r="32" spans="1:10" x14ac:dyDescent="0.25">
      <c r="A32" t="str">
        <f t="shared" si="0"/>
        <v>BOOST_CIVIC_NATURAL_HISTORY</v>
      </c>
      <c r="B32" t="s">
        <v>339</v>
      </c>
      <c r="C32" t="s">
        <v>46</v>
      </c>
      <c r="D32" t="s">
        <v>141</v>
      </c>
      <c r="E32">
        <v>40</v>
      </c>
      <c r="F32">
        <v>290</v>
      </c>
      <c r="G32" t="s">
        <v>98</v>
      </c>
      <c r="H32" t="s">
        <v>338</v>
      </c>
      <c r="I32" t="s">
        <v>107</v>
      </c>
      <c r="J32">
        <v>1</v>
      </c>
    </row>
    <row r="33" spans="1:10" x14ac:dyDescent="0.25">
      <c r="A33" t="str">
        <f t="shared" si="0"/>
        <v>BOOST_CIVIC_URBANIZATION</v>
      </c>
      <c r="B33" t="s">
        <v>337</v>
      </c>
      <c r="C33" t="s">
        <v>336</v>
      </c>
      <c r="D33" t="s">
        <v>335</v>
      </c>
      <c r="E33">
        <v>40</v>
      </c>
      <c r="F33">
        <v>195</v>
      </c>
      <c r="G33" t="s">
        <v>334</v>
      </c>
      <c r="H33" t="s">
        <v>333</v>
      </c>
      <c r="J33">
        <v>15</v>
      </c>
    </row>
    <row r="34" spans="1:10" x14ac:dyDescent="0.25">
      <c r="A34" t="str">
        <f t="shared" ref="A34:A65" si="1">"BOOST_" &amp; C34</f>
        <v>BOOST_CIVIC_SCORCHED_EARTH</v>
      </c>
      <c r="B34" t="s">
        <v>332</v>
      </c>
      <c r="C34" t="s">
        <v>331</v>
      </c>
      <c r="D34" t="s">
        <v>130</v>
      </c>
      <c r="E34">
        <v>40</v>
      </c>
      <c r="F34">
        <f>330*2</f>
        <v>660</v>
      </c>
      <c r="G34" t="s">
        <v>98</v>
      </c>
      <c r="H34" t="s">
        <v>330</v>
      </c>
      <c r="I34" t="s">
        <v>9</v>
      </c>
      <c r="J34">
        <v>2</v>
      </c>
    </row>
    <row r="35" spans="1:10" x14ac:dyDescent="0.25">
      <c r="A35" t="str">
        <f t="shared" si="1"/>
        <v>BOOST_CIVIC_CONSERVATION</v>
      </c>
      <c r="B35" t="s">
        <v>329</v>
      </c>
      <c r="C35" t="s">
        <v>55</v>
      </c>
      <c r="D35" t="s">
        <v>328</v>
      </c>
      <c r="E35">
        <v>40</v>
      </c>
      <c r="F35">
        <f>54*4</f>
        <v>216</v>
      </c>
      <c r="G35" t="s">
        <v>98</v>
      </c>
      <c r="H35" t="s">
        <v>327</v>
      </c>
      <c r="I35" t="s">
        <v>191</v>
      </c>
      <c r="J35">
        <v>4</v>
      </c>
    </row>
    <row r="36" spans="1:10" x14ac:dyDescent="0.25">
      <c r="A36" t="str">
        <f t="shared" si="1"/>
        <v>BOOST_CIVIC_MOBILIZATION</v>
      </c>
      <c r="B36" t="s">
        <v>326</v>
      </c>
      <c r="C36" t="s">
        <v>325</v>
      </c>
      <c r="D36" t="s">
        <v>324</v>
      </c>
      <c r="E36">
        <v>40</v>
      </c>
      <c r="F36">
        <v>180</v>
      </c>
      <c r="G36" t="s">
        <v>127</v>
      </c>
      <c r="H36" t="s">
        <v>323</v>
      </c>
      <c r="I36" t="s">
        <v>322</v>
      </c>
      <c r="J36">
        <v>3</v>
      </c>
    </row>
    <row r="37" spans="1:10" x14ac:dyDescent="0.25">
      <c r="A37" t="str">
        <f t="shared" si="1"/>
        <v>BOOST_CIVIC_MASS_MEDIA</v>
      </c>
      <c r="B37" t="s">
        <v>321</v>
      </c>
      <c r="C37" t="s">
        <v>320</v>
      </c>
      <c r="D37" t="s">
        <v>285</v>
      </c>
      <c r="E37">
        <v>40</v>
      </c>
      <c r="F37">
        <v>0</v>
      </c>
      <c r="G37" t="s">
        <v>98</v>
      </c>
      <c r="H37" t="s">
        <v>122</v>
      </c>
      <c r="I37" t="s">
        <v>171</v>
      </c>
      <c r="J37">
        <v>0</v>
      </c>
    </row>
    <row r="38" spans="1:10" x14ac:dyDescent="0.25">
      <c r="A38" t="str">
        <f t="shared" si="1"/>
        <v>BOOST_CIVIC_CAPITALISM</v>
      </c>
      <c r="B38" t="s">
        <v>319</v>
      </c>
      <c r="C38" t="s">
        <v>318</v>
      </c>
      <c r="D38" t="s">
        <v>141</v>
      </c>
      <c r="E38">
        <v>40</v>
      </c>
      <c r="F38">
        <f>390*3</f>
        <v>1170</v>
      </c>
      <c r="G38" t="s">
        <v>98</v>
      </c>
      <c r="H38" t="s">
        <v>317</v>
      </c>
      <c r="I38" t="s">
        <v>316</v>
      </c>
      <c r="J38">
        <v>3</v>
      </c>
    </row>
    <row r="39" spans="1:10" x14ac:dyDescent="0.25">
      <c r="A39" t="str">
        <f t="shared" si="1"/>
        <v>BOOST_CIVIC_NUCLEAR_PROGRAM</v>
      </c>
      <c r="B39" t="s">
        <v>315</v>
      </c>
      <c r="C39" t="s">
        <v>314</v>
      </c>
      <c r="D39" t="s">
        <v>141</v>
      </c>
      <c r="E39">
        <v>40</v>
      </c>
      <c r="F39">
        <v>580</v>
      </c>
      <c r="G39" t="s">
        <v>98</v>
      </c>
      <c r="H39" t="s">
        <v>134</v>
      </c>
      <c r="I39" t="s">
        <v>313</v>
      </c>
      <c r="J39">
        <v>1</v>
      </c>
    </row>
    <row r="40" spans="1:10" x14ac:dyDescent="0.25">
      <c r="A40" t="str">
        <f t="shared" si="1"/>
        <v>BOOST_CIVIC_SUFFRAGE</v>
      </c>
      <c r="B40" t="s">
        <v>312</v>
      </c>
      <c r="C40" t="s">
        <v>148</v>
      </c>
      <c r="D40" t="s">
        <v>141</v>
      </c>
      <c r="E40">
        <v>40</v>
      </c>
      <c r="F40">
        <f>200*4</f>
        <v>800</v>
      </c>
      <c r="G40" t="s">
        <v>98</v>
      </c>
      <c r="H40" t="s">
        <v>300</v>
      </c>
      <c r="I40" t="s">
        <v>311</v>
      </c>
      <c r="J40">
        <v>4</v>
      </c>
    </row>
    <row r="41" spans="1:10" x14ac:dyDescent="0.25">
      <c r="A41" t="str">
        <f t="shared" si="1"/>
        <v>BOOST_CIVIC_TOTALITARIANISM</v>
      </c>
      <c r="B41" t="s">
        <v>310</v>
      </c>
      <c r="C41" t="s">
        <v>309</v>
      </c>
      <c r="D41" t="s">
        <v>141</v>
      </c>
      <c r="E41">
        <v>40</v>
      </c>
      <c r="F41">
        <f>390*3</f>
        <v>1170</v>
      </c>
      <c r="G41" t="s">
        <v>98</v>
      </c>
      <c r="H41" t="s">
        <v>129</v>
      </c>
      <c r="I41" t="s">
        <v>308</v>
      </c>
      <c r="J41">
        <v>3</v>
      </c>
    </row>
    <row r="42" spans="1:10" x14ac:dyDescent="0.25">
      <c r="A42" t="str">
        <f t="shared" si="1"/>
        <v>BOOST_CIVIC_CLASS_STRUGGLE</v>
      </c>
      <c r="B42" t="s">
        <v>307</v>
      </c>
      <c r="C42" t="s">
        <v>306</v>
      </c>
      <c r="D42" t="s">
        <v>141</v>
      </c>
      <c r="E42">
        <v>40</v>
      </c>
      <c r="F42">
        <f>390*3</f>
        <v>1170</v>
      </c>
      <c r="G42" t="s">
        <v>98</v>
      </c>
      <c r="H42" t="s">
        <v>129</v>
      </c>
      <c r="I42" t="s">
        <v>305</v>
      </c>
      <c r="J42">
        <v>3</v>
      </c>
    </row>
    <row r="43" spans="1:10" x14ac:dyDescent="0.25">
      <c r="A43" t="str">
        <f t="shared" si="1"/>
        <v>BOOST_CIVIC_COLD_WAR</v>
      </c>
      <c r="B43" t="s">
        <v>304</v>
      </c>
      <c r="C43" t="s">
        <v>303</v>
      </c>
      <c r="D43" t="s">
        <v>285</v>
      </c>
      <c r="E43">
        <v>40</v>
      </c>
      <c r="F43">
        <v>0</v>
      </c>
      <c r="G43" t="s">
        <v>127</v>
      </c>
      <c r="H43" t="s">
        <v>122</v>
      </c>
      <c r="I43" t="s">
        <v>147</v>
      </c>
      <c r="J43">
        <v>0</v>
      </c>
    </row>
    <row r="44" spans="1:10" x14ac:dyDescent="0.25">
      <c r="A44" t="str">
        <f t="shared" si="1"/>
        <v>BOOST_CIVIC_PROFESSIONAL_SPORTS</v>
      </c>
      <c r="B44" t="s">
        <v>302</v>
      </c>
      <c r="C44" t="s">
        <v>301</v>
      </c>
      <c r="D44" t="s">
        <v>144</v>
      </c>
      <c r="E44">
        <v>40</v>
      </c>
      <c r="F44">
        <f>54*4</f>
        <v>216</v>
      </c>
      <c r="G44" t="s">
        <v>98</v>
      </c>
      <c r="H44" t="s">
        <v>300</v>
      </c>
      <c r="I44" t="s">
        <v>299</v>
      </c>
      <c r="J44">
        <v>4</v>
      </c>
    </row>
    <row r="45" spans="1:10" x14ac:dyDescent="0.25">
      <c r="A45" t="str">
        <f t="shared" si="1"/>
        <v>BOOST_CIVIC_CULTURAL_HERITAGE</v>
      </c>
      <c r="B45" t="s">
        <v>298</v>
      </c>
      <c r="C45" t="s">
        <v>297</v>
      </c>
      <c r="D45" t="s">
        <v>296</v>
      </c>
      <c r="E45">
        <v>40</v>
      </c>
      <c r="F45">
        <v>0</v>
      </c>
      <c r="G45" t="s">
        <v>98</v>
      </c>
      <c r="H45" t="s">
        <v>122</v>
      </c>
      <c r="J45">
        <v>1</v>
      </c>
    </row>
    <row r="46" spans="1:10" x14ac:dyDescent="0.25">
      <c r="A46" t="str">
        <f t="shared" si="1"/>
        <v>BOOST_CIVIC_RAPID_DEPLOYMENT</v>
      </c>
      <c r="B46" t="s">
        <v>295</v>
      </c>
      <c r="C46" t="s">
        <v>294</v>
      </c>
      <c r="D46" t="s">
        <v>293</v>
      </c>
      <c r="E46">
        <v>40</v>
      </c>
      <c r="F46">
        <v>600</v>
      </c>
      <c r="G46" t="s">
        <v>98</v>
      </c>
      <c r="I46" t="s">
        <v>288</v>
      </c>
      <c r="J46">
        <v>1</v>
      </c>
    </row>
    <row r="47" spans="1:10" x14ac:dyDescent="0.25">
      <c r="A47" t="str">
        <f t="shared" si="1"/>
        <v>BOOST_CIVIC_SPACE_RACE</v>
      </c>
      <c r="B47" t="s">
        <v>292</v>
      </c>
      <c r="C47" t="s">
        <v>291</v>
      </c>
      <c r="D47" t="s">
        <v>144</v>
      </c>
      <c r="E47">
        <v>40</v>
      </c>
      <c r="F47">
        <f>1800</f>
        <v>1800</v>
      </c>
      <c r="G47" t="s">
        <v>98</v>
      </c>
      <c r="H47" t="s">
        <v>134</v>
      </c>
      <c r="I47" t="s">
        <v>290</v>
      </c>
      <c r="J47">
        <v>1</v>
      </c>
    </row>
    <row r="48" spans="1:10" x14ac:dyDescent="0.25">
      <c r="A48" t="str">
        <f t="shared" si="1"/>
        <v>BOOST_CIVIC_GLOBALIZATION</v>
      </c>
      <c r="B48" t="s">
        <v>289</v>
      </c>
      <c r="C48" t="s">
        <v>121</v>
      </c>
      <c r="D48" t="s">
        <v>141</v>
      </c>
      <c r="E48">
        <v>40</v>
      </c>
      <c r="F48">
        <f>600*3</f>
        <v>1800</v>
      </c>
      <c r="G48" t="s">
        <v>98</v>
      </c>
      <c r="H48" t="s">
        <v>129</v>
      </c>
      <c r="I48" t="s">
        <v>288</v>
      </c>
      <c r="J48">
        <v>3</v>
      </c>
    </row>
    <row r="49" spans="1:10" x14ac:dyDescent="0.25">
      <c r="A49" t="str">
        <f t="shared" si="1"/>
        <v>BOOST_CIVIC_SOCIAL_MEDIA</v>
      </c>
      <c r="B49" t="s">
        <v>287</v>
      </c>
      <c r="C49" t="s">
        <v>286</v>
      </c>
      <c r="D49" t="s">
        <v>285</v>
      </c>
      <c r="E49">
        <v>40</v>
      </c>
      <c r="F49">
        <v>0</v>
      </c>
      <c r="G49" t="s">
        <v>98</v>
      </c>
      <c r="H49" t="s">
        <v>122</v>
      </c>
      <c r="I49" t="s">
        <v>142</v>
      </c>
      <c r="J49">
        <v>0</v>
      </c>
    </row>
    <row r="50" spans="1:10" x14ac:dyDescent="0.25">
      <c r="A50" t="str">
        <f t="shared" si="1"/>
        <v>BOOST_TECH_SAILING</v>
      </c>
      <c r="B50" t="s">
        <v>284</v>
      </c>
      <c r="C50" t="s">
        <v>40</v>
      </c>
      <c r="D50" t="s">
        <v>283</v>
      </c>
      <c r="E50">
        <v>40</v>
      </c>
      <c r="F50">
        <v>80</v>
      </c>
      <c r="G50" t="s">
        <v>98</v>
      </c>
      <c r="H50" t="s">
        <v>282</v>
      </c>
      <c r="I50" t="s">
        <v>38</v>
      </c>
      <c r="J50">
        <v>0</v>
      </c>
    </row>
    <row r="51" spans="1:10" x14ac:dyDescent="0.25">
      <c r="A51" t="str">
        <f t="shared" si="1"/>
        <v>BOOST_TECH_ASTROLOGY</v>
      </c>
      <c r="B51" t="s">
        <v>281</v>
      </c>
      <c r="C51" t="s">
        <v>280</v>
      </c>
      <c r="D51" t="s">
        <v>279</v>
      </c>
      <c r="E51">
        <v>40</v>
      </c>
      <c r="F51">
        <v>15</v>
      </c>
      <c r="G51" t="s">
        <v>98</v>
      </c>
      <c r="H51" t="s">
        <v>271</v>
      </c>
      <c r="I51" t="s">
        <v>1</v>
      </c>
      <c r="J51">
        <v>0</v>
      </c>
    </row>
    <row r="52" spans="1:10" x14ac:dyDescent="0.25">
      <c r="A52" t="str">
        <f t="shared" si="1"/>
        <v>BOOST_TECH_IRRIGATION</v>
      </c>
      <c r="B52" t="s">
        <v>278</v>
      </c>
      <c r="C52" t="s">
        <v>277</v>
      </c>
      <c r="D52" t="s">
        <v>156</v>
      </c>
      <c r="E52">
        <v>40</v>
      </c>
      <c r="F52">
        <v>20</v>
      </c>
      <c r="G52" t="s">
        <v>98</v>
      </c>
      <c r="H52" t="s">
        <v>112</v>
      </c>
      <c r="I52" t="s">
        <v>4</v>
      </c>
      <c r="J52">
        <v>1</v>
      </c>
    </row>
    <row r="53" spans="1:10" x14ac:dyDescent="0.25">
      <c r="A53" t="str">
        <f t="shared" si="1"/>
        <v>BOOST_TECH_ARCHERY</v>
      </c>
      <c r="B53" t="s">
        <v>276</v>
      </c>
      <c r="C53" t="s">
        <v>47</v>
      </c>
      <c r="D53" t="s">
        <v>196</v>
      </c>
      <c r="E53">
        <v>40</v>
      </c>
      <c r="F53">
        <v>35</v>
      </c>
      <c r="G53" t="s">
        <v>98</v>
      </c>
      <c r="H53" t="s">
        <v>275</v>
      </c>
      <c r="I53" t="s">
        <v>10</v>
      </c>
      <c r="J53">
        <v>0</v>
      </c>
    </row>
    <row r="54" spans="1:10" x14ac:dyDescent="0.25">
      <c r="A54" t="str">
        <f t="shared" si="1"/>
        <v>BOOST_TECH_WRITING</v>
      </c>
      <c r="B54" t="s">
        <v>274</v>
      </c>
      <c r="C54" t="s">
        <v>273</v>
      </c>
      <c r="D54" t="s">
        <v>272</v>
      </c>
      <c r="E54">
        <v>40</v>
      </c>
      <c r="F54">
        <v>15</v>
      </c>
      <c r="G54" t="s">
        <v>98</v>
      </c>
      <c r="H54" t="s">
        <v>271</v>
      </c>
      <c r="I54" t="s">
        <v>1</v>
      </c>
      <c r="J54">
        <v>0</v>
      </c>
    </row>
    <row r="55" spans="1:10" x14ac:dyDescent="0.25">
      <c r="A55" t="str">
        <f t="shared" si="1"/>
        <v>BOOST_TECH_MASONRY</v>
      </c>
      <c r="B55" t="s">
        <v>270</v>
      </c>
      <c r="C55" t="s">
        <v>269</v>
      </c>
      <c r="D55" t="s">
        <v>156</v>
      </c>
      <c r="E55">
        <v>40</v>
      </c>
      <c r="F55">
        <v>20</v>
      </c>
      <c r="G55" t="s">
        <v>98</v>
      </c>
      <c r="H55" t="s">
        <v>112</v>
      </c>
      <c r="I55" t="s">
        <v>11</v>
      </c>
      <c r="J55">
        <v>1</v>
      </c>
    </row>
    <row r="56" spans="1:10" x14ac:dyDescent="0.25">
      <c r="A56" t="str">
        <f t="shared" si="1"/>
        <v>BOOST_TECH_BRONZE_WORKING</v>
      </c>
      <c r="B56" t="s">
        <v>268</v>
      </c>
      <c r="C56" t="s">
        <v>58</v>
      </c>
      <c r="D56" t="s">
        <v>267</v>
      </c>
      <c r="E56">
        <v>40</v>
      </c>
      <c r="F56">
        <f>40*2</f>
        <v>80</v>
      </c>
      <c r="G56" t="s">
        <v>98</v>
      </c>
      <c r="H56" t="s">
        <v>266</v>
      </c>
      <c r="J56">
        <v>3</v>
      </c>
    </row>
    <row r="57" spans="1:10" x14ac:dyDescent="0.25">
      <c r="A57" t="str">
        <f t="shared" si="1"/>
        <v>BOOST_TECH_THE_WHEEL</v>
      </c>
      <c r="B57" t="s">
        <v>265</v>
      </c>
      <c r="C57" t="s">
        <v>264</v>
      </c>
      <c r="D57" t="s">
        <v>156</v>
      </c>
      <c r="E57">
        <v>40</v>
      </c>
      <c r="F57">
        <v>20</v>
      </c>
      <c r="G57" t="s">
        <v>98</v>
      </c>
      <c r="H57" t="s">
        <v>112</v>
      </c>
      <c r="I57" t="s">
        <v>12</v>
      </c>
      <c r="J57">
        <v>1</v>
      </c>
    </row>
    <row r="58" spans="1:10" x14ac:dyDescent="0.25">
      <c r="A58" t="str">
        <f t="shared" si="1"/>
        <v>BOOST_TECH_CELESTIAL_NAVIGATION</v>
      </c>
      <c r="B58" t="s">
        <v>263</v>
      </c>
      <c r="C58" t="s">
        <v>262</v>
      </c>
      <c r="D58" t="s">
        <v>156</v>
      </c>
      <c r="E58">
        <v>40</v>
      </c>
      <c r="F58">
        <v>20</v>
      </c>
      <c r="G58" t="s">
        <v>98</v>
      </c>
      <c r="H58" t="s">
        <v>112</v>
      </c>
      <c r="I58" t="s">
        <v>13</v>
      </c>
      <c r="J58">
        <v>2</v>
      </c>
    </row>
    <row r="59" spans="1:10" x14ac:dyDescent="0.25">
      <c r="A59" t="str">
        <f t="shared" si="1"/>
        <v>BOOST_TECH_CURRENCY</v>
      </c>
      <c r="B59" t="s">
        <v>261</v>
      </c>
      <c r="C59" t="s">
        <v>260</v>
      </c>
      <c r="D59" t="s">
        <v>259</v>
      </c>
      <c r="E59">
        <v>40</v>
      </c>
      <c r="F59">
        <f>40+120</f>
        <v>160</v>
      </c>
      <c r="G59" t="s">
        <v>98</v>
      </c>
      <c r="H59" t="s">
        <v>258</v>
      </c>
      <c r="I59" t="s">
        <v>5</v>
      </c>
      <c r="J59">
        <v>1</v>
      </c>
    </row>
    <row r="60" spans="1:10" x14ac:dyDescent="0.25">
      <c r="A60" t="str">
        <f t="shared" si="1"/>
        <v>BOOST_TECH_HORSEBACK_RIDING</v>
      </c>
      <c r="B60" t="s">
        <v>257</v>
      </c>
      <c r="C60" t="s">
        <v>256</v>
      </c>
      <c r="D60" t="s">
        <v>156</v>
      </c>
      <c r="E60">
        <v>40</v>
      </c>
      <c r="F60">
        <v>20</v>
      </c>
      <c r="G60" t="s">
        <v>98</v>
      </c>
      <c r="H60" t="s">
        <v>112</v>
      </c>
      <c r="I60" t="s">
        <v>14</v>
      </c>
      <c r="J60">
        <v>1</v>
      </c>
    </row>
    <row r="61" spans="1:10" x14ac:dyDescent="0.25">
      <c r="A61" t="str">
        <f t="shared" si="1"/>
        <v>BOOST_TECH_IRON_WORKING</v>
      </c>
      <c r="B61" t="s">
        <v>177</v>
      </c>
      <c r="C61" t="s">
        <v>255</v>
      </c>
      <c r="D61" t="s">
        <v>113</v>
      </c>
      <c r="E61">
        <v>40</v>
      </c>
      <c r="F61">
        <v>20</v>
      </c>
      <c r="G61" t="s">
        <v>98</v>
      </c>
      <c r="H61" t="s">
        <v>112</v>
      </c>
      <c r="I61" t="s">
        <v>12</v>
      </c>
      <c r="J61">
        <v>0</v>
      </c>
    </row>
    <row r="62" spans="1:10" x14ac:dyDescent="0.25">
      <c r="A62" t="str">
        <f t="shared" si="1"/>
        <v>BOOST_TECH_SHIPBUILDING</v>
      </c>
      <c r="B62" t="s">
        <v>254</v>
      </c>
      <c r="C62" t="s">
        <v>57</v>
      </c>
      <c r="D62" t="s">
        <v>130</v>
      </c>
      <c r="E62">
        <v>40</v>
      </c>
      <c r="F62">
        <f>65*2</f>
        <v>130</v>
      </c>
      <c r="G62" t="s">
        <v>98</v>
      </c>
      <c r="H62" t="s">
        <v>253</v>
      </c>
      <c r="I62" t="s">
        <v>15</v>
      </c>
      <c r="J62">
        <v>2</v>
      </c>
    </row>
    <row r="63" spans="1:10" x14ac:dyDescent="0.25">
      <c r="A63" t="str">
        <f t="shared" si="1"/>
        <v>BOOST_TECH_MATHEMATICS</v>
      </c>
      <c r="B63" t="s">
        <v>252</v>
      </c>
      <c r="C63" t="s">
        <v>251</v>
      </c>
      <c r="D63" t="s">
        <v>250</v>
      </c>
      <c r="E63">
        <v>40</v>
      </c>
      <c r="F63">
        <f>54*3</f>
        <v>162</v>
      </c>
      <c r="G63" t="s">
        <v>98</v>
      </c>
      <c r="H63" t="s">
        <v>249</v>
      </c>
      <c r="J63">
        <v>3</v>
      </c>
    </row>
    <row r="64" spans="1:10" x14ac:dyDescent="0.25">
      <c r="A64" t="str">
        <f t="shared" si="1"/>
        <v>BOOST_TECH_CONSTRUCTION</v>
      </c>
      <c r="B64" t="s">
        <v>248</v>
      </c>
      <c r="C64" t="s">
        <v>247</v>
      </c>
      <c r="D64" t="s">
        <v>218</v>
      </c>
      <c r="E64">
        <v>40</v>
      </c>
      <c r="F64">
        <v>80</v>
      </c>
      <c r="G64" t="s">
        <v>98</v>
      </c>
      <c r="H64" t="s">
        <v>134</v>
      </c>
      <c r="I64" t="s">
        <v>246</v>
      </c>
      <c r="J64">
        <v>0</v>
      </c>
    </row>
    <row r="65" spans="1:10" x14ac:dyDescent="0.25">
      <c r="A65" t="str">
        <f t="shared" si="1"/>
        <v>BOOST_TECH_ENGINEERING</v>
      </c>
      <c r="B65" t="s">
        <v>245</v>
      </c>
      <c r="C65" t="s">
        <v>244</v>
      </c>
      <c r="D65" t="s">
        <v>218</v>
      </c>
      <c r="E65">
        <v>40</v>
      </c>
      <c r="F65">
        <v>80</v>
      </c>
      <c r="G65" t="s">
        <v>98</v>
      </c>
      <c r="H65" t="s">
        <v>134</v>
      </c>
      <c r="I65" t="s">
        <v>243</v>
      </c>
      <c r="J65">
        <v>0</v>
      </c>
    </row>
    <row r="66" spans="1:10" x14ac:dyDescent="0.25">
      <c r="A66" t="str">
        <f t="shared" ref="A66:A97" si="2">"BOOST_" &amp; C66</f>
        <v>BOOST_TECH_MILITARY_TACTICS</v>
      </c>
      <c r="B66" t="s">
        <v>242</v>
      </c>
      <c r="C66" t="s">
        <v>241</v>
      </c>
      <c r="D66" t="s">
        <v>196</v>
      </c>
      <c r="E66">
        <v>40</v>
      </c>
      <c r="F66">
        <v>65</v>
      </c>
      <c r="G66" t="s">
        <v>98</v>
      </c>
      <c r="H66" t="s">
        <v>134</v>
      </c>
      <c r="I66" t="s">
        <v>16</v>
      </c>
      <c r="J66">
        <v>0</v>
      </c>
    </row>
    <row r="67" spans="1:10" x14ac:dyDescent="0.25">
      <c r="A67" t="str">
        <f t="shared" si="2"/>
        <v>BOOST_TECH_APPRENTICESHIP</v>
      </c>
      <c r="B67" t="s">
        <v>240</v>
      </c>
      <c r="C67" t="s">
        <v>239</v>
      </c>
      <c r="D67" t="s">
        <v>156</v>
      </c>
      <c r="E67">
        <v>40</v>
      </c>
      <c r="F67">
        <v>20</v>
      </c>
      <c r="G67" t="s">
        <v>98</v>
      </c>
      <c r="H67" t="s">
        <v>112</v>
      </c>
      <c r="I67" t="s">
        <v>12</v>
      </c>
      <c r="J67">
        <v>3</v>
      </c>
    </row>
    <row r="68" spans="1:10" x14ac:dyDescent="0.25">
      <c r="A68" t="str">
        <f t="shared" si="2"/>
        <v>BOOST_TECH_STIRRUPS</v>
      </c>
      <c r="B68" t="s">
        <v>238</v>
      </c>
      <c r="C68" t="s">
        <v>53</v>
      </c>
      <c r="D68" t="s">
        <v>124</v>
      </c>
      <c r="E68">
        <v>40</v>
      </c>
      <c r="F68">
        <v>0</v>
      </c>
      <c r="G68" t="s">
        <v>98</v>
      </c>
      <c r="H68" t="s">
        <v>122</v>
      </c>
      <c r="I68" t="s">
        <v>237</v>
      </c>
      <c r="J68">
        <v>0</v>
      </c>
    </row>
    <row r="69" spans="1:10" x14ac:dyDescent="0.25">
      <c r="A69" t="str">
        <f t="shared" si="2"/>
        <v>BOOST_TECH_MACHINERY</v>
      </c>
      <c r="B69" t="s">
        <v>236</v>
      </c>
      <c r="C69" t="s">
        <v>42</v>
      </c>
      <c r="D69" t="s">
        <v>130</v>
      </c>
      <c r="E69">
        <v>40</v>
      </c>
      <c r="F69">
        <f>60*3</f>
        <v>180</v>
      </c>
      <c r="G69" t="s">
        <v>98</v>
      </c>
      <c r="H69" t="s">
        <v>129</v>
      </c>
      <c r="I69" t="s">
        <v>17</v>
      </c>
      <c r="J69">
        <v>3</v>
      </c>
    </row>
    <row r="70" spans="1:10" x14ac:dyDescent="0.25">
      <c r="A70" t="str">
        <f t="shared" si="2"/>
        <v>BOOST_TECH_EDUCATION</v>
      </c>
      <c r="B70" t="s">
        <v>235</v>
      </c>
      <c r="C70" t="s">
        <v>234</v>
      </c>
      <c r="D70" t="s">
        <v>233</v>
      </c>
      <c r="E70">
        <v>40</v>
      </c>
      <c r="F70">
        <v>60</v>
      </c>
      <c r="G70" t="s">
        <v>104</v>
      </c>
      <c r="I70" t="s">
        <v>18</v>
      </c>
      <c r="J70">
        <v>0</v>
      </c>
    </row>
    <row r="71" spans="1:10" x14ac:dyDescent="0.25">
      <c r="A71" t="str">
        <f t="shared" si="2"/>
        <v>BOOST_TECH_MILITARY_ENGINEERING</v>
      </c>
      <c r="B71" t="s">
        <v>232</v>
      </c>
      <c r="C71" t="s">
        <v>93</v>
      </c>
      <c r="D71" t="s">
        <v>144</v>
      </c>
      <c r="E71">
        <v>40</v>
      </c>
      <c r="F71">
        <f>36</f>
        <v>36</v>
      </c>
      <c r="G71" t="s">
        <v>98</v>
      </c>
      <c r="H71" t="s">
        <v>134</v>
      </c>
      <c r="I71" t="s">
        <v>231</v>
      </c>
      <c r="J71">
        <v>1</v>
      </c>
    </row>
    <row r="72" spans="1:10" x14ac:dyDescent="0.25">
      <c r="A72" t="str">
        <f t="shared" si="2"/>
        <v>BOOST_TECH_CASTLES</v>
      </c>
      <c r="B72" t="s">
        <v>230</v>
      </c>
      <c r="C72" t="s">
        <v>229</v>
      </c>
      <c r="D72" t="s">
        <v>150</v>
      </c>
      <c r="E72">
        <v>40</v>
      </c>
      <c r="F72">
        <v>0</v>
      </c>
      <c r="G72" t="s">
        <v>98</v>
      </c>
      <c r="H72" t="s">
        <v>228</v>
      </c>
      <c r="I72" t="s">
        <v>227</v>
      </c>
      <c r="J72">
        <v>6</v>
      </c>
    </row>
    <row r="73" spans="1:10" x14ac:dyDescent="0.25">
      <c r="A73" t="str">
        <f t="shared" si="2"/>
        <v>BOOST_TECH_CARTOGRAPHY</v>
      </c>
      <c r="B73" t="s">
        <v>226</v>
      </c>
      <c r="C73" t="s">
        <v>49</v>
      </c>
      <c r="D73" t="s">
        <v>144</v>
      </c>
      <c r="E73">
        <v>40</v>
      </c>
      <c r="F73">
        <f>54*2</f>
        <v>108</v>
      </c>
      <c r="G73" t="s">
        <v>98</v>
      </c>
      <c r="H73" t="s">
        <v>140</v>
      </c>
      <c r="I73" t="s">
        <v>225</v>
      </c>
      <c r="J73">
        <v>2</v>
      </c>
    </row>
    <row r="74" spans="1:10" x14ac:dyDescent="0.25">
      <c r="A74" t="str">
        <f t="shared" si="2"/>
        <v>BOOST_TECH_MASS_PRODUCTION</v>
      </c>
      <c r="B74" t="s">
        <v>224</v>
      </c>
      <c r="C74" t="s">
        <v>223</v>
      </c>
      <c r="D74" t="s">
        <v>156</v>
      </c>
      <c r="E74">
        <v>40</v>
      </c>
      <c r="F74">
        <v>20</v>
      </c>
      <c r="G74" t="s">
        <v>98</v>
      </c>
      <c r="H74" t="s">
        <v>112</v>
      </c>
      <c r="I74" t="s">
        <v>19</v>
      </c>
      <c r="J74">
        <v>1</v>
      </c>
    </row>
    <row r="75" spans="1:10" x14ac:dyDescent="0.25">
      <c r="A75" t="str">
        <f t="shared" si="2"/>
        <v>BOOST_TECH_BANKING</v>
      </c>
      <c r="B75" t="s">
        <v>222</v>
      </c>
      <c r="C75" t="s">
        <v>221</v>
      </c>
      <c r="D75" t="s">
        <v>124</v>
      </c>
      <c r="E75">
        <v>40</v>
      </c>
      <c r="F75">
        <v>0</v>
      </c>
      <c r="G75" t="s">
        <v>98</v>
      </c>
      <c r="H75" t="s">
        <v>122</v>
      </c>
      <c r="I75" t="s">
        <v>220</v>
      </c>
      <c r="J75">
        <v>0</v>
      </c>
    </row>
    <row r="76" spans="1:10" x14ac:dyDescent="0.25">
      <c r="A76" t="str">
        <f t="shared" si="2"/>
        <v>BOOST_TECH_GUNPOWDER</v>
      </c>
      <c r="B76" t="s">
        <v>219</v>
      </c>
      <c r="C76" t="s">
        <v>54</v>
      </c>
      <c r="D76" t="s">
        <v>218</v>
      </c>
      <c r="E76">
        <v>40</v>
      </c>
      <c r="F76">
        <f>195</f>
        <v>195</v>
      </c>
      <c r="G76" t="s">
        <v>98</v>
      </c>
      <c r="H76" t="s">
        <v>134</v>
      </c>
      <c r="I76" t="s">
        <v>94</v>
      </c>
      <c r="J76">
        <v>0</v>
      </c>
    </row>
    <row r="77" spans="1:10" x14ac:dyDescent="0.25">
      <c r="A77" t="str">
        <f t="shared" si="2"/>
        <v>BOOST_TECH_PRINTING</v>
      </c>
      <c r="B77" t="s">
        <v>217</v>
      </c>
      <c r="C77" t="s">
        <v>216</v>
      </c>
      <c r="D77" t="s">
        <v>141</v>
      </c>
      <c r="E77">
        <v>40</v>
      </c>
      <c r="F77">
        <f>250*2</f>
        <v>500</v>
      </c>
      <c r="G77" t="s">
        <v>98</v>
      </c>
      <c r="H77" t="s">
        <v>207</v>
      </c>
      <c r="I77" t="s">
        <v>210</v>
      </c>
      <c r="J77">
        <v>2</v>
      </c>
    </row>
    <row r="78" spans="1:10" x14ac:dyDescent="0.25">
      <c r="A78" t="str">
        <f t="shared" si="2"/>
        <v>BOOST_TECH_SQUARE_RIGGING</v>
      </c>
      <c r="B78" t="s">
        <v>215</v>
      </c>
      <c r="C78" t="s">
        <v>214</v>
      </c>
      <c r="D78" t="s">
        <v>196</v>
      </c>
      <c r="E78">
        <v>40</v>
      </c>
      <c r="F78">
        <v>240</v>
      </c>
      <c r="G78" t="s">
        <v>98</v>
      </c>
      <c r="H78" t="s">
        <v>134</v>
      </c>
      <c r="I78" t="s">
        <v>20</v>
      </c>
      <c r="J78">
        <v>0</v>
      </c>
    </row>
    <row r="79" spans="1:10" x14ac:dyDescent="0.25">
      <c r="A79" t="str">
        <f t="shared" si="2"/>
        <v>BOOST_TECH_ASTRONOMY</v>
      </c>
      <c r="B79" t="s">
        <v>213</v>
      </c>
      <c r="C79" t="s">
        <v>212</v>
      </c>
      <c r="D79" t="s">
        <v>211</v>
      </c>
      <c r="E79">
        <v>40</v>
      </c>
      <c r="F79">
        <f>250*2</f>
        <v>500</v>
      </c>
      <c r="G79" t="s">
        <v>98</v>
      </c>
      <c r="H79" t="s">
        <v>140</v>
      </c>
      <c r="I79" t="s">
        <v>210</v>
      </c>
      <c r="J79">
        <v>0</v>
      </c>
    </row>
    <row r="80" spans="1:10" x14ac:dyDescent="0.25">
      <c r="A80" t="str">
        <f t="shared" si="2"/>
        <v>BOOST_TECH_METAL_CASTING</v>
      </c>
      <c r="B80" t="s">
        <v>209</v>
      </c>
      <c r="C80" t="s">
        <v>48</v>
      </c>
      <c r="D80" t="s">
        <v>130</v>
      </c>
      <c r="E80">
        <v>40</v>
      </c>
      <c r="F80">
        <f>180*2</f>
        <v>360</v>
      </c>
      <c r="G80" t="s">
        <v>98</v>
      </c>
      <c r="H80" t="s">
        <v>207</v>
      </c>
      <c r="I80" t="s">
        <v>21</v>
      </c>
      <c r="J80">
        <v>2</v>
      </c>
    </row>
    <row r="81" spans="1:10" x14ac:dyDescent="0.25">
      <c r="A81" t="str">
        <f t="shared" si="2"/>
        <v>BOOST_TECH_SIEGE_TACTICS</v>
      </c>
      <c r="B81" t="s">
        <v>208</v>
      </c>
      <c r="C81" t="s">
        <v>41</v>
      </c>
      <c r="D81" t="s">
        <v>130</v>
      </c>
      <c r="E81">
        <v>40</v>
      </c>
      <c r="F81">
        <f>280*2</f>
        <v>560</v>
      </c>
      <c r="G81" t="s">
        <v>98</v>
      </c>
      <c r="H81" t="s">
        <v>207</v>
      </c>
      <c r="I81" t="s">
        <v>22</v>
      </c>
      <c r="J81">
        <v>2</v>
      </c>
    </row>
    <row r="82" spans="1:10" x14ac:dyDescent="0.25">
      <c r="A82" t="str">
        <f t="shared" si="2"/>
        <v>BOOST_TECH_INDUSTRIALIZATION</v>
      </c>
      <c r="B82" t="s">
        <v>206</v>
      </c>
      <c r="C82" t="s">
        <v>205</v>
      </c>
      <c r="D82" t="s">
        <v>141</v>
      </c>
      <c r="E82">
        <v>40</v>
      </c>
      <c r="F82">
        <f>195*3</f>
        <v>585</v>
      </c>
      <c r="G82" t="s">
        <v>98</v>
      </c>
      <c r="H82" t="s">
        <v>129</v>
      </c>
      <c r="I82" t="s">
        <v>204</v>
      </c>
      <c r="J82">
        <v>3</v>
      </c>
    </row>
    <row r="83" spans="1:10" x14ac:dyDescent="0.25">
      <c r="A83" t="str">
        <f t="shared" si="2"/>
        <v>BOOST_TECH_SCIENTIFIC_THEORY</v>
      </c>
      <c r="B83" t="s">
        <v>203</v>
      </c>
      <c r="C83" t="s">
        <v>202</v>
      </c>
      <c r="D83" t="s">
        <v>124</v>
      </c>
      <c r="E83">
        <v>40</v>
      </c>
      <c r="F83">
        <v>0</v>
      </c>
      <c r="G83" t="s">
        <v>98</v>
      </c>
      <c r="H83" t="s">
        <v>122</v>
      </c>
      <c r="I83" t="s">
        <v>201</v>
      </c>
      <c r="J83">
        <v>0</v>
      </c>
    </row>
    <row r="84" spans="1:10" x14ac:dyDescent="0.25">
      <c r="A84" t="str">
        <f t="shared" si="2"/>
        <v>BOOST_TECH_BALLISTICS</v>
      </c>
      <c r="B84" t="s">
        <v>200</v>
      </c>
      <c r="C84" t="s">
        <v>50</v>
      </c>
      <c r="D84" t="s">
        <v>156</v>
      </c>
      <c r="E84">
        <v>40</v>
      </c>
      <c r="F84">
        <f>20*2</f>
        <v>40</v>
      </c>
      <c r="G84" t="s">
        <v>98</v>
      </c>
      <c r="H84" t="s">
        <v>199</v>
      </c>
      <c r="I84" t="s">
        <v>23</v>
      </c>
      <c r="J84">
        <v>2</v>
      </c>
    </row>
    <row r="85" spans="1:10" x14ac:dyDescent="0.25">
      <c r="A85" t="str">
        <f t="shared" si="2"/>
        <v>BOOST_TECH_MILITARY_SCIENCE</v>
      </c>
      <c r="B85" t="s">
        <v>198</v>
      </c>
      <c r="C85" t="s">
        <v>197</v>
      </c>
      <c r="D85" t="s">
        <v>196</v>
      </c>
      <c r="E85">
        <v>40</v>
      </c>
      <c r="F85">
        <v>180</v>
      </c>
      <c r="G85" t="s">
        <v>98</v>
      </c>
      <c r="H85" t="s">
        <v>134</v>
      </c>
      <c r="I85" t="s">
        <v>24</v>
      </c>
      <c r="J85">
        <v>0</v>
      </c>
    </row>
    <row r="86" spans="1:10" x14ac:dyDescent="0.25">
      <c r="A86" t="str">
        <f t="shared" si="2"/>
        <v>BOOST_TECH_STEAM_POWER</v>
      </c>
      <c r="B86" t="s">
        <v>195</v>
      </c>
      <c r="C86" t="s">
        <v>52</v>
      </c>
      <c r="D86" t="s">
        <v>141</v>
      </c>
      <c r="E86">
        <v>40</v>
      </c>
      <c r="F86">
        <f>290*2</f>
        <v>580</v>
      </c>
      <c r="G86" t="s">
        <v>98</v>
      </c>
      <c r="H86" t="s">
        <v>140</v>
      </c>
      <c r="I86" t="s">
        <v>194</v>
      </c>
      <c r="J86">
        <v>2</v>
      </c>
    </row>
    <row r="87" spans="1:10" x14ac:dyDescent="0.25">
      <c r="A87" t="str">
        <f t="shared" si="2"/>
        <v>BOOST_TECH_SANITATION</v>
      </c>
      <c r="B87" t="s">
        <v>193</v>
      </c>
      <c r="C87" t="s">
        <v>192</v>
      </c>
      <c r="D87" t="s">
        <v>144</v>
      </c>
      <c r="E87">
        <v>40</v>
      </c>
      <c r="F87">
        <f>54*2</f>
        <v>108</v>
      </c>
      <c r="G87" t="s">
        <v>98</v>
      </c>
      <c r="H87" t="s">
        <v>140</v>
      </c>
      <c r="I87" t="s">
        <v>191</v>
      </c>
      <c r="J87">
        <v>2</v>
      </c>
    </row>
    <row r="88" spans="1:10" x14ac:dyDescent="0.25">
      <c r="A88" t="str">
        <f t="shared" si="2"/>
        <v>BOOST_TECH_ECONOMICS</v>
      </c>
      <c r="B88" t="s">
        <v>190</v>
      </c>
      <c r="C88" t="s">
        <v>189</v>
      </c>
      <c r="D88" t="s">
        <v>141</v>
      </c>
      <c r="E88">
        <v>40</v>
      </c>
      <c r="F88">
        <f>290*2</f>
        <v>580</v>
      </c>
      <c r="G88" t="s">
        <v>98</v>
      </c>
      <c r="H88" t="s">
        <v>140</v>
      </c>
      <c r="I88" t="s">
        <v>188</v>
      </c>
      <c r="J88">
        <v>2</v>
      </c>
    </row>
    <row r="89" spans="1:10" x14ac:dyDescent="0.25">
      <c r="A89" t="str">
        <f t="shared" si="2"/>
        <v>BOOST_TECH_RIFLING</v>
      </c>
      <c r="B89" t="s">
        <v>187</v>
      </c>
      <c r="C89" t="s">
        <v>186</v>
      </c>
      <c r="D89" t="s">
        <v>113</v>
      </c>
      <c r="E89">
        <v>40</v>
      </c>
      <c r="F89">
        <f>20</f>
        <v>20</v>
      </c>
      <c r="G89" t="s">
        <v>98</v>
      </c>
      <c r="H89" t="s">
        <v>112</v>
      </c>
      <c r="I89" t="s">
        <v>12</v>
      </c>
      <c r="J89">
        <v>0</v>
      </c>
    </row>
    <row r="90" spans="1:10" x14ac:dyDescent="0.25">
      <c r="A90" t="str">
        <f t="shared" si="2"/>
        <v>BOOST_TECH_FLIGHT</v>
      </c>
      <c r="B90" t="s">
        <v>185</v>
      </c>
      <c r="C90" t="s">
        <v>39</v>
      </c>
      <c r="D90" t="s">
        <v>184</v>
      </c>
      <c r="E90">
        <v>40</v>
      </c>
      <c r="F90">
        <v>1240</v>
      </c>
      <c r="G90" t="s">
        <v>98</v>
      </c>
      <c r="H90" t="s">
        <v>183</v>
      </c>
      <c r="J90">
        <v>5</v>
      </c>
    </row>
    <row r="91" spans="1:10" x14ac:dyDescent="0.25">
      <c r="A91" t="str">
        <f t="shared" si="2"/>
        <v>BOOST_TECH_REPLACEABLE_PARTS</v>
      </c>
      <c r="B91" t="s">
        <v>182</v>
      </c>
      <c r="C91" t="s">
        <v>181</v>
      </c>
      <c r="D91" t="s">
        <v>130</v>
      </c>
      <c r="E91">
        <v>40</v>
      </c>
      <c r="F91">
        <f>240*2</f>
        <v>480</v>
      </c>
      <c r="G91" t="s">
        <v>98</v>
      </c>
      <c r="H91" t="s">
        <v>180</v>
      </c>
      <c r="I91" t="s">
        <v>20</v>
      </c>
      <c r="J91">
        <v>3</v>
      </c>
    </row>
    <row r="92" spans="1:10" x14ac:dyDescent="0.25">
      <c r="A92" t="str">
        <f t="shared" si="2"/>
        <v>BOOST_TECH_STEEL</v>
      </c>
      <c r="B92" t="s">
        <v>179</v>
      </c>
      <c r="C92" t="s">
        <v>176</v>
      </c>
      <c r="D92" t="s">
        <v>175</v>
      </c>
      <c r="E92">
        <v>40</v>
      </c>
      <c r="F92">
        <f>380</f>
        <v>380</v>
      </c>
      <c r="G92" t="s">
        <v>98</v>
      </c>
      <c r="H92" t="s">
        <v>178</v>
      </c>
      <c r="I92" t="s">
        <v>25</v>
      </c>
      <c r="J92">
        <v>0</v>
      </c>
    </row>
    <row r="93" spans="1:10" x14ac:dyDescent="0.25">
      <c r="A93" t="str">
        <f t="shared" si="2"/>
        <v>BOOST_TECH_STEEL</v>
      </c>
      <c r="B93" t="s">
        <v>177</v>
      </c>
      <c r="C93" t="s">
        <v>176</v>
      </c>
      <c r="D93" t="s">
        <v>175</v>
      </c>
      <c r="E93">
        <v>40</v>
      </c>
      <c r="F93">
        <v>20</v>
      </c>
      <c r="G93" t="s">
        <v>98</v>
      </c>
      <c r="H93" t="s">
        <v>112</v>
      </c>
      <c r="I93" t="s">
        <v>12</v>
      </c>
    </row>
    <row r="94" spans="1:10" x14ac:dyDescent="0.25">
      <c r="A94" t="str">
        <f t="shared" si="2"/>
        <v>BOOST_TECH_ELECTRICITY</v>
      </c>
      <c r="B94" t="s">
        <v>174</v>
      </c>
      <c r="C94" t="s">
        <v>173</v>
      </c>
      <c r="D94" t="s">
        <v>130</v>
      </c>
      <c r="E94">
        <v>40</v>
      </c>
      <c r="F94">
        <f>280*3</f>
        <v>840</v>
      </c>
      <c r="G94" t="s">
        <v>98</v>
      </c>
      <c r="H94" t="s">
        <v>129</v>
      </c>
      <c r="I94" t="s">
        <v>26</v>
      </c>
      <c r="J94">
        <v>3</v>
      </c>
    </row>
    <row r="95" spans="1:10" x14ac:dyDescent="0.25">
      <c r="A95" t="str">
        <f t="shared" si="2"/>
        <v>BOOST_TECH_RADIO</v>
      </c>
      <c r="B95" t="s">
        <v>172</v>
      </c>
      <c r="C95" t="s">
        <v>171</v>
      </c>
      <c r="D95" t="s">
        <v>170</v>
      </c>
      <c r="E95">
        <v>40</v>
      </c>
      <c r="F95">
        <v>999</v>
      </c>
      <c r="G95" t="s">
        <v>101</v>
      </c>
      <c r="H95" t="s">
        <v>169</v>
      </c>
      <c r="I95" t="s">
        <v>27</v>
      </c>
      <c r="J95">
        <v>0</v>
      </c>
    </row>
    <row r="96" spans="1:10" x14ac:dyDescent="0.25">
      <c r="A96" t="str">
        <f t="shared" si="2"/>
        <v>BOOST_TECH_CHEMISTRY</v>
      </c>
      <c r="B96" t="s">
        <v>168</v>
      </c>
      <c r="C96" t="s">
        <v>167</v>
      </c>
      <c r="D96" t="s">
        <v>166</v>
      </c>
      <c r="E96">
        <v>40</v>
      </c>
      <c r="F96">
        <v>0</v>
      </c>
      <c r="G96" t="s">
        <v>98</v>
      </c>
      <c r="H96" t="s">
        <v>122</v>
      </c>
      <c r="J96">
        <v>2</v>
      </c>
    </row>
    <row r="97" spans="1:10" x14ac:dyDescent="0.25">
      <c r="A97" t="str">
        <f t="shared" si="2"/>
        <v>BOOST_TECH_COMBUSTION</v>
      </c>
      <c r="B97" t="s">
        <v>165</v>
      </c>
      <c r="C97" t="s">
        <v>44</v>
      </c>
      <c r="D97" t="s">
        <v>164</v>
      </c>
      <c r="E97">
        <v>40</v>
      </c>
      <c r="F97">
        <v>400</v>
      </c>
      <c r="G97" t="s">
        <v>98</v>
      </c>
      <c r="H97" t="s">
        <v>134</v>
      </c>
      <c r="I97" t="s">
        <v>28</v>
      </c>
      <c r="J97">
        <v>0</v>
      </c>
    </row>
    <row r="98" spans="1:10" x14ac:dyDescent="0.25">
      <c r="A98" t="str">
        <f t="shared" ref="A98:A114" si="3">"BOOST_" &amp; C98</f>
        <v>BOOST_TECH_ADVANCED_FLIGHT</v>
      </c>
      <c r="B98" t="s">
        <v>163</v>
      </c>
      <c r="C98" t="s">
        <v>51</v>
      </c>
      <c r="D98" t="s">
        <v>130</v>
      </c>
      <c r="E98">
        <v>40</v>
      </c>
      <c r="F98">
        <f>430*3</f>
        <v>1290</v>
      </c>
      <c r="G98" t="s">
        <v>98</v>
      </c>
      <c r="H98" t="s">
        <v>129</v>
      </c>
      <c r="I98" t="s">
        <v>29</v>
      </c>
      <c r="J98">
        <v>3</v>
      </c>
    </row>
    <row r="99" spans="1:10" x14ac:dyDescent="0.25">
      <c r="A99" t="str">
        <f t="shared" si="3"/>
        <v>BOOST_TECH_ROCKETRY</v>
      </c>
      <c r="B99" t="s">
        <v>120</v>
      </c>
      <c r="C99" t="s">
        <v>162</v>
      </c>
      <c r="D99" t="s">
        <v>118</v>
      </c>
      <c r="E99">
        <v>40</v>
      </c>
      <c r="F99">
        <v>999</v>
      </c>
      <c r="G99" t="s">
        <v>127</v>
      </c>
      <c r="H99" t="s">
        <v>116</v>
      </c>
      <c r="J99">
        <v>0</v>
      </c>
    </row>
    <row r="100" spans="1:10" x14ac:dyDescent="0.25">
      <c r="A100" t="str">
        <f t="shared" si="3"/>
        <v>BOOST_TECH_ADVANCED_BALLISTICS</v>
      </c>
      <c r="B100" t="s">
        <v>161</v>
      </c>
      <c r="C100" t="s">
        <v>160</v>
      </c>
      <c r="D100" t="s">
        <v>141</v>
      </c>
      <c r="E100">
        <v>40</v>
      </c>
      <c r="F100">
        <f>580*2</f>
        <v>1160</v>
      </c>
      <c r="G100" t="s">
        <v>98</v>
      </c>
      <c r="H100" t="s">
        <v>140</v>
      </c>
      <c r="I100" t="s">
        <v>159</v>
      </c>
      <c r="J100">
        <v>2</v>
      </c>
    </row>
    <row r="101" spans="1:10" x14ac:dyDescent="0.25">
      <c r="A101" t="str">
        <f t="shared" si="3"/>
        <v>BOOST_TECH_COMBINED_ARMS</v>
      </c>
      <c r="B101" t="s">
        <v>158</v>
      </c>
      <c r="C101" t="s">
        <v>157</v>
      </c>
      <c r="D101" t="s">
        <v>156</v>
      </c>
      <c r="E101">
        <v>40</v>
      </c>
      <c r="F101">
        <v>170</v>
      </c>
      <c r="G101" t="s">
        <v>98</v>
      </c>
      <c r="H101" t="s">
        <v>155</v>
      </c>
      <c r="I101" t="s">
        <v>30</v>
      </c>
      <c r="J101">
        <v>1</v>
      </c>
    </row>
    <row r="102" spans="1:10" x14ac:dyDescent="0.25">
      <c r="A102" t="str">
        <f t="shared" si="3"/>
        <v>BOOST_TECH_PLASTICS</v>
      </c>
      <c r="B102" t="s">
        <v>154</v>
      </c>
      <c r="C102" t="s">
        <v>153</v>
      </c>
      <c r="D102" t="s">
        <v>113</v>
      </c>
      <c r="E102">
        <v>40</v>
      </c>
      <c r="F102">
        <v>20</v>
      </c>
      <c r="G102" t="s">
        <v>98</v>
      </c>
      <c r="H102" t="s">
        <v>112</v>
      </c>
      <c r="I102" t="s">
        <v>31</v>
      </c>
      <c r="J102">
        <v>0</v>
      </c>
    </row>
    <row r="103" spans="1:10" x14ac:dyDescent="0.25">
      <c r="A103" t="str">
        <f t="shared" si="3"/>
        <v>BOOST_TECH_COMPUTERS</v>
      </c>
      <c r="B103" t="s">
        <v>152</v>
      </c>
      <c r="C103" t="s">
        <v>151</v>
      </c>
      <c r="D103" t="s">
        <v>150</v>
      </c>
      <c r="E103">
        <v>40</v>
      </c>
      <c r="F103">
        <v>0</v>
      </c>
      <c r="G103" t="s">
        <v>98</v>
      </c>
      <c r="H103" t="s">
        <v>149</v>
      </c>
      <c r="I103" t="s">
        <v>148</v>
      </c>
      <c r="J103">
        <v>8</v>
      </c>
    </row>
    <row r="104" spans="1:10" x14ac:dyDescent="0.25">
      <c r="A104" t="str">
        <f t="shared" si="3"/>
        <v>BOOST_TECH_NUCLEAR_FISSION</v>
      </c>
      <c r="B104" t="s">
        <v>120</v>
      </c>
      <c r="C104" t="s">
        <v>147</v>
      </c>
      <c r="D104" t="s">
        <v>118</v>
      </c>
      <c r="E104">
        <v>40</v>
      </c>
      <c r="F104">
        <v>999</v>
      </c>
      <c r="G104" t="s">
        <v>127</v>
      </c>
      <c r="H104" t="s">
        <v>116</v>
      </c>
      <c r="J104">
        <v>0</v>
      </c>
    </row>
    <row r="105" spans="1:10" x14ac:dyDescent="0.25">
      <c r="A105" t="str">
        <f t="shared" si="3"/>
        <v>BOOST_TECH_SYNTHETIC_MATERIALS</v>
      </c>
      <c r="B105" t="s">
        <v>146</v>
      </c>
      <c r="C105" t="s">
        <v>145</v>
      </c>
      <c r="D105" t="s">
        <v>144</v>
      </c>
      <c r="E105">
        <v>40</v>
      </c>
      <c r="F105">
        <f>54*2</f>
        <v>108</v>
      </c>
      <c r="G105" t="s">
        <v>98</v>
      </c>
      <c r="H105" t="s">
        <v>140</v>
      </c>
      <c r="I105" t="s">
        <v>108</v>
      </c>
      <c r="J105">
        <v>2</v>
      </c>
    </row>
    <row r="106" spans="1:10" x14ac:dyDescent="0.25">
      <c r="A106" t="str">
        <f t="shared" si="3"/>
        <v>BOOST_TECH_TELECOMMUNICATIONS</v>
      </c>
      <c r="B106" t="s">
        <v>143</v>
      </c>
      <c r="C106" t="s">
        <v>142</v>
      </c>
      <c r="D106" t="s">
        <v>141</v>
      </c>
      <c r="E106">
        <v>40</v>
      </c>
      <c r="F106">
        <f>580*2</f>
        <v>1160</v>
      </c>
      <c r="G106" t="s">
        <v>98</v>
      </c>
      <c r="H106" t="s">
        <v>140</v>
      </c>
      <c r="I106" t="s">
        <v>139</v>
      </c>
      <c r="J106">
        <v>2</v>
      </c>
    </row>
    <row r="107" spans="1:10" x14ac:dyDescent="0.25">
      <c r="A107" t="str">
        <f t="shared" si="3"/>
        <v>BOOST_TECH_SATELLITES</v>
      </c>
      <c r="B107" t="s">
        <v>120</v>
      </c>
      <c r="C107" t="s">
        <v>138</v>
      </c>
      <c r="D107" t="s">
        <v>118</v>
      </c>
      <c r="E107">
        <v>40</v>
      </c>
      <c r="F107">
        <v>999</v>
      </c>
      <c r="G107" t="s">
        <v>127</v>
      </c>
      <c r="H107" t="s">
        <v>116</v>
      </c>
      <c r="J107">
        <v>0</v>
      </c>
    </row>
    <row r="108" spans="1:10" x14ac:dyDescent="0.25">
      <c r="A108" t="str">
        <f t="shared" si="3"/>
        <v>BOOST_TECH_GUIDANCE_SYSTEMS</v>
      </c>
      <c r="B108" t="s">
        <v>137</v>
      </c>
      <c r="C108" t="s">
        <v>136</v>
      </c>
      <c r="D108" t="s">
        <v>135</v>
      </c>
      <c r="E108">
        <v>40</v>
      </c>
      <c r="F108">
        <v>520</v>
      </c>
      <c r="G108" t="s">
        <v>98</v>
      </c>
      <c r="H108" t="s">
        <v>134</v>
      </c>
      <c r="I108" t="s">
        <v>32</v>
      </c>
      <c r="J108">
        <v>0</v>
      </c>
    </row>
    <row r="109" spans="1:10" x14ac:dyDescent="0.25">
      <c r="A109" t="str">
        <f t="shared" si="3"/>
        <v>BOOST_TECH_LASERS</v>
      </c>
      <c r="B109" t="s">
        <v>120</v>
      </c>
      <c r="C109" t="s">
        <v>133</v>
      </c>
      <c r="D109" t="s">
        <v>118</v>
      </c>
      <c r="E109">
        <v>40</v>
      </c>
      <c r="F109">
        <v>999</v>
      </c>
      <c r="G109" t="s">
        <v>127</v>
      </c>
      <c r="H109" t="s">
        <v>116</v>
      </c>
      <c r="J109">
        <v>0</v>
      </c>
    </row>
    <row r="110" spans="1:10" x14ac:dyDescent="0.25">
      <c r="A110" t="str">
        <f t="shared" si="3"/>
        <v>BOOST_TECH_COMPOSITES</v>
      </c>
      <c r="B110" t="s">
        <v>132</v>
      </c>
      <c r="C110" t="s">
        <v>131</v>
      </c>
      <c r="D110" t="s">
        <v>130</v>
      </c>
      <c r="E110">
        <v>40</v>
      </c>
      <c r="F110">
        <v>480</v>
      </c>
      <c r="G110" t="s">
        <v>98</v>
      </c>
      <c r="H110" t="s">
        <v>129</v>
      </c>
      <c r="I110" t="s">
        <v>33</v>
      </c>
      <c r="J110">
        <v>3</v>
      </c>
    </row>
    <row r="111" spans="1:10" x14ac:dyDescent="0.25">
      <c r="A111" t="str">
        <f t="shared" si="3"/>
        <v>BOOST_TECH_STEALTH_TECHNOLOGY</v>
      </c>
      <c r="B111" t="s">
        <v>120</v>
      </c>
      <c r="C111" t="s">
        <v>128</v>
      </c>
      <c r="D111" t="s">
        <v>118</v>
      </c>
      <c r="E111">
        <v>40</v>
      </c>
      <c r="F111">
        <v>999</v>
      </c>
      <c r="G111" t="s">
        <v>127</v>
      </c>
      <c r="H111" t="s">
        <v>116</v>
      </c>
      <c r="J111">
        <v>0</v>
      </c>
    </row>
    <row r="112" spans="1:10" x14ac:dyDescent="0.25">
      <c r="A112" t="str">
        <f t="shared" si="3"/>
        <v>BOOST_TECH_ROBOTICS</v>
      </c>
      <c r="B112" t="s">
        <v>126</v>
      </c>
      <c r="C112" t="s">
        <v>125</v>
      </c>
      <c r="D112" t="s">
        <v>124</v>
      </c>
      <c r="E112">
        <v>40</v>
      </c>
      <c r="F112">
        <v>0</v>
      </c>
      <c r="G112" t="s">
        <v>123</v>
      </c>
      <c r="H112" t="s">
        <v>122</v>
      </c>
      <c r="I112" t="s">
        <v>121</v>
      </c>
      <c r="J112">
        <v>0</v>
      </c>
    </row>
    <row r="113" spans="1:10" x14ac:dyDescent="0.25">
      <c r="A113" t="str">
        <f t="shared" si="3"/>
        <v>BOOST_TECH_NUCLEAR_FUSION</v>
      </c>
      <c r="B113" t="s">
        <v>120</v>
      </c>
      <c r="C113" t="s">
        <v>119</v>
      </c>
      <c r="D113" t="s">
        <v>118</v>
      </c>
      <c r="E113">
        <v>40</v>
      </c>
      <c r="F113">
        <v>999</v>
      </c>
      <c r="G113" t="s">
        <v>117</v>
      </c>
      <c r="H113" t="s">
        <v>116</v>
      </c>
      <c r="J113">
        <v>0</v>
      </c>
    </row>
    <row r="114" spans="1:10" x14ac:dyDescent="0.25">
      <c r="A114" t="str">
        <f t="shared" si="3"/>
        <v>BOOST_TECH_NANOTECHNOLOGY</v>
      </c>
      <c r="B114" t="s">
        <v>115</v>
      </c>
      <c r="C114" t="s">
        <v>114</v>
      </c>
      <c r="D114" t="s">
        <v>113</v>
      </c>
      <c r="E114">
        <v>40</v>
      </c>
      <c r="F114">
        <v>20</v>
      </c>
      <c r="G114" t="s">
        <v>98</v>
      </c>
      <c r="H114" t="s">
        <v>112</v>
      </c>
      <c r="I114" t="s">
        <v>12</v>
      </c>
      <c r="J114">
        <v>0</v>
      </c>
    </row>
  </sheetData>
  <autoFilter ref="C1:J114" xr:uid="{392E36C8-DEC1-4084-9154-7E49CB897D07}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E711-A869-40B5-8321-E2CE58FD8C39}">
  <dimension ref="A1:G140"/>
  <sheetViews>
    <sheetView workbookViewId="0">
      <selection activeCell="E2" sqref="E2"/>
    </sheetView>
  </sheetViews>
  <sheetFormatPr defaultRowHeight="15" x14ac:dyDescent="0.25"/>
  <cols>
    <col min="1" max="1" width="35.5703125" bestFit="1" customWidth="1"/>
    <col min="2" max="2" width="31.42578125" bestFit="1" customWidth="1"/>
    <col min="3" max="3" width="7.85546875" bestFit="1" customWidth="1"/>
    <col min="4" max="4" width="5.28515625" bestFit="1" customWidth="1"/>
    <col min="5" max="5" width="24.7109375" bestFit="1" customWidth="1"/>
    <col min="6" max="6" width="5.28515625" customWidth="1"/>
    <col min="7" max="7" width="82.85546875" bestFit="1" customWidth="1"/>
  </cols>
  <sheetData>
    <row r="1" spans="1:7" x14ac:dyDescent="0.25">
      <c r="A1" t="s">
        <v>34</v>
      </c>
      <c r="B1" t="s">
        <v>35</v>
      </c>
      <c r="C1" t="s">
        <v>552</v>
      </c>
      <c r="D1" t="s">
        <v>97</v>
      </c>
      <c r="E1" t="s">
        <v>617</v>
      </c>
      <c r="F1" t="s">
        <v>618</v>
      </c>
      <c r="G1" t="s">
        <v>553</v>
      </c>
    </row>
    <row r="2" spans="1:7" x14ac:dyDescent="0.25">
      <c r="A2" t="s">
        <v>441</v>
      </c>
      <c r="B2" t="s">
        <v>429</v>
      </c>
      <c r="C2">
        <v>0</v>
      </c>
      <c r="D2" t="s">
        <v>98</v>
      </c>
      <c r="E2" t="str">
        <f>VLOOKUP(A2,EraLookup!A17:B155,2)</f>
        <v>ERA_ANCIENT</v>
      </c>
      <c r="F2" t="s">
        <v>437</v>
      </c>
      <c r="G2" t="s">
        <v>344</v>
      </c>
    </row>
    <row r="3" spans="1:7" x14ac:dyDescent="0.25">
      <c r="A3" t="s">
        <v>491</v>
      </c>
      <c r="B3" t="s">
        <v>563</v>
      </c>
      <c r="C3">
        <v>0</v>
      </c>
      <c r="D3" t="s">
        <v>98</v>
      </c>
      <c r="E3" t="str">
        <f>VLOOKUP(A3,EraLookup!A52:B190,2)</f>
        <v>ERA_ANCIENT</v>
      </c>
      <c r="F3" t="s">
        <v>437</v>
      </c>
      <c r="G3" t="s">
        <v>275</v>
      </c>
    </row>
    <row r="4" spans="1:7" x14ac:dyDescent="0.25">
      <c r="A4" t="s">
        <v>489</v>
      </c>
      <c r="B4" t="s">
        <v>281</v>
      </c>
      <c r="C4">
        <v>0</v>
      </c>
      <c r="D4" t="s">
        <v>98</v>
      </c>
      <c r="E4" t="str">
        <f>VLOOKUP(A4,EraLookup!A53:B191,2)</f>
        <v>ERA_ANCIENT</v>
      </c>
      <c r="F4" t="s">
        <v>437</v>
      </c>
      <c r="G4" t="s">
        <v>271</v>
      </c>
    </row>
    <row r="5" spans="1:7" x14ac:dyDescent="0.25">
      <c r="A5" t="s">
        <v>492</v>
      </c>
      <c r="B5" t="s">
        <v>274</v>
      </c>
      <c r="C5">
        <v>0</v>
      </c>
      <c r="D5" t="s">
        <v>98</v>
      </c>
      <c r="E5" t="str">
        <f>VLOOKUP(A5,EraLookup!A112:B250,2)</f>
        <v>ERA_ANCIENT</v>
      </c>
      <c r="F5" t="s">
        <v>437</v>
      </c>
      <c r="G5" t="s">
        <v>271</v>
      </c>
    </row>
    <row r="6" spans="1:7" x14ac:dyDescent="0.25">
      <c r="A6" t="s">
        <v>583</v>
      </c>
      <c r="B6" t="s">
        <v>589</v>
      </c>
      <c r="C6">
        <v>0</v>
      </c>
      <c r="D6" t="s">
        <v>98</v>
      </c>
      <c r="E6" t="str">
        <f>VLOOKUP(A6,EraLookup!A119:B257,2)</f>
        <v>ERA_ANCIENT</v>
      </c>
      <c r="F6" t="s">
        <v>437</v>
      </c>
    </row>
    <row r="7" spans="1:7" x14ac:dyDescent="0.25">
      <c r="A7" t="s">
        <v>490</v>
      </c>
      <c r="B7" t="s">
        <v>278</v>
      </c>
      <c r="C7">
        <v>20</v>
      </c>
      <c r="D7" t="s">
        <v>98</v>
      </c>
      <c r="E7" t="str">
        <f>VLOOKUP(A7,EraLookup!A78:B216,2)</f>
        <v>ERA_ANCIENT</v>
      </c>
      <c r="F7" t="s">
        <v>437</v>
      </c>
      <c r="G7" t="s">
        <v>595</v>
      </c>
    </row>
    <row r="8" spans="1:7" x14ac:dyDescent="0.25">
      <c r="A8" t="s">
        <v>493</v>
      </c>
      <c r="B8" t="s">
        <v>270</v>
      </c>
      <c r="C8">
        <v>20</v>
      </c>
      <c r="D8" t="s">
        <v>98</v>
      </c>
      <c r="E8" t="str">
        <f>VLOOKUP(A8,EraLookup!A81:B219,2)</f>
        <v>ERA_ANCIENT</v>
      </c>
      <c r="F8" t="s">
        <v>437</v>
      </c>
      <c r="G8" t="s">
        <v>595</v>
      </c>
    </row>
    <row r="9" spans="1:7" x14ac:dyDescent="0.25">
      <c r="A9" t="s">
        <v>495</v>
      </c>
      <c r="B9" t="s">
        <v>562</v>
      </c>
      <c r="C9">
        <v>20</v>
      </c>
      <c r="D9" t="s">
        <v>98</v>
      </c>
      <c r="E9" t="str">
        <f>VLOOKUP(A9,EraLookup!A111:B249,2)</f>
        <v>ERA_ANCIENT</v>
      </c>
      <c r="F9" t="s">
        <v>437</v>
      </c>
      <c r="G9" t="s">
        <v>595</v>
      </c>
    </row>
    <row r="10" spans="1:7" x14ac:dyDescent="0.25">
      <c r="A10" t="s">
        <v>445</v>
      </c>
      <c r="B10" t="s">
        <v>416</v>
      </c>
      <c r="C10">
        <v>25</v>
      </c>
      <c r="D10" t="s">
        <v>101</v>
      </c>
      <c r="E10" t="str">
        <f>VLOOKUP(A10,EraLookup!A29:B167,2)</f>
        <v>ERA_ANCIENT</v>
      </c>
      <c r="F10" t="s">
        <v>437</v>
      </c>
      <c r="G10" t="s">
        <v>413</v>
      </c>
    </row>
    <row r="11" spans="1:7" x14ac:dyDescent="0.25">
      <c r="A11" t="s">
        <v>1</v>
      </c>
      <c r="B11" t="s">
        <v>564</v>
      </c>
      <c r="C11">
        <v>30</v>
      </c>
      <c r="D11" t="s">
        <v>98</v>
      </c>
      <c r="E11" t="str">
        <f>VLOOKUP(A11,EraLookup!A135:B273,2)</f>
        <v>ERA_ANCIENT</v>
      </c>
      <c r="F11" t="s">
        <v>437</v>
      </c>
    </row>
    <row r="12" spans="1:7" x14ac:dyDescent="0.25">
      <c r="A12" t="s">
        <v>10</v>
      </c>
      <c r="B12" t="s">
        <v>565</v>
      </c>
      <c r="C12">
        <v>35</v>
      </c>
      <c r="D12" t="s">
        <v>98</v>
      </c>
      <c r="E12" t="str">
        <f>VLOOKUP(A12,EraLookup!A136:B274,2)</f>
        <v>ERA_ANCIENT</v>
      </c>
      <c r="F12" t="s">
        <v>437</v>
      </c>
    </row>
    <row r="13" spans="1:7" x14ac:dyDescent="0.25">
      <c r="A13" t="s">
        <v>5</v>
      </c>
      <c r="B13" t="s">
        <v>568</v>
      </c>
      <c r="C13">
        <v>40</v>
      </c>
      <c r="D13" t="s">
        <v>98</v>
      </c>
      <c r="E13" t="str">
        <f>VLOOKUP(A13,EraLookup!A139:B277,2)</f>
        <v>ERA_ANCIENT</v>
      </c>
      <c r="F13" t="s">
        <v>437</v>
      </c>
    </row>
    <row r="14" spans="1:7" x14ac:dyDescent="0.25">
      <c r="A14" t="s">
        <v>443</v>
      </c>
      <c r="B14" t="s">
        <v>423</v>
      </c>
      <c r="C14">
        <v>54</v>
      </c>
      <c r="D14" t="s">
        <v>98</v>
      </c>
      <c r="E14" t="str">
        <f>VLOOKUP(A14,EraLookup!A43:B181,2)</f>
        <v>ERA_ANCIENT</v>
      </c>
      <c r="F14" t="s">
        <v>437</v>
      </c>
      <c r="G14" t="s">
        <v>421</v>
      </c>
    </row>
    <row r="15" spans="1:7" x14ac:dyDescent="0.25">
      <c r="A15" t="s">
        <v>440</v>
      </c>
      <c r="B15" t="s">
        <v>433</v>
      </c>
      <c r="C15">
        <v>60</v>
      </c>
      <c r="D15" t="s">
        <v>98</v>
      </c>
      <c r="E15" t="str">
        <f>VLOOKUP(A15,EraLookup!A8:B146,2)</f>
        <v>ERA_ANCIENT</v>
      </c>
      <c r="F15" t="s">
        <v>437</v>
      </c>
      <c r="G15" t="s">
        <v>595</v>
      </c>
    </row>
    <row r="16" spans="1:7" x14ac:dyDescent="0.25">
      <c r="A16" t="s">
        <v>16</v>
      </c>
      <c r="B16" t="s">
        <v>566</v>
      </c>
      <c r="C16">
        <v>65</v>
      </c>
      <c r="D16" t="s">
        <v>98</v>
      </c>
      <c r="E16" t="str">
        <f>VLOOKUP(A16,EraLookup!A137:B275,2)</f>
        <v>ERA_ANCIENT</v>
      </c>
      <c r="F16" t="s">
        <v>437</v>
      </c>
    </row>
    <row r="17" spans="1:7" x14ac:dyDescent="0.25">
      <c r="A17" t="s">
        <v>444</v>
      </c>
      <c r="B17" t="s">
        <v>420</v>
      </c>
      <c r="C17">
        <v>80</v>
      </c>
      <c r="D17" t="s">
        <v>334</v>
      </c>
      <c r="E17" t="str">
        <f>VLOOKUP(A17,EraLookup!A14:B152,2)</f>
        <v>ERA_ANCIENT</v>
      </c>
      <c r="F17" t="s">
        <v>437</v>
      </c>
      <c r="G17" t="s">
        <v>417</v>
      </c>
    </row>
    <row r="18" spans="1:7" x14ac:dyDescent="0.25">
      <c r="A18" t="s">
        <v>442</v>
      </c>
      <c r="B18" t="s">
        <v>427</v>
      </c>
      <c r="C18">
        <v>80</v>
      </c>
      <c r="D18" t="s">
        <v>98</v>
      </c>
      <c r="E18" t="str">
        <f>VLOOKUP(A18,EraLookup!A26:B164,2)</f>
        <v>ERA_ANCIENT</v>
      </c>
      <c r="F18" t="s">
        <v>437</v>
      </c>
      <c r="G18" t="s">
        <v>597</v>
      </c>
    </row>
    <row r="19" spans="1:7" x14ac:dyDescent="0.25">
      <c r="A19" t="s">
        <v>494</v>
      </c>
      <c r="B19" t="s">
        <v>268</v>
      </c>
      <c r="C19">
        <v>80</v>
      </c>
      <c r="D19" t="s">
        <v>98</v>
      </c>
      <c r="E19" t="str">
        <f>VLOOKUP(A19,EraLookup!A57:B195,2)</f>
        <v>ERA_ANCIENT</v>
      </c>
      <c r="F19" t="s">
        <v>437</v>
      </c>
      <c r="G19" t="s">
        <v>266</v>
      </c>
    </row>
    <row r="20" spans="1:7" x14ac:dyDescent="0.25">
      <c r="A20" t="s">
        <v>488</v>
      </c>
      <c r="B20" t="s">
        <v>284</v>
      </c>
      <c r="C20">
        <v>80</v>
      </c>
      <c r="D20" t="s">
        <v>98</v>
      </c>
      <c r="E20" t="str">
        <f>VLOOKUP(A20,EraLookup!A98:B236,2)</f>
        <v>ERA_ANCIENT</v>
      </c>
      <c r="F20" t="s">
        <v>437</v>
      </c>
      <c r="G20" t="s">
        <v>282</v>
      </c>
    </row>
    <row r="21" spans="1:7" x14ac:dyDescent="0.25">
      <c r="A21" t="s">
        <v>481</v>
      </c>
      <c r="B21" t="s">
        <v>304</v>
      </c>
      <c r="C21">
        <v>0</v>
      </c>
      <c r="D21" t="s">
        <v>127</v>
      </c>
      <c r="E21" t="str">
        <f>VLOOKUP(A21,EraLookup!A5:B143,2)</f>
        <v>ERA_ATOMIC</v>
      </c>
      <c r="F21" t="s">
        <v>437</v>
      </c>
      <c r="G21" t="s">
        <v>122</v>
      </c>
    </row>
    <row r="22" spans="1:7" x14ac:dyDescent="0.25">
      <c r="A22" t="s">
        <v>483</v>
      </c>
      <c r="B22" t="s">
        <v>298</v>
      </c>
      <c r="C22">
        <v>0</v>
      </c>
      <c r="D22" t="s">
        <v>98</v>
      </c>
      <c r="E22" t="str">
        <f>VLOOKUP(A22,EraLookup!A9:B147,2)</f>
        <v>ERA_ATOMIC</v>
      </c>
      <c r="F22" t="s">
        <v>437</v>
      </c>
      <c r="G22" t="s">
        <v>122</v>
      </c>
    </row>
    <row r="23" spans="1:7" x14ac:dyDescent="0.25">
      <c r="A23" t="s">
        <v>540</v>
      </c>
      <c r="B23" t="s">
        <v>152</v>
      </c>
      <c r="C23">
        <v>0</v>
      </c>
      <c r="D23" t="s">
        <v>98</v>
      </c>
      <c r="E23" t="str">
        <f>VLOOKUP(A23,EraLookup!A65:B203,2)</f>
        <v>ERA_ATOMIC</v>
      </c>
      <c r="F23" t="s">
        <v>437</v>
      </c>
      <c r="G23" t="s">
        <v>149</v>
      </c>
    </row>
    <row r="24" spans="1:7" x14ac:dyDescent="0.25">
      <c r="A24" t="s">
        <v>586</v>
      </c>
      <c r="B24" t="s">
        <v>592</v>
      </c>
      <c r="C24">
        <v>0</v>
      </c>
      <c r="D24" t="s">
        <v>98</v>
      </c>
      <c r="E24" t="str">
        <f>VLOOKUP(A24,EraLookup!A122:B260,2)</f>
        <v>ERA_ATOMIC</v>
      </c>
      <c r="F24" t="s">
        <v>437</v>
      </c>
    </row>
    <row r="25" spans="1:7" x14ac:dyDescent="0.25">
      <c r="A25" t="s">
        <v>539</v>
      </c>
      <c r="B25" t="s">
        <v>580</v>
      </c>
      <c r="C25">
        <v>20</v>
      </c>
      <c r="D25" t="s">
        <v>98</v>
      </c>
      <c r="E25" t="str">
        <f>VLOOKUP(A25,EraLookup!A91:B229,2)</f>
        <v>ERA_ATOMIC</v>
      </c>
      <c r="F25" t="s">
        <v>437</v>
      </c>
      <c r="G25" t="s">
        <v>595</v>
      </c>
    </row>
    <row r="26" spans="1:7" x14ac:dyDescent="0.25">
      <c r="A26" t="s">
        <v>542</v>
      </c>
      <c r="B26" t="s">
        <v>146</v>
      </c>
      <c r="C26">
        <v>108</v>
      </c>
      <c r="D26" t="s">
        <v>98</v>
      </c>
      <c r="E26" t="str">
        <f>VLOOKUP(A26,EraLookup!A109:B247,2)</f>
        <v>ERA_ATOMIC</v>
      </c>
      <c r="F26" t="s">
        <v>437</v>
      </c>
      <c r="G26" t="s">
        <v>140</v>
      </c>
    </row>
    <row r="27" spans="1:7" x14ac:dyDescent="0.25">
      <c r="A27" t="s">
        <v>538</v>
      </c>
      <c r="B27" t="s">
        <v>158</v>
      </c>
      <c r="C27">
        <v>170</v>
      </c>
      <c r="D27" t="s">
        <v>98</v>
      </c>
      <c r="E27" t="str">
        <f>VLOOKUP(A27,EraLookup!A62:B200,2)</f>
        <v>ERA_ATOMIC</v>
      </c>
      <c r="F27" t="s">
        <v>437</v>
      </c>
      <c r="G27" t="s">
        <v>155</v>
      </c>
    </row>
    <row r="28" spans="1:7" x14ac:dyDescent="0.25">
      <c r="A28" t="s">
        <v>482</v>
      </c>
      <c r="B28" t="s">
        <v>302</v>
      </c>
      <c r="C28">
        <v>216</v>
      </c>
      <c r="D28" t="s">
        <v>98</v>
      </c>
      <c r="E28" t="str">
        <f>VLOOKUP(A28,EraLookup!A36:B174,2)</f>
        <v>ERA_ATOMIC</v>
      </c>
      <c r="F28" t="s">
        <v>437</v>
      </c>
      <c r="G28" t="s">
        <v>300</v>
      </c>
    </row>
    <row r="29" spans="1:7" x14ac:dyDescent="0.25">
      <c r="A29" t="s">
        <v>32</v>
      </c>
      <c r="B29" t="s">
        <v>574</v>
      </c>
      <c r="C29">
        <v>520</v>
      </c>
      <c r="D29" t="s">
        <v>98</v>
      </c>
      <c r="E29" t="str">
        <f>VLOOKUP(A29,EraLookup!A128:B266,2)</f>
        <v>ERA_ATOMIC</v>
      </c>
      <c r="F29" t="s">
        <v>437</v>
      </c>
    </row>
    <row r="30" spans="1:7" x14ac:dyDescent="0.25">
      <c r="A30" t="s">
        <v>537</v>
      </c>
      <c r="B30" t="s">
        <v>161</v>
      </c>
      <c r="C30">
        <f>580</f>
        <v>580</v>
      </c>
      <c r="D30" t="s">
        <v>98</v>
      </c>
      <c r="E30" t="str">
        <f>VLOOKUP(A30,EraLookup!A49:B187,2)</f>
        <v>ERA_ATOMIC</v>
      </c>
      <c r="F30" t="s">
        <v>437</v>
      </c>
      <c r="G30" t="s">
        <v>608</v>
      </c>
    </row>
    <row r="31" spans="1:7" x14ac:dyDescent="0.25">
      <c r="A31" t="s">
        <v>484</v>
      </c>
      <c r="B31" t="s">
        <v>295</v>
      </c>
      <c r="C31">
        <v>600</v>
      </c>
      <c r="D31" t="s">
        <v>98</v>
      </c>
      <c r="E31" t="str">
        <f>VLOOKUP(A31,EraLookup!A37:B175,2)</f>
        <v>ERA_ATOMIC</v>
      </c>
      <c r="F31" t="s">
        <v>437</v>
      </c>
    </row>
    <row r="32" spans="1:7" x14ac:dyDescent="0.25">
      <c r="A32" t="s">
        <v>541</v>
      </c>
      <c r="B32" t="s">
        <v>120</v>
      </c>
      <c r="C32">
        <v>999</v>
      </c>
      <c r="D32" t="s">
        <v>127</v>
      </c>
      <c r="E32" t="str">
        <f>VLOOKUP(A32,EraLookup!A89:B227,2)</f>
        <v>ERA_ATOMIC</v>
      </c>
      <c r="F32" t="s">
        <v>437</v>
      </c>
      <c r="G32" t="s">
        <v>116</v>
      </c>
    </row>
    <row r="33" spans="1:7" x14ac:dyDescent="0.25">
      <c r="A33" t="s">
        <v>536</v>
      </c>
      <c r="B33" t="s">
        <v>120</v>
      </c>
      <c r="C33">
        <v>999</v>
      </c>
      <c r="D33" t="s">
        <v>127</v>
      </c>
      <c r="E33" t="str">
        <f>VLOOKUP(A33,EraLookup!A97:B235,2)</f>
        <v>ERA_ATOMIC</v>
      </c>
      <c r="F33" t="s">
        <v>437</v>
      </c>
      <c r="G33" t="s">
        <v>116</v>
      </c>
    </row>
    <row r="34" spans="1:7" x14ac:dyDescent="0.25">
      <c r="A34" t="s">
        <v>535</v>
      </c>
      <c r="B34" t="s">
        <v>163</v>
      </c>
      <c r="C34">
        <v>1290</v>
      </c>
      <c r="D34" t="s">
        <v>98</v>
      </c>
      <c r="E34" t="str">
        <f>VLOOKUP(A34,EraLookup!A50:B188,2)</f>
        <v>ERA_ATOMIC</v>
      </c>
      <c r="F34" t="s">
        <v>437</v>
      </c>
      <c r="G34" t="s">
        <v>129</v>
      </c>
    </row>
    <row r="35" spans="1:7" x14ac:dyDescent="0.25">
      <c r="A35" t="s">
        <v>485</v>
      </c>
      <c r="B35" t="s">
        <v>292</v>
      </c>
      <c r="C35">
        <v>1800</v>
      </c>
      <c r="D35" t="s">
        <v>98</v>
      </c>
      <c r="E35" t="str">
        <f>VLOOKUP(A35,EraLookup!A42:B180,2)</f>
        <v>ERA_ATOMIC</v>
      </c>
      <c r="F35" t="s">
        <v>437</v>
      </c>
      <c r="G35" t="s">
        <v>134</v>
      </c>
    </row>
    <row r="36" spans="1:7" x14ac:dyDescent="0.25">
      <c r="A36" t="s">
        <v>450</v>
      </c>
      <c r="B36" t="s">
        <v>398</v>
      </c>
      <c r="C36">
        <v>0</v>
      </c>
      <c r="D36" t="s">
        <v>98</v>
      </c>
      <c r="E36" t="str">
        <f>VLOOKUP(A36,EraLookup!A10:B148,2)</f>
        <v>ERA_CLASSICAL</v>
      </c>
      <c r="F36" t="s">
        <v>437</v>
      </c>
      <c r="G36" t="s">
        <v>344</v>
      </c>
    </row>
    <row r="37" spans="1:7" x14ac:dyDescent="0.25">
      <c r="A37" t="s">
        <v>446</v>
      </c>
      <c r="B37" t="s">
        <v>412</v>
      </c>
      <c r="C37">
        <v>0</v>
      </c>
      <c r="D37" t="s">
        <v>99</v>
      </c>
      <c r="E37" t="str">
        <f>VLOOKUP(A37,EraLookup!A18:B156,2)</f>
        <v>ERA_CLASSICAL</v>
      </c>
      <c r="F37" t="s">
        <v>437</v>
      </c>
      <c r="G37" t="s">
        <v>122</v>
      </c>
    </row>
    <row r="38" spans="1:7" x14ac:dyDescent="0.25">
      <c r="A38" t="s">
        <v>449</v>
      </c>
      <c r="B38" t="s">
        <v>402</v>
      </c>
      <c r="C38">
        <v>0</v>
      </c>
      <c r="D38" t="s">
        <v>98</v>
      </c>
      <c r="E38" t="str">
        <f>VLOOKUP(A38,EraLookup!A27:B165,2)</f>
        <v>ERA_CLASSICAL</v>
      </c>
      <c r="F38" t="s">
        <v>437</v>
      </c>
      <c r="G38" t="s">
        <v>603</v>
      </c>
    </row>
    <row r="39" spans="1:7" x14ac:dyDescent="0.25">
      <c r="A39" t="s">
        <v>447</v>
      </c>
      <c r="B39" t="s">
        <v>410</v>
      </c>
      <c r="C39">
        <v>0</v>
      </c>
      <c r="D39" t="s">
        <v>98</v>
      </c>
      <c r="E39" t="str">
        <f>VLOOKUP(A39,EraLookup!A35:B173,2)</f>
        <v>ERA_CLASSICAL</v>
      </c>
      <c r="F39" t="s">
        <v>437</v>
      </c>
      <c r="G39" t="s">
        <v>344</v>
      </c>
    </row>
    <row r="40" spans="1:7" x14ac:dyDescent="0.25">
      <c r="A40" t="s">
        <v>502</v>
      </c>
      <c r="B40" t="s">
        <v>248</v>
      </c>
      <c r="C40">
        <v>0</v>
      </c>
      <c r="D40" t="s">
        <v>98</v>
      </c>
      <c r="E40" t="str">
        <f>VLOOKUP(A40,EraLookup!A66:B204,2)</f>
        <v>ERA_CLASSICAL</v>
      </c>
      <c r="F40" t="s">
        <v>437</v>
      </c>
      <c r="G40" t="s">
        <v>600</v>
      </c>
    </row>
    <row r="41" spans="1:7" x14ac:dyDescent="0.25">
      <c r="A41" t="s">
        <v>497</v>
      </c>
      <c r="B41" t="s">
        <v>614</v>
      </c>
      <c r="C41">
        <v>0</v>
      </c>
      <c r="D41" t="s">
        <v>98</v>
      </c>
      <c r="E41" t="str">
        <f>VLOOKUP(A41,EraLookup!A67:B205,2)</f>
        <v>ERA_CLASSICAL</v>
      </c>
      <c r="F41" t="s">
        <v>437</v>
      </c>
      <c r="G41" t="s">
        <v>608</v>
      </c>
    </row>
    <row r="42" spans="1:7" x14ac:dyDescent="0.25">
      <c r="A42" t="s">
        <v>503</v>
      </c>
      <c r="B42" t="s">
        <v>245</v>
      </c>
      <c r="C42">
        <v>0</v>
      </c>
      <c r="D42" t="s">
        <v>98</v>
      </c>
      <c r="E42" t="str">
        <f>VLOOKUP(A42,EraLookup!A71:B209,2)</f>
        <v>ERA_CLASSICAL</v>
      </c>
      <c r="F42" t="s">
        <v>437</v>
      </c>
      <c r="G42" t="s">
        <v>600</v>
      </c>
    </row>
    <row r="43" spans="1:7" x14ac:dyDescent="0.25">
      <c r="A43" t="s">
        <v>496</v>
      </c>
      <c r="B43" t="s">
        <v>263</v>
      </c>
      <c r="C43">
        <v>20</v>
      </c>
      <c r="D43" t="s">
        <v>98</v>
      </c>
      <c r="E43" t="str">
        <f>VLOOKUP(A43,EraLookup!A60:B198,2)</f>
        <v>ERA_CLASSICAL</v>
      </c>
      <c r="F43" t="s">
        <v>437</v>
      </c>
      <c r="G43" t="s">
        <v>595</v>
      </c>
    </row>
    <row r="44" spans="1:7" x14ac:dyDescent="0.25">
      <c r="A44" t="s">
        <v>498</v>
      </c>
      <c r="B44" t="s">
        <v>257</v>
      </c>
      <c r="C44">
        <v>20</v>
      </c>
      <c r="D44" t="s">
        <v>98</v>
      </c>
      <c r="E44" t="str">
        <f>VLOOKUP(A44,EraLookup!A75:B213,2)</f>
        <v>ERA_CLASSICAL</v>
      </c>
      <c r="F44" t="s">
        <v>437</v>
      </c>
      <c r="G44" t="s">
        <v>595</v>
      </c>
    </row>
    <row r="45" spans="1:7" x14ac:dyDescent="0.25">
      <c r="A45" t="s">
        <v>499</v>
      </c>
      <c r="B45" t="s">
        <v>177</v>
      </c>
      <c r="C45">
        <v>20</v>
      </c>
      <c r="D45" t="s">
        <v>98</v>
      </c>
      <c r="E45" t="str">
        <f>VLOOKUP(A45,EraLookup!A77:B215,2)</f>
        <v>ERA_CLASSICAL</v>
      </c>
      <c r="F45" t="s">
        <v>437</v>
      </c>
      <c r="G45" t="s">
        <v>595</v>
      </c>
    </row>
    <row r="46" spans="1:7" x14ac:dyDescent="0.25">
      <c r="A46" t="s">
        <v>451</v>
      </c>
      <c r="B46" t="s">
        <v>615</v>
      </c>
      <c r="C46">
        <v>54</v>
      </c>
      <c r="D46" t="s">
        <v>98</v>
      </c>
      <c r="E46" t="str">
        <f>VLOOKUP(A46,EraLookup!A38:B176,2)</f>
        <v>ERA_CLASSICAL</v>
      </c>
      <c r="F46" t="s">
        <v>437</v>
      </c>
      <c r="G46" t="s">
        <v>608</v>
      </c>
    </row>
    <row r="47" spans="1:7" x14ac:dyDescent="0.25">
      <c r="A47" t="s">
        <v>452</v>
      </c>
      <c r="B47" t="s">
        <v>392</v>
      </c>
      <c r="C47">
        <v>60</v>
      </c>
      <c r="D47" t="s">
        <v>389</v>
      </c>
      <c r="E47" t="str">
        <f>VLOOKUP(A47,EraLookup!A46:B184,2)</f>
        <v>ERA_CLASSICAL</v>
      </c>
      <c r="F47" t="s">
        <v>437</v>
      </c>
      <c r="G47" t="s">
        <v>388</v>
      </c>
    </row>
    <row r="48" spans="1:7" x14ac:dyDescent="0.25">
      <c r="A48" t="s">
        <v>3</v>
      </c>
      <c r="B48" t="s">
        <v>569</v>
      </c>
      <c r="C48">
        <v>120</v>
      </c>
      <c r="D48" t="s">
        <v>98</v>
      </c>
      <c r="E48" t="str">
        <f>VLOOKUP(A48,EraLookup!A134:B272,2)</f>
        <v>ERA_CLASSICAL</v>
      </c>
      <c r="F48" t="s">
        <v>437</v>
      </c>
    </row>
    <row r="49" spans="1:7" x14ac:dyDescent="0.25">
      <c r="A49" t="s">
        <v>500</v>
      </c>
      <c r="B49" t="s">
        <v>254</v>
      </c>
      <c r="C49">
        <v>130</v>
      </c>
      <c r="D49" t="s">
        <v>98</v>
      </c>
      <c r="E49" t="str">
        <f>VLOOKUP(A49,EraLookup!A102:B240,2)</f>
        <v>ERA_CLASSICAL</v>
      </c>
      <c r="F49" t="s">
        <v>437</v>
      </c>
      <c r="G49" t="s">
        <v>253</v>
      </c>
    </row>
    <row r="50" spans="1:7" x14ac:dyDescent="0.25">
      <c r="A50" t="s">
        <v>501</v>
      </c>
      <c r="B50" t="s">
        <v>252</v>
      </c>
      <c r="C50">
        <v>162</v>
      </c>
      <c r="D50" t="s">
        <v>98</v>
      </c>
      <c r="E50" t="str">
        <f>VLOOKUP(A50,EraLookup!A83:B221,2)</f>
        <v>ERA_CLASSICAL</v>
      </c>
      <c r="F50" t="s">
        <v>437</v>
      </c>
      <c r="G50" t="s">
        <v>249</v>
      </c>
    </row>
    <row r="51" spans="1:7" x14ac:dyDescent="0.25">
      <c r="A51" t="s">
        <v>448</v>
      </c>
      <c r="B51" t="s">
        <v>407</v>
      </c>
      <c r="C51">
        <v>400</v>
      </c>
      <c r="D51" t="s">
        <v>98</v>
      </c>
      <c r="E51" t="str">
        <f>VLOOKUP(A51,EraLookup!A13:B151,2)</f>
        <v>ERA_CLASSICAL</v>
      </c>
      <c r="F51" t="s">
        <v>437</v>
      </c>
      <c r="G51" t="s">
        <v>404</v>
      </c>
    </row>
    <row r="52" spans="1:7" x14ac:dyDescent="0.25">
      <c r="A52" t="s">
        <v>455</v>
      </c>
      <c r="B52" t="s">
        <v>382</v>
      </c>
      <c r="C52">
        <v>0</v>
      </c>
      <c r="D52" t="s">
        <v>99</v>
      </c>
      <c r="E52" t="str">
        <f>VLOOKUP(A52,EraLookup!A6:B144,2)</f>
        <v>ERA_INDUSTRIAL</v>
      </c>
      <c r="F52" t="s">
        <v>437</v>
      </c>
      <c r="G52" t="s">
        <v>122</v>
      </c>
    </row>
    <row r="53" spans="1:7" x14ac:dyDescent="0.25">
      <c r="A53" t="s">
        <v>468</v>
      </c>
      <c r="B53" t="s">
        <v>346</v>
      </c>
      <c r="C53">
        <v>0</v>
      </c>
      <c r="D53" t="s">
        <v>98</v>
      </c>
      <c r="E53" t="str">
        <f>VLOOKUP(A53,EraLookup!A30:B168,2)</f>
        <v>ERA_INDUSTRIAL</v>
      </c>
      <c r="F53" t="s">
        <v>437</v>
      </c>
      <c r="G53" t="s">
        <v>344</v>
      </c>
    </row>
    <row r="54" spans="1:7" x14ac:dyDescent="0.25">
      <c r="A54" t="s">
        <v>470</v>
      </c>
      <c r="B54" t="s">
        <v>339</v>
      </c>
      <c r="C54">
        <v>0</v>
      </c>
      <c r="D54" t="s">
        <v>98</v>
      </c>
      <c r="E54" t="str">
        <f>VLOOKUP(A54,EraLookup!A31:B169,2)</f>
        <v>ERA_INDUSTRIAL</v>
      </c>
      <c r="F54" t="s">
        <v>437</v>
      </c>
      <c r="G54" t="s">
        <v>600</v>
      </c>
    </row>
    <row r="55" spans="1:7" x14ac:dyDescent="0.25">
      <c r="A55" t="s">
        <v>469</v>
      </c>
      <c r="B55" t="s">
        <v>343</v>
      </c>
      <c r="C55">
        <v>0</v>
      </c>
      <c r="D55" t="s">
        <v>98</v>
      </c>
      <c r="E55" t="str">
        <f>VLOOKUP(A55,EraLookup!A34:B172,2)</f>
        <v>ERA_INDUSTRIAL</v>
      </c>
      <c r="F55" t="s">
        <v>437</v>
      </c>
      <c r="G55" t="s">
        <v>600</v>
      </c>
    </row>
    <row r="56" spans="1:7" x14ac:dyDescent="0.25">
      <c r="A56" t="s">
        <v>523</v>
      </c>
      <c r="B56" t="s">
        <v>198</v>
      </c>
      <c r="C56">
        <v>0</v>
      </c>
      <c r="D56" t="s">
        <v>98</v>
      </c>
      <c r="E56" t="str">
        <f>VLOOKUP(A56,EraLookup!A86:B224,2)</f>
        <v>ERA_INDUSTRIAL</v>
      </c>
      <c r="F56" t="s">
        <v>437</v>
      </c>
      <c r="G56" t="s">
        <v>600</v>
      </c>
    </row>
    <row r="57" spans="1:7" x14ac:dyDescent="0.25">
      <c r="A57" t="s">
        <v>521</v>
      </c>
      <c r="B57" t="s">
        <v>598</v>
      </c>
      <c r="C57">
        <v>0</v>
      </c>
      <c r="D57" t="s">
        <v>98</v>
      </c>
      <c r="E57" t="str">
        <f>VLOOKUP(A57,EraLookup!A101:B239,2)</f>
        <v>ERA_INDUSTRIAL</v>
      </c>
      <c r="F57" t="s">
        <v>437</v>
      </c>
      <c r="G57" t="s">
        <v>122</v>
      </c>
    </row>
    <row r="58" spans="1:7" x14ac:dyDescent="0.25">
      <c r="A58" t="s">
        <v>593</v>
      </c>
      <c r="B58" t="s">
        <v>594</v>
      </c>
      <c r="C58">
        <v>0</v>
      </c>
      <c r="D58" t="s">
        <v>98</v>
      </c>
      <c r="E58" t="str">
        <f>VLOOKUP(A58,EraLookup!A117:B255,2)</f>
        <v>ERA_INDUSTRIAL</v>
      </c>
      <c r="F58" t="s">
        <v>437</v>
      </c>
    </row>
    <row r="59" spans="1:7" x14ac:dyDescent="0.25">
      <c r="A59" t="s">
        <v>582</v>
      </c>
      <c r="B59" t="s">
        <v>588</v>
      </c>
      <c r="C59">
        <v>0</v>
      </c>
      <c r="D59" t="s">
        <v>98</v>
      </c>
      <c r="E59" t="str">
        <f>VLOOKUP(A59,EraLookup!A118:B256,2)</f>
        <v>ERA_INDUSTRIAL</v>
      </c>
      <c r="F59" t="s">
        <v>437</v>
      </c>
    </row>
    <row r="60" spans="1:7" x14ac:dyDescent="0.25">
      <c r="A60" t="s">
        <v>527</v>
      </c>
      <c r="B60" t="s">
        <v>187</v>
      </c>
      <c r="C60">
        <v>20</v>
      </c>
      <c r="D60" t="s">
        <v>98</v>
      </c>
      <c r="E60" t="str">
        <f>VLOOKUP(A60,EraLookup!A95:B233,2)</f>
        <v>ERA_INDUSTRIAL</v>
      </c>
      <c r="F60" t="s">
        <v>437</v>
      </c>
      <c r="G60" t="s">
        <v>595</v>
      </c>
    </row>
    <row r="61" spans="1:7" x14ac:dyDescent="0.25">
      <c r="A61" t="s">
        <v>522</v>
      </c>
      <c r="B61" t="s">
        <v>200</v>
      </c>
      <c r="C61">
        <v>40</v>
      </c>
      <c r="D61" t="s">
        <v>98</v>
      </c>
      <c r="E61" t="str">
        <f>VLOOKUP(A61,EraLookup!A55:B193,2)</f>
        <v>ERA_INDUSTRIAL</v>
      </c>
      <c r="F61" t="s">
        <v>437</v>
      </c>
      <c r="G61" t="s">
        <v>199</v>
      </c>
    </row>
    <row r="62" spans="1:7" x14ac:dyDescent="0.25">
      <c r="A62" t="s">
        <v>525</v>
      </c>
      <c r="B62" t="s">
        <v>193</v>
      </c>
      <c r="C62">
        <v>108</v>
      </c>
      <c r="D62" t="s">
        <v>98</v>
      </c>
      <c r="E62" t="str">
        <f>VLOOKUP(A62,EraLookup!A99:B237,2)</f>
        <v>ERA_INDUSTRIAL</v>
      </c>
      <c r="F62" t="s">
        <v>437</v>
      </c>
      <c r="G62" t="s">
        <v>140</v>
      </c>
    </row>
    <row r="63" spans="1:7" x14ac:dyDescent="0.25">
      <c r="A63" t="s">
        <v>471</v>
      </c>
      <c r="B63" t="s">
        <v>337</v>
      </c>
      <c r="C63">
        <v>195</v>
      </c>
      <c r="D63" t="s">
        <v>334</v>
      </c>
      <c r="E63" t="str">
        <f>VLOOKUP(A63,EraLookup!A48:B186,2)</f>
        <v>ERA_INDUSTRIAL</v>
      </c>
      <c r="F63" t="s">
        <v>437</v>
      </c>
      <c r="G63" t="s">
        <v>333</v>
      </c>
    </row>
    <row r="64" spans="1:7" x14ac:dyDescent="0.25">
      <c r="A64" t="s">
        <v>9</v>
      </c>
      <c r="B64" t="s">
        <v>575</v>
      </c>
      <c r="C64">
        <v>330</v>
      </c>
      <c r="D64" t="s">
        <v>98</v>
      </c>
      <c r="E64" t="str">
        <f>VLOOKUP(A64,EraLookup!A127:B265,2)</f>
        <v>ERA_INDUSTRIAL</v>
      </c>
      <c r="F64" t="s">
        <v>437</v>
      </c>
    </row>
    <row r="65" spans="1:7" x14ac:dyDescent="0.25">
      <c r="A65" t="s">
        <v>467</v>
      </c>
      <c r="B65" t="s">
        <v>349</v>
      </c>
      <c r="C65">
        <v>378</v>
      </c>
      <c r="D65" t="s">
        <v>98</v>
      </c>
      <c r="E65" t="str">
        <f>VLOOKUP(A65,EraLookup!A2:B140,2)</f>
        <v>ERA_INDUSTRIAL</v>
      </c>
      <c r="F65" t="s">
        <v>437</v>
      </c>
      <c r="G65" t="s">
        <v>347</v>
      </c>
    </row>
    <row r="66" spans="1:7" x14ac:dyDescent="0.25">
      <c r="A66" t="s">
        <v>25</v>
      </c>
      <c r="B66" t="s">
        <v>573</v>
      </c>
      <c r="C66">
        <v>380</v>
      </c>
      <c r="D66" t="s">
        <v>98</v>
      </c>
      <c r="E66" t="str">
        <f>VLOOKUP(A66,EraLookup!A129:B267,2)</f>
        <v>ERA_INDUSTRIAL</v>
      </c>
      <c r="F66" t="s">
        <v>437</v>
      </c>
    </row>
    <row r="67" spans="1:7" x14ac:dyDescent="0.25">
      <c r="A67" t="s">
        <v>520</v>
      </c>
      <c r="B67" t="s">
        <v>609</v>
      </c>
      <c r="C67">
        <f>195*2</f>
        <v>390</v>
      </c>
      <c r="D67" t="s">
        <v>98</v>
      </c>
      <c r="E67" t="str">
        <f>VLOOKUP(A67,EraLookup!A76:B214,2)</f>
        <v>ERA_INDUSTRIAL</v>
      </c>
      <c r="F67" t="s">
        <v>437</v>
      </c>
      <c r="G67" t="s">
        <v>608</v>
      </c>
    </row>
    <row r="68" spans="1:7" x14ac:dyDescent="0.25">
      <c r="A68" t="s">
        <v>28</v>
      </c>
      <c r="B68" t="s">
        <v>579</v>
      </c>
      <c r="C68">
        <v>400</v>
      </c>
      <c r="D68" t="s">
        <v>98</v>
      </c>
      <c r="E68" t="str">
        <f>VLOOKUP(A68,EraLookup!A123:B261,2)</f>
        <v>ERA_INDUSTRIAL</v>
      </c>
      <c r="F68" t="s">
        <v>437</v>
      </c>
    </row>
    <row r="69" spans="1:7" x14ac:dyDescent="0.25">
      <c r="A69" t="s">
        <v>526</v>
      </c>
      <c r="B69" t="s">
        <v>616</v>
      </c>
      <c r="C69">
        <v>410</v>
      </c>
      <c r="D69" t="s">
        <v>98</v>
      </c>
      <c r="E69" t="str">
        <f>VLOOKUP(A69,EraLookup!A68:B206,2)</f>
        <v>ERA_INDUSTRIAL</v>
      </c>
      <c r="F69" t="s">
        <v>437</v>
      </c>
      <c r="G69" t="s">
        <v>608</v>
      </c>
    </row>
    <row r="70" spans="1:7" x14ac:dyDescent="0.25">
      <c r="A70" t="s">
        <v>524</v>
      </c>
      <c r="B70" t="s">
        <v>601</v>
      </c>
      <c r="C70">
        <v>410</v>
      </c>
      <c r="D70" t="s">
        <v>98</v>
      </c>
      <c r="E70" t="str">
        <f>VLOOKUP(A70,EraLookup!A106:B244,2)</f>
        <v>ERA_INDUSTRIAL</v>
      </c>
      <c r="F70" t="s">
        <v>437</v>
      </c>
      <c r="G70" t="s">
        <v>602</v>
      </c>
    </row>
    <row r="71" spans="1:7" x14ac:dyDescent="0.25">
      <c r="A71" t="s">
        <v>472</v>
      </c>
      <c r="B71" t="s">
        <v>332</v>
      </c>
      <c r="C71">
        <v>660</v>
      </c>
      <c r="D71" t="s">
        <v>98</v>
      </c>
      <c r="E71" t="str">
        <f>VLOOKUP(A71,EraLookup!A40:B178,2)</f>
        <v>ERA_INDUSTRIAL</v>
      </c>
      <c r="F71" t="s">
        <v>437</v>
      </c>
      <c r="G71" t="s">
        <v>330</v>
      </c>
    </row>
    <row r="72" spans="1:7" x14ac:dyDescent="0.25">
      <c r="A72" t="s">
        <v>487</v>
      </c>
      <c r="B72" t="s">
        <v>287</v>
      </c>
      <c r="C72">
        <v>0</v>
      </c>
      <c r="D72" t="s">
        <v>98</v>
      </c>
      <c r="E72" t="str">
        <f>VLOOKUP(A72,EraLookup!A41:B179,2)</f>
        <v>ERA_INFORMATION</v>
      </c>
      <c r="F72" t="s">
        <v>437</v>
      </c>
      <c r="G72" t="s">
        <v>122</v>
      </c>
    </row>
    <row r="73" spans="1:7" x14ac:dyDescent="0.25">
      <c r="A73" t="s">
        <v>549</v>
      </c>
      <c r="B73" t="s">
        <v>126</v>
      </c>
      <c r="C73">
        <v>0</v>
      </c>
      <c r="D73" t="s">
        <v>123</v>
      </c>
      <c r="E73" t="str">
        <f>VLOOKUP(A73,EraLookup!A96:B234,2)</f>
        <v>ERA_INFORMATION</v>
      </c>
      <c r="F73" t="s">
        <v>437</v>
      </c>
      <c r="G73" t="s">
        <v>122</v>
      </c>
    </row>
    <row r="74" spans="1:7" x14ac:dyDescent="0.25">
      <c r="A74" t="s">
        <v>551</v>
      </c>
      <c r="B74" t="s">
        <v>115</v>
      </c>
      <c r="C74">
        <v>20</v>
      </c>
      <c r="D74" t="s">
        <v>98</v>
      </c>
      <c r="E74" t="str">
        <f>VLOOKUP(A74,EraLookup!A88:B226,2)</f>
        <v>ERA_INFORMATION</v>
      </c>
      <c r="F74" t="s">
        <v>437</v>
      </c>
      <c r="G74" t="s">
        <v>595</v>
      </c>
    </row>
    <row r="75" spans="1:7" x14ac:dyDescent="0.25">
      <c r="A75" t="s">
        <v>547</v>
      </c>
      <c r="B75" t="s">
        <v>132</v>
      </c>
      <c r="C75">
        <v>480</v>
      </c>
      <c r="D75" t="s">
        <v>98</v>
      </c>
      <c r="E75" t="str">
        <f>VLOOKUP(A75,EraLookup!A64:B202,2)</f>
        <v>ERA_INFORMATION</v>
      </c>
      <c r="F75" t="s">
        <v>437</v>
      </c>
      <c r="G75" t="s">
        <v>129</v>
      </c>
    </row>
    <row r="76" spans="1:7" x14ac:dyDescent="0.25">
      <c r="A76" t="s">
        <v>545</v>
      </c>
      <c r="B76" t="s">
        <v>137</v>
      </c>
      <c r="C76">
        <v>520</v>
      </c>
      <c r="D76" t="s">
        <v>98</v>
      </c>
      <c r="E76" t="str">
        <f>VLOOKUP(A76,EraLookup!A73:B211,2)</f>
        <v>ERA_INFORMATION</v>
      </c>
      <c r="F76" t="s">
        <v>437</v>
      </c>
      <c r="G76" t="s">
        <v>134</v>
      </c>
    </row>
    <row r="77" spans="1:7" x14ac:dyDescent="0.25">
      <c r="A77" t="s">
        <v>543</v>
      </c>
      <c r="B77" t="s">
        <v>143</v>
      </c>
      <c r="C77">
        <v>870</v>
      </c>
      <c r="D77" t="s">
        <v>98</v>
      </c>
      <c r="E77" t="str">
        <f>VLOOKUP(A77,EraLookup!A110:B248,2)</f>
        <v>ERA_INFORMATION</v>
      </c>
      <c r="F77" t="s">
        <v>437</v>
      </c>
      <c r="G77" t="s">
        <v>608</v>
      </c>
    </row>
    <row r="78" spans="1:7" x14ac:dyDescent="0.25">
      <c r="A78" t="s">
        <v>546</v>
      </c>
      <c r="B78" t="s">
        <v>120</v>
      </c>
      <c r="C78">
        <v>999</v>
      </c>
      <c r="D78" t="s">
        <v>127</v>
      </c>
      <c r="E78" t="str">
        <f>VLOOKUP(A78,EraLookup!A79:B217,2)</f>
        <v>ERA_INFORMATION</v>
      </c>
      <c r="F78" t="s">
        <v>437</v>
      </c>
      <c r="G78" t="s">
        <v>116</v>
      </c>
    </row>
    <row r="79" spans="1:7" x14ac:dyDescent="0.25">
      <c r="A79" t="s">
        <v>550</v>
      </c>
      <c r="B79" t="s">
        <v>120</v>
      </c>
      <c r="C79">
        <v>999</v>
      </c>
      <c r="D79" t="s">
        <v>127</v>
      </c>
      <c r="E79" t="str">
        <f>VLOOKUP(A79,EraLookup!A90:B228,2)</f>
        <v>ERA_INFORMATION</v>
      </c>
      <c r="F79" t="s">
        <v>437</v>
      </c>
      <c r="G79" t="s">
        <v>116</v>
      </c>
    </row>
    <row r="80" spans="1:7" x14ac:dyDescent="0.25">
      <c r="A80" t="s">
        <v>544</v>
      </c>
      <c r="B80" t="s">
        <v>120</v>
      </c>
      <c r="C80">
        <v>999</v>
      </c>
      <c r="D80" t="s">
        <v>127</v>
      </c>
      <c r="E80" t="str">
        <f>VLOOKUP(A80,EraLookup!A100:B238,2)</f>
        <v>ERA_INFORMATION</v>
      </c>
      <c r="F80" t="s">
        <v>437</v>
      </c>
      <c r="G80" t="s">
        <v>116</v>
      </c>
    </row>
    <row r="81" spans="1:7" x14ac:dyDescent="0.25">
      <c r="A81" t="s">
        <v>548</v>
      </c>
      <c r="B81" t="s">
        <v>120</v>
      </c>
      <c r="C81">
        <v>999</v>
      </c>
      <c r="D81" t="s">
        <v>127</v>
      </c>
      <c r="E81" t="str">
        <f>VLOOKUP(A81,EraLookup!A105:B243,2)</f>
        <v>ERA_INFORMATION</v>
      </c>
      <c r="F81" t="s">
        <v>437</v>
      </c>
      <c r="G81" t="s">
        <v>116</v>
      </c>
    </row>
    <row r="82" spans="1:7" x14ac:dyDescent="0.25">
      <c r="A82" t="s">
        <v>486</v>
      </c>
      <c r="B82" t="s">
        <v>289</v>
      </c>
      <c r="C82">
        <v>1800</v>
      </c>
      <c r="D82" t="s">
        <v>98</v>
      </c>
      <c r="E82" t="str">
        <f>VLOOKUP(A82,EraLookup!A19:B157,2)</f>
        <v>ERA_INFORMATION</v>
      </c>
      <c r="F82" t="s">
        <v>437</v>
      </c>
      <c r="G82" t="s">
        <v>129</v>
      </c>
    </row>
    <row r="83" spans="1:7" x14ac:dyDescent="0.25">
      <c r="A83" t="s">
        <v>453</v>
      </c>
      <c r="B83" t="s">
        <v>386</v>
      </c>
      <c r="C83">
        <v>0</v>
      </c>
      <c r="D83" t="s">
        <v>98</v>
      </c>
      <c r="E83" t="str">
        <f>VLOOKUP(A83,EraLookup!A32:B170,2)</f>
        <v>ERA_MEDIEVAL</v>
      </c>
      <c r="F83" t="s">
        <v>437</v>
      </c>
      <c r="G83" t="s">
        <v>603</v>
      </c>
    </row>
    <row r="84" spans="1:7" x14ac:dyDescent="0.25">
      <c r="A84" t="s">
        <v>510</v>
      </c>
      <c r="B84" t="s">
        <v>230</v>
      </c>
      <c r="C84">
        <v>0</v>
      </c>
      <c r="D84" t="s">
        <v>98</v>
      </c>
      <c r="E84" t="str">
        <f>VLOOKUP(A84,EraLookup!A59:B197,2)</f>
        <v>ERA_MEDIEVAL</v>
      </c>
      <c r="F84" t="s">
        <v>437</v>
      </c>
      <c r="G84" t="s">
        <v>228</v>
      </c>
    </row>
    <row r="85" spans="1:7" x14ac:dyDescent="0.25">
      <c r="A85" t="s">
        <v>509</v>
      </c>
      <c r="B85" t="s">
        <v>232</v>
      </c>
      <c r="C85">
        <v>0</v>
      </c>
      <c r="D85" t="s">
        <v>98</v>
      </c>
      <c r="E85" t="str">
        <f>VLOOKUP(A85,EraLookup!A85:B223,2)</f>
        <v>ERA_MEDIEVAL</v>
      </c>
      <c r="F85" t="s">
        <v>437</v>
      </c>
      <c r="G85" t="s">
        <v>600</v>
      </c>
    </row>
    <row r="86" spans="1:7" x14ac:dyDescent="0.25">
      <c r="A86" t="s">
        <v>504</v>
      </c>
      <c r="B86" t="s">
        <v>242</v>
      </c>
      <c r="C86">
        <v>0</v>
      </c>
      <c r="D86" t="s">
        <v>98</v>
      </c>
      <c r="E86" t="str">
        <f>VLOOKUP(A86,EraLookup!A87:B225,2)</f>
        <v>ERA_MEDIEVAL</v>
      </c>
      <c r="F86" t="s">
        <v>437</v>
      </c>
      <c r="G86" t="s">
        <v>600</v>
      </c>
    </row>
    <row r="87" spans="1:7" x14ac:dyDescent="0.25">
      <c r="A87" t="s">
        <v>506</v>
      </c>
      <c r="B87" t="s">
        <v>238</v>
      </c>
      <c r="C87">
        <v>0</v>
      </c>
      <c r="D87" t="s">
        <v>98</v>
      </c>
      <c r="E87" t="str">
        <f>VLOOKUP(A87,EraLookup!A108:B246,2)</f>
        <v>ERA_MEDIEVAL</v>
      </c>
      <c r="F87" t="s">
        <v>437</v>
      </c>
      <c r="G87" t="s">
        <v>122</v>
      </c>
    </row>
    <row r="88" spans="1:7" x14ac:dyDescent="0.25">
      <c r="A88" t="s">
        <v>584</v>
      </c>
      <c r="B88" t="s">
        <v>590</v>
      </c>
      <c r="C88">
        <v>0</v>
      </c>
      <c r="D88" t="s">
        <v>98</v>
      </c>
      <c r="E88" t="str">
        <f>VLOOKUP(A88,EraLookup!A120:B258,2)</f>
        <v>ERA_MEDIEVAL</v>
      </c>
      <c r="F88" t="s">
        <v>437</v>
      </c>
    </row>
    <row r="89" spans="1:7" x14ac:dyDescent="0.25">
      <c r="A89" t="s">
        <v>19</v>
      </c>
      <c r="B89" t="s">
        <v>561</v>
      </c>
      <c r="C89">
        <v>20</v>
      </c>
      <c r="D89" t="s">
        <v>98</v>
      </c>
      <c r="E89" t="str">
        <f>VLOOKUP(A89,EraLookup!A115:B253,2)</f>
        <v>ERA_MEDIEVAL</v>
      </c>
      <c r="F89" t="s">
        <v>437</v>
      </c>
      <c r="G89" t="s">
        <v>595</v>
      </c>
    </row>
    <row r="90" spans="1:7" x14ac:dyDescent="0.25">
      <c r="A90" t="s">
        <v>505</v>
      </c>
      <c r="B90" t="s">
        <v>240</v>
      </c>
      <c r="C90">
        <v>60</v>
      </c>
      <c r="D90" t="s">
        <v>98</v>
      </c>
      <c r="E90" t="str">
        <f>VLOOKUP(A90,EraLookup!A51:B189,2)</f>
        <v>ERA_MEDIEVAL</v>
      </c>
      <c r="F90" t="s">
        <v>437</v>
      </c>
      <c r="G90" t="s">
        <v>595</v>
      </c>
    </row>
    <row r="91" spans="1:7" x14ac:dyDescent="0.25">
      <c r="A91" t="s">
        <v>508</v>
      </c>
      <c r="B91" t="s">
        <v>235</v>
      </c>
      <c r="C91">
        <v>60</v>
      </c>
      <c r="D91" t="s">
        <v>104</v>
      </c>
      <c r="E91" t="str">
        <f>VLOOKUP(A91,EraLookup!A69:B207,2)</f>
        <v>ERA_MEDIEVAL</v>
      </c>
      <c r="F91" t="s">
        <v>437</v>
      </c>
    </row>
    <row r="92" spans="1:7" x14ac:dyDescent="0.25">
      <c r="A92" t="s">
        <v>460</v>
      </c>
      <c r="B92" t="s">
        <v>368</v>
      </c>
      <c r="C92">
        <v>120</v>
      </c>
      <c r="D92" t="s">
        <v>98</v>
      </c>
      <c r="E92" t="str">
        <f>VLOOKUP(A92,EraLookup!A12:B150,2)</f>
        <v>ERA_MEDIEVAL</v>
      </c>
      <c r="F92" t="s">
        <v>437</v>
      </c>
      <c r="G92" t="s">
        <v>366</v>
      </c>
    </row>
    <row r="93" spans="1:7" x14ac:dyDescent="0.25">
      <c r="A93" t="s">
        <v>454</v>
      </c>
      <c r="B93" t="s">
        <v>383</v>
      </c>
      <c r="C93">
        <v>120</v>
      </c>
      <c r="D93" t="s">
        <v>98</v>
      </c>
      <c r="E93" t="str">
        <f>VLOOKUP(A93,EraLookup!A16:B154,2)</f>
        <v>ERA_MEDIEVAL</v>
      </c>
      <c r="F93" t="s">
        <v>437</v>
      </c>
      <c r="G93" t="s">
        <v>595</v>
      </c>
    </row>
    <row r="94" spans="1:7" x14ac:dyDescent="0.25">
      <c r="A94" t="s">
        <v>459</v>
      </c>
      <c r="B94" t="s">
        <v>371</v>
      </c>
      <c r="C94">
        <v>120</v>
      </c>
      <c r="D94" t="s">
        <v>98</v>
      </c>
      <c r="E94" t="str">
        <f>VLOOKUP(A94,EraLookup!A20:B158,2)</f>
        <v>ERA_MEDIEVAL</v>
      </c>
      <c r="F94" t="s">
        <v>437</v>
      </c>
      <c r="G94" t="s">
        <v>370</v>
      </c>
    </row>
    <row r="95" spans="1:7" x14ac:dyDescent="0.25">
      <c r="A95" t="s">
        <v>456</v>
      </c>
      <c r="B95" t="s">
        <v>380</v>
      </c>
      <c r="C95">
        <v>130</v>
      </c>
      <c r="D95" t="s">
        <v>334</v>
      </c>
      <c r="E95" t="str">
        <f>VLOOKUP(A95,EraLookup!A3:B141,2)</f>
        <v>ERA_MEDIEVAL</v>
      </c>
      <c r="F95" t="s">
        <v>437</v>
      </c>
      <c r="G95" t="s">
        <v>379</v>
      </c>
    </row>
    <row r="96" spans="1:7" x14ac:dyDescent="0.25">
      <c r="A96" t="s">
        <v>95</v>
      </c>
      <c r="B96" t="s">
        <v>106</v>
      </c>
      <c r="C96">
        <v>170</v>
      </c>
      <c r="D96" t="s">
        <v>98</v>
      </c>
      <c r="E96" t="str">
        <f>VLOOKUP(A96,EraLookup!A131:B269,2)</f>
        <v>ERA_MEDIEVAL</v>
      </c>
      <c r="F96" t="s">
        <v>437</v>
      </c>
    </row>
    <row r="97" spans="1:7" x14ac:dyDescent="0.25">
      <c r="A97" t="s">
        <v>507</v>
      </c>
      <c r="B97" t="s">
        <v>236</v>
      </c>
      <c r="C97">
        <v>180</v>
      </c>
      <c r="D97" t="s">
        <v>98</v>
      </c>
      <c r="E97" t="str">
        <f>VLOOKUP(A97,EraLookup!A80:B218,2)</f>
        <v>ERA_MEDIEVAL</v>
      </c>
      <c r="F97" t="s">
        <v>437</v>
      </c>
      <c r="G97" t="s">
        <v>129</v>
      </c>
    </row>
    <row r="98" spans="1:7" x14ac:dyDescent="0.25">
      <c r="A98" t="s">
        <v>21</v>
      </c>
      <c r="B98" t="s">
        <v>576</v>
      </c>
      <c r="C98">
        <v>180</v>
      </c>
      <c r="D98" t="s">
        <v>98</v>
      </c>
      <c r="E98" t="str">
        <f>VLOOKUP(A98,EraLookup!A126:B264,2)</f>
        <v>ERA_MEDIEVAL</v>
      </c>
      <c r="F98" t="s">
        <v>437</v>
      </c>
    </row>
    <row r="99" spans="1:7" x14ac:dyDescent="0.25">
      <c r="A99" t="s">
        <v>24</v>
      </c>
      <c r="B99" t="s">
        <v>572</v>
      </c>
      <c r="C99">
        <v>180</v>
      </c>
      <c r="D99" t="s">
        <v>98</v>
      </c>
      <c r="E99" t="str">
        <f>VLOOKUP(A99,EraLookup!A130:B268,2)</f>
        <v>ERA_MEDIEVAL</v>
      </c>
      <c r="F99" t="s">
        <v>437</v>
      </c>
    </row>
    <row r="100" spans="1:7" x14ac:dyDescent="0.25">
      <c r="A100" t="s">
        <v>457</v>
      </c>
      <c r="B100" t="s">
        <v>378</v>
      </c>
      <c r="C100">
        <v>240</v>
      </c>
      <c r="D100" t="s">
        <v>98</v>
      </c>
      <c r="E100" t="str">
        <f>VLOOKUP(A100,EraLookup!A25:B163,2)</f>
        <v>ERA_MEDIEVAL</v>
      </c>
      <c r="F100" t="s">
        <v>437</v>
      </c>
      <c r="G100" t="s">
        <v>596</v>
      </c>
    </row>
    <row r="101" spans="1:7" x14ac:dyDescent="0.25">
      <c r="A101" t="s">
        <v>458</v>
      </c>
      <c r="B101" t="s">
        <v>374</v>
      </c>
      <c r="C101">
        <v>360</v>
      </c>
      <c r="D101" t="s">
        <v>98</v>
      </c>
      <c r="E101" t="str">
        <f>VLOOKUP(A101,EraLookup!A23:B161,2)</f>
        <v>ERA_MEDIEVAL</v>
      </c>
      <c r="F101" t="s">
        <v>437</v>
      </c>
      <c r="G101" t="s">
        <v>372</v>
      </c>
    </row>
    <row r="102" spans="1:7" x14ac:dyDescent="0.25">
      <c r="A102" t="s">
        <v>475</v>
      </c>
      <c r="B102" t="s">
        <v>321</v>
      </c>
      <c r="C102">
        <v>0</v>
      </c>
      <c r="D102" t="s">
        <v>98</v>
      </c>
      <c r="E102" t="str">
        <f>VLOOKUP(A102,EraLookup!A22:B160,2)</f>
        <v>ERA_MODERN</v>
      </c>
      <c r="F102" t="s">
        <v>437</v>
      </c>
      <c r="G102" t="s">
        <v>122</v>
      </c>
    </row>
    <row r="103" spans="1:7" x14ac:dyDescent="0.25">
      <c r="A103" t="s">
        <v>474</v>
      </c>
      <c r="B103" t="s">
        <v>326</v>
      </c>
      <c r="C103">
        <v>0</v>
      </c>
      <c r="D103" t="s">
        <v>98</v>
      </c>
      <c r="E103" t="str">
        <f>VLOOKUP(A103,EraLookup!A28:B166,2)</f>
        <v>ERA_MODERN</v>
      </c>
      <c r="F103" t="s">
        <v>437</v>
      </c>
      <c r="G103" t="s">
        <v>600</v>
      </c>
    </row>
    <row r="104" spans="1:7" x14ac:dyDescent="0.25">
      <c r="A104" t="s">
        <v>533</v>
      </c>
      <c r="B104" t="s">
        <v>168</v>
      </c>
      <c r="C104">
        <v>0</v>
      </c>
      <c r="D104" t="s">
        <v>98</v>
      </c>
      <c r="E104" t="str">
        <f>VLOOKUP(A104,EraLookup!A61:B199,2)</f>
        <v>ERA_MODERN</v>
      </c>
      <c r="F104" t="s">
        <v>437</v>
      </c>
      <c r="G104" t="s">
        <v>122</v>
      </c>
    </row>
    <row r="105" spans="1:7" x14ac:dyDescent="0.25">
      <c r="A105" t="s">
        <v>534</v>
      </c>
      <c r="B105" t="s">
        <v>165</v>
      </c>
      <c r="C105">
        <v>0</v>
      </c>
      <c r="D105" t="s">
        <v>98</v>
      </c>
      <c r="E105" t="str">
        <f>VLOOKUP(A105,EraLookup!A63:B201,2)</f>
        <v>ERA_MODERN</v>
      </c>
      <c r="F105" t="s">
        <v>437</v>
      </c>
      <c r="G105" t="s">
        <v>600</v>
      </c>
    </row>
    <row r="106" spans="1:7" x14ac:dyDescent="0.25">
      <c r="A106" t="s">
        <v>532</v>
      </c>
      <c r="B106" t="s">
        <v>172</v>
      </c>
      <c r="C106">
        <v>0</v>
      </c>
      <c r="D106" t="s">
        <v>101</v>
      </c>
      <c r="E106" t="str">
        <f>VLOOKUP(A106,EraLookup!A93:B231,2)</f>
        <v>ERA_MODERN</v>
      </c>
      <c r="F106" t="s">
        <v>437</v>
      </c>
      <c r="G106" t="s">
        <v>600</v>
      </c>
    </row>
    <row r="107" spans="1:7" x14ac:dyDescent="0.25">
      <c r="A107" t="s">
        <v>530</v>
      </c>
      <c r="B107" t="s">
        <v>599</v>
      </c>
      <c r="C107">
        <v>0</v>
      </c>
      <c r="D107" t="s">
        <v>98</v>
      </c>
      <c r="E107" t="str">
        <f>VLOOKUP(A107,EraLookup!A107:B245,2)</f>
        <v>ERA_MODERN</v>
      </c>
      <c r="F107" t="s">
        <v>437</v>
      </c>
      <c r="G107" t="s">
        <v>600</v>
      </c>
    </row>
    <row r="108" spans="1:7" x14ac:dyDescent="0.25">
      <c r="A108" t="s">
        <v>30</v>
      </c>
      <c r="B108" t="s">
        <v>559</v>
      </c>
      <c r="C108">
        <v>0</v>
      </c>
      <c r="D108" t="s">
        <v>98</v>
      </c>
      <c r="E108" t="str">
        <f>VLOOKUP(A108,EraLookup!A113:B251,2)</f>
        <v>ERA_MODERN</v>
      </c>
      <c r="F108" t="s">
        <v>437</v>
      </c>
    </row>
    <row r="109" spans="1:7" x14ac:dyDescent="0.25">
      <c r="A109" t="s">
        <v>581</v>
      </c>
      <c r="B109" t="s">
        <v>587</v>
      </c>
      <c r="C109">
        <v>0</v>
      </c>
      <c r="D109" t="s">
        <v>98</v>
      </c>
      <c r="E109" t="str">
        <f>VLOOKUP(A109,EraLookup!A116:B254,2)</f>
        <v>ERA_MODERN</v>
      </c>
      <c r="F109" t="s">
        <v>437</v>
      </c>
    </row>
    <row r="110" spans="1:7" x14ac:dyDescent="0.25">
      <c r="A110" t="s">
        <v>585</v>
      </c>
      <c r="B110" t="s">
        <v>591</v>
      </c>
      <c r="C110">
        <v>0</v>
      </c>
      <c r="D110" t="s">
        <v>98</v>
      </c>
      <c r="E110" t="str">
        <f>VLOOKUP(A110,EraLookup!A121:B259,2)</f>
        <v>ERA_MODERN</v>
      </c>
      <c r="F110" t="s">
        <v>437</v>
      </c>
    </row>
    <row r="111" spans="1:7" x14ac:dyDescent="0.25">
      <c r="A111" t="s">
        <v>473</v>
      </c>
      <c r="B111" t="s">
        <v>329</v>
      </c>
      <c r="C111">
        <v>108</v>
      </c>
      <c r="D111" t="s">
        <v>98</v>
      </c>
      <c r="E111" t="str">
        <f>VLOOKUP(A111,EraLookup!A7:B145,2)</f>
        <v>ERA_MODERN</v>
      </c>
      <c r="F111" t="s">
        <v>437</v>
      </c>
      <c r="G111" t="s">
        <v>608</v>
      </c>
    </row>
    <row r="112" spans="1:7" x14ac:dyDescent="0.25">
      <c r="A112" t="s">
        <v>29</v>
      </c>
      <c r="B112" t="s">
        <v>578</v>
      </c>
      <c r="C112">
        <v>430</v>
      </c>
      <c r="D112" t="s">
        <v>98</v>
      </c>
      <c r="E112" t="str">
        <f>VLOOKUP(A112,EraLookup!A124:B262,2)</f>
        <v>ERA_MODERN</v>
      </c>
      <c r="F112" t="s">
        <v>437</v>
      </c>
    </row>
    <row r="113" spans="1:7" x14ac:dyDescent="0.25">
      <c r="A113" t="s">
        <v>529</v>
      </c>
      <c r="B113" t="s">
        <v>182</v>
      </c>
      <c r="C113">
        <v>480</v>
      </c>
      <c r="D113" t="s">
        <v>98</v>
      </c>
      <c r="E113" t="str">
        <f>VLOOKUP(A113,EraLookup!A94:B232,2)</f>
        <v>ERA_MODERN</v>
      </c>
      <c r="F113" t="s">
        <v>437</v>
      </c>
      <c r="G113" t="s">
        <v>180</v>
      </c>
    </row>
    <row r="114" spans="1:7" x14ac:dyDescent="0.25">
      <c r="A114" t="s">
        <v>33</v>
      </c>
      <c r="B114" t="s">
        <v>567</v>
      </c>
      <c r="C114">
        <v>480</v>
      </c>
      <c r="D114" t="s">
        <v>98</v>
      </c>
      <c r="E114" t="str">
        <f>VLOOKUP(A114,EraLookup!A138:B276,2)</f>
        <v>ERA_MODERN</v>
      </c>
      <c r="F114" t="s">
        <v>437</v>
      </c>
    </row>
    <row r="115" spans="1:7" x14ac:dyDescent="0.25">
      <c r="A115" t="s">
        <v>477</v>
      </c>
      <c r="B115" t="s">
        <v>315</v>
      </c>
      <c r="C115">
        <v>580</v>
      </c>
      <c r="D115" t="s">
        <v>98</v>
      </c>
      <c r="E115" t="str">
        <f>VLOOKUP(A115,EraLookup!A33:B171,2)</f>
        <v>ERA_MODERN</v>
      </c>
      <c r="F115" t="s">
        <v>437</v>
      </c>
      <c r="G115" t="s">
        <v>134</v>
      </c>
    </row>
    <row r="116" spans="1:7" x14ac:dyDescent="0.25">
      <c r="A116" t="s">
        <v>478</v>
      </c>
      <c r="B116" t="s">
        <v>312</v>
      </c>
      <c r="C116">
        <v>600</v>
      </c>
      <c r="D116" t="s">
        <v>98</v>
      </c>
      <c r="E116" t="str">
        <f>VLOOKUP(A116,EraLookup!A44:B182,2)</f>
        <v>ERA_MODERN</v>
      </c>
      <c r="F116" t="s">
        <v>437</v>
      </c>
      <c r="G116" t="s">
        <v>608</v>
      </c>
    </row>
    <row r="117" spans="1:7" x14ac:dyDescent="0.25">
      <c r="A117" t="s">
        <v>480</v>
      </c>
      <c r="B117" t="s">
        <v>307</v>
      </c>
      <c r="C117">
        <f>390*2</f>
        <v>780</v>
      </c>
      <c r="D117" t="s">
        <v>98</v>
      </c>
      <c r="E117" t="str">
        <f>VLOOKUP(A117,EraLookup!A4:B142,2)</f>
        <v>ERA_MODERN</v>
      </c>
      <c r="F117" t="s">
        <v>437</v>
      </c>
      <c r="G117" t="s">
        <v>608</v>
      </c>
    </row>
    <row r="118" spans="1:7" x14ac:dyDescent="0.25">
      <c r="A118" t="s">
        <v>531</v>
      </c>
      <c r="B118" t="s">
        <v>174</v>
      </c>
      <c r="C118">
        <v>840</v>
      </c>
      <c r="D118" t="s">
        <v>98</v>
      </c>
      <c r="E118" t="str">
        <f>VLOOKUP(A118,EraLookup!A70:B208,2)</f>
        <v>ERA_MODERN</v>
      </c>
      <c r="F118" t="s">
        <v>437</v>
      </c>
      <c r="G118" t="s">
        <v>129</v>
      </c>
    </row>
    <row r="119" spans="1:7" x14ac:dyDescent="0.25">
      <c r="A119" t="s">
        <v>479</v>
      </c>
      <c r="B119" t="s">
        <v>310</v>
      </c>
      <c r="C119">
        <v>1070</v>
      </c>
      <c r="D119" t="s">
        <v>98</v>
      </c>
      <c r="E119" t="str">
        <f>VLOOKUP(A119,EraLookup!A47:B185,2)</f>
        <v>ERA_MODERN</v>
      </c>
      <c r="F119" t="s">
        <v>437</v>
      </c>
      <c r="G119" t="s">
        <v>606</v>
      </c>
    </row>
    <row r="120" spans="1:7" x14ac:dyDescent="0.25">
      <c r="A120" t="s">
        <v>528</v>
      </c>
      <c r="B120" t="s">
        <v>185</v>
      </c>
      <c r="C120">
        <v>1240</v>
      </c>
      <c r="D120" t="s">
        <v>98</v>
      </c>
      <c r="E120" t="str">
        <f>VLOOKUP(A120,EraLookup!A72:B210,2)</f>
        <v>ERA_MODERN</v>
      </c>
      <c r="F120" t="s">
        <v>437</v>
      </c>
      <c r="G120" t="s">
        <v>183</v>
      </c>
    </row>
    <row r="121" spans="1:7" x14ac:dyDescent="0.25">
      <c r="A121" t="s">
        <v>476</v>
      </c>
      <c r="B121" t="s">
        <v>319</v>
      </c>
      <c r="C121">
        <v>1400</v>
      </c>
      <c r="D121" t="s">
        <v>98</v>
      </c>
      <c r="E121" t="str">
        <f>VLOOKUP(A121,EraLookup!A1:B139,2)</f>
        <v>ERA_MODERN</v>
      </c>
      <c r="F121" t="s">
        <v>437</v>
      </c>
      <c r="G121" t="s">
        <v>607</v>
      </c>
    </row>
    <row r="122" spans="1:7" x14ac:dyDescent="0.25">
      <c r="A122" t="s">
        <v>27</v>
      </c>
      <c r="B122" t="s">
        <v>570</v>
      </c>
      <c r="C122">
        <v>1600</v>
      </c>
      <c r="D122" t="s">
        <v>101</v>
      </c>
      <c r="E122" t="str">
        <f>VLOOKUP(A122,EraLookup!A133:B271,2)</f>
        <v>ERA_MODERN</v>
      </c>
      <c r="F122" t="s">
        <v>437</v>
      </c>
    </row>
    <row r="123" spans="1:7" x14ac:dyDescent="0.25">
      <c r="A123" t="s">
        <v>463</v>
      </c>
      <c r="B123" t="s">
        <v>360</v>
      </c>
      <c r="C123">
        <v>0</v>
      </c>
      <c r="D123" t="s">
        <v>98</v>
      </c>
      <c r="E123" t="str">
        <f>VLOOKUP(A123,EraLookup!A11:B149,2)</f>
        <v>ERA_RENAISSANCE</v>
      </c>
      <c r="F123" t="s">
        <v>437</v>
      </c>
      <c r="G123" t="s">
        <v>344</v>
      </c>
    </row>
    <row r="124" spans="1:7" x14ac:dyDescent="0.25">
      <c r="A124" t="s">
        <v>464</v>
      </c>
      <c r="B124" t="s">
        <v>356</v>
      </c>
      <c r="C124">
        <v>0</v>
      </c>
      <c r="D124" t="s">
        <v>98</v>
      </c>
      <c r="E124" t="str">
        <f>VLOOKUP(A124,EraLookup!A39:B177,2)</f>
        <v>ERA_RENAISSANCE</v>
      </c>
      <c r="F124" t="s">
        <v>437</v>
      </c>
      <c r="G124" t="s">
        <v>122</v>
      </c>
    </row>
    <row r="125" spans="1:7" x14ac:dyDescent="0.25">
      <c r="A125" t="s">
        <v>466</v>
      </c>
      <c r="B125" t="s">
        <v>352</v>
      </c>
      <c r="C125">
        <v>0</v>
      </c>
      <c r="D125" t="s">
        <v>127</v>
      </c>
      <c r="E125" t="str">
        <f>VLOOKUP(A125,EraLookup!A45:B183,2)</f>
        <v>ERA_RENAISSANCE</v>
      </c>
      <c r="F125" t="s">
        <v>437</v>
      </c>
      <c r="G125" t="s">
        <v>350</v>
      </c>
    </row>
    <row r="126" spans="1:7" x14ac:dyDescent="0.25">
      <c r="A126" t="s">
        <v>517</v>
      </c>
      <c r="B126" t="s">
        <v>612</v>
      </c>
      <c r="C126">
        <v>0</v>
      </c>
      <c r="D126" t="s">
        <v>98</v>
      </c>
      <c r="E126" t="str">
        <f>VLOOKUP(A126,EraLookup!A54:B192,2)</f>
        <v>ERA_RENAISSANCE</v>
      </c>
      <c r="F126" t="s">
        <v>437</v>
      </c>
      <c r="G126" t="s">
        <v>600</v>
      </c>
    </row>
    <row r="127" spans="1:7" x14ac:dyDescent="0.25">
      <c r="A127" t="s">
        <v>513</v>
      </c>
      <c r="B127" t="s">
        <v>222</v>
      </c>
      <c r="C127">
        <v>0</v>
      </c>
      <c r="D127" t="s">
        <v>98</v>
      </c>
      <c r="E127" t="str">
        <f>VLOOKUP(A127,EraLookup!A56:B194,2)</f>
        <v>ERA_RENAISSANCE</v>
      </c>
      <c r="F127" t="s">
        <v>437</v>
      </c>
      <c r="G127" t="s">
        <v>122</v>
      </c>
    </row>
    <row r="128" spans="1:7" x14ac:dyDescent="0.25">
      <c r="A128" t="s">
        <v>516</v>
      </c>
      <c r="B128" t="s">
        <v>215</v>
      </c>
      <c r="C128">
        <v>0</v>
      </c>
      <c r="D128" t="s">
        <v>98</v>
      </c>
      <c r="E128" t="str">
        <f>VLOOKUP(A128,EraLookup!A104:B242,2)</f>
        <v>ERA_RENAISSANCE</v>
      </c>
      <c r="F128" t="s">
        <v>437</v>
      </c>
      <c r="G128" t="s">
        <v>600</v>
      </c>
    </row>
    <row r="129" spans="1:7" x14ac:dyDescent="0.25">
      <c r="A129" t="s">
        <v>23</v>
      </c>
      <c r="B129" t="s">
        <v>560</v>
      </c>
      <c r="C129">
        <v>0</v>
      </c>
      <c r="D129" t="s">
        <v>98</v>
      </c>
      <c r="E129" t="str">
        <f>VLOOKUP(A129,EraLookup!A114:B252,2)</f>
        <v>ERA_RENAISSANCE</v>
      </c>
      <c r="F129" t="s">
        <v>437</v>
      </c>
    </row>
    <row r="130" spans="1:7" x14ac:dyDescent="0.25">
      <c r="A130" t="s">
        <v>512</v>
      </c>
      <c r="B130" t="s">
        <v>224</v>
      </c>
      <c r="C130">
        <v>20</v>
      </c>
      <c r="D130" t="s">
        <v>98</v>
      </c>
      <c r="E130" t="str">
        <f>VLOOKUP(A130,EraLookup!A82:B220,2)</f>
        <v>ERA_RENAISSANCE</v>
      </c>
      <c r="F130" t="s">
        <v>437</v>
      </c>
      <c r="G130" t="s">
        <v>112</v>
      </c>
    </row>
    <row r="131" spans="1:7" x14ac:dyDescent="0.25">
      <c r="A131" t="s">
        <v>511</v>
      </c>
      <c r="B131" t="s">
        <v>604</v>
      </c>
      <c r="C131">
        <v>54</v>
      </c>
      <c r="D131" t="s">
        <v>98</v>
      </c>
      <c r="E131" t="str">
        <f>VLOOKUP(A131,EraLookup!A58:B196,2)</f>
        <v>ERA_RENAISSANCE</v>
      </c>
      <c r="F131" t="s">
        <v>437</v>
      </c>
      <c r="G131" t="s">
        <v>605</v>
      </c>
    </row>
    <row r="132" spans="1:7" x14ac:dyDescent="0.25">
      <c r="A132" t="s">
        <v>465</v>
      </c>
      <c r="B132" t="s">
        <v>353</v>
      </c>
      <c r="C132">
        <v>60</v>
      </c>
      <c r="D132" t="s">
        <v>103</v>
      </c>
      <c r="E132" t="str">
        <f>VLOOKUP(A132,EraLookup!A24:B162,2)</f>
        <v>ERA_RENAISSANCE</v>
      </c>
      <c r="F132" t="s">
        <v>437</v>
      </c>
    </row>
    <row r="133" spans="1:7" x14ac:dyDescent="0.25">
      <c r="A133" t="s">
        <v>518</v>
      </c>
      <c r="B133" t="s">
        <v>613</v>
      </c>
      <c r="C133">
        <v>180</v>
      </c>
      <c r="D133" t="s">
        <v>98</v>
      </c>
      <c r="E133" t="str">
        <f>VLOOKUP(A133,EraLookup!A84:B222,2)</f>
        <v>ERA_RENAISSANCE</v>
      </c>
      <c r="F133" t="s">
        <v>437</v>
      </c>
      <c r="G133" t="s">
        <v>608</v>
      </c>
    </row>
    <row r="134" spans="1:7" x14ac:dyDescent="0.25">
      <c r="A134" t="s">
        <v>514</v>
      </c>
      <c r="B134" t="s">
        <v>219</v>
      </c>
      <c r="C134">
        <v>195</v>
      </c>
      <c r="D134" t="s">
        <v>98</v>
      </c>
      <c r="E134" t="str">
        <f>VLOOKUP(A134,EraLookup!A74:B212,2)</f>
        <v>ERA_RENAISSANCE</v>
      </c>
      <c r="F134" t="s">
        <v>437</v>
      </c>
      <c r="G134" t="s">
        <v>134</v>
      </c>
    </row>
    <row r="135" spans="1:7" x14ac:dyDescent="0.25">
      <c r="A135" t="s">
        <v>462</v>
      </c>
      <c r="B135" t="s">
        <v>362</v>
      </c>
      <c r="C135">
        <v>240</v>
      </c>
      <c r="D135" t="s">
        <v>102</v>
      </c>
      <c r="E135" t="str">
        <f>VLOOKUP(A135,EraLookup!A21:B159,2)</f>
        <v>ERA_RENAISSANCE</v>
      </c>
      <c r="F135" t="s">
        <v>437</v>
      </c>
    </row>
    <row r="136" spans="1:7" x14ac:dyDescent="0.25">
      <c r="A136" t="s">
        <v>20</v>
      </c>
      <c r="B136" t="s">
        <v>571</v>
      </c>
      <c r="C136">
        <v>240</v>
      </c>
      <c r="D136" t="s">
        <v>98</v>
      </c>
      <c r="E136" t="str">
        <f>VLOOKUP(A136,EraLookup!A132:B270,2)</f>
        <v>ERA_RENAISSANCE</v>
      </c>
      <c r="F136" t="s">
        <v>437</v>
      </c>
    </row>
    <row r="137" spans="1:7" x14ac:dyDescent="0.25">
      <c r="A137" t="s">
        <v>519</v>
      </c>
      <c r="B137" t="s">
        <v>610</v>
      </c>
      <c r="C137">
        <v>280</v>
      </c>
      <c r="D137" t="s">
        <v>98</v>
      </c>
      <c r="E137" t="str">
        <f>VLOOKUP(A137,EraLookup!A103:B241,2)</f>
        <v>ERA_RENAISSANCE</v>
      </c>
      <c r="F137" t="s">
        <v>437</v>
      </c>
      <c r="G137" t="s">
        <v>608</v>
      </c>
    </row>
    <row r="138" spans="1:7" x14ac:dyDescent="0.25">
      <c r="A138" t="s">
        <v>22</v>
      </c>
      <c r="B138" t="s">
        <v>577</v>
      </c>
      <c r="C138">
        <v>280</v>
      </c>
      <c r="D138" t="s">
        <v>98</v>
      </c>
      <c r="E138" t="str">
        <f>VLOOKUP(A138,EraLookup!A125:B263,2)</f>
        <v>ERA_RENAISSANCE</v>
      </c>
      <c r="F138" t="s">
        <v>437</v>
      </c>
    </row>
    <row r="139" spans="1:7" x14ac:dyDescent="0.25">
      <c r="A139" t="s">
        <v>515</v>
      </c>
      <c r="B139" t="s">
        <v>611</v>
      </c>
      <c r="C139">
        <f>250+90</f>
        <v>340</v>
      </c>
      <c r="D139" t="s">
        <v>98</v>
      </c>
      <c r="E139" t="str">
        <f>VLOOKUP(A139,EraLookup!A92:B230,2)</f>
        <v>ERA_RENAISSANCE</v>
      </c>
      <c r="F139" t="s">
        <v>437</v>
      </c>
      <c r="G139" t="s">
        <v>608</v>
      </c>
    </row>
    <row r="140" spans="1:7" x14ac:dyDescent="0.25">
      <c r="A140" t="s">
        <v>461</v>
      </c>
      <c r="B140" t="s">
        <v>364</v>
      </c>
      <c r="C140">
        <v>480</v>
      </c>
      <c r="D140" t="s">
        <v>98</v>
      </c>
      <c r="E140" t="str">
        <f>VLOOKUP(A140,EraLookup!A15:B153,2)</f>
        <v>ERA_RENAISSANCE</v>
      </c>
      <c r="F140" t="s">
        <v>437</v>
      </c>
      <c r="G140" t="s">
        <v>363</v>
      </c>
    </row>
  </sheetData>
  <autoFilter ref="A1:G140" xr:uid="{003C87AF-0CD5-4083-A8D3-72F2EA12B1CD}">
    <sortState ref="A2:G140">
      <sortCondition ref="E2:E140"/>
      <sortCondition ref="C2:C140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CD1-5C2B-450B-8B98-E43CFCDB2298}">
  <dimension ref="A1:C241"/>
  <sheetViews>
    <sheetView tabSelected="1" topLeftCell="A109" workbookViewId="0">
      <selection activeCell="A124" sqref="A124:XFD124"/>
    </sheetView>
  </sheetViews>
  <sheetFormatPr defaultRowHeight="15" x14ac:dyDescent="0.25"/>
  <cols>
    <col min="1" max="1" width="35" bestFit="1" customWidth="1"/>
    <col min="2" max="2" width="35.5703125" bestFit="1" customWidth="1"/>
  </cols>
  <sheetData>
    <row r="1" spans="1:3" x14ac:dyDescent="0.25">
      <c r="A1" t="s">
        <v>554</v>
      </c>
      <c r="B1" t="s">
        <v>555</v>
      </c>
      <c r="C1" t="s">
        <v>556</v>
      </c>
    </row>
    <row r="2" spans="1:3" x14ac:dyDescent="0.25">
      <c r="A2" t="s">
        <v>476</v>
      </c>
      <c r="B2" t="s">
        <v>318</v>
      </c>
      <c r="C2" t="s">
        <v>557</v>
      </c>
    </row>
    <row r="3" spans="1:3" x14ac:dyDescent="0.25">
      <c r="A3" t="s">
        <v>467</v>
      </c>
      <c r="B3" t="s">
        <v>348</v>
      </c>
      <c r="C3" t="s">
        <v>557</v>
      </c>
    </row>
    <row r="4" spans="1:3" x14ac:dyDescent="0.25">
      <c r="A4" t="s">
        <v>456</v>
      </c>
      <c r="B4" t="s">
        <v>357</v>
      </c>
      <c r="C4" t="s">
        <v>557</v>
      </c>
    </row>
    <row r="5" spans="1:3" x14ac:dyDescent="0.25">
      <c r="A5" t="s">
        <v>480</v>
      </c>
      <c r="B5" t="s">
        <v>306</v>
      </c>
      <c r="C5" t="s">
        <v>557</v>
      </c>
    </row>
    <row r="6" spans="1:3" x14ac:dyDescent="0.25">
      <c r="A6" t="s">
        <v>481</v>
      </c>
      <c r="B6" t="s">
        <v>303</v>
      </c>
      <c r="C6" t="s">
        <v>557</v>
      </c>
    </row>
    <row r="7" spans="1:3" x14ac:dyDescent="0.25">
      <c r="A7" t="s">
        <v>455</v>
      </c>
      <c r="B7" t="s">
        <v>381</v>
      </c>
      <c r="C7" t="s">
        <v>557</v>
      </c>
    </row>
    <row r="8" spans="1:3" x14ac:dyDescent="0.25">
      <c r="A8" t="s">
        <v>473</v>
      </c>
      <c r="B8" t="s">
        <v>55</v>
      </c>
      <c r="C8" t="s">
        <v>557</v>
      </c>
    </row>
    <row r="9" spans="1:3" x14ac:dyDescent="0.25">
      <c r="A9" t="s">
        <v>440</v>
      </c>
      <c r="B9" t="s">
        <v>432</v>
      </c>
      <c r="C9" t="s">
        <v>557</v>
      </c>
    </row>
    <row r="10" spans="1:3" x14ac:dyDescent="0.25">
      <c r="A10" t="s">
        <v>483</v>
      </c>
      <c r="B10" t="s">
        <v>297</v>
      </c>
      <c r="C10" t="s">
        <v>557</v>
      </c>
    </row>
    <row r="11" spans="1:3" x14ac:dyDescent="0.25">
      <c r="A11" t="s">
        <v>450</v>
      </c>
      <c r="B11" t="s">
        <v>397</v>
      </c>
      <c r="C11" t="s">
        <v>557</v>
      </c>
    </row>
    <row r="12" spans="1:3" x14ac:dyDescent="0.25">
      <c r="A12" t="s">
        <v>463</v>
      </c>
      <c r="B12" t="s">
        <v>359</v>
      </c>
      <c r="C12" t="s">
        <v>557</v>
      </c>
    </row>
    <row r="13" spans="1:3" x14ac:dyDescent="0.25">
      <c r="A13" t="s">
        <v>460</v>
      </c>
      <c r="B13" t="s">
        <v>367</v>
      </c>
      <c r="C13" t="s">
        <v>557</v>
      </c>
    </row>
    <row r="14" spans="1:3" x14ac:dyDescent="0.25">
      <c r="A14" t="s">
        <v>448</v>
      </c>
      <c r="B14" t="s">
        <v>406</v>
      </c>
      <c r="C14" t="s">
        <v>557</v>
      </c>
    </row>
    <row r="15" spans="1:3" x14ac:dyDescent="0.25">
      <c r="A15" t="s">
        <v>444</v>
      </c>
      <c r="B15" t="s">
        <v>419</v>
      </c>
      <c r="C15" t="s">
        <v>557</v>
      </c>
    </row>
    <row r="16" spans="1:3" x14ac:dyDescent="0.25">
      <c r="A16" t="s">
        <v>461</v>
      </c>
      <c r="B16" t="s">
        <v>227</v>
      </c>
      <c r="C16" t="s">
        <v>557</v>
      </c>
    </row>
    <row r="17" spans="1:3" x14ac:dyDescent="0.25">
      <c r="A17" t="s">
        <v>454</v>
      </c>
      <c r="B17" t="s">
        <v>237</v>
      </c>
      <c r="C17" t="s">
        <v>557</v>
      </c>
    </row>
    <row r="18" spans="1:3" x14ac:dyDescent="0.25">
      <c r="A18" t="s">
        <v>441</v>
      </c>
      <c r="B18" t="s">
        <v>59</v>
      </c>
      <c r="C18" t="s">
        <v>557</v>
      </c>
    </row>
    <row r="19" spans="1:3" x14ac:dyDescent="0.25">
      <c r="A19" t="s">
        <v>446</v>
      </c>
      <c r="B19" t="s">
        <v>411</v>
      </c>
      <c r="C19" t="s">
        <v>557</v>
      </c>
    </row>
    <row r="20" spans="1:3" x14ac:dyDescent="0.25">
      <c r="A20" t="s">
        <v>486</v>
      </c>
      <c r="B20" t="s">
        <v>121</v>
      </c>
      <c r="C20" t="s">
        <v>557</v>
      </c>
    </row>
    <row r="21" spans="1:3" x14ac:dyDescent="0.25">
      <c r="A21" t="s">
        <v>459</v>
      </c>
      <c r="B21" t="s">
        <v>220</v>
      </c>
      <c r="C21" t="s">
        <v>557</v>
      </c>
    </row>
    <row r="22" spans="1:3" x14ac:dyDescent="0.25">
      <c r="A22" t="s">
        <v>462</v>
      </c>
      <c r="B22" t="s">
        <v>361</v>
      </c>
      <c r="C22" t="s">
        <v>557</v>
      </c>
    </row>
    <row r="23" spans="1:3" x14ac:dyDescent="0.25">
      <c r="A23" t="s">
        <v>475</v>
      </c>
      <c r="B23" t="s">
        <v>320</v>
      </c>
      <c r="C23" t="s">
        <v>557</v>
      </c>
    </row>
    <row r="24" spans="1:3" x14ac:dyDescent="0.25">
      <c r="A24" t="s">
        <v>458</v>
      </c>
      <c r="B24" t="s">
        <v>373</v>
      </c>
      <c r="C24" t="s">
        <v>557</v>
      </c>
    </row>
    <row r="25" spans="1:3" x14ac:dyDescent="0.25">
      <c r="A25" t="s">
        <v>465</v>
      </c>
      <c r="B25" t="s">
        <v>56</v>
      </c>
      <c r="C25" t="s">
        <v>557</v>
      </c>
    </row>
    <row r="26" spans="1:3" x14ac:dyDescent="0.25">
      <c r="A26" t="s">
        <v>457</v>
      </c>
      <c r="B26" t="s">
        <v>377</v>
      </c>
      <c r="C26" t="s">
        <v>557</v>
      </c>
    </row>
    <row r="27" spans="1:3" x14ac:dyDescent="0.25">
      <c r="A27" t="s">
        <v>442</v>
      </c>
      <c r="B27" t="s">
        <v>457</v>
      </c>
      <c r="C27" t="s">
        <v>558</v>
      </c>
    </row>
    <row r="28" spans="1:3" x14ac:dyDescent="0.25">
      <c r="A28" t="s">
        <v>442</v>
      </c>
      <c r="B28" t="s">
        <v>426</v>
      </c>
      <c r="C28" t="s">
        <v>557</v>
      </c>
    </row>
    <row r="29" spans="1:3" x14ac:dyDescent="0.25">
      <c r="A29" t="s">
        <v>449</v>
      </c>
      <c r="B29" t="s">
        <v>401</v>
      </c>
      <c r="C29" t="s">
        <v>557</v>
      </c>
    </row>
    <row r="30" spans="1:3" x14ac:dyDescent="0.25">
      <c r="A30" t="s">
        <v>474</v>
      </c>
      <c r="B30" t="s">
        <v>325</v>
      </c>
      <c r="C30" t="s">
        <v>557</v>
      </c>
    </row>
    <row r="31" spans="1:3" x14ac:dyDescent="0.25">
      <c r="A31" t="s">
        <v>445</v>
      </c>
      <c r="B31" t="s">
        <v>415</v>
      </c>
      <c r="C31" t="s">
        <v>557</v>
      </c>
    </row>
    <row r="32" spans="1:3" x14ac:dyDescent="0.25">
      <c r="A32" t="s">
        <v>468</v>
      </c>
      <c r="B32" t="s">
        <v>322</v>
      </c>
      <c r="C32" t="s">
        <v>557</v>
      </c>
    </row>
    <row r="33" spans="1:3" x14ac:dyDescent="0.25">
      <c r="A33" t="s">
        <v>470</v>
      </c>
      <c r="B33" t="s">
        <v>46</v>
      </c>
      <c r="C33" t="s">
        <v>557</v>
      </c>
    </row>
    <row r="34" spans="1:3" x14ac:dyDescent="0.25">
      <c r="A34" t="s">
        <v>453</v>
      </c>
      <c r="B34" t="s">
        <v>385</v>
      </c>
      <c r="C34" t="s">
        <v>557</v>
      </c>
    </row>
    <row r="35" spans="1:3" x14ac:dyDescent="0.25">
      <c r="A35" t="s">
        <v>477</v>
      </c>
      <c r="B35" t="s">
        <v>314</v>
      </c>
      <c r="C35" t="s">
        <v>557</v>
      </c>
    </row>
    <row r="36" spans="1:3" x14ac:dyDescent="0.25">
      <c r="A36" t="s">
        <v>469</v>
      </c>
      <c r="B36" t="s">
        <v>342</v>
      </c>
      <c r="C36" t="s">
        <v>557</v>
      </c>
    </row>
    <row r="37" spans="1:3" x14ac:dyDescent="0.25">
      <c r="A37" t="s">
        <v>447</v>
      </c>
      <c r="B37" t="s">
        <v>409</v>
      </c>
      <c r="C37" t="s">
        <v>557</v>
      </c>
    </row>
    <row r="38" spans="1:3" x14ac:dyDescent="0.25">
      <c r="A38" t="s">
        <v>482</v>
      </c>
      <c r="B38" t="s">
        <v>301</v>
      </c>
      <c r="C38" t="s">
        <v>557</v>
      </c>
    </row>
    <row r="39" spans="1:3" x14ac:dyDescent="0.25">
      <c r="A39" t="s">
        <v>484</v>
      </c>
      <c r="B39" t="s">
        <v>294</v>
      </c>
      <c r="C39" t="s">
        <v>557</v>
      </c>
    </row>
    <row r="40" spans="1:3" x14ac:dyDescent="0.25">
      <c r="A40" t="s">
        <v>451</v>
      </c>
      <c r="B40" t="s">
        <v>394</v>
      </c>
      <c r="C40" t="s">
        <v>557</v>
      </c>
    </row>
    <row r="41" spans="1:3" x14ac:dyDescent="0.25">
      <c r="A41" t="s">
        <v>464</v>
      </c>
      <c r="B41" t="s">
        <v>355</v>
      </c>
      <c r="C41" t="s">
        <v>557</v>
      </c>
    </row>
    <row r="42" spans="1:3" x14ac:dyDescent="0.25">
      <c r="A42" t="s">
        <v>472</v>
      </c>
      <c r="B42" t="s">
        <v>331</v>
      </c>
      <c r="C42" t="s">
        <v>557</v>
      </c>
    </row>
    <row r="43" spans="1:3" x14ac:dyDescent="0.25">
      <c r="A43" t="s">
        <v>487</v>
      </c>
      <c r="B43" t="s">
        <v>286</v>
      </c>
      <c r="C43" t="s">
        <v>557</v>
      </c>
    </row>
    <row r="44" spans="1:3" x14ac:dyDescent="0.25">
      <c r="A44" t="s">
        <v>485</v>
      </c>
      <c r="B44" t="s">
        <v>291</v>
      </c>
      <c r="C44" t="s">
        <v>557</v>
      </c>
    </row>
    <row r="45" spans="1:3" x14ac:dyDescent="0.25">
      <c r="A45" t="s">
        <v>443</v>
      </c>
      <c r="B45" t="s">
        <v>422</v>
      </c>
      <c r="C45" t="s">
        <v>557</v>
      </c>
    </row>
    <row r="46" spans="1:3" x14ac:dyDescent="0.25">
      <c r="A46" t="s">
        <v>478</v>
      </c>
      <c r="B46" t="s">
        <v>148</v>
      </c>
      <c r="C46" t="s">
        <v>557</v>
      </c>
    </row>
    <row r="47" spans="1:3" x14ac:dyDescent="0.25">
      <c r="A47" t="s">
        <v>466</v>
      </c>
      <c r="B47" t="s">
        <v>201</v>
      </c>
      <c r="C47" t="s">
        <v>557</v>
      </c>
    </row>
    <row r="48" spans="1:3" x14ac:dyDescent="0.25">
      <c r="A48" t="s">
        <v>452</v>
      </c>
      <c r="B48" t="s">
        <v>391</v>
      </c>
      <c r="C48" t="s">
        <v>557</v>
      </c>
    </row>
    <row r="49" spans="1:3" x14ac:dyDescent="0.25">
      <c r="A49" t="s">
        <v>479</v>
      </c>
      <c r="B49" t="s">
        <v>309</v>
      </c>
      <c r="C49" t="s">
        <v>557</v>
      </c>
    </row>
    <row r="50" spans="1:3" x14ac:dyDescent="0.25">
      <c r="A50" t="s">
        <v>471</v>
      </c>
      <c r="B50" t="s">
        <v>336</v>
      </c>
      <c r="C50" t="s">
        <v>557</v>
      </c>
    </row>
    <row r="51" spans="1:3" x14ac:dyDescent="0.25">
      <c r="A51" t="s">
        <v>537</v>
      </c>
      <c r="B51" t="s">
        <v>160</v>
      </c>
      <c r="C51" t="s">
        <v>557</v>
      </c>
    </row>
    <row r="52" spans="1:3" x14ac:dyDescent="0.25">
      <c r="A52" t="s">
        <v>535</v>
      </c>
      <c r="B52" t="s">
        <v>51</v>
      </c>
      <c r="C52" t="s">
        <v>557</v>
      </c>
    </row>
    <row r="53" spans="1:3" x14ac:dyDescent="0.25">
      <c r="A53" t="s">
        <v>505</v>
      </c>
      <c r="B53" t="s">
        <v>239</v>
      </c>
      <c r="C53" t="s">
        <v>557</v>
      </c>
    </row>
    <row r="54" spans="1:3" x14ac:dyDescent="0.25">
      <c r="A54" t="s">
        <v>491</v>
      </c>
      <c r="B54" t="s">
        <v>47</v>
      </c>
      <c r="C54" t="s">
        <v>557</v>
      </c>
    </row>
    <row r="55" spans="1:3" x14ac:dyDescent="0.25">
      <c r="A55" t="s">
        <v>489</v>
      </c>
      <c r="B55" t="s">
        <v>280</v>
      </c>
      <c r="C55" t="s">
        <v>557</v>
      </c>
    </row>
    <row r="56" spans="1:3" x14ac:dyDescent="0.25">
      <c r="A56" t="s">
        <v>517</v>
      </c>
      <c r="B56" t="s">
        <v>212</v>
      </c>
      <c r="C56" t="s">
        <v>557</v>
      </c>
    </row>
    <row r="57" spans="1:3" x14ac:dyDescent="0.25">
      <c r="A57" t="s">
        <v>522</v>
      </c>
      <c r="B57" t="s">
        <v>50</v>
      </c>
      <c r="C57" t="s">
        <v>557</v>
      </c>
    </row>
    <row r="58" spans="1:3" x14ac:dyDescent="0.25">
      <c r="A58" t="s">
        <v>513</v>
      </c>
      <c r="B58" t="s">
        <v>221</v>
      </c>
      <c r="C58" t="s">
        <v>557</v>
      </c>
    </row>
    <row r="59" spans="1:3" x14ac:dyDescent="0.25">
      <c r="A59" t="s">
        <v>494</v>
      </c>
      <c r="B59" t="s">
        <v>58</v>
      </c>
      <c r="C59" t="s">
        <v>557</v>
      </c>
    </row>
    <row r="60" spans="1:3" x14ac:dyDescent="0.25">
      <c r="A60" t="s">
        <v>511</v>
      </c>
      <c r="B60" t="s">
        <v>49</v>
      </c>
      <c r="C60" t="s">
        <v>557</v>
      </c>
    </row>
    <row r="61" spans="1:3" x14ac:dyDescent="0.25">
      <c r="A61" t="s">
        <v>510</v>
      </c>
      <c r="B61" t="s">
        <v>229</v>
      </c>
      <c r="C61" t="s">
        <v>557</v>
      </c>
    </row>
    <row r="62" spans="1:3" x14ac:dyDescent="0.25">
      <c r="A62" t="s">
        <v>496</v>
      </c>
      <c r="B62" t="s">
        <v>262</v>
      </c>
      <c r="C62" t="s">
        <v>557</v>
      </c>
    </row>
    <row r="63" spans="1:3" x14ac:dyDescent="0.25">
      <c r="A63" t="s">
        <v>533</v>
      </c>
      <c r="B63" t="s">
        <v>167</v>
      </c>
      <c r="C63" t="s">
        <v>557</v>
      </c>
    </row>
    <row r="64" spans="1:3" x14ac:dyDescent="0.25">
      <c r="A64" t="s">
        <v>538</v>
      </c>
      <c r="B64" t="s">
        <v>157</v>
      </c>
      <c r="C64" t="s">
        <v>557</v>
      </c>
    </row>
    <row r="65" spans="1:3" x14ac:dyDescent="0.25">
      <c r="A65" t="s">
        <v>534</v>
      </c>
      <c r="B65" t="s">
        <v>44</v>
      </c>
      <c r="C65" t="s">
        <v>557</v>
      </c>
    </row>
    <row r="66" spans="1:3" x14ac:dyDescent="0.25">
      <c r="A66" t="s">
        <v>547</v>
      </c>
      <c r="B66" t="s">
        <v>131</v>
      </c>
      <c r="C66" t="s">
        <v>557</v>
      </c>
    </row>
    <row r="67" spans="1:3" x14ac:dyDescent="0.25">
      <c r="A67" t="s">
        <v>540</v>
      </c>
      <c r="B67" t="s">
        <v>151</v>
      </c>
      <c r="C67" t="s">
        <v>557</v>
      </c>
    </row>
    <row r="68" spans="1:3" x14ac:dyDescent="0.25">
      <c r="A68" t="s">
        <v>502</v>
      </c>
      <c r="B68" t="s">
        <v>247</v>
      </c>
      <c r="C68" t="s">
        <v>557</v>
      </c>
    </row>
    <row r="69" spans="1:3" x14ac:dyDescent="0.25">
      <c r="A69" t="s">
        <v>497</v>
      </c>
      <c r="B69" t="s">
        <v>260</v>
      </c>
      <c r="C69" t="s">
        <v>557</v>
      </c>
    </row>
    <row r="70" spans="1:3" x14ac:dyDescent="0.25">
      <c r="A70" t="s">
        <v>526</v>
      </c>
      <c r="B70" t="s">
        <v>189</v>
      </c>
      <c r="C70" t="s">
        <v>557</v>
      </c>
    </row>
    <row r="71" spans="1:3" x14ac:dyDescent="0.25">
      <c r="A71" t="s">
        <v>508</v>
      </c>
      <c r="B71" t="s">
        <v>234</v>
      </c>
      <c r="C71" t="s">
        <v>557</v>
      </c>
    </row>
    <row r="72" spans="1:3" x14ac:dyDescent="0.25">
      <c r="A72" t="s">
        <v>531</v>
      </c>
      <c r="B72" t="s">
        <v>173</v>
      </c>
      <c r="C72" t="s">
        <v>557</v>
      </c>
    </row>
    <row r="73" spans="1:3" x14ac:dyDescent="0.25">
      <c r="A73" t="s">
        <v>503</v>
      </c>
      <c r="B73" t="s">
        <v>244</v>
      </c>
      <c r="C73" t="s">
        <v>557</v>
      </c>
    </row>
    <row r="74" spans="1:3" x14ac:dyDescent="0.25">
      <c r="A74" t="s">
        <v>528</v>
      </c>
      <c r="B74" t="s">
        <v>39</v>
      </c>
      <c r="C74" t="s">
        <v>557</v>
      </c>
    </row>
    <row r="75" spans="1:3" x14ac:dyDescent="0.25">
      <c r="A75" t="s">
        <v>545</v>
      </c>
      <c r="B75" t="s">
        <v>136</v>
      </c>
      <c r="C75" t="s">
        <v>557</v>
      </c>
    </row>
    <row r="76" spans="1:3" x14ac:dyDescent="0.25">
      <c r="A76" t="s">
        <v>514</v>
      </c>
      <c r="B76" t="s">
        <v>54</v>
      </c>
      <c r="C76" t="s">
        <v>557</v>
      </c>
    </row>
    <row r="77" spans="1:3" x14ac:dyDescent="0.25">
      <c r="A77" t="s">
        <v>498</v>
      </c>
      <c r="B77" t="s">
        <v>256</v>
      </c>
      <c r="C77" t="s">
        <v>557</v>
      </c>
    </row>
    <row r="78" spans="1:3" x14ac:dyDescent="0.25">
      <c r="A78" t="s">
        <v>520</v>
      </c>
      <c r="B78" t="s">
        <v>205</v>
      </c>
      <c r="C78" t="s">
        <v>557</v>
      </c>
    </row>
    <row r="79" spans="1:3" x14ac:dyDescent="0.25">
      <c r="A79" t="s">
        <v>499</v>
      </c>
      <c r="B79" t="s">
        <v>530</v>
      </c>
      <c r="C79" t="s">
        <v>558</v>
      </c>
    </row>
    <row r="80" spans="1:3" x14ac:dyDescent="0.25">
      <c r="A80" t="s">
        <v>499</v>
      </c>
      <c r="B80" t="s">
        <v>255</v>
      </c>
      <c r="C80" t="s">
        <v>557</v>
      </c>
    </row>
    <row r="81" spans="1:3" x14ac:dyDescent="0.25">
      <c r="A81" t="s">
        <v>490</v>
      </c>
      <c r="B81" t="s">
        <v>277</v>
      </c>
      <c r="C81" t="s">
        <v>557</v>
      </c>
    </row>
    <row r="82" spans="1:3" x14ac:dyDescent="0.25">
      <c r="A82" t="s">
        <v>546</v>
      </c>
      <c r="B82" t="s">
        <v>133</v>
      </c>
      <c r="C82" t="s">
        <v>557</v>
      </c>
    </row>
    <row r="83" spans="1:3" x14ac:dyDescent="0.25">
      <c r="A83" t="s">
        <v>507</v>
      </c>
      <c r="B83" t="s">
        <v>42</v>
      </c>
      <c r="C83" t="s">
        <v>557</v>
      </c>
    </row>
    <row r="84" spans="1:3" x14ac:dyDescent="0.25">
      <c r="A84" t="s">
        <v>493</v>
      </c>
      <c r="B84" t="s">
        <v>269</v>
      </c>
      <c r="C84" t="s">
        <v>557</v>
      </c>
    </row>
    <row r="85" spans="1:3" x14ac:dyDescent="0.25">
      <c r="A85" t="s">
        <v>512</v>
      </c>
      <c r="B85" t="s">
        <v>223</v>
      </c>
      <c r="C85" t="s">
        <v>557</v>
      </c>
    </row>
    <row r="86" spans="1:3" x14ac:dyDescent="0.25">
      <c r="A86" t="s">
        <v>501</v>
      </c>
      <c r="B86" t="s">
        <v>251</v>
      </c>
      <c r="C86" t="s">
        <v>557</v>
      </c>
    </row>
    <row r="87" spans="1:3" x14ac:dyDescent="0.25">
      <c r="A87" t="s">
        <v>518</v>
      </c>
      <c r="B87" t="s">
        <v>48</v>
      </c>
      <c r="C87" t="s">
        <v>557</v>
      </c>
    </row>
    <row r="88" spans="1:3" x14ac:dyDescent="0.25">
      <c r="A88" t="s">
        <v>509</v>
      </c>
      <c r="B88" t="s">
        <v>93</v>
      </c>
      <c r="C88" t="s">
        <v>557</v>
      </c>
    </row>
    <row r="89" spans="1:3" x14ac:dyDescent="0.25">
      <c r="A89" t="s">
        <v>523</v>
      </c>
      <c r="B89" t="s">
        <v>197</v>
      </c>
      <c r="C89" t="s">
        <v>557</v>
      </c>
    </row>
    <row r="90" spans="1:3" x14ac:dyDescent="0.25">
      <c r="A90" t="s">
        <v>504</v>
      </c>
      <c r="B90" t="s">
        <v>241</v>
      </c>
      <c r="C90" t="s">
        <v>557</v>
      </c>
    </row>
    <row r="91" spans="1:3" x14ac:dyDescent="0.25">
      <c r="A91" t="s">
        <v>551</v>
      </c>
      <c r="B91" t="s">
        <v>114</v>
      </c>
      <c r="C91" t="s">
        <v>557</v>
      </c>
    </row>
    <row r="92" spans="1:3" x14ac:dyDescent="0.25">
      <c r="A92" t="s">
        <v>541</v>
      </c>
      <c r="B92" t="s">
        <v>147</v>
      </c>
      <c r="C92" t="s">
        <v>557</v>
      </c>
    </row>
    <row r="93" spans="1:3" x14ac:dyDescent="0.25">
      <c r="A93" t="s">
        <v>550</v>
      </c>
      <c r="B93" t="s">
        <v>119</v>
      </c>
      <c r="C93" t="s">
        <v>557</v>
      </c>
    </row>
    <row r="94" spans="1:3" x14ac:dyDescent="0.25">
      <c r="A94" t="s">
        <v>539</v>
      </c>
      <c r="B94" t="s">
        <v>153</v>
      </c>
      <c r="C94" t="s">
        <v>557</v>
      </c>
    </row>
    <row r="95" spans="1:3" x14ac:dyDescent="0.25">
      <c r="A95" t="s">
        <v>515</v>
      </c>
      <c r="B95" t="s">
        <v>216</v>
      </c>
      <c r="C95" t="s">
        <v>557</v>
      </c>
    </row>
    <row r="96" spans="1:3" x14ac:dyDescent="0.25">
      <c r="A96" t="s">
        <v>532</v>
      </c>
      <c r="B96" t="s">
        <v>171</v>
      </c>
      <c r="C96" t="s">
        <v>557</v>
      </c>
    </row>
    <row r="97" spans="1:3" x14ac:dyDescent="0.25">
      <c r="A97" t="s">
        <v>529</v>
      </c>
      <c r="B97" t="s">
        <v>181</v>
      </c>
      <c r="C97" t="s">
        <v>557</v>
      </c>
    </row>
    <row r="98" spans="1:3" x14ac:dyDescent="0.25">
      <c r="A98" t="s">
        <v>527</v>
      </c>
      <c r="B98" t="s">
        <v>186</v>
      </c>
      <c r="C98" t="s">
        <v>557</v>
      </c>
    </row>
    <row r="99" spans="1:3" x14ac:dyDescent="0.25">
      <c r="A99" t="s">
        <v>549</v>
      </c>
      <c r="B99" t="s">
        <v>125</v>
      </c>
      <c r="C99" t="s">
        <v>557</v>
      </c>
    </row>
    <row r="100" spans="1:3" x14ac:dyDescent="0.25">
      <c r="A100" t="s">
        <v>536</v>
      </c>
      <c r="B100" t="s">
        <v>162</v>
      </c>
      <c r="C100" t="s">
        <v>557</v>
      </c>
    </row>
    <row r="101" spans="1:3" x14ac:dyDescent="0.25">
      <c r="A101" t="s">
        <v>488</v>
      </c>
      <c r="B101" t="s">
        <v>40</v>
      </c>
      <c r="C101" t="s">
        <v>557</v>
      </c>
    </row>
    <row r="102" spans="1:3" x14ac:dyDescent="0.25">
      <c r="A102" t="s">
        <v>525</v>
      </c>
      <c r="B102" t="s">
        <v>473</v>
      </c>
      <c r="C102" t="s">
        <v>558</v>
      </c>
    </row>
    <row r="103" spans="1:3" x14ac:dyDescent="0.25">
      <c r="A103" t="s">
        <v>525</v>
      </c>
      <c r="B103" t="s">
        <v>192</v>
      </c>
      <c r="C103" t="s">
        <v>557</v>
      </c>
    </row>
    <row r="104" spans="1:3" x14ac:dyDescent="0.25">
      <c r="A104" t="s">
        <v>544</v>
      </c>
      <c r="B104" t="s">
        <v>138</v>
      </c>
      <c r="C104" t="s">
        <v>557</v>
      </c>
    </row>
    <row r="105" spans="1:3" x14ac:dyDescent="0.25">
      <c r="A105" t="s">
        <v>521</v>
      </c>
      <c r="B105" t="s">
        <v>202</v>
      </c>
      <c r="C105" t="s">
        <v>557</v>
      </c>
    </row>
    <row r="106" spans="1:3" x14ac:dyDescent="0.25">
      <c r="A106" t="s">
        <v>500</v>
      </c>
      <c r="B106" t="s">
        <v>57</v>
      </c>
      <c r="C106" t="s">
        <v>557</v>
      </c>
    </row>
    <row r="107" spans="1:3" x14ac:dyDescent="0.25">
      <c r="A107" t="s">
        <v>519</v>
      </c>
      <c r="B107" t="s">
        <v>41</v>
      </c>
      <c r="C107" t="s">
        <v>557</v>
      </c>
    </row>
    <row r="108" spans="1:3" x14ac:dyDescent="0.25">
      <c r="A108" t="s">
        <v>516</v>
      </c>
      <c r="B108" t="s">
        <v>214</v>
      </c>
      <c r="C108" t="s">
        <v>557</v>
      </c>
    </row>
    <row r="109" spans="1:3" x14ac:dyDescent="0.25">
      <c r="A109" t="s">
        <v>548</v>
      </c>
      <c r="B109" t="s">
        <v>128</v>
      </c>
      <c r="C109" t="s">
        <v>557</v>
      </c>
    </row>
    <row r="110" spans="1:3" x14ac:dyDescent="0.25">
      <c r="A110" t="s">
        <v>524</v>
      </c>
      <c r="B110" t="s">
        <v>52</v>
      </c>
      <c r="C110" t="s">
        <v>557</v>
      </c>
    </row>
    <row r="111" spans="1:3" x14ac:dyDescent="0.25">
      <c r="A111" t="s">
        <v>530</v>
      </c>
      <c r="B111" t="s">
        <v>176</v>
      </c>
      <c r="C111" t="s">
        <v>557</v>
      </c>
    </row>
    <row r="112" spans="1:3" x14ac:dyDescent="0.25">
      <c r="A112" t="s">
        <v>530</v>
      </c>
      <c r="B112" t="s">
        <v>176</v>
      </c>
      <c r="C112" t="s">
        <v>557</v>
      </c>
    </row>
    <row r="113" spans="1:3" x14ac:dyDescent="0.25">
      <c r="A113" t="s">
        <v>506</v>
      </c>
      <c r="B113" t="s">
        <v>53</v>
      </c>
      <c r="C113" t="s">
        <v>557</v>
      </c>
    </row>
    <row r="114" spans="1:3" x14ac:dyDescent="0.25">
      <c r="A114" t="s">
        <v>542</v>
      </c>
      <c r="B114" t="s">
        <v>145</v>
      </c>
      <c r="C114" t="s">
        <v>557</v>
      </c>
    </row>
    <row r="115" spans="1:3" x14ac:dyDescent="0.25">
      <c r="A115" t="s">
        <v>543</v>
      </c>
      <c r="B115" t="s">
        <v>142</v>
      </c>
      <c r="C115" t="s">
        <v>557</v>
      </c>
    </row>
    <row r="116" spans="1:3" x14ac:dyDescent="0.25">
      <c r="A116" t="s">
        <v>495</v>
      </c>
      <c r="B116" t="s">
        <v>264</v>
      </c>
      <c r="C116" t="s">
        <v>557</v>
      </c>
    </row>
    <row r="117" spans="1:3" x14ac:dyDescent="0.25">
      <c r="A117" t="s">
        <v>492</v>
      </c>
      <c r="B117" t="s">
        <v>273</v>
      </c>
      <c r="C117" t="s">
        <v>557</v>
      </c>
    </row>
    <row r="118" spans="1:3" x14ac:dyDescent="0.25">
      <c r="A118" t="s">
        <v>288</v>
      </c>
      <c r="B118" t="s">
        <v>486</v>
      </c>
      <c r="C118" t="s">
        <v>558</v>
      </c>
    </row>
    <row r="119" spans="1:3" x14ac:dyDescent="0.25">
      <c r="A119" t="s">
        <v>288</v>
      </c>
      <c r="B119" t="s">
        <v>484</v>
      </c>
      <c r="C119" t="s">
        <v>558</v>
      </c>
    </row>
    <row r="120" spans="1:3" x14ac:dyDescent="0.25">
      <c r="A120" t="s">
        <v>94</v>
      </c>
      <c r="B120" t="s">
        <v>514</v>
      </c>
      <c r="C120" t="s">
        <v>558</v>
      </c>
    </row>
    <row r="121" spans="1:3" x14ac:dyDescent="0.25">
      <c r="A121" t="s">
        <v>94</v>
      </c>
      <c r="B121" t="s">
        <v>30</v>
      </c>
      <c r="C121" t="s">
        <v>558</v>
      </c>
    </row>
    <row r="122" spans="1:3" x14ac:dyDescent="0.25">
      <c r="A122" t="s">
        <v>188</v>
      </c>
      <c r="B122" t="s">
        <v>526</v>
      </c>
      <c r="C122" t="s">
        <v>558</v>
      </c>
    </row>
    <row r="123" spans="1:3" x14ac:dyDescent="0.25">
      <c r="A123" t="s">
        <v>139</v>
      </c>
      <c r="B123" t="s">
        <v>543</v>
      </c>
      <c r="C123" t="s">
        <v>558</v>
      </c>
    </row>
    <row r="124" spans="1:3" x14ac:dyDescent="0.25">
      <c r="A124" t="s">
        <v>305</v>
      </c>
      <c r="B124" t="s">
        <v>480</v>
      </c>
      <c r="C124" t="s">
        <v>558</v>
      </c>
    </row>
    <row r="125" spans="1:3" x14ac:dyDescent="0.25">
      <c r="A125" t="s">
        <v>369</v>
      </c>
      <c r="B125" t="s">
        <v>459</v>
      </c>
      <c r="C125" t="s">
        <v>558</v>
      </c>
    </row>
    <row r="126" spans="1:3" x14ac:dyDescent="0.25">
      <c r="A126" t="s">
        <v>308</v>
      </c>
      <c r="B126" t="s">
        <v>479</v>
      </c>
      <c r="C126" t="s">
        <v>558</v>
      </c>
    </row>
    <row r="127" spans="1:3" x14ac:dyDescent="0.25">
      <c r="A127" t="s">
        <v>340</v>
      </c>
      <c r="B127" t="s">
        <v>469</v>
      </c>
      <c r="C127" t="s">
        <v>558</v>
      </c>
    </row>
    <row r="128" spans="1:3" x14ac:dyDescent="0.25">
      <c r="A128" t="s">
        <v>107</v>
      </c>
      <c r="B128" t="s">
        <v>470</v>
      </c>
      <c r="C128" t="s">
        <v>558</v>
      </c>
    </row>
    <row r="129" spans="1:3" x14ac:dyDescent="0.25">
      <c r="A129" t="s">
        <v>107</v>
      </c>
      <c r="B129" t="s">
        <v>28</v>
      </c>
      <c r="C129" t="s">
        <v>558</v>
      </c>
    </row>
    <row r="130" spans="1:3" x14ac:dyDescent="0.25">
      <c r="A130" t="s">
        <v>159</v>
      </c>
      <c r="B130" t="s">
        <v>537</v>
      </c>
      <c r="C130" t="s">
        <v>558</v>
      </c>
    </row>
    <row r="131" spans="1:3" x14ac:dyDescent="0.25">
      <c r="A131" t="s">
        <v>313</v>
      </c>
      <c r="B131" t="s">
        <v>477</v>
      </c>
      <c r="C131" t="s">
        <v>558</v>
      </c>
    </row>
    <row r="132" spans="1:3" x14ac:dyDescent="0.25">
      <c r="A132" t="s">
        <v>311</v>
      </c>
      <c r="B132" t="s">
        <v>478</v>
      </c>
      <c r="C132" t="s">
        <v>558</v>
      </c>
    </row>
    <row r="133" spans="1:3" x14ac:dyDescent="0.25">
      <c r="A133" t="s">
        <v>194</v>
      </c>
      <c r="B133" t="s">
        <v>524</v>
      </c>
      <c r="C133" t="s">
        <v>558</v>
      </c>
    </row>
    <row r="134" spans="1:3" x14ac:dyDescent="0.25">
      <c r="A134" t="s">
        <v>387</v>
      </c>
      <c r="B134" t="s">
        <v>452</v>
      </c>
      <c r="C134" t="s">
        <v>558</v>
      </c>
    </row>
    <row r="135" spans="1:3" x14ac:dyDescent="0.25">
      <c r="A135" t="s">
        <v>316</v>
      </c>
      <c r="B135" t="s">
        <v>476</v>
      </c>
      <c r="C135" t="s">
        <v>558</v>
      </c>
    </row>
    <row r="136" spans="1:3" x14ac:dyDescent="0.25">
      <c r="A136" t="s">
        <v>365</v>
      </c>
      <c r="B136" t="s">
        <v>460</v>
      </c>
      <c r="C136" t="s">
        <v>558</v>
      </c>
    </row>
    <row r="137" spans="1:3" x14ac:dyDescent="0.25">
      <c r="A137" t="s">
        <v>210</v>
      </c>
      <c r="B137" t="s">
        <v>517</v>
      </c>
      <c r="C137" t="s">
        <v>558</v>
      </c>
    </row>
    <row r="138" spans="1:3" x14ac:dyDescent="0.25">
      <c r="A138" t="s">
        <v>210</v>
      </c>
      <c r="B138" t="s">
        <v>515</v>
      </c>
      <c r="C138" t="s">
        <v>558</v>
      </c>
    </row>
    <row r="139" spans="1:3" x14ac:dyDescent="0.25">
      <c r="A139" t="s">
        <v>243</v>
      </c>
      <c r="B139" t="s">
        <v>503</v>
      </c>
      <c r="C139" t="s">
        <v>558</v>
      </c>
    </row>
    <row r="140" spans="1:3" x14ac:dyDescent="0.25">
      <c r="A140" t="s">
        <v>246</v>
      </c>
      <c r="B140" t="s">
        <v>502</v>
      </c>
      <c r="C140" t="s">
        <v>558</v>
      </c>
    </row>
    <row r="141" spans="1:3" x14ac:dyDescent="0.25">
      <c r="A141" t="s">
        <v>204</v>
      </c>
      <c r="B141" t="s">
        <v>520</v>
      </c>
      <c r="C141" t="s">
        <v>558</v>
      </c>
    </row>
    <row r="142" spans="1:3" x14ac:dyDescent="0.25">
      <c r="A142" t="s">
        <v>357</v>
      </c>
      <c r="B142" t="s">
        <v>463</v>
      </c>
      <c r="C142" t="s">
        <v>558</v>
      </c>
    </row>
    <row r="143" spans="1:3" x14ac:dyDescent="0.25">
      <c r="A143" t="s">
        <v>55</v>
      </c>
      <c r="B143" t="s">
        <v>27</v>
      </c>
      <c r="C143" t="s">
        <v>558</v>
      </c>
    </row>
    <row r="144" spans="1:3" x14ac:dyDescent="0.25">
      <c r="A144" t="s">
        <v>227</v>
      </c>
      <c r="B144" t="s">
        <v>510</v>
      </c>
      <c r="C144" t="s">
        <v>558</v>
      </c>
    </row>
    <row r="145" spans="1:3" x14ac:dyDescent="0.25">
      <c r="A145" t="s">
        <v>237</v>
      </c>
      <c r="B145" t="s">
        <v>506</v>
      </c>
      <c r="C145" t="s">
        <v>558</v>
      </c>
    </row>
    <row r="146" spans="1:3" x14ac:dyDescent="0.25">
      <c r="A146" t="s">
        <v>59</v>
      </c>
      <c r="B146" t="s">
        <v>5</v>
      </c>
      <c r="C146" t="s">
        <v>558</v>
      </c>
    </row>
    <row r="147" spans="1:3" x14ac:dyDescent="0.25">
      <c r="A147" t="s">
        <v>121</v>
      </c>
      <c r="B147" t="s">
        <v>549</v>
      </c>
      <c r="C147" t="s">
        <v>558</v>
      </c>
    </row>
    <row r="148" spans="1:3" x14ac:dyDescent="0.25">
      <c r="A148" t="s">
        <v>220</v>
      </c>
      <c r="B148" t="s">
        <v>513</v>
      </c>
      <c r="C148" t="s">
        <v>558</v>
      </c>
    </row>
    <row r="149" spans="1:3" x14ac:dyDescent="0.25">
      <c r="A149" t="s">
        <v>56</v>
      </c>
      <c r="B149" t="s">
        <v>531</v>
      </c>
      <c r="C149" t="s">
        <v>558</v>
      </c>
    </row>
    <row r="150" spans="1:3" x14ac:dyDescent="0.25">
      <c r="A150" t="s">
        <v>322</v>
      </c>
      <c r="B150" t="s">
        <v>474</v>
      </c>
      <c r="C150" t="s">
        <v>558</v>
      </c>
    </row>
    <row r="151" spans="1:3" x14ac:dyDescent="0.25">
      <c r="A151" t="s">
        <v>46</v>
      </c>
      <c r="B151" t="s">
        <v>593</v>
      </c>
      <c r="C151" t="s">
        <v>558</v>
      </c>
    </row>
    <row r="152" spans="1:3" x14ac:dyDescent="0.25">
      <c r="A152" t="s">
        <v>46</v>
      </c>
      <c r="B152" t="s">
        <v>28</v>
      </c>
      <c r="C152" t="s">
        <v>558</v>
      </c>
    </row>
    <row r="153" spans="1:3" x14ac:dyDescent="0.25">
      <c r="A153" t="s">
        <v>148</v>
      </c>
      <c r="B153" t="s">
        <v>540</v>
      </c>
      <c r="C153" t="s">
        <v>558</v>
      </c>
    </row>
    <row r="154" spans="1:3" x14ac:dyDescent="0.25">
      <c r="A154" t="s">
        <v>201</v>
      </c>
      <c r="B154" t="s">
        <v>521</v>
      </c>
      <c r="C154" t="s">
        <v>558</v>
      </c>
    </row>
    <row r="155" spans="1:3" x14ac:dyDescent="0.25">
      <c r="A155" t="s">
        <v>108</v>
      </c>
      <c r="B155" t="s">
        <v>542</v>
      </c>
      <c r="C155" t="s">
        <v>558</v>
      </c>
    </row>
    <row r="156" spans="1:3" x14ac:dyDescent="0.25">
      <c r="A156" t="s">
        <v>108</v>
      </c>
      <c r="B156" t="s">
        <v>29</v>
      </c>
      <c r="C156" t="s">
        <v>558</v>
      </c>
    </row>
    <row r="157" spans="1:3" x14ac:dyDescent="0.25">
      <c r="A157" t="s">
        <v>108</v>
      </c>
      <c r="B157" t="s">
        <v>32</v>
      </c>
      <c r="C157" t="s">
        <v>558</v>
      </c>
    </row>
    <row r="158" spans="1:3" x14ac:dyDescent="0.25">
      <c r="A158" t="s">
        <v>231</v>
      </c>
      <c r="B158" t="s">
        <v>509</v>
      </c>
      <c r="C158" t="s">
        <v>558</v>
      </c>
    </row>
    <row r="159" spans="1:3" x14ac:dyDescent="0.25">
      <c r="A159" t="s">
        <v>110</v>
      </c>
      <c r="B159" t="s">
        <v>451</v>
      </c>
      <c r="C159" t="s">
        <v>558</v>
      </c>
    </row>
    <row r="160" spans="1:3" x14ac:dyDescent="0.25">
      <c r="A160" t="s">
        <v>110</v>
      </c>
      <c r="B160" t="s">
        <v>508</v>
      </c>
      <c r="C160" t="s">
        <v>558</v>
      </c>
    </row>
    <row r="161" spans="1:3" x14ac:dyDescent="0.25">
      <c r="A161" t="s">
        <v>109</v>
      </c>
      <c r="B161" t="s">
        <v>465</v>
      </c>
      <c r="C161" t="s">
        <v>558</v>
      </c>
    </row>
    <row r="162" spans="1:3" x14ac:dyDescent="0.25">
      <c r="A162" t="s">
        <v>399</v>
      </c>
      <c r="B162" t="s">
        <v>449</v>
      </c>
      <c r="C162" t="s">
        <v>558</v>
      </c>
    </row>
    <row r="163" spans="1:3" x14ac:dyDescent="0.25">
      <c r="A163" t="s">
        <v>299</v>
      </c>
      <c r="B163" t="s">
        <v>482</v>
      </c>
      <c r="C163" t="s">
        <v>558</v>
      </c>
    </row>
    <row r="164" spans="1:3" x14ac:dyDescent="0.25">
      <c r="A164" t="s">
        <v>225</v>
      </c>
      <c r="B164" t="s">
        <v>511</v>
      </c>
      <c r="C164" t="s">
        <v>558</v>
      </c>
    </row>
    <row r="165" spans="1:3" x14ac:dyDescent="0.25">
      <c r="A165" t="s">
        <v>191</v>
      </c>
      <c r="B165" t="s">
        <v>525</v>
      </c>
      <c r="C165" t="s">
        <v>558</v>
      </c>
    </row>
    <row r="166" spans="1:3" x14ac:dyDescent="0.25">
      <c r="A166" t="s">
        <v>290</v>
      </c>
      <c r="B166" t="s">
        <v>485</v>
      </c>
      <c r="C166" t="s">
        <v>558</v>
      </c>
    </row>
    <row r="167" spans="1:3" x14ac:dyDescent="0.25">
      <c r="A167" t="s">
        <v>111</v>
      </c>
      <c r="B167" t="s">
        <v>462</v>
      </c>
      <c r="C167" t="s">
        <v>558</v>
      </c>
    </row>
    <row r="168" spans="1:3" x14ac:dyDescent="0.25">
      <c r="A168" t="s">
        <v>30</v>
      </c>
      <c r="B168" t="s">
        <v>538</v>
      </c>
      <c r="C168" t="s">
        <v>558</v>
      </c>
    </row>
    <row r="169" spans="1:3" x14ac:dyDescent="0.25">
      <c r="A169" t="s">
        <v>23</v>
      </c>
      <c r="B169" t="s">
        <v>522</v>
      </c>
      <c r="C169" t="s">
        <v>558</v>
      </c>
    </row>
    <row r="170" spans="1:3" x14ac:dyDescent="0.25">
      <c r="A170" t="s">
        <v>19</v>
      </c>
      <c r="B170" t="s">
        <v>512</v>
      </c>
      <c r="C170" t="s">
        <v>558</v>
      </c>
    </row>
    <row r="171" spans="1:3" x14ac:dyDescent="0.25">
      <c r="A171" t="s">
        <v>581</v>
      </c>
      <c r="B171" t="s">
        <v>551</v>
      </c>
      <c r="C171" t="s">
        <v>558</v>
      </c>
    </row>
    <row r="172" spans="1:3" x14ac:dyDescent="0.25">
      <c r="A172" t="s">
        <v>593</v>
      </c>
      <c r="B172" t="s">
        <v>534</v>
      </c>
      <c r="C172" t="s">
        <v>558</v>
      </c>
    </row>
    <row r="173" spans="1:3" x14ac:dyDescent="0.25">
      <c r="A173" t="s">
        <v>582</v>
      </c>
      <c r="B173" t="s">
        <v>25</v>
      </c>
      <c r="C173" t="s">
        <v>558</v>
      </c>
    </row>
    <row r="174" spans="1:3" x14ac:dyDescent="0.25">
      <c r="A174" t="s">
        <v>583</v>
      </c>
      <c r="B174" t="s">
        <v>499</v>
      </c>
      <c r="C174" t="s">
        <v>558</v>
      </c>
    </row>
    <row r="175" spans="1:3" x14ac:dyDescent="0.25">
      <c r="A175" t="s">
        <v>584</v>
      </c>
      <c r="B175" t="s">
        <v>527</v>
      </c>
      <c r="C175" t="s">
        <v>558</v>
      </c>
    </row>
    <row r="176" spans="1:3" x14ac:dyDescent="0.25">
      <c r="A176" t="s">
        <v>585</v>
      </c>
      <c r="B176" t="s">
        <v>539</v>
      </c>
      <c r="C176" t="s">
        <v>558</v>
      </c>
    </row>
    <row r="177" spans="1:3" x14ac:dyDescent="0.25">
      <c r="A177" t="s">
        <v>38</v>
      </c>
      <c r="B177" t="s">
        <v>488</v>
      </c>
      <c r="C177" t="s">
        <v>558</v>
      </c>
    </row>
    <row r="178" spans="1:3" x14ac:dyDescent="0.25">
      <c r="A178" t="s">
        <v>38</v>
      </c>
      <c r="B178" t="s">
        <v>1</v>
      </c>
      <c r="C178" t="s">
        <v>558</v>
      </c>
    </row>
    <row r="179" spans="1:3" x14ac:dyDescent="0.25">
      <c r="A179" t="s">
        <v>38</v>
      </c>
      <c r="B179" t="s">
        <v>10</v>
      </c>
      <c r="C179" t="s">
        <v>558</v>
      </c>
    </row>
    <row r="180" spans="1:3" x14ac:dyDescent="0.25">
      <c r="A180" t="s">
        <v>51</v>
      </c>
      <c r="B180" t="s">
        <v>32</v>
      </c>
      <c r="C180" t="s">
        <v>558</v>
      </c>
    </row>
    <row r="181" spans="1:3" x14ac:dyDescent="0.25">
      <c r="A181" t="s">
        <v>45</v>
      </c>
      <c r="B181" t="s">
        <v>498</v>
      </c>
      <c r="C181" t="s">
        <v>558</v>
      </c>
    </row>
    <row r="182" spans="1:3" x14ac:dyDescent="0.25">
      <c r="A182" t="s">
        <v>47</v>
      </c>
      <c r="B182" t="s">
        <v>507</v>
      </c>
      <c r="C182" t="s">
        <v>558</v>
      </c>
    </row>
    <row r="183" spans="1:3" x14ac:dyDescent="0.25">
      <c r="A183" t="s">
        <v>212</v>
      </c>
      <c r="B183" t="s">
        <v>455</v>
      </c>
      <c r="C183" t="s">
        <v>558</v>
      </c>
    </row>
    <row r="184" spans="1:3" x14ac:dyDescent="0.25">
      <c r="A184" t="s">
        <v>50</v>
      </c>
      <c r="B184" t="s">
        <v>9</v>
      </c>
      <c r="C184" t="s">
        <v>558</v>
      </c>
    </row>
    <row r="185" spans="1:3" x14ac:dyDescent="0.25">
      <c r="A185" t="s">
        <v>58</v>
      </c>
      <c r="B185" t="s">
        <v>583</v>
      </c>
      <c r="C185" t="s">
        <v>558</v>
      </c>
    </row>
    <row r="186" spans="1:3" x14ac:dyDescent="0.25">
      <c r="A186" t="s">
        <v>58</v>
      </c>
      <c r="B186" t="s">
        <v>16</v>
      </c>
      <c r="C186" t="s">
        <v>558</v>
      </c>
    </row>
    <row r="187" spans="1:3" x14ac:dyDescent="0.25">
      <c r="A187" t="s">
        <v>49</v>
      </c>
      <c r="B187" t="s">
        <v>461</v>
      </c>
      <c r="C187" t="s">
        <v>558</v>
      </c>
    </row>
    <row r="188" spans="1:3" x14ac:dyDescent="0.25">
      <c r="A188" t="s">
        <v>157</v>
      </c>
      <c r="B188" t="s">
        <v>586</v>
      </c>
      <c r="C188" t="s">
        <v>558</v>
      </c>
    </row>
    <row r="189" spans="1:3" x14ac:dyDescent="0.25">
      <c r="A189" t="s">
        <v>44</v>
      </c>
      <c r="B189" t="s">
        <v>539</v>
      </c>
      <c r="C189" t="s">
        <v>558</v>
      </c>
    </row>
    <row r="190" spans="1:3" x14ac:dyDescent="0.25">
      <c r="A190" t="s">
        <v>44</v>
      </c>
      <c r="B190" t="s">
        <v>33</v>
      </c>
      <c r="C190" t="s">
        <v>558</v>
      </c>
    </row>
    <row r="191" spans="1:3" x14ac:dyDescent="0.25">
      <c r="A191" t="s">
        <v>247</v>
      </c>
      <c r="B191" t="s">
        <v>446</v>
      </c>
      <c r="C191" t="s">
        <v>558</v>
      </c>
    </row>
    <row r="192" spans="1:3" x14ac:dyDescent="0.25">
      <c r="A192" t="s">
        <v>39</v>
      </c>
      <c r="B192" t="s">
        <v>30</v>
      </c>
      <c r="C192" t="s">
        <v>558</v>
      </c>
    </row>
    <row r="193" spans="1:3" x14ac:dyDescent="0.25">
      <c r="A193" t="s">
        <v>39</v>
      </c>
      <c r="B193" t="s">
        <v>29</v>
      </c>
      <c r="C193" t="s">
        <v>558</v>
      </c>
    </row>
    <row r="194" spans="1:3" x14ac:dyDescent="0.25">
      <c r="A194" t="s">
        <v>54</v>
      </c>
      <c r="B194" t="s">
        <v>20</v>
      </c>
      <c r="C194" t="s">
        <v>558</v>
      </c>
    </row>
    <row r="195" spans="1:3" x14ac:dyDescent="0.25">
      <c r="A195" t="s">
        <v>205</v>
      </c>
      <c r="B195" t="s">
        <v>582</v>
      </c>
      <c r="C195" t="s">
        <v>558</v>
      </c>
    </row>
    <row r="196" spans="1:3" x14ac:dyDescent="0.25">
      <c r="A196" t="s">
        <v>42</v>
      </c>
      <c r="B196" t="s">
        <v>19</v>
      </c>
      <c r="C196" t="s">
        <v>558</v>
      </c>
    </row>
    <row r="197" spans="1:3" x14ac:dyDescent="0.25">
      <c r="A197" t="s">
        <v>42</v>
      </c>
      <c r="B197" t="s">
        <v>21</v>
      </c>
      <c r="C197" t="s">
        <v>558</v>
      </c>
    </row>
    <row r="198" spans="1:3" x14ac:dyDescent="0.25">
      <c r="A198" t="s">
        <v>48</v>
      </c>
      <c r="B198" t="s">
        <v>22</v>
      </c>
      <c r="C198" t="s">
        <v>558</v>
      </c>
    </row>
    <row r="199" spans="1:3" x14ac:dyDescent="0.25">
      <c r="A199" t="s">
        <v>93</v>
      </c>
      <c r="B199" t="s">
        <v>30</v>
      </c>
      <c r="C199" t="s">
        <v>558</v>
      </c>
    </row>
    <row r="200" spans="1:3" x14ac:dyDescent="0.25">
      <c r="A200" t="s">
        <v>93</v>
      </c>
      <c r="B200" t="s">
        <v>584</v>
      </c>
      <c r="C200" t="s">
        <v>558</v>
      </c>
    </row>
    <row r="201" spans="1:3" x14ac:dyDescent="0.25">
      <c r="A201" t="s">
        <v>43</v>
      </c>
      <c r="B201" t="s">
        <v>505</v>
      </c>
      <c r="C201" t="s">
        <v>558</v>
      </c>
    </row>
    <row r="202" spans="1:3" x14ac:dyDescent="0.25">
      <c r="A202" t="s">
        <v>43</v>
      </c>
      <c r="B202" t="s">
        <v>499</v>
      </c>
      <c r="C202" t="s">
        <v>558</v>
      </c>
    </row>
    <row r="203" spans="1:3" x14ac:dyDescent="0.25">
      <c r="A203" t="s">
        <v>43</v>
      </c>
      <c r="B203" t="s">
        <v>493</v>
      </c>
      <c r="C203" t="s">
        <v>558</v>
      </c>
    </row>
    <row r="204" spans="1:3" x14ac:dyDescent="0.25">
      <c r="A204" t="s">
        <v>43</v>
      </c>
      <c r="B204" t="s">
        <v>551</v>
      </c>
      <c r="C204" t="s">
        <v>558</v>
      </c>
    </row>
    <row r="205" spans="1:3" x14ac:dyDescent="0.25">
      <c r="A205" t="s">
        <v>43</v>
      </c>
      <c r="B205" t="s">
        <v>527</v>
      </c>
      <c r="C205" t="s">
        <v>558</v>
      </c>
    </row>
    <row r="206" spans="1:3" x14ac:dyDescent="0.25">
      <c r="A206" t="s">
        <v>43</v>
      </c>
      <c r="B206" t="s">
        <v>495</v>
      </c>
      <c r="C206" t="s">
        <v>558</v>
      </c>
    </row>
    <row r="207" spans="1:3" x14ac:dyDescent="0.25">
      <c r="A207" t="s">
        <v>147</v>
      </c>
      <c r="B207" t="s">
        <v>481</v>
      </c>
      <c r="C207" t="s">
        <v>558</v>
      </c>
    </row>
    <row r="208" spans="1:3" x14ac:dyDescent="0.25">
      <c r="A208" t="s">
        <v>171</v>
      </c>
      <c r="B208" t="s">
        <v>475</v>
      </c>
      <c r="C208" t="s">
        <v>558</v>
      </c>
    </row>
    <row r="209" spans="1:3" x14ac:dyDescent="0.25">
      <c r="A209" t="s">
        <v>171</v>
      </c>
      <c r="B209" t="s">
        <v>581</v>
      </c>
      <c r="C209" t="s">
        <v>558</v>
      </c>
    </row>
    <row r="210" spans="1:3" x14ac:dyDescent="0.25">
      <c r="A210" t="s">
        <v>40</v>
      </c>
      <c r="B210" t="s">
        <v>496</v>
      </c>
      <c r="C210" t="s">
        <v>558</v>
      </c>
    </row>
    <row r="211" spans="1:3" x14ac:dyDescent="0.25">
      <c r="A211" t="s">
        <v>40</v>
      </c>
      <c r="B211" t="s">
        <v>500</v>
      </c>
      <c r="C211" t="s">
        <v>558</v>
      </c>
    </row>
    <row r="212" spans="1:3" x14ac:dyDescent="0.25">
      <c r="A212" t="s">
        <v>57</v>
      </c>
      <c r="B212" t="s">
        <v>3</v>
      </c>
      <c r="C212" t="s">
        <v>558</v>
      </c>
    </row>
    <row r="213" spans="1:3" x14ac:dyDescent="0.25">
      <c r="A213" t="s">
        <v>41</v>
      </c>
      <c r="B213" t="s">
        <v>23</v>
      </c>
      <c r="C213" t="s">
        <v>558</v>
      </c>
    </row>
    <row r="214" spans="1:3" x14ac:dyDescent="0.25">
      <c r="A214" t="s">
        <v>52</v>
      </c>
      <c r="B214" t="s">
        <v>25</v>
      </c>
      <c r="C214" t="s">
        <v>558</v>
      </c>
    </row>
    <row r="215" spans="1:3" x14ac:dyDescent="0.25">
      <c r="A215" t="s">
        <v>176</v>
      </c>
      <c r="B215" t="s">
        <v>585</v>
      </c>
      <c r="C215" t="s">
        <v>558</v>
      </c>
    </row>
    <row r="216" spans="1:3" x14ac:dyDescent="0.25">
      <c r="A216" t="s">
        <v>53</v>
      </c>
      <c r="B216" t="s">
        <v>24</v>
      </c>
      <c r="C216" t="s">
        <v>558</v>
      </c>
    </row>
    <row r="217" spans="1:3" x14ac:dyDescent="0.25">
      <c r="A217" t="s">
        <v>142</v>
      </c>
      <c r="B217" t="s">
        <v>487</v>
      </c>
      <c r="C217" t="s">
        <v>558</v>
      </c>
    </row>
    <row r="218" spans="1:3" x14ac:dyDescent="0.25">
      <c r="A218" t="s">
        <v>264</v>
      </c>
      <c r="B218" t="s">
        <v>507</v>
      </c>
      <c r="C218" t="s">
        <v>558</v>
      </c>
    </row>
    <row r="219" spans="1:3" x14ac:dyDescent="0.25">
      <c r="A219" t="s">
        <v>28</v>
      </c>
      <c r="B219" t="s">
        <v>534</v>
      </c>
      <c r="C219" t="s">
        <v>558</v>
      </c>
    </row>
    <row r="220" spans="1:3" x14ac:dyDescent="0.25">
      <c r="A220" t="s">
        <v>29</v>
      </c>
      <c r="B220" t="s">
        <v>535</v>
      </c>
      <c r="C220" t="s">
        <v>558</v>
      </c>
    </row>
    <row r="221" spans="1:3" x14ac:dyDescent="0.25">
      <c r="A221" t="s">
        <v>22</v>
      </c>
      <c r="B221" t="s">
        <v>519</v>
      </c>
      <c r="C221" t="s">
        <v>558</v>
      </c>
    </row>
    <row r="222" spans="1:3" x14ac:dyDescent="0.25">
      <c r="A222" t="s">
        <v>21</v>
      </c>
      <c r="B222" t="s">
        <v>518</v>
      </c>
      <c r="C222" t="s">
        <v>558</v>
      </c>
    </row>
    <row r="223" spans="1:3" x14ac:dyDescent="0.25">
      <c r="A223" t="s">
        <v>9</v>
      </c>
      <c r="B223" t="s">
        <v>472</v>
      </c>
      <c r="C223" t="s">
        <v>558</v>
      </c>
    </row>
    <row r="224" spans="1:3" x14ac:dyDescent="0.25">
      <c r="A224" t="s">
        <v>32</v>
      </c>
      <c r="B224" t="s">
        <v>545</v>
      </c>
      <c r="C224" t="s">
        <v>558</v>
      </c>
    </row>
    <row r="225" spans="1:3" x14ac:dyDescent="0.25">
      <c r="A225" t="s">
        <v>25</v>
      </c>
      <c r="B225" t="s">
        <v>530</v>
      </c>
      <c r="C225" t="s">
        <v>558</v>
      </c>
    </row>
    <row r="226" spans="1:3" x14ac:dyDescent="0.25">
      <c r="A226" t="s">
        <v>24</v>
      </c>
      <c r="B226" t="s">
        <v>523</v>
      </c>
      <c r="C226" t="s">
        <v>558</v>
      </c>
    </row>
    <row r="227" spans="1:3" x14ac:dyDescent="0.25">
      <c r="A227" t="s">
        <v>95</v>
      </c>
      <c r="B227" t="s">
        <v>30</v>
      </c>
      <c r="C227" t="s">
        <v>558</v>
      </c>
    </row>
    <row r="228" spans="1:3" x14ac:dyDescent="0.25">
      <c r="A228" t="s">
        <v>95</v>
      </c>
      <c r="B228" t="s">
        <v>23</v>
      </c>
      <c r="C228" t="s">
        <v>558</v>
      </c>
    </row>
    <row r="229" spans="1:3" x14ac:dyDescent="0.25">
      <c r="A229" t="s">
        <v>20</v>
      </c>
      <c r="B229" t="s">
        <v>529</v>
      </c>
      <c r="C229" t="s">
        <v>558</v>
      </c>
    </row>
    <row r="230" spans="1:3" x14ac:dyDescent="0.25">
      <c r="A230" t="s">
        <v>20</v>
      </c>
      <c r="B230" t="s">
        <v>516</v>
      </c>
      <c r="C230" t="s">
        <v>558</v>
      </c>
    </row>
    <row r="231" spans="1:3" x14ac:dyDescent="0.25">
      <c r="A231" t="s">
        <v>27</v>
      </c>
      <c r="B231" t="s">
        <v>532</v>
      </c>
      <c r="C231" t="s">
        <v>558</v>
      </c>
    </row>
    <row r="232" spans="1:3" x14ac:dyDescent="0.25">
      <c r="A232" t="s">
        <v>3</v>
      </c>
      <c r="B232" t="s">
        <v>453</v>
      </c>
      <c r="C232" t="s">
        <v>558</v>
      </c>
    </row>
    <row r="233" spans="1:3" x14ac:dyDescent="0.25">
      <c r="A233" t="s">
        <v>1</v>
      </c>
      <c r="B233" t="s">
        <v>441</v>
      </c>
      <c r="C233" t="s">
        <v>558</v>
      </c>
    </row>
    <row r="234" spans="1:3" x14ac:dyDescent="0.25">
      <c r="A234" t="s">
        <v>1</v>
      </c>
      <c r="B234" t="s">
        <v>447</v>
      </c>
      <c r="C234" t="s">
        <v>558</v>
      </c>
    </row>
    <row r="235" spans="1:3" x14ac:dyDescent="0.25">
      <c r="A235" t="s">
        <v>1</v>
      </c>
      <c r="B235" t="s">
        <v>489</v>
      </c>
      <c r="C235" t="s">
        <v>558</v>
      </c>
    </row>
    <row r="236" spans="1:3" x14ac:dyDescent="0.25">
      <c r="A236" t="s">
        <v>1</v>
      </c>
      <c r="B236" t="s">
        <v>492</v>
      </c>
      <c r="C236" t="s">
        <v>558</v>
      </c>
    </row>
    <row r="237" spans="1:3" x14ac:dyDescent="0.25">
      <c r="A237" t="s">
        <v>10</v>
      </c>
      <c r="B237" t="s">
        <v>491</v>
      </c>
      <c r="C237" t="s">
        <v>558</v>
      </c>
    </row>
    <row r="238" spans="1:3" x14ac:dyDescent="0.25">
      <c r="A238" t="s">
        <v>16</v>
      </c>
      <c r="B238" t="s">
        <v>504</v>
      </c>
      <c r="C238" t="s">
        <v>558</v>
      </c>
    </row>
    <row r="239" spans="1:3" x14ac:dyDescent="0.25">
      <c r="A239" t="s">
        <v>33</v>
      </c>
      <c r="B239" t="s">
        <v>547</v>
      </c>
      <c r="C239" t="s">
        <v>558</v>
      </c>
    </row>
    <row r="240" spans="1:3" x14ac:dyDescent="0.25">
      <c r="A240" t="s">
        <v>5</v>
      </c>
      <c r="B240" t="s">
        <v>458</v>
      </c>
      <c r="C240" t="s">
        <v>558</v>
      </c>
    </row>
    <row r="241" spans="1:3" x14ac:dyDescent="0.25">
      <c r="A241" t="s">
        <v>5</v>
      </c>
      <c r="B241" t="s">
        <v>497</v>
      </c>
      <c r="C241" t="s">
        <v>558</v>
      </c>
    </row>
  </sheetData>
  <autoFilter ref="A1:C241" xr:uid="{96C1B2F8-F8A0-469A-8041-02863A68134F}">
    <sortState ref="A2:C241">
      <sortCondition ref="A2:A241"/>
      <sortCondition ref="B2:B241"/>
    </sortState>
  </autoFilter>
  <sortState ref="A2:C240">
    <sortCondition ref="A2:A240"/>
    <sortCondition ref="B2:B2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85BB-2344-4C42-9F8D-913D0E4F077B}">
  <dimension ref="A1:B139"/>
  <sheetViews>
    <sheetView topLeftCell="A100" workbookViewId="0">
      <selection activeCell="G137" sqref="G137"/>
    </sheetView>
  </sheetViews>
  <sheetFormatPr defaultRowHeight="15" x14ac:dyDescent="0.25"/>
  <cols>
    <col min="1" max="1" width="35.5703125" bestFit="1" customWidth="1"/>
    <col min="2" max="2" width="18.7109375" bestFit="1" customWidth="1"/>
  </cols>
  <sheetData>
    <row r="1" spans="1:2" x14ac:dyDescent="0.25">
      <c r="A1" t="s">
        <v>476</v>
      </c>
      <c r="B1" t="s">
        <v>619</v>
      </c>
    </row>
    <row r="2" spans="1:2" x14ac:dyDescent="0.25">
      <c r="A2" t="s">
        <v>467</v>
      </c>
      <c r="B2" t="s">
        <v>620</v>
      </c>
    </row>
    <row r="3" spans="1:2" x14ac:dyDescent="0.25">
      <c r="A3" t="s">
        <v>456</v>
      </c>
      <c r="B3" t="s">
        <v>621</v>
      </c>
    </row>
    <row r="4" spans="1:2" x14ac:dyDescent="0.25">
      <c r="A4" t="s">
        <v>480</v>
      </c>
      <c r="B4" t="s">
        <v>619</v>
      </c>
    </row>
    <row r="5" spans="1:2" x14ac:dyDescent="0.25">
      <c r="A5" t="s">
        <v>481</v>
      </c>
      <c r="B5" t="s">
        <v>622</v>
      </c>
    </row>
    <row r="6" spans="1:2" x14ac:dyDescent="0.25">
      <c r="A6" t="s">
        <v>455</v>
      </c>
      <c r="B6" t="s">
        <v>620</v>
      </c>
    </row>
    <row r="7" spans="1:2" x14ac:dyDescent="0.25">
      <c r="A7" t="s">
        <v>473</v>
      </c>
      <c r="B7" t="s">
        <v>619</v>
      </c>
    </row>
    <row r="8" spans="1:2" x14ac:dyDescent="0.25">
      <c r="A8" t="s">
        <v>440</v>
      </c>
      <c r="B8" t="s">
        <v>623</v>
      </c>
    </row>
    <row r="9" spans="1:2" x14ac:dyDescent="0.25">
      <c r="A9" t="s">
        <v>483</v>
      </c>
      <c r="B9" t="s">
        <v>622</v>
      </c>
    </row>
    <row r="10" spans="1:2" x14ac:dyDescent="0.25">
      <c r="A10" t="s">
        <v>450</v>
      </c>
      <c r="B10" t="s">
        <v>624</v>
      </c>
    </row>
    <row r="11" spans="1:2" x14ac:dyDescent="0.25">
      <c r="A11" t="s">
        <v>463</v>
      </c>
      <c r="B11" t="s">
        <v>625</v>
      </c>
    </row>
    <row r="12" spans="1:2" x14ac:dyDescent="0.25">
      <c r="A12" t="s">
        <v>460</v>
      </c>
      <c r="B12" t="s">
        <v>621</v>
      </c>
    </row>
    <row r="13" spans="1:2" x14ac:dyDescent="0.25">
      <c r="A13" t="s">
        <v>448</v>
      </c>
      <c r="B13" t="s">
        <v>624</v>
      </c>
    </row>
    <row r="14" spans="1:2" x14ac:dyDescent="0.25">
      <c r="A14" t="s">
        <v>444</v>
      </c>
      <c r="B14" t="s">
        <v>623</v>
      </c>
    </row>
    <row r="15" spans="1:2" x14ac:dyDescent="0.25">
      <c r="A15" t="s">
        <v>461</v>
      </c>
      <c r="B15" t="s">
        <v>625</v>
      </c>
    </row>
    <row r="16" spans="1:2" x14ac:dyDescent="0.25">
      <c r="A16" t="s">
        <v>454</v>
      </c>
      <c r="B16" t="s">
        <v>621</v>
      </c>
    </row>
    <row r="17" spans="1:2" x14ac:dyDescent="0.25">
      <c r="A17" t="s">
        <v>441</v>
      </c>
      <c r="B17" t="s">
        <v>623</v>
      </c>
    </row>
    <row r="18" spans="1:2" x14ac:dyDescent="0.25">
      <c r="A18" t="s">
        <v>446</v>
      </c>
      <c r="B18" t="s">
        <v>624</v>
      </c>
    </row>
    <row r="19" spans="1:2" x14ac:dyDescent="0.25">
      <c r="A19" t="s">
        <v>486</v>
      </c>
      <c r="B19" t="s">
        <v>626</v>
      </c>
    </row>
    <row r="20" spans="1:2" x14ac:dyDescent="0.25">
      <c r="A20" t="s">
        <v>459</v>
      </c>
      <c r="B20" t="s">
        <v>621</v>
      </c>
    </row>
    <row r="21" spans="1:2" x14ac:dyDescent="0.25">
      <c r="A21" t="s">
        <v>462</v>
      </c>
      <c r="B21" t="s">
        <v>625</v>
      </c>
    </row>
    <row r="22" spans="1:2" x14ac:dyDescent="0.25">
      <c r="A22" t="s">
        <v>475</v>
      </c>
      <c r="B22" t="s">
        <v>619</v>
      </c>
    </row>
    <row r="23" spans="1:2" x14ac:dyDescent="0.25">
      <c r="A23" t="s">
        <v>458</v>
      </c>
      <c r="B23" t="s">
        <v>621</v>
      </c>
    </row>
    <row r="24" spans="1:2" x14ac:dyDescent="0.25">
      <c r="A24" t="s">
        <v>465</v>
      </c>
      <c r="B24" t="s">
        <v>625</v>
      </c>
    </row>
    <row r="25" spans="1:2" x14ac:dyDescent="0.25">
      <c r="A25" t="s">
        <v>457</v>
      </c>
      <c r="B25" t="s">
        <v>621</v>
      </c>
    </row>
    <row r="26" spans="1:2" x14ac:dyDescent="0.25">
      <c r="A26" t="s">
        <v>442</v>
      </c>
      <c r="B26" t="s">
        <v>623</v>
      </c>
    </row>
    <row r="27" spans="1:2" x14ac:dyDescent="0.25">
      <c r="A27" t="s">
        <v>449</v>
      </c>
      <c r="B27" t="s">
        <v>624</v>
      </c>
    </row>
    <row r="28" spans="1:2" x14ac:dyDescent="0.25">
      <c r="A28" t="s">
        <v>474</v>
      </c>
      <c r="B28" t="s">
        <v>619</v>
      </c>
    </row>
    <row r="29" spans="1:2" x14ac:dyDescent="0.25">
      <c r="A29" t="s">
        <v>445</v>
      </c>
      <c r="B29" t="s">
        <v>623</v>
      </c>
    </row>
    <row r="30" spans="1:2" x14ac:dyDescent="0.25">
      <c r="A30" t="s">
        <v>468</v>
      </c>
      <c r="B30" t="s">
        <v>620</v>
      </c>
    </row>
    <row r="31" spans="1:2" x14ac:dyDescent="0.25">
      <c r="A31" t="s">
        <v>470</v>
      </c>
      <c r="B31" t="s">
        <v>620</v>
      </c>
    </row>
    <row r="32" spans="1:2" x14ac:dyDescent="0.25">
      <c r="A32" t="s">
        <v>453</v>
      </c>
      <c r="B32" t="s">
        <v>621</v>
      </c>
    </row>
    <row r="33" spans="1:2" x14ac:dyDescent="0.25">
      <c r="A33" t="s">
        <v>477</v>
      </c>
      <c r="B33" t="s">
        <v>619</v>
      </c>
    </row>
    <row r="34" spans="1:2" x14ac:dyDescent="0.25">
      <c r="A34" t="s">
        <v>469</v>
      </c>
      <c r="B34" t="s">
        <v>620</v>
      </c>
    </row>
    <row r="35" spans="1:2" x14ac:dyDescent="0.25">
      <c r="A35" t="s">
        <v>447</v>
      </c>
      <c r="B35" t="s">
        <v>624</v>
      </c>
    </row>
    <row r="36" spans="1:2" x14ac:dyDescent="0.25">
      <c r="A36" t="s">
        <v>482</v>
      </c>
      <c r="B36" t="s">
        <v>622</v>
      </c>
    </row>
    <row r="37" spans="1:2" x14ac:dyDescent="0.25">
      <c r="A37" t="s">
        <v>484</v>
      </c>
      <c r="B37" t="s">
        <v>622</v>
      </c>
    </row>
    <row r="38" spans="1:2" x14ac:dyDescent="0.25">
      <c r="A38" t="s">
        <v>451</v>
      </c>
      <c r="B38" t="s">
        <v>624</v>
      </c>
    </row>
    <row r="39" spans="1:2" x14ac:dyDescent="0.25">
      <c r="A39" t="s">
        <v>464</v>
      </c>
      <c r="B39" t="s">
        <v>625</v>
      </c>
    </row>
    <row r="40" spans="1:2" x14ac:dyDescent="0.25">
      <c r="A40" t="s">
        <v>472</v>
      </c>
      <c r="B40" t="s">
        <v>620</v>
      </c>
    </row>
    <row r="41" spans="1:2" x14ac:dyDescent="0.25">
      <c r="A41" t="s">
        <v>487</v>
      </c>
      <c r="B41" t="s">
        <v>626</v>
      </c>
    </row>
    <row r="42" spans="1:2" x14ac:dyDescent="0.25">
      <c r="A42" t="s">
        <v>485</v>
      </c>
      <c r="B42" t="s">
        <v>622</v>
      </c>
    </row>
    <row r="43" spans="1:2" x14ac:dyDescent="0.25">
      <c r="A43" t="s">
        <v>443</v>
      </c>
      <c r="B43" t="s">
        <v>623</v>
      </c>
    </row>
    <row r="44" spans="1:2" x14ac:dyDescent="0.25">
      <c r="A44" t="s">
        <v>478</v>
      </c>
      <c r="B44" t="s">
        <v>619</v>
      </c>
    </row>
    <row r="45" spans="1:2" x14ac:dyDescent="0.25">
      <c r="A45" t="s">
        <v>466</v>
      </c>
      <c r="B45" t="s">
        <v>625</v>
      </c>
    </row>
    <row r="46" spans="1:2" x14ac:dyDescent="0.25">
      <c r="A46" t="s">
        <v>452</v>
      </c>
      <c r="B46" t="s">
        <v>624</v>
      </c>
    </row>
    <row r="47" spans="1:2" x14ac:dyDescent="0.25">
      <c r="A47" t="s">
        <v>479</v>
      </c>
      <c r="B47" t="s">
        <v>619</v>
      </c>
    </row>
    <row r="48" spans="1:2" x14ac:dyDescent="0.25">
      <c r="A48" t="s">
        <v>471</v>
      </c>
      <c r="B48" t="s">
        <v>620</v>
      </c>
    </row>
    <row r="49" spans="1:2" x14ac:dyDescent="0.25">
      <c r="A49" t="s">
        <v>537</v>
      </c>
      <c r="B49" t="s">
        <v>622</v>
      </c>
    </row>
    <row r="50" spans="1:2" x14ac:dyDescent="0.25">
      <c r="A50" t="s">
        <v>535</v>
      </c>
      <c r="B50" t="s">
        <v>622</v>
      </c>
    </row>
    <row r="51" spans="1:2" x14ac:dyDescent="0.25">
      <c r="A51" t="s">
        <v>505</v>
      </c>
      <c r="B51" t="s">
        <v>621</v>
      </c>
    </row>
    <row r="52" spans="1:2" x14ac:dyDescent="0.25">
      <c r="A52" t="s">
        <v>491</v>
      </c>
      <c r="B52" t="s">
        <v>623</v>
      </c>
    </row>
    <row r="53" spans="1:2" x14ac:dyDescent="0.25">
      <c r="A53" t="s">
        <v>489</v>
      </c>
      <c r="B53" t="s">
        <v>623</v>
      </c>
    </row>
    <row r="54" spans="1:2" x14ac:dyDescent="0.25">
      <c r="A54" t="s">
        <v>517</v>
      </c>
      <c r="B54" t="s">
        <v>625</v>
      </c>
    </row>
    <row r="55" spans="1:2" x14ac:dyDescent="0.25">
      <c r="A55" t="s">
        <v>522</v>
      </c>
      <c r="B55" t="s">
        <v>620</v>
      </c>
    </row>
    <row r="56" spans="1:2" x14ac:dyDescent="0.25">
      <c r="A56" t="s">
        <v>513</v>
      </c>
      <c r="B56" t="s">
        <v>625</v>
      </c>
    </row>
    <row r="57" spans="1:2" x14ac:dyDescent="0.25">
      <c r="A57" t="s">
        <v>494</v>
      </c>
      <c r="B57" t="s">
        <v>623</v>
      </c>
    </row>
    <row r="58" spans="1:2" x14ac:dyDescent="0.25">
      <c r="A58" t="s">
        <v>511</v>
      </c>
      <c r="B58" t="s">
        <v>625</v>
      </c>
    </row>
    <row r="59" spans="1:2" x14ac:dyDescent="0.25">
      <c r="A59" t="s">
        <v>510</v>
      </c>
      <c r="B59" t="s">
        <v>621</v>
      </c>
    </row>
    <row r="60" spans="1:2" x14ac:dyDescent="0.25">
      <c r="A60" t="s">
        <v>496</v>
      </c>
      <c r="B60" t="s">
        <v>624</v>
      </c>
    </row>
    <row r="61" spans="1:2" x14ac:dyDescent="0.25">
      <c r="A61" t="s">
        <v>533</v>
      </c>
      <c r="B61" t="s">
        <v>619</v>
      </c>
    </row>
    <row r="62" spans="1:2" x14ac:dyDescent="0.25">
      <c r="A62" t="s">
        <v>538</v>
      </c>
      <c r="B62" t="s">
        <v>622</v>
      </c>
    </row>
    <row r="63" spans="1:2" x14ac:dyDescent="0.25">
      <c r="A63" t="s">
        <v>534</v>
      </c>
      <c r="B63" t="s">
        <v>619</v>
      </c>
    </row>
    <row r="64" spans="1:2" x14ac:dyDescent="0.25">
      <c r="A64" t="s">
        <v>547</v>
      </c>
      <c r="B64" t="s">
        <v>626</v>
      </c>
    </row>
    <row r="65" spans="1:2" x14ac:dyDescent="0.25">
      <c r="A65" t="s">
        <v>540</v>
      </c>
      <c r="B65" t="s">
        <v>622</v>
      </c>
    </row>
    <row r="66" spans="1:2" x14ac:dyDescent="0.25">
      <c r="A66" t="s">
        <v>502</v>
      </c>
      <c r="B66" t="s">
        <v>624</v>
      </c>
    </row>
    <row r="67" spans="1:2" x14ac:dyDescent="0.25">
      <c r="A67" t="s">
        <v>497</v>
      </c>
      <c r="B67" t="s">
        <v>624</v>
      </c>
    </row>
    <row r="68" spans="1:2" x14ac:dyDescent="0.25">
      <c r="A68" t="s">
        <v>526</v>
      </c>
      <c r="B68" t="s">
        <v>620</v>
      </c>
    </row>
    <row r="69" spans="1:2" x14ac:dyDescent="0.25">
      <c r="A69" t="s">
        <v>508</v>
      </c>
      <c r="B69" t="s">
        <v>621</v>
      </c>
    </row>
    <row r="70" spans="1:2" x14ac:dyDescent="0.25">
      <c r="A70" t="s">
        <v>531</v>
      </c>
      <c r="B70" t="s">
        <v>619</v>
      </c>
    </row>
    <row r="71" spans="1:2" x14ac:dyDescent="0.25">
      <c r="A71" t="s">
        <v>503</v>
      </c>
      <c r="B71" t="s">
        <v>624</v>
      </c>
    </row>
    <row r="72" spans="1:2" x14ac:dyDescent="0.25">
      <c r="A72" t="s">
        <v>528</v>
      </c>
      <c r="B72" t="s">
        <v>619</v>
      </c>
    </row>
    <row r="73" spans="1:2" x14ac:dyDescent="0.25">
      <c r="A73" t="s">
        <v>545</v>
      </c>
      <c r="B73" t="s">
        <v>626</v>
      </c>
    </row>
    <row r="74" spans="1:2" x14ac:dyDescent="0.25">
      <c r="A74" t="s">
        <v>514</v>
      </c>
      <c r="B74" t="s">
        <v>625</v>
      </c>
    </row>
    <row r="75" spans="1:2" x14ac:dyDescent="0.25">
      <c r="A75" t="s">
        <v>498</v>
      </c>
      <c r="B75" t="s">
        <v>624</v>
      </c>
    </row>
    <row r="76" spans="1:2" x14ac:dyDescent="0.25">
      <c r="A76" t="s">
        <v>520</v>
      </c>
      <c r="B76" t="s">
        <v>620</v>
      </c>
    </row>
    <row r="77" spans="1:2" x14ac:dyDescent="0.25">
      <c r="A77" t="s">
        <v>499</v>
      </c>
      <c r="B77" t="s">
        <v>624</v>
      </c>
    </row>
    <row r="78" spans="1:2" x14ac:dyDescent="0.25">
      <c r="A78" t="s">
        <v>490</v>
      </c>
      <c r="B78" t="s">
        <v>623</v>
      </c>
    </row>
    <row r="79" spans="1:2" x14ac:dyDescent="0.25">
      <c r="A79" t="s">
        <v>546</v>
      </c>
      <c r="B79" t="s">
        <v>626</v>
      </c>
    </row>
    <row r="80" spans="1:2" x14ac:dyDescent="0.25">
      <c r="A80" t="s">
        <v>507</v>
      </c>
      <c r="B80" t="s">
        <v>621</v>
      </c>
    </row>
    <row r="81" spans="1:2" x14ac:dyDescent="0.25">
      <c r="A81" t="s">
        <v>493</v>
      </c>
      <c r="B81" t="s">
        <v>623</v>
      </c>
    </row>
    <row r="82" spans="1:2" x14ac:dyDescent="0.25">
      <c r="A82" t="s">
        <v>512</v>
      </c>
      <c r="B82" t="s">
        <v>625</v>
      </c>
    </row>
    <row r="83" spans="1:2" x14ac:dyDescent="0.25">
      <c r="A83" t="s">
        <v>501</v>
      </c>
      <c r="B83" t="s">
        <v>624</v>
      </c>
    </row>
    <row r="84" spans="1:2" x14ac:dyDescent="0.25">
      <c r="A84" t="s">
        <v>518</v>
      </c>
      <c r="B84" t="s">
        <v>625</v>
      </c>
    </row>
    <row r="85" spans="1:2" x14ac:dyDescent="0.25">
      <c r="A85" t="s">
        <v>509</v>
      </c>
      <c r="B85" t="s">
        <v>621</v>
      </c>
    </row>
    <row r="86" spans="1:2" x14ac:dyDescent="0.25">
      <c r="A86" t="s">
        <v>523</v>
      </c>
      <c r="B86" t="s">
        <v>620</v>
      </c>
    </row>
    <row r="87" spans="1:2" x14ac:dyDescent="0.25">
      <c r="A87" t="s">
        <v>504</v>
      </c>
      <c r="B87" t="s">
        <v>621</v>
      </c>
    </row>
    <row r="88" spans="1:2" x14ac:dyDescent="0.25">
      <c r="A88" t="s">
        <v>551</v>
      </c>
      <c r="B88" t="s">
        <v>626</v>
      </c>
    </row>
    <row r="89" spans="1:2" x14ac:dyDescent="0.25">
      <c r="A89" t="s">
        <v>541</v>
      </c>
      <c r="B89" t="s">
        <v>622</v>
      </c>
    </row>
    <row r="90" spans="1:2" x14ac:dyDescent="0.25">
      <c r="A90" t="s">
        <v>550</v>
      </c>
      <c r="B90" t="s">
        <v>626</v>
      </c>
    </row>
    <row r="91" spans="1:2" x14ac:dyDescent="0.25">
      <c r="A91" t="s">
        <v>539</v>
      </c>
      <c r="B91" t="s">
        <v>622</v>
      </c>
    </row>
    <row r="92" spans="1:2" x14ac:dyDescent="0.25">
      <c r="A92" t="s">
        <v>515</v>
      </c>
      <c r="B92" t="s">
        <v>625</v>
      </c>
    </row>
    <row r="93" spans="1:2" x14ac:dyDescent="0.25">
      <c r="A93" t="s">
        <v>532</v>
      </c>
      <c r="B93" t="s">
        <v>619</v>
      </c>
    </row>
    <row r="94" spans="1:2" x14ac:dyDescent="0.25">
      <c r="A94" t="s">
        <v>529</v>
      </c>
      <c r="B94" t="s">
        <v>619</v>
      </c>
    </row>
    <row r="95" spans="1:2" x14ac:dyDescent="0.25">
      <c r="A95" t="s">
        <v>527</v>
      </c>
      <c r="B95" t="s">
        <v>620</v>
      </c>
    </row>
    <row r="96" spans="1:2" x14ac:dyDescent="0.25">
      <c r="A96" t="s">
        <v>549</v>
      </c>
      <c r="B96" t="s">
        <v>626</v>
      </c>
    </row>
    <row r="97" spans="1:2" x14ac:dyDescent="0.25">
      <c r="A97" t="s">
        <v>536</v>
      </c>
      <c r="B97" t="s">
        <v>622</v>
      </c>
    </row>
    <row r="98" spans="1:2" x14ac:dyDescent="0.25">
      <c r="A98" t="s">
        <v>488</v>
      </c>
      <c r="B98" t="s">
        <v>623</v>
      </c>
    </row>
    <row r="99" spans="1:2" x14ac:dyDescent="0.25">
      <c r="A99" t="s">
        <v>525</v>
      </c>
      <c r="B99" t="s">
        <v>620</v>
      </c>
    </row>
    <row r="100" spans="1:2" x14ac:dyDescent="0.25">
      <c r="A100" t="s">
        <v>544</v>
      </c>
      <c r="B100" t="s">
        <v>626</v>
      </c>
    </row>
    <row r="101" spans="1:2" x14ac:dyDescent="0.25">
      <c r="A101" t="s">
        <v>521</v>
      </c>
      <c r="B101" t="s">
        <v>620</v>
      </c>
    </row>
    <row r="102" spans="1:2" x14ac:dyDescent="0.25">
      <c r="A102" t="s">
        <v>500</v>
      </c>
      <c r="B102" t="s">
        <v>624</v>
      </c>
    </row>
    <row r="103" spans="1:2" x14ac:dyDescent="0.25">
      <c r="A103" t="s">
        <v>519</v>
      </c>
      <c r="B103" t="s">
        <v>625</v>
      </c>
    </row>
    <row r="104" spans="1:2" x14ac:dyDescent="0.25">
      <c r="A104" t="s">
        <v>516</v>
      </c>
      <c r="B104" t="s">
        <v>625</v>
      </c>
    </row>
    <row r="105" spans="1:2" x14ac:dyDescent="0.25">
      <c r="A105" t="s">
        <v>548</v>
      </c>
      <c r="B105" t="s">
        <v>626</v>
      </c>
    </row>
    <row r="106" spans="1:2" x14ac:dyDescent="0.25">
      <c r="A106" t="s">
        <v>524</v>
      </c>
      <c r="B106" t="s">
        <v>620</v>
      </c>
    </row>
    <row r="107" spans="1:2" x14ac:dyDescent="0.25">
      <c r="A107" t="s">
        <v>530</v>
      </c>
      <c r="B107" t="s">
        <v>619</v>
      </c>
    </row>
    <row r="108" spans="1:2" x14ac:dyDescent="0.25">
      <c r="A108" t="s">
        <v>506</v>
      </c>
      <c r="B108" t="s">
        <v>621</v>
      </c>
    </row>
    <row r="109" spans="1:2" x14ac:dyDescent="0.25">
      <c r="A109" t="s">
        <v>542</v>
      </c>
      <c r="B109" t="s">
        <v>622</v>
      </c>
    </row>
    <row r="110" spans="1:2" x14ac:dyDescent="0.25">
      <c r="A110" t="s">
        <v>543</v>
      </c>
      <c r="B110" t="s">
        <v>626</v>
      </c>
    </row>
    <row r="111" spans="1:2" x14ac:dyDescent="0.25">
      <c r="A111" t="s">
        <v>495</v>
      </c>
      <c r="B111" t="s">
        <v>623</v>
      </c>
    </row>
    <row r="112" spans="1:2" x14ac:dyDescent="0.25">
      <c r="A112" t="s">
        <v>492</v>
      </c>
      <c r="B112" t="s">
        <v>623</v>
      </c>
    </row>
    <row r="113" spans="1:2" x14ac:dyDescent="0.25">
      <c r="A113" t="s">
        <v>30</v>
      </c>
      <c r="B113" t="s">
        <v>619</v>
      </c>
    </row>
    <row r="114" spans="1:2" x14ac:dyDescent="0.25">
      <c r="A114" t="s">
        <v>23</v>
      </c>
      <c r="B114" t="s">
        <v>625</v>
      </c>
    </row>
    <row r="115" spans="1:2" x14ac:dyDescent="0.25">
      <c r="A115" t="s">
        <v>19</v>
      </c>
      <c r="B115" t="s">
        <v>621</v>
      </c>
    </row>
    <row r="116" spans="1:2" x14ac:dyDescent="0.25">
      <c r="A116" t="s">
        <v>581</v>
      </c>
      <c r="B116" t="s">
        <v>619</v>
      </c>
    </row>
    <row r="117" spans="1:2" x14ac:dyDescent="0.25">
      <c r="A117" t="s">
        <v>593</v>
      </c>
      <c r="B117" t="s">
        <v>620</v>
      </c>
    </row>
    <row r="118" spans="1:2" x14ac:dyDescent="0.25">
      <c r="A118" t="s">
        <v>582</v>
      </c>
      <c r="B118" t="s">
        <v>620</v>
      </c>
    </row>
    <row r="119" spans="1:2" x14ac:dyDescent="0.25">
      <c r="A119" t="s">
        <v>583</v>
      </c>
      <c r="B119" t="s">
        <v>623</v>
      </c>
    </row>
    <row r="120" spans="1:2" x14ac:dyDescent="0.25">
      <c r="A120" t="s">
        <v>584</v>
      </c>
      <c r="B120" t="s">
        <v>621</v>
      </c>
    </row>
    <row r="121" spans="1:2" x14ac:dyDescent="0.25">
      <c r="A121" t="s">
        <v>585</v>
      </c>
      <c r="B121" t="s">
        <v>619</v>
      </c>
    </row>
    <row r="122" spans="1:2" x14ac:dyDescent="0.25">
      <c r="A122" t="s">
        <v>586</v>
      </c>
      <c r="B122" t="s">
        <v>622</v>
      </c>
    </row>
    <row r="123" spans="1:2" x14ac:dyDescent="0.25">
      <c r="A123" t="s">
        <v>28</v>
      </c>
      <c r="B123" t="s">
        <v>620</v>
      </c>
    </row>
    <row r="124" spans="1:2" x14ac:dyDescent="0.25">
      <c r="A124" t="s">
        <v>29</v>
      </c>
      <c r="B124" t="s">
        <v>619</v>
      </c>
    </row>
    <row r="125" spans="1:2" x14ac:dyDescent="0.25">
      <c r="A125" t="s">
        <v>22</v>
      </c>
      <c r="B125" t="s">
        <v>625</v>
      </c>
    </row>
    <row r="126" spans="1:2" x14ac:dyDescent="0.25">
      <c r="A126" t="s">
        <v>21</v>
      </c>
      <c r="B126" t="s">
        <v>621</v>
      </c>
    </row>
    <row r="127" spans="1:2" x14ac:dyDescent="0.25">
      <c r="A127" t="s">
        <v>9</v>
      </c>
      <c r="B127" t="s">
        <v>620</v>
      </c>
    </row>
    <row r="128" spans="1:2" x14ac:dyDescent="0.25">
      <c r="A128" t="s">
        <v>32</v>
      </c>
      <c r="B128" t="s">
        <v>622</v>
      </c>
    </row>
    <row r="129" spans="1:2" x14ac:dyDescent="0.25">
      <c r="A129" t="s">
        <v>25</v>
      </c>
      <c r="B129" t="s">
        <v>620</v>
      </c>
    </row>
    <row r="130" spans="1:2" x14ac:dyDescent="0.25">
      <c r="A130" t="s">
        <v>24</v>
      </c>
      <c r="B130" t="s">
        <v>621</v>
      </c>
    </row>
    <row r="131" spans="1:2" x14ac:dyDescent="0.25">
      <c r="A131" t="s">
        <v>95</v>
      </c>
      <c r="B131" t="s">
        <v>621</v>
      </c>
    </row>
    <row r="132" spans="1:2" x14ac:dyDescent="0.25">
      <c r="A132" t="s">
        <v>20</v>
      </c>
      <c r="B132" t="s">
        <v>625</v>
      </c>
    </row>
    <row r="133" spans="1:2" x14ac:dyDescent="0.25">
      <c r="A133" t="s">
        <v>27</v>
      </c>
      <c r="B133" t="s">
        <v>619</v>
      </c>
    </row>
    <row r="134" spans="1:2" x14ac:dyDescent="0.25">
      <c r="A134" t="s">
        <v>3</v>
      </c>
      <c r="B134" t="s">
        <v>624</v>
      </c>
    </row>
    <row r="135" spans="1:2" x14ac:dyDescent="0.25">
      <c r="A135" t="s">
        <v>1</v>
      </c>
      <c r="B135" t="s">
        <v>623</v>
      </c>
    </row>
    <row r="136" spans="1:2" x14ac:dyDescent="0.25">
      <c r="A136" t="s">
        <v>10</v>
      </c>
      <c r="B136" t="s">
        <v>623</v>
      </c>
    </row>
    <row r="137" spans="1:2" x14ac:dyDescent="0.25">
      <c r="A137" t="s">
        <v>16</v>
      </c>
      <c r="B137" t="s">
        <v>623</v>
      </c>
    </row>
    <row r="138" spans="1:2" x14ac:dyDescent="0.25">
      <c r="A138" t="s">
        <v>33</v>
      </c>
      <c r="B138" t="s">
        <v>619</v>
      </c>
    </row>
    <row r="139" spans="1:2" x14ac:dyDescent="0.25">
      <c r="A139" t="s">
        <v>5</v>
      </c>
      <c r="B139" t="s">
        <v>623</v>
      </c>
    </row>
  </sheetData>
  <sortState ref="A1:B122">
    <sortCondition ref="A1:A122"/>
    <sortCondition ref="B1:B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NodesOld</vt:lpstr>
      <vt:lpstr>EdgesOld</vt:lpstr>
      <vt:lpstr>BoostsOld</vt:lpstr>
      <vt:lpstr>boost-nodes</vt:lpstr>
      <vt:lpstr>boost-edges</vt:lpstr>
      <vt:lpstr>EraLookup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Kotze</dc:creator>
  <cp:lastModifiedBy>Leon Kotze</cp:lastModifiedBy>
  <dcterms:created xsi:type="dcterms:W3CDTF">2018-03-06T08:45:00Z</dcterms:created>
  <dcterms:modified xsi:type="dcterms:W3CDTF">2018-03-15T17:24:33Z</dcterms:modified>
</cp:coreProperties>
</file>