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shboards\"/>
    </mc:Choice>
  </mc:AlternateContent>
  <xr:revisionPtr revIDLastSave="0" documentId="13_ncr:1_{FFD6498F-682D-4920-9D6C-B7DB939C4383}" xr6:coauthVersionLast="47" xr6:coauthVersionMax="47" xr10:uidLastSave="{00000000-0000-0000-0000-000000000000}"/>
  <bookViews>
    <workbookView xWindow="-120" yWindow="-120" windowWidth="29040" windowHeight="15840" activeTab="8" xr2:uid="{00000000-000D-0000-FFFF-FFFF00000000}"/>
  </bookViews>
  <sheets>
    <sheet name="Combo Chart" sheetId="3" r:id="rId1"/>
    <sheet name="Waterfall Chart" sheetId="4" r:id="rId2"/>
    <sheet name="Donut Chart" sheetId="5" r:id="rId3"/>
    <sheet name="Map Chart" sheetId="6" r:id="rId4"/>
    <sheet name="Top 5" sheetId="7" r:id="rId5"/>
    <sheet name="Month wise Sparkline" sheetId="8" r:id="rId6"/>
    <sheet name="KPI YOY" sheetId="10" r:id="rId7"/>
    <sheet name="Data" sheetId="1" r:id="rId8"/>
    <sheet name="Dashboard" sheetId="11" r:id="rId9"/>
  </sheets>
  <definedNames>
    <definedName name="_xlchart.v1.0" hidden="1">'Waterfall Chart'!$D$4:$D$7</definedName>
    <definedName name="_xlchart.v1.1" hidden="1">'Waterfall Chart'!$E$3</definedName>
    <definedName name="_xlchart.v1.2" hidden="1">'Waterfall Chart'!$E$4:$E$7</definedName>
    <definedName name="_xlchart.v5.3" hidden="1">'Map Chart'!$D$2</definedName>
    <definedName name="_xlchart.v5.4" hidden="1">'Map Chart'!$D$3:$D$52</definedName>
    <definedName name="_xlchart.v5.5" hidden="1">'Map Chart'!$E$3</definedName>
    <definedName name="_xlchart.v5.6" hidden="1">'Map Chart'!$E$3:$E$52</definedName>
    <definedName name="Slicer_Category">#N/A</definedName>
    <definedName name="Slicer_Segment1">#N/A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D53" i="6"/>
  <c r="E53" i="6"/>
  <c r="E4" i="6"/>
  <c r="D4" i="6"/>
  <c r="D5" i="4"/>
  <c r="E5" i="4"/>
  <c r="D6" i="4"/>
  <c r="E6" i="4"/>
  <c r="D7" i="4"/>
  <c r="E7" i="4"/>
  <c r="E4"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G13" i="10"/>
  <c r="G52" i="8"/>
  <c r="C53" i="8"/>
  <c r="C13" i="10"/>
  <c r="E13" i="10"/>
  <c r="F13" i="10"/>
  <c r="D13" i="10"/>
  <c r="K52" i="8"/>
  <c r="C16" i="8"/>
  <c r="L18" i="8"/>
  <c r="D16" i="10" l="1"/>
  <c r="F16" i="10"/>
  <c r="E16" i="10"/>
  <c r="C16" i="10"/>
  <c r="G16" i="10"/>
</calcChain>
</file>

<file path=xl/sharedStrings.xml><?xml version="1.0" encoding="utf-8"?>
<sst xmlns="http://schemas.openxmlformats.org/spreadsheetml/2006/main" count="130138" uniqueCount="10961">
  <si>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</si>
  <si>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</si>
  <si>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</si>
  <si>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</si>
  <si>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</si>
  <si>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</si>
  <si>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</si>
  <si>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</si>
  <si>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</si>
  <si>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</si>
  <si>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</si>
  <si>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</si>
  <si>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</si>
  <si>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</si>
  <si>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</si>
  <si>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</si>
  <si>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</si>
  <si>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</si>
  <si>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</si>
  <si>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</si>
  <si>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</si>
  <si>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</si>
  <si>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</si>
  <si>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</si>
  <si>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</si>
  <si>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</si>
  <si>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</si>
  <si>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</si>
  <si>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</si>
  <si>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</si>
  <si>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</si>
  <si>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</si>
  <si>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</si>
  <si>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</si>
  <si>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</si>
  <si>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</si>
  <si>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</si>
  <si>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</si>
  <si>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</si>
  <si>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</si>
  <si>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</si>
  <si>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</si>
  <si>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</si>
  <si>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</si>
  <si>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</si>
  <si>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</si>
  <si>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</si>
  <si>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</si>
  <si>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</si>
  <si>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</si>
  <si>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</si>
  <si>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</si>
  <si>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</si>
  <si>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</si>
  <si>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</si>
  <si>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</si>
  <si>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</si>
  <si>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</si>
  <si>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</si>
  <si>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</si>
  <si>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</si>
  <si>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</si>
  <si>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</si>
  <si>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</si>
  <si>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</si>
  <si>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</si>
  <si>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</si>
  <si>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</si>
  <si>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</si>
  <si>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</si>
  <si>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</si>
  <si>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</si>
  <si>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</si>
  <si>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</si>
  <si>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</si>
  <si>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</si>
  <si>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</si>
  <si>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</si>
  <si>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</si>
  <si>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</si>
  <si>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</si>
  <si>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</si>
  <si>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</si>
  <si>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</si>
  <si>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</si>
  <si>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</si>
  <si>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</si>
  <si>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</si>
  <si>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</si>
  <si>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</si>
  <si>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</si>
  <si>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</si>
  <si>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</si>
  <si>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</si>
  <si>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</si>
  <si>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</si>
  <si>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</si>
  <si>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</si>
  <si>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</si>
  <si>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</si>
  <si>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</si>
  <si>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</si>
  <si>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</si>
  <si>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</si>
  <si>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</si>
  <si>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</si>
  <si>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</si>
  <si>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</si>
  <si>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</si>
  <si>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</si>
  <si>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</si>
  <si>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</si>
  <si>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</si>
  <si>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</si>
  <si>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</si>
  <si>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</si>
  <si>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</si>
  <si>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</si>
  <si>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</si>
  <si>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</si>
  <si>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</si>
  <si>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</si>
  <si>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</si>
  <si>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</si>
  <si>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</si>
  <si>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</si>
  <si>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</si>
  <si>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</si>
  <si>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</si>
  <si>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</si>
  <si>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</si>
  <si>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</si>
  <si>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</si>
  <si>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</si>
  <si>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</si>
  <si>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</si>
  <si>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</si>
  <si>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</si>
  <si>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</si>
  <si>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</si>
  <si>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</si>
  <si>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</si>
  <si>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</si>
  <si>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</si>
  <si>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</si>
  <si>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</si>
  <si>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</si>
  <si>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</si>
  <si>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</si>
  <si>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</si>
  <si>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</si>
  <si>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</si>
  <si>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</si>
  <si>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</si>
  <si>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</si>
  <si>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</si>
  <si>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</si>
  <si>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</si>
  <si>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</si>
  <si>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</si>
  <si>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</si>
  <si>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</si>
  <si>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</si>
  <si>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</si>
  <si>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</si>
  <si>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</si>
  <si>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</si>
  <si>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</si>
  <si>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</si>
  <si>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</si>
  <si>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</si>
  <si>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</si>
  <si>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</si>
  <si>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</si>
  <si>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</si>
  <si>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</si>
  <si>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</si>
  <si>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</si>
  <si>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</si>
  <si>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</si>
  <si>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</si>
  <si>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</si>
  <si>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</si>
  <si>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</si>
  <si>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</si>
  <si>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</si>
  <si>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</si>
  <si>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</si>
  <si>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</si>
  <si>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</si>
  <si>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</si>
  <si>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</si>
  <si>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</si>
  <si>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</si>
  <si>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</si>
  <si>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</si>
  <si>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</si>
  <si>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</si>
  <si>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</si>
  <si>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</si>
  <si>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</si>
  <si>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</si>
  <si>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</si>
  <si>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</si>
  <si>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</si>
  <si>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</si>
  <si>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</si>
  <si>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</si>
  <si>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</si>
  <si>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</si>
  <si>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</si>
  <si>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</si>
  <si>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</si>
  <si>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</si>
  <si>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</si>
  <si>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</si>
  <si>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</si>
  <si>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</si>
  <si>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</si>
  <si>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</si>
  <si>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</si>
  <si>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</si>
  <si>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</si>
  <si>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</si>
  <si>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</si>
  <si>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</si>
  <si>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</si>
  <si>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</si>
  <si>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</si>
  <si>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</si>
  <si>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</si>
  <si>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</si>
  <si>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</si>
  <si>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</si>
  <si>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</si>
  <si>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</si>
  <si>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</si>
  <si>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</si>
  <si>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</si>
  <si>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</si>
  <si>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</si>
  <si>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</si>
  <si>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</si>
  <si>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</si>
  <si>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</si>
  <si>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</si>
  <si>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</si>
  <si>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</si>
  <si>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</si>
  <si>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</si>
  <si>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</si>
  <si>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</si>
  <si>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</si>
  <si>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</si>
  <si>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</si>
  <si>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</si>
  <si>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</si>
  <si>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</si>
  <si>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</si>
  <si>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</si>
  <si>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</si>
  <si>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</si>
  <si>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</si>
  <si>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</si>
  <si>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</si>
  <si>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</si>
  <si>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</si>
  <si>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</si>
  <si>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</si>
  <si>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</si>
  <si>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</si>
  <si>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</si>
  <si>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</si>
  <si>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</si>
  <si>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</si>
  <si>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</si>
  <si>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</si>
  <si>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</si>
  <si>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</si>
  <si>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</si>
  <si>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</si>
  <si>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</si>
  <si>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</si>
  <si>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</si>
  <si>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</si>
  <si>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</si>
  <si>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</si>
  <si>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</si>
  <si>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</si>
  <si>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</si>
  <si>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</si>
  <si>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</si>
  <si>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</si>
  <si>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</si>
  <si>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</si>
  <si>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</si>
  <si>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</si>
  <si>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</si>
  <si>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</si>
  <si>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</si>
  <si>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</si>
  <si>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</si>
  <si>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</si>
  <si>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</si>
  <si>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</si>
  <si>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</si>
  <si>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</si>
  <si>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</si>
  <si>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</si>
  <si>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</si>
  <si>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</si>
  <si>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</si>
  <si>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</si>
  <si>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</si>
  <si>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</si>
  <si>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</si>
  <si>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</si>
  <si>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</si>
  <si>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</si>
  <si>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</si>
  <si>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</si>
  <si>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</si>
  <si>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</si>
  <si>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</si>
  <si>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</si>
  <si>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</si>
  <si>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</si>
  <si>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</si>
  <si>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</si>
  <si>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</si>
  <si>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</si>
  <si>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</si>
  <si>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</si>
  <si>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</si>
  <si>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</si>
  <si>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</si>
  <si>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</si>
  <si>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</si>
  <si>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</si>
  <si>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</si>
  <si>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</si>
  <si>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</si>
  <si>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</si>
  <si>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</si>
  <si>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</si>
  <si>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</si>
  <si>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</si>
  <si>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</si>
  <si>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</si>
  <si>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</si>
  <si>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</si>
  <si>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</si>
  <si>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</si>
  <si>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</si>
  <si>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</si>
  <si>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</si>
  <si>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</si>
  <si>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</si>
  <si>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</si>
  <si>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</si>
  <si>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</si>
  <si>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</si>
  <si>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</si>
  <si>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</si>
  <si>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</si>
  <si>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</si>
  <si>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</si>
  <si>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</si>
  <si>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</si>
  <si>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</si>
  <si>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</si>
  <si>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</si>
  <si>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</si>
  <si>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</si>
  <si>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</si>
  <si>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</si>
  <si>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</si>
  <si>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</si>
  <si>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</si>
  <si>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</si>
  <si>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</si>
  <si>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</si>
  <si>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</si>
  <si>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</si>
  <si>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</si>
  <si>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</si>
  <si>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</si>
  <si>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</si>
  <si>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</si>
  <si>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</si>
  <si>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</si>
  <si>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</si>
  <si>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</si>
  <si>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</si>
  <si>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</si>
  <si>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</si>
  <si>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</si>
  <si>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</si>
  <si>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</si>
  <si>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</si>
  <si>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</si>
  <si>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</si>
  <si>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</si>
  <si>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</si>
  <si>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</si>
  <si>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</si>
  <si>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</si>
  <si>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</si>
  <si>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</si>
  <si>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</si>
  <si>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</si>
  <si>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</si>
  <si>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</si>
  <si>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</si>
  <si>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</si>
  <si>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</si>
  <si>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</si>
  <si>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</si>
  <si>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</si>
  <si>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</si>
  <si>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</si>
  <si>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</si>
  <si>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</si>
  <si>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</si>
  <si>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</si>
  <si>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</si>
  <si>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</si>
  <si>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</si>
  <si>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</si>
  <si>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</si>
  <si>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</si>
  <si>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</si>
  <si>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</si>
  <si>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</si>
  <si>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</si>
  <si>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</si>
  <si>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</si>
  <si>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</si>
  <si>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</si>
  <si>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</si>
  <si>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</si>
  <si>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</si>
  <si>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</si>
  <si>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</si>
  <si>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</si>
  <si>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</si>
  <si>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</si>
  <si>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</si>
  <si>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</si>
  <si>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</si>
  <si>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</si>
  <si>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</si>
  <si>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</si>
  <si>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</si>
  <si>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</si>
  <si>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</si>
  <si>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</si>
  <si>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</si>
  <si>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</si>
  <si>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</si>
  <si>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</si>
  <si>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</si>
  <si>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</si>
  <si>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</si>
  <si>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</si>
  <si>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</si>
  <si>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</si>
  <si>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</si>
  <si>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</si>
  <si>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</si>
  <si>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</si>
  <si>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</si>
  <si>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</si>
  <si>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</si>
  <si>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</si>
  <si>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</si>
  <si>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</si>
  <si>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</si>
  <si>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</si>
  <si>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</si>
  <si>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</si>
  <si>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</si>
  <si>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</si>
  <si>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</si>
  <si>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</si>
  <si>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</si>
  <si>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</si>
  <si>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</si>
  <si>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</si>
  <si>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</si>
  <si>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</si>
  <si>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</si>
  <si>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</si>
  <si>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</si>
  <si>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</si>
  <si>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</si>
  <si>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</si>
  <si>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</si>
  <si>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</si>
  <si>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</si>
  <si>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</si>
  <si>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</si>
  <si>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</si>
  <si>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</si>
  <si>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</si>
  <si>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</si>
  <si>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</si>
  <si>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</si>
  <si>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</si>
  <si>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</si>
  <si>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</si>
  <si>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</si>
  <si>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</si>
  <si>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</si>
  <si>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</si>
  <si>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</si>
  <si>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</si>
  <si>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</si>
  <si>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</si>
  <si>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</si>
  <si>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</si>
  <si>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</si>
  <si>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</si>
  <si>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</si>
  <si>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</si>
  <si>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</si>
  <si>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</si>
  <si>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</si>
  <si>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</si>
  <si>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</si>
  <si>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</si>
  <si>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</si>
  <si>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</si>
  <si>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</si>
  <si>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</si>
  <si>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</si>
  <si>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</si>
  <si>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</si>
  <si>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</si>
  <si>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</si>
  <si>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</si>
  <si>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</si>
  <si>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</si>
  <si>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</si>
  <si>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</si>
  <si>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</si>
  <si>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</si>
  <si>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</si>
  <si>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</si>
  <si>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</si>
  <si>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</si>
  <si>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</si>
  <si>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</si>
  <si>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</si>
  <si>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</si>
  <si>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</si>
  <si>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</si>
  <si>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</si>
  <si>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</si>
  <si>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</si>
  <si>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</si>
  <si>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</si>
  <si>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</si>
  <si>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</si>
  <si>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</si>
  <si>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</si>
  <si>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</si>
  <si>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</si>
  <si>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</si>
  <si>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</si>
  <si>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</si>
  <si>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</si>
  <si>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</si>
  <si>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</si>
  <si>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</si>
  <si>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</si>
  <si>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</si>
  <si>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</si>
  <si>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</si>
  <si>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</si>
  <si>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</si>
  <si>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</si>
  <si>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</si>
  <si>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</si>
  <si>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</si>
  <si>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</si>
  <si>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</si>
  <si>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</si>
  <si>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</si>
  <si>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</si>
  <si>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</si>
  <si>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</si>
  <si>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</si>
  <si>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</si>
  <si>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</si>
  <si>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</si>
  <si>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</si>
  <si>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</si>
  <si>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</si>
  <si>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</si>
  <si>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</si>
  <si>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</si>
  <si>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</si>
  <si>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</si>
  <si>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</si>
  <si>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</si>
  <si>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</si>
  <si>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</si>
  <si>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</si>
  <si>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</si>
  <si>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</si>
  <si>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</si>
  <si>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</si>
  <si>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</si>
  <si>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</si>
  <si>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</si>
  <si>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</si>
  <si>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</si>
  <si>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</si>
  <si>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</si>
  <si>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</si>
  <si>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</si>
  <si>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</si>
  <si>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</si>
  <si>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</si>
  <si>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</si>
  <si>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</si>
  <si>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</si>
  <si>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</si>
  <si>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</si>
  <si>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</si>
  <si>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</si>
  <si>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</si>
  <si>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</si>
  <si>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</si>
  <si>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</si>
  <si>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</si>
  <si>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</si>
  <si>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</si>
  <si>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</si>
  <si>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</si>
  <si>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</si>
  <si>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</si>
  <si>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</si>
  <si>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</si>
  <si>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</si>
  <si>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</si>
  <si>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</si>
  <si>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</si>
  <si>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</si>
  <si>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</si>
  <si>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</si>
  <si>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</si>
  <si>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</si>
  <si>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</si>
  <si>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</si>
  <si>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</si>
  <si>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</si>
  <si>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</si>
  <si>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</si>
  <si>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</si>
  <si>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</si>
  <si>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</si>
  <si>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</si>
  <si>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</si>
  <si>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</si>
  <si>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</si>
  <si>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</si>
  <si>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</si>
  <si>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</si>
  <si>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</si>
  <si>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</si>
  <si>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</si>
  <si>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</si>
  <si>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</si>
  <si>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</si>
  <si>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</si>
  <si>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</si>
  <si>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</si>
  <si>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</si>
  <si>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</si>
  <si>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</si>
  <si>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</si>
  <si>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</si>
  <si>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</si>
  <si>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</si>
  <si>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</si>
  <si>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</si>
  <si>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</si>
  <si>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</si>
  <si>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</si>
  <si>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</si>
  <si>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</si>
  <si>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</si>
  <si>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</si>
  <si>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</si>
  <si>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</si>
  <si>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</si>
  <si>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</si>
  <si>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</si>
  <si>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</si>
  <si>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</si>
  <si>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</si>
  <si>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</si>
  <si>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</si>
  <si>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</si>
  <si>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</si>
  <si>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</si>
  <si>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</si>
  <si>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</si>
  <si>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</si>
  <si>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</si>
  <si>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</si>
  <si>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</si>
  <si>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</si>
  <si>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</si>
  <si>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</si>
  <si>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</si>
  <si>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</si>
  <si>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</si>
  <si>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</si>
  <si>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</si>
  <si>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</si>
  <si>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</si>
  <si>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</si>
  <si>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</si>
  <si>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</si>
  <si>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</si>
  <si>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</si>
  <si>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</si>
  <si>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</si>
  <si>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</si>
  <si>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</si>
  <si>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</si>
  <si>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</si>
  <si>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</si>
  <si>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</si>
  <si>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</si>
  <si>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</si>
  <si>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</si>
  <si>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</si>
  <si>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</si>
  <si>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</si>
  <si>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</si>
  <si>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</si>
  <si>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</si>
  <si>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</si>
  <si>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</si>
  <si>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</si>
  <si>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</si>
  <si>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</si>
  <si>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</si>
  <si>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</si>
  <si>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</si>
  <si>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</si>
  <si>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</si>
  <si>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</si>
  <si>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</si>
  <si>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</si>
  <si>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</si>
  <si>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</si>
  <si>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</si>
  <si>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</si>
  <si>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</si>
  <si>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</si>
  <si>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</si>
  <si>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</si>
  <si>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</si>
  <si>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</si>
  <si>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</si>
  <si>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</si>
  <si>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</si>
  <si>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</si>
  <si>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</si>
  <si>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</si>
  <si>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</si>
  <si>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</si>
  <si>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</si>
  <si>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</si>
  <si>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</si>
  <si>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</si>
  <si>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</si>
  <si>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</si>
  <si>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</si>
  <si>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</si>
  <si>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</si>
  <si>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</si>
  <si>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</si>
  <si>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</si>
  <si>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</si>
  <si>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</si>
  <si>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</si>
  <si>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</si>
  <si>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</si>
  <si>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</si>
  <si>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</si>
  <si>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</si>
  <si>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</si>
  <si>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</si>
  <si>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</si>
  <si>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</si>
  <si>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</si>
  <si>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</si>
  <si>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</si>
  <si>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</si>
  <si>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</si>
  <si>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</si>
  <si>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</si>
  <si>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</si>
  <si>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</si>
  <si>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</si>
  <si>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</si>
  <si>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</si>
  <si>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</si>
  <si>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</si>
  <si>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</si>
  <si>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</si>
  <si>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</si>
  <si>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</si>
  <si>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</si>
  <si>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</si>
  <si>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</si>
  <si>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</si>
  <si>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</si>
  <si>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</si>
  <si>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</si>
  <si>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</si>
  <si>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</si>
  <si>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</si>
  <si>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</si>
  <si>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</si>
  <si>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</si>
  <si>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</si>
  <si>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</si>
  <si>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</si>
  <si>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</si>
  <si>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</si>
  <si>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</si>
  <si>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</si>
  <si>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</si>
  <si>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</si>
  <si>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</si>
  <si>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</si>
  <si>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</si>
  <si>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</si>
  <si>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</si>
  <si>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</si>
  <si>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</si>
  <si>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</si>
  <si>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</si>
  <si>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</si>
  <si>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</si>
  <si>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</si>
  <si>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</si>
  <si>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</si>
  <si>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</si>
  <si>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</si>
  <si>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</si>
  <si>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</si>
  <si>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</si>
  <si>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</si>
  <si>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</si>
  <si>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</si>
  <si>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</si>
  <si>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</si>
  <si>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</si>
  <si>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</si>
  <si>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</si>
  <si>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</si>
  <si>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</si>
  <si>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</si>
  <si>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</si>
  <si>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</si>
  <si>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</si>
  <si>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</si>
  <si>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</si>
  <si>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</si>
  <si>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</si>
  <si>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</si>
  <si>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</si>
  <si>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</si>
  <si>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</si>
  <si>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</si>
  <si>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</si>
  <si>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</si>
  <si>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</si>
  <si>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</si>
  <si>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</si>
  <si>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</si>
  <si>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</si>
  <si>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</si>
  <si>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</si>
  <si>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</si>
  <si>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</si>
  <si>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</si>
  <si>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</si>
  <si>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</si>
  <si>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</si>
  <si>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</si>
  <si>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</si>
  <si>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</si>
  <si>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</si>
  <si>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</si>
  <si>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</si>
  <si>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</si>
  <si>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</si>
  <si>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</si>
  <si>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</si>
  <si>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</si>
  <si>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</si>
  <si>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</si>
  <si>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</si>
  <si>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</si>
  <si>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</si>
  <si>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</si>
  <si>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</si>
  <si>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</si>
  <si>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</si>
  <si>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</si>
  <si>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</si>
  <si>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</si>
  <si>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</si>
  <si>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</si>
  <si>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</si>
  <si>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</si>
  <si>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</si>
  <si>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</si>
  <si>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</si>
  <si>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</si>
  <si>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</si>
  <si>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</si>
  <si>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</si>
  <si>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</si>
  <si>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</si>
  <si>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</si>
  <si>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</si>
  <si>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</si>
  <si>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</si>
  <si>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</si>
  <si>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</si>
  <si>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</si>
  <si>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</si>
  <si>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</si>
  <si>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</si>
  <si>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</si>
  <si>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</si>
  <si>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</si>
  <si>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</si>
  <si>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</si>
  <si>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</si>
  <si>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</si>
  <si>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</si>
  <si>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</si>
  <si>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</si>
  <si>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</si>
  <si>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</si>
  <si>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</si>
  <si>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</si>
  <si>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</si>
  <si>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</si>
  <si>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</si>
  <si>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</si>
  <si>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</si>
  <si>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</si>
  <si>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</si>
  <si>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</si>
  <si>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</si>
  <si>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</si>
  <si>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</si>
  <si>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</si>
  <si>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</si>
  <si>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</si>
  <si>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</si>
  <si>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</si>
  <si>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</si>
  <si>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</si>
  <si>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</si>
  <si>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</si>
  <si>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</si>
  <si>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</si>
  <si>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</si>
  <si>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</si>
  <si>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</si>
  <si>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</si>
  <si>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</si>
  <si>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</si>
  <si>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</si>
  <si>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</si>
  <si>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</si>
  <si>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</si>
  <si>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</si>
  <si>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</si>
  <si>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</si>
  <si>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</si>
  <si>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</si>
  <si>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</si>
  <si>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</si>
  <si>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</si>
  <si>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</si>
  <si>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</si>
  <si>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</si>
  <si>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</si>
  <si>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</si>
  <si>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</si>
  <si>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</si>
  <si>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</si>
  <si>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</si>
  <si>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</si>
  <si>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</si>
  <si>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</si>
  <si>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</si>
  <si>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</si>
  <si>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</si>
  <si>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</si>
  <si>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</si>
  <si>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</si>
  <si>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</si>
  <si>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</si>
  <si>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</si>
  <si>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</si>
  <si>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</si>
  <si>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</si>
  <si>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</si>
  <si>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</si>
  <si>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</si>
  <si>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</si>
  <si>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</si>
  <si>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</si>
  <si>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</si>
  <si>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</si>
  <si>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</si>
  <si>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</si>
  <si>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</si>
  <si>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</si>
  <si>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</si>
  <si>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</si>
  <si>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</si>
  <si>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</si>
  <si>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</si>
  <si>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</si>
  <si>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</si>
  <si>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</si>
  <si>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</si>
  <si>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</si>
  <si>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</si>
  <si>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</si>
  <si>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</si>
  <si>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</si>
  <si>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</si>
  <si>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</si>
  <si>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</si>
  <si>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</si>
  <si>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</si>
  <si>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</si>
  <si>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</si>
  <si>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</si>
  <si>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</si>
  <si>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</si>
  <si>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</si>
  <si>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</si>
  <si>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</si>
  <si>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</si>
  <si>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</si>
  <si>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</si>
  <si>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</si>
  <si>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</si>
  <si>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</si>
  <si>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</si>
  <si>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</si>
  <si>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</si>
  <si>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</si>
  <si>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</si>
  <si>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</si>
  <si>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</si>
  <si>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</si>
  <si>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</si>
  <si>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</si>
  <si>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</si>
  <si>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</si>
  <si>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</si>
  <si>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</si>
  <si>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</si>
  <si>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</si>
  <si>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</si>
  <si>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</si>
  <si>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</si>
  <si>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</si>
  <si>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</si>
  <si>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</si>
  <si>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</si>
  <si>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</si>
  <si>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</si>
  <si>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</si>
  <si>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</si>
  <si>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</si>
  <si>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</si>
  <si>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</si>
  <si>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</si>
  <si>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</si>
  <si>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</si>
  <si>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</si>
  <si>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</si>
  <si>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</si>
  <si>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</si>
  <si>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</si>
  <si>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</si>
  <si>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</si>
  <si>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</si>
  <si>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</si>
  <si>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</si>
  <si>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</si>
  <si>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</si>
  <si>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</si>
  <si>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</si>
  <si>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</si>
  <si>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</si>
  <si>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</si>
  <si>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</si>
  <si>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</si>
  <si>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</si>
  <si>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</si>
  <si>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</si>
  <si>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</si>
  <si>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</si>
  <si>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</si>
  <si>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</si>
  <si>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</si>
  <si>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</si>
  <si>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</si>
  <si>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</si>
  <si>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</si>
  <si>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</si>
  <si>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</si>
  <si>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</si>
  <si>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</si>
  <si>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</si>
  <si>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</si>
  <si>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</si>
  <si>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</si>
  <si>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</si>
  <si>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</si>
  <si>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</si>
  <si>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</si>
  <si>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</si>
  <si>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</si>
  <si>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</si>
  <si>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</si>
  <si>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</si>
  <si>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</si>
  <si>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</si>
  <si>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</si>
  <si>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</si>
  <si>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</si>
  <si>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</si>
  <si>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</si>
  <si>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</si>
  <si>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</si>
  <si>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</si>
  <si>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</si>
  <si>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</si>
  <si>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</si>
  <si>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</si>
  <si>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</si>
  <si>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</si>
  <si>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</si>
  <si>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</si>
  <si>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</si>
  <si>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</si>
  <si>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</si>
  <si>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</si>
  <si>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</si>
  <si>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</si>
  <si>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</si>
  <si>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</si>
  <si>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</si>
  <si>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</si>
  <si>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</si>
  <si>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</si>
  <si>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</si>
  <si>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</si>
  <si>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</si>
  <si>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</si>
  <si>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</si>
  <si>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</si>
  <si>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</si>
  <si>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</si>
  <si>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</si>
  <si>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</si>
  <si>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</si>
  <si>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</si>
  <si>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</si>
  <si>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</si>
  <si>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</si>
  <si>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</si>
  <si>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</si>
  <si>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</si>
  <si>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</si>
  <si>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</si>
  <si>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</si>
  <si>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</si>
  <si>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</si>
  <si>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</si>
  <si>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</si>
  <si>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</si>
  <si>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</si>
  <si>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</si>
  <si>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</si>
  <si>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</si>
  <si>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</si>
  <si>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</si>
  <si>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</si>
  <si>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</si>
  <si>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</si>
  <si>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</si>
  <si>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</si>
  <si>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</si>
  <si>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</si>
  <si>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</si>
  <si>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</si>
  <si>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</si>
  <si>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</si>
  <si>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</si>
  <si>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</si>
  <si>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</si>
  <si>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</si>
  <si>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</si>
  <si>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</si>
  <si>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</si>
  <si>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</si>
  <si>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</si>
  <si>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</si>
  <si>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</si>
  <si>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</si>
  <si>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</si>
  <si>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</si>
  <si>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</si>
  <si>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</si>
  <si>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</si>
  <si>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</si>
  <si>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</si>
  <si>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</si>
  <si>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</si>
  <si>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</si>
  <si>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</si>
  <si>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</si>
  <si>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</si>
  <si>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</si>
  <si>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</si>
  <si>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</si>
  <si>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</si>
  <si>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</si>
  <si>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</si>
  <si>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</si>
  <si>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</si>
  <si>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</si>
  <si>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</si>
  <si>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</si>
  <si>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</si>
  <si>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</si>
  <si>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</si>
  <si>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</si>
  <si>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</si>
  <si>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</si>
  <si>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</si>
  <si>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</si>
  <si>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</si>
  <si>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</si>
  <si>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</si>
  <si>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</si>
  <si>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</si>
  <si>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</si>
  <si>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</si>
  <si>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</si>
  <si>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</si>
  <si>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</si>
  <si>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</si>
  <si>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</si>
  <si>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</si>
  <si>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</si>
  <si>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</si>
  <si>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</si>
  <si>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</si>
  <si>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</si>
  <si>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</si>
  <si>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</si>
  <si>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</si>
  <si>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</si>
  <si>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</si>
  <si>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</si>
  <si>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</si>
  <si>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</si>
  <si>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</si>
  <si>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</si>
  <si>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</si>
  <si>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</si>
  <si>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</si>
  <si>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</si>
  <si>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</si>
  <si>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</si>
  <si>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</si>
  <si>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</si>
  <si>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</si>
  <si>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</si>
  <si>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</si>
  <si>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</si>
  <si>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</si>
  <si>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</si>
  <si>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</si>
  <si>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</si>
  <si>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</si>
  <si>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</si>
  <si>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</si>
  <si>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</si>
  <si>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</si>
  <si>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</si>
  <si>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</si>
  <si>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</si>
  <si>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</si>
  <si>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</si>
  <si>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</si>
  <si>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</si>
  <si>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</si>
  <si>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</si>
  <si>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</si>
  <si>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</si>
  <si>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</si>
  <si>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</si>
  <si>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</si>
  <si>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</si>
  <si>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</si>
  <si>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</si>
  <si>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</si>
  <si>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</si>
  <si>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</si>
  <si>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</si>
  <si>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</si>
  <si>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</si>
  <si>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</si>
  <si>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</si>
  <si>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</si>
  <si>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</si>
  <si>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</si>
  <si>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</si>
  <si>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</si>
  <si>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</si>
  <si>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</si>
  <si>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</si>
  <si>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</si>
  <si>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</si>
  <si>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</si>
  <si>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</si>
  <si>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</si>
  <si>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</si>
  <si>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</si>
  <si>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</si>
  <si>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</si>
  <si>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</si>
  <si>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</si>
  <si>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</si>
  <si>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</si>
  <si>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</si>
  <si>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</si>
  <si>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</si>
  <si>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</si>
  <si>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</si>
  <si>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</si>
  <si>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</si>
  <si>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</si>
  <si>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</si>
  <si>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</si>
  <si>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</si>
  <si>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</si>
  <si>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</si>
  <si>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</si>
  <si>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</si>
  <si>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</si>
  <si>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</si>
  <si>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</si>
  <si>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</si>
  <si>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</si>
  <si>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</si>
  <si>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</si>
  <si>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</si>
  <si>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</si>
  <si>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</si>
  <si>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</si>
  <si>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</si>
  <si>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</si>
  <si>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</si>
  <si>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</si>
  <si>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</si>
  <si>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</si>
  <si>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</si>
  <si>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</si>
  <si>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</si>
  <si>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</si>
  <si>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</si>
  <si>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</si>
  <si>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</si>
  <si>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</si>
  <si>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</si>
  <si>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</si>
  <si>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</si>
  <si>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</si>
  <si>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</si>
  <si>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</si>
  <si>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</si>
  <si>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</si>
  <si>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</si>
  <si>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</si>
  <si>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</si>
  <si>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</si>
  <si>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</si>
  <si>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</si>
  <si>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</si>
  <si>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</si>
  <si>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</si>
  <si>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</si>
  <si>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</si>
  <si>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</si>
  <si>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</si>
  <si>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</si>
  <si>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</si>
  <si>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</si>
  <si>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</si>
  <si>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</si>
  <si>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</si>
  <si>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</si>
  <si>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</si>
  <si>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</si>
  <si>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</si>
  <si>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</si>
  <si>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</si>
  <si>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</si>
  <si>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</si>
  <si>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</si>
  <si>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</si>
  <si>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</si>
  <si>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</si>
  <si>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</si>
  <si>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</si>
  <si>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</si>
  <si>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</si>
  <si>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</si>
  <si>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</si>
  <si>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</si>
  <si>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</si>
  <si>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</si>
  <si>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</si>
  <si>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</si>
  <si>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</si>
  <si>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</si>
  <si>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</si>
  <si>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</si>
  <si>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</si>
  <si>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</si>
  <si>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</si>
  <si>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</si>
  <si>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</si>
  <si>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</si>
  <si>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</si>
  <si>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</si>
  <si>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</si>
  <si>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</si>
  <si>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</si>
  <si>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</si>
  <si>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</si>
  <si>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</si>
  <si>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</si>
  <si>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</si>
  <si>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</si>
  <si>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</si>
  <si>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</si>
  <si>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</si>
  <si>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</si>
  <si>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</si>
  <si>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</si>
  <si>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</si>
  <si>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</si>
  <si>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</si>
  <si>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</si>
  <si>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</si>
  <si>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</si>
  <si>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</si>
  <si>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</si>
  <si>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</si>
  <si>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</si>
  <si>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</si>
  <si>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</si>
  <si>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</si>
  <si>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</si>
  <si>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</si>
  <si>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</si>
  <si>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</si>
  <si>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</si>
  <si>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</si>
  <si>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</si>
  <si>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</si>
  <si>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</si>
  <si>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</si>
  <si>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</si>
  <si>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</si>
  <si>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</si>
  <si>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</si>
  <si>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</si>
  <si>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</si>
  <si>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</si>
  <si>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</si>
  <si>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</si>
  <si>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</si>
  <si>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</si>
  <si>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</si>
  <si>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</si>
  <si>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</si>
  <si>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</si>
  <si>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</si>
  <si>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</si>
  <si>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</si>
  <si>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</si>
  <si>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</si>
  <si>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</si>
  <si>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</si>
  <si>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</si>
  <si>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</si>
  <si>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</si>
  <si>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</si>
  <si>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</si>
  <si>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</si>
  <si>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</si>
  <si>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</si>
  <si>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</si>
  <si>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</si>
  <si>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</si>
  <si>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</si>
  <si>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</si>
  <si>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</si>
  <si>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</si>
  <si>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</si>
  <si>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</si>
  <si>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</si>
  <si>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</si>
  <si>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</si>
  <si>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</si>
  <si>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</si>
  <si>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</si>
  <si>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</si>
  <si>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</si>
  <si>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</si>
  <si>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</si>
  <si>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</si>
  <si>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</si>
  <si>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</si>
  <si>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</si>
  <si>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</si>
  <si>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</si>
  <si>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</si>
  <si>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</si>
  <si>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</si>
  <si>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</si>
  <si>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</si>
  <si>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</si>
  <si>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</si>
  <si>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</si>
  <si>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</si>
  <si>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</si>
  <si>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</si>
  <si>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</si>
  <si>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</si>
  <si>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</si>
  <si>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</si>
  <si>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</si>
  <si>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</si>
  <si>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</si>
  <si>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</si>
  <si>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</si>
  <si>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</si>
  <si>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</si>
  <si>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</si>
  <si>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</si>
  <si>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</si>
  <si>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</si>
  <si>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</si>
  <si>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</si>
  <si>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</si>
  <si>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</si>
  <si>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</si>
  <si>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</si>
  <si>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</si>
  <si>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</si>
  <si>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</si>
  <si>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</si>
  <si>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</si>
  <si>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</si>
  <si>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</si>
  <si>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</si>
  <si>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</si>
  <si>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</si>
  <si>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</si>
  <si>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</si>
  <si>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</si>
  <si>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</si>
  <si>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</si>
  <si>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</si>
  <si>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</si>
  <si>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</si>
  <si>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</si>
  <si>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</si>
  <si>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</si>
  <si>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</si>
  <si>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</si>
  <si>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</si>
  <si>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</si>
  <si>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</si>
  <si>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</si>
  <si>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</si>
  <si>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</si>
  <si>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</si>
  <si>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</si>
  <si>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</si>
  <si>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</si>
  <si>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</si>
  <si>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</si>
  <si>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</si>
  <si>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</si>
  <si>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</si>
  <si>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</si>
  <si>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</si>
  <si>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</si>
  <si>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</si>
  <si>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</si>
  <si>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</si>
  <si>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</si>
  <si>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</si>
  <si>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</si>
  <si>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</si>
  <si>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</si>
  <si>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</si>
  <si>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</si>
  <si>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</si>
  <si>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</si>
  <si>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</si>
  <si>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</si>
  <si>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</si>
  <si>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</si>
  <si>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</si>
  <si>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</si>
  <si>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</si>
  <si>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</si>
  <si>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</si>
  <si>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</si>
  <si>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</si>
  <si>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</si>
  <si>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</si>
  <si>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</si>
  <si>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</si>
  <si>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</si>
  <si>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</si>
  <si>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</si>
  <si>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</si>
  <si>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</si>
  <si>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</si>
  <si>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</si>
  <si>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</si>
  <si>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</si>
  <si>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</si>
  <si>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</si>
  <si>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</si>
  <si>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</si>
  <si>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</si>
  <si>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</si>
  <si>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</si>
  <si>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</si>
  <si>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</si>
  <si>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</si>
  <si>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</si>
  <si>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</si>
  <si>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</si>
  <si>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</si>
  <si>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</si>
  <si>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</si>
  <si>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</si>
  <si>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</si>
  <si>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</si>
  <si>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</si>
  <si>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</si>
  <si>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</si>
  <si>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</si>
  <si>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</si>
  <si>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</si>
  <si>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</si>
  <si>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</si>
  <si>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</si>
  <si>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</si>
  <si>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</si>
  <si>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</si>
  <si>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</si>
  <si>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</si>
  <si>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</si>
  <si>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</si>
  <si>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</si>
  <si>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</si>
  <si>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</si>
  <si>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</si>
  <si>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</si>
  <si>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</si>
  <si>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</si>
  <si>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</si>
  <si>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</si>
  <si>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</si>
  <si>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</si>
  <si>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</si>
  <si>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</si>
  <si>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</si>
  <si>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</si>
  <si>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</si>
  <si>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</si>
  <si>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</si>
  <si>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</si>
  <si>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</si>
  <si>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</si>
  <si>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</si>
  <si>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</si>
  <si>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</si>
  <si>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</si>
  <si>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</si>
  <si>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</si>
  <si>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</si>
  <si>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</si>
  <si>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</si>
  <si>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</si>
  <si>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</si>
  <si>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</si>
  <si>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</si>
  <si>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</si>
  <si>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</si>
  <si>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</si>
  <si>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</si>
  <si>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</si>
  <si>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</si>
  <si>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</si>
  <si>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</si>
  <si>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</si>
  <si>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</si>
  <si>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</si>
  <si>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</si>
  <si>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</si>
  <si>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</si>
  <si>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</si>
  <si>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</si>
  <si>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</si>
  <si>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</si>
  <si>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</si>
  <si>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</si>
  <si>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</si>
  <si>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</si>
  <si>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</si>
  <si>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</si>
  <si>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</si>
  <si>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</si>
  <si>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</si>
  <si>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</si>
  <si>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</si>
  <si>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</si>
  <si>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</si>
  <si>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</si>
  <si>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</si>
  <si>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</si>
  <si>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</si>
  <si>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</si>
  <si>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</si>
  <si>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</si>
  <si>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</si>
  <si>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</si>
  <si>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</si>
  <si>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</si>
  <si>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</si>
  <si>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</si>
  <si>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</si>
  <si>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</si>
  <si>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</si>
  <si>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</si>
  <si>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</si>
  <si>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</si>
  <si>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</si>
  <si>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</si>
  <si>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</si>
  <si>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</si>
  <si>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</si>
  <si>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</si>
  <si>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</si>
  <si>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</si>
  <si>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</si>
  <si>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</si>
  <si>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</si>
  <si>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</si>
  <si>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</si>
  <si>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</si>
  <si>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</si>
  <si>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</si>
  <si>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</si>
  <si>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</si>
  <si>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</si>
  <si>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</si>
  <si>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</si>
  <si>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</si>
  <si>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</si>
  <si>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</si>
  <si>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</si>
  <si>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</si>
  <si>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</si>
  <si>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</si>
  <si>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</si>
  <si>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</si>
  <si>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</si>
  <si>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</si>
  <si>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</si>
  <si>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</si>
  <si>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</si>
  <si>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</si>
  <si>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</si>
  <si>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</si>
  <si>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</si>
  <si>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</si>
  <si>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</si>
  <si>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</si>
  <si>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</si>
  <si>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</si>
  <si>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</si>
  <si>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</si>
  <si>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</si>
  <si>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</si>
  <si>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</si>
  <si>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</si>
  <si>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</si>
  <si>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</si>
  <si>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</si>
  <si>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</si>
  <si>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</si>
  <si>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</si>
  <si>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</si>
  <si>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</si>
  <si>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</si>
  <si>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</si>
  <si>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</si>
  <si>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</si>
  <si>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</si>
  <si>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</si>
  <si>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</si>
  <si>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</si>
  <si>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</si>
  <si>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</si>
  <si>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</si>
  <si>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</si>
  <si>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</si>
  <si>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</si>
  <si>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</si>
  <si>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</si>
  <si>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</si>
  <si>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</si>
  <si>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</si>
  <si>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</si>
  <si>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</si>
  <si>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</si>
  <si>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</si>
  <si>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</si>
  <si>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</si>
  <si>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</si>
  <si>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</si>
  <si>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</si>
  <si>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</si>
  <si>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</si>
  <si>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</si>
  <si>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</si>
  <si>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</si>
  <si>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</si>
  <si>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</si>
  <si>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</si>
  <si>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</si>
  <si>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</si>
  <si>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</si>
  <si>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</si>
  <si>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</si>
  <si>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</si>
  <si>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</si>
  <si>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</si>
  <si>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</si>
  <si>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</si>
  <si>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</si>
  <si>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</si>
  <si>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</si>
  <si>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</si>
  <si>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</si>
  <si>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</si>
  <si>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</si>
  <si>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</si>
  <si>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</si>
  <si>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</si>
  <si>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</si>
  <si>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</si>
  <si>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</si>
  <si>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</si>
  <si>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</si>
  <si>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</si>
  <si>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</si>
  <si>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</si>
  <si>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</si>
  <si>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</si>
  <si>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</si>
  <si>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</si>
  <si>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</si>
  <si>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</si>
  <si>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</si>
  <si>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</si>
  <si>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</si>
  <si>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</si>
  <si>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</si>
  <si>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</si>
  <si>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</si>
  <si>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</si>
  <si>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</si>
  <si>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</si>
  <si>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</si>
  <si>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</si>
  <si>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</si>
  <si>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</si>
  <si>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</si>
  <si>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</si>
  <si>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</si>
  <si>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</si>
  <si>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</si>
  <si>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</si>
  <si>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</si>
  <si>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</si>
  <si>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</si>
  <si>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</si>
  <si>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</si>
  <si>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</si>
  <si>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</si>
  <si>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</si>
  <si>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</si>
  <si>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</si>
  <si>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</si>
  <si>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</si>
  <si>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</si>
  <si>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</si>
  <si>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</si>
  <si>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</si>
  <si>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</si>
  <si>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</si>
  <si>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</si>
  <si>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</si>
  <si>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</si>
  <si>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</si>
  <si>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</si>
  <si>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</si>
  <si>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</si>
  <si>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</si>
  <si>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</si>
  <si>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</si>
  <si>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</si>
  <si>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</si>
  <si>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</si>
  <si>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</si>
  <si>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</si>
  <si>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</si>
  <si>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</si>
  <si>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</si>
  <si>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</si>
  <si>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</si>
  <si>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</si>
  <si>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</si>
  <si>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</si>
  <si>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</si>
  <si>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</si>
  <si>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</si>
  <si>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</si>
  <si>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</si>
  <si>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</si>
  <si>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</si>
  <si>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</si>
  <si>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</si>
  <si>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</si>
  <si>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</si>
  <si>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</si>
  <si>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</si>
  <si>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</si>
  <si>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</si>
  <si>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</si>
  <si>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</si>
  <si>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</si>
  <si>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</si>
  <si>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</si>
  <si>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</si>
  <si>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</si>
  <si>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</si>
  <si>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</si>
  <si>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</si>
  <si>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</si>
  <si>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</si>
  <si>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</si>
  <si>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</si>
  <si>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</si>
  <si>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</si>
  <si>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</si>
  <si>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</si>
  <si>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</si>
  <si>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</si>
  <si>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</si>
  <si>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</si>
  <si>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</si>
  <si>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</si>
  <si>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</si>
  <si>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</si>
  <si>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</si>
  <si>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</si>
  <si>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</si>
  <si>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</si>
  <si>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</si>
  <si>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</si>
  <si>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</si>
  <si>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</si>
  <si>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</si>
  <si>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</si>
  <si>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</si>
  <si>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</si>
  <si>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</si>
  <si>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</si>
  <si>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</si>
  <si>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</si>
  <si>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</si>
  <si>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</si>
  <si>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</si>
  <si>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</si>
  <si>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</si>
  <si>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</si>
  <si>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</si>
  <si>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</si>
  <si>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</si>
  <si>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</si>
  <si>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</si>
  <si>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</si>
  <si>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</si>
  <si>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</si>
  <si>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</si>
  <si>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</si>
  <si>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</si>
  <si>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</si>
  <si>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</si>
  <si>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</si>
  <si>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</si>
  <si>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</si>
  <si>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</si>
  <si>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</si>
  <si>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</si>
  <si>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</si>
  <si>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</si>
  <si>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</si>
  <si>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</si>
  <si>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</si>
  <si>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</si>
  <si>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</si>
  <si>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</si>
  <si>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</si>
  <si>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</si>
  <si>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</si>
  <si>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</si>
  <si>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</si>
  <si>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</si>
  <si>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</si>
  <si>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</si>
  <si>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</si>
  <si>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</si>
  <si>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</si>
  <si>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</si>
  <si>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</si>
  <si>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</si>
  <si>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</si>
  <si>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</si>
  <si>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</si>
  <si>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</si>
  <si>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</si>
  <si>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</si>
  <si>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</si>
  <si>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</si>
  <si>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</si>
  <si>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</si>
  <si>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</si>
  <si>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</si>
  <si>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</si>
  <si>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</si>
  <si>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</si>
  <si>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</si>
  <si>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</si>
  <si>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</si>
  <si>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</si>
  <si>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</si>
  <si>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</si>
  <si>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</si>
  <si>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</si>
  <si>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</si>
  <si>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</si>
  <si>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</si>
  <si>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</si>
  <si>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</si>
  <si>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</si>
  <si>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</si>
  <si>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</si>
  <si>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</si>
  <si>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</si>
  <si>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</si>
  <si>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</si>
  <si>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</si>
  <si>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</si>
  <si>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</si>
  <si>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</si>
  <si>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</si>
  <si>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</si>
  <si>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</si>
  <si>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</si>
  <si>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</si>
  <si>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</si>
  <si>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</si>
  <si>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</si>
  <si>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</si>
  <si>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</si>
  <si>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</si>
  <si>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</si>
  <si>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</si>
  <si>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</si>
  <si>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</si>
  <si>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</si>
  <si>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</si>
  <si>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</si>
  <si>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</si>
  <si>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</si>
  <si>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</si>
  <si>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</si>
  <si>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</si>
  <si>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</si>
  <si>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</si>
  <si>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</si>
  <si>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</si>
  <si>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</si>
  <si>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</si>
  <si>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</si>
  <si>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</si>
  <si>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</si>
  <si>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</si>
  <si>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</si>
  <si>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</si>
  <si>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</si>
  <si>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</si>
  <si>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</si>
  <si>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</si>
  <si>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</si>
  <si>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</si>
  <si>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</si>
  <si>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</si>
  <si>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</si>
  <si>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</si>
  <si>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</si>
  <si>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</si>
  <si>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</si>
  <si>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</si>
  <si>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</si>
  <si>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</si>
  <si>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</si>
  <si>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</si>
  <si>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</si>
  <si>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</si>
  <si>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</si>
  <si>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</si>
  <si>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</si>
  <si>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</si>
  <si>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</si>
  <si>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</si>
  <si>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</si>
  <si>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</si>
  <si>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</si>
  <si>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</si>
  <si>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</si>
  <si>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</si>
  <si>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</si>
  <si>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</si>
  <si>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</si>
  <si>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</si>
  <si>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</si>
  <si>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</si>
  <si>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</si>
  <si>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</si>
  <si>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</si>
  <si>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</si>
  <si>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</si>
  <si>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</si>
  <si>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</si>
  <si>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</si>
  <si>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</si>
  <si>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</si>
  <si>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</si>
  <si>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</si>
  <si>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</si>
  <si>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</si>
  <si>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</si>
  <si>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</si>
  <si>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</si>
  <si>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</si>
  <si>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</si>
  <si>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</si>
  <si>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</si>
  <si>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</si>
  <si>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</si>
  <si>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</si>
  <si>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</si>
  <si>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</si>
  <si>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</si>
  <si>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</si>
  <si>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</si>
  <si>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</si>
  <si>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</si>
  <si>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</si>
  <si>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</si>
  <si>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</si>
  <si>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</si>
  <si>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</si>
  <si>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</si>
  <si>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</si>
  <si>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</si>
  <si>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</si>
  <si>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</si>
  <si>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</si>
  <si>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</si>
  <si>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</si>
  <si>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</si>
  <si>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</si>
  <si>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</si>
  <si>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</si>
  <si>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</si>
  <si>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</si>
  <si>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</si>
  <si>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</si>
  <si>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</si>
  <si>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</si>
  <si>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</si>
  <si>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</si>
  <si>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</si>
  <si>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</si>
  <si>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</si>
  <si>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</si>
  <si>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</si>
  <si>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</si>
  <si>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</si>
  <si>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</si>
  <si>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</si>
  <si>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</si>
  <si>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</si>
  <si>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</si>
  <si>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</si>
  <si>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</si>
  <si>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</si>
  <si>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</si>
  <si>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</si>
  <si>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</si>
  <si>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</si>
  <si>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</si>
  <si>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</si>
  <si>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</si>
  <si>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</si>
  <si>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</si>
  <si>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</si>
  <si>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</si>
  <si>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</si>
  <si>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</si>
  <si>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</si>
  <si>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</si>
  <si>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</si>
  <si>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</si>
  <si>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</si>
  <si>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</si>
  <si>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</si>
  <si>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</si>
  <si>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</si>
  <si>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</si>
  <si>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</si>
  <si>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</si>
  <si>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</si>
  <si>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</si>
  <si>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</si>
  <si>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</si>
  <si>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</si>
  <si>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</si>
  <si>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</si>
  <si>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</si>
  <si>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</si>
  <si>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</si>
  <si>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</si>
  <si>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</si>
  <si>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</si>
  <si>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</si>
  <si>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</si>
  <si>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</si>
  <si>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</si>
  <si>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</si>
  <si>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</si>
  <si>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</si>
  <si>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</si>
  <si>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</si>
  <si>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</si>
  <si>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</si>
  <si>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</si>
  <si>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</si>
  <si>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</si>
  <si>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</si>
  <si>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</si>
  <si>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</si>
  <si>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</si>
  <si>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</si>
  <si>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</si>
  <si>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</si>
  <si>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</si>
  <si>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</si>
  <si>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</si>
  <si>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</si>
  <si>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</si>
  <si>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</si>
  <si>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</si>
  <si>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</si>
  <si>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</si>
  <si>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</si>
  <si>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</si>
  <si>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</si>
  <si>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</si>
  <si>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</si>
  <si>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</si>
  <si>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</si>
  <si>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</si>
  <si>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</si>
  <si>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</si>
  <si>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</si>
  <si>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</si>
  <si>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</si>
  <si>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</si>
  <si>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</si>
  <si>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</si>
  <si>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</si>
  <si>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</si>
  <si>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</si>
  <si>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</si>
  <si>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</si>
  <si>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</si>
  <si>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</si>
  <si>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</si>
  <si>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</si>
  <si>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</si>
  <si>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</si>
  <si>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</si>
  <si>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</si>
  <si>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</si>
  <si>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</si>
  <si>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</si>
  <si>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</si>
  <si>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</si>
  <si>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</si>
  <si>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</si>
  <si>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</si>
  <si>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</si>
  <si>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</si>
  <si>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</si>
  <si>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</si>
  <si>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</si>
  <si>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</si>
  <si>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</si>
  <si>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</si>
  <si>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</si>
  <si>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</si>
  <si>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</si>
  <si>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</si>
  <si>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</si>
  <si>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</si>
  <si>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</si>
  <si>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</si>
  <si>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</si>
  <si>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</si>
  <si>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</si>
  <si>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</si>
  <si>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</si>
  <si>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</si>
  <si>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</si>
  <si>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</si>
  <si>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</si>
  <si>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</si>
  <si>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</si>
  <si>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</si>
  <si>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</si>
  <si>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</si>
  <si>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</si>
  <si>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</si>
  <si>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</si>
  <si>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</si>
  <si>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</si>
  <si>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</si>
  <si>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</si>
  <si>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</si>
  <si>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</si>
  <si>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</si>
  <si>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</si>
  <si>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</si>
  <si>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</si>
  <si>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</si>
  <si>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</si>
  <si>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</si>
  <si>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</si>
  <si>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</si>
  <si>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</si>
  <si>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</si>
  <si>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</si>
  <si>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</si>
  <si>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</si>
  <si>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</si>
  <si>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</si>
  <si>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</si>
  <si>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</si>
  <si>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</si>
  <si>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</si>
  <si>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</si>
  <si>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</si>
  <si>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</si>
  <si>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</si>
  <si>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</si>
  <si>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</si>
  <si>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</si>
  <si>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</si>
  <si>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</si>
  <si>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</si>
  <si>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</si>
  <si>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</si>
  <si>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</si>
  <si>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</si>
  <si>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</si>
  <si>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</si>
  <si>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</si>
  <si>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</si>
  <si>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</si>
  <si>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</si>
  <si>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</si>
  <si>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</si>
  <si>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</si>
  <si>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</si>
  <si>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</si>
  <si>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</si>
  <si>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</si>
  <si>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</si>
  <si>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</si>
  <si>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</si>
  <si>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</si>
  <si>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</si>
  <si>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</si>
  <si>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</si>
  <si>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</si>
  <si>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</si>
  <si>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</si>
  <si>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</si>
  <si>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</si>
  <si>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</si>
  <si>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</si>
  <si>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</si>
  <si>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</si>
  <si>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</si>
  <si>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</si>
  <si>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</si>
  <si>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</si>
  <si>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</si>
  <si>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</si>
  <si>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</si>
  <si>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</si>
  <si>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</si>
  <si>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</si>
  <si>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</si>
  <si>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</si>
  <si>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</si>
  <si>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</si>
  <si>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</si>
  <si>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</si>
  <si>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</si>
  <si>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</si>
  <si>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</si>
  <si>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</si>
  <si>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</si>
  <si>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</si>
  <si>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</si>
  <si>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</si>
  <si>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</si>
  <si>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</si>
  <si>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</si>
  <si>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</si>
  <si>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</si>
  <si>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</si>
  <si>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</si>
  <si>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</si>
  <si>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</si>
  <si>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</si>
  <si>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</si>
  <si>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</si>
  <si>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</si>
  <si>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</si>
  <si>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</si>
  <si>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</si>
  <si>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</si>
  <si>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</si>
  <si>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</si>
  <si>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</si>
  <si>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</si>
  <si>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</si>
  <si>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</si>
  <si>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</si>
  <si>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</si>
  <si>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</si>
  <si>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</si>
  <si>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</si>
  <si>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</si>
  <si>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</si>
  <si>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</si>
  <si>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</si>
  <si>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</si>
  <si>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</si>
  <si>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</si>
  <si>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</si>
  <si>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</si>
  <si>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</si>
  <si>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</si>
  <si>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</si>
  <si>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</si>
  <si>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</si>
  <si>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</si>
  <si>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</si>
  <si>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</si>
  <si>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</si>
  <si>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</si>
  <si>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</si>
  <si>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</si>
  <si>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</si>
  <si>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</si>
  <si>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</si>
  <si>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</si>
  <si>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</si>
  <si>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</si>
  <si>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</si>
  <si>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</si>
  <si>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</si>
  <si>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</si>
  <si>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</si>
  <si>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</si>
  <si>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</si>
  <si>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</si>
  <si>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</si>
  <si>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</si>
  <si>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</si>
  <si>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</si>
  <si>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</si>
  <si>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</si>
  <si>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</si>
  <si>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</si>
  <si>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</si>
  <si>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</si>
  <si>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</si>
  <si>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</si>
  <si>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</si>
  <si>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</si>
  <si>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</si>
  <si>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</si>
  <si>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</si>
  <si>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</si>
  <si>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</si>
  <si>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</si>
  <si>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</si>
  <si>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</si>
  <si>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</si>
  <si>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</si>
  <si>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</si>
  <si>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</si>
  <si>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</si>
  <si>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</si>
  <si>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</si>
  <si>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</si>
  <si>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</si>
  <si>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</si>
  <si>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</si>
  <si>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</si>
  <si>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</si>
  <si>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</si>
  <si>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</si>
  <si>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</si>
  <si>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</si>
  <si>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</si>
  <si>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</si>
  <si>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</si>
  <si>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</si>
  <si>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</si>
  <si>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</si>
  <si>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</si>
  <si>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</si>
  <si>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</si>
  <si>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</si>
  <si>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</si>
  <si>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</si>
  <si>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</si>
  <si>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</si>
  <si>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</si>
  <si>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</si>
  <si>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</si>
  <si>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</si>
  <si>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</si>
  <si>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</si>
  <si>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</si>
  <si>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</si>
  <si>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</si>
  <si>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</si>
  <si>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</si>
  <si>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</si>
  <si>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</si>
  <si>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</si>
  <si>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</si>
  <si>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</si>
  <si>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</si>
  <si>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</si>
  <si>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</si>
  <si>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</si>
  <si>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</si>
  <si>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</si>
  <si>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</si>
  <si>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</si>
  <si>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</si>
  <si>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</si>
  <si>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</si>
  <si>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</si>
  <si>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</si>
  <si>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</si>
  <si>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</si>
  <si>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</si>
  <si>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</si>
  <si>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</si>
  <si>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</si>
  <si>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</si>
  <si>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</si>
  <si>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</si>
  <si>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</si>
  <si>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</si>
  <si>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</si>
  <si>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</si>
  <si>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</si>
  <si>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</si>
  <si>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</si>
  <si>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</si>
  <si>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</si>
  <si>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</si>
  <si>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</si>
  <si>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</si>
  <si>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</si>
  <si>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</si>
  <si>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</si>
  <si>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</si>
  <si>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</si>
  <si>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</si>
  <si>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</si>
  <si>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</si>
  <si>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</si>
  <si>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</si>
  <si>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</si>
  <si>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</si>
  <si>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</si>
  <si>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</si>
  <si>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</si>
  <si>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</si>
  <si>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</si>
  <si>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</si>
  <si>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</si>
  <si>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</si>
  <si>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</si>
  <si>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</si>
  <si>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</si>
  <si>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</si>
  <si>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</si>
  <si>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</si>
  <si>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</si>
  <si>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</si>
  <si>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</si>
  <si>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</si>
  <si>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</si>
  <si>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</si>
  <si>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</si>
  <si>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</si>
  <si>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</si>
  <si>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</si>
  <si>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</si>
  <si>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</si>
  <si>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</si>
  <si>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</si>
  <si>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</si>
  <si>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</si>
  <si>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</si>
  <si>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</si>
  <si>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</si>
  <si>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</si>
  <si>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</si>
  <si>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</si>
  <si>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</si>
  <si>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</si>
  <si>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</si>
  <si>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</si>
  <si>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</si>
  <si>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</si>
  <si>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</si>
  <si>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</si>
  <si>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</si>
  <si>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</si>
  <si>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</si>
  <si>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</si>
  <si>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</si>
  <si>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</si>
  <si>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</si>
  <si>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</si>
  <si>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</si>
  <si>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</si>
  <si>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</si>
  <si>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</si>
  <si>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</si>
  <si>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</si>
  <si>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</si>
  <si>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</si>
  <si>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</si>
  <si>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</si>
  <si>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</si>
  <si>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</si>
  <si>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</si>
  <si>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</si>
  <si>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</si>
  <si>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</si>
  <si>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</si>
  <si>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</si>
  <si>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</si>
  <si>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</si>
  <si>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</si>
  <si>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</si>
  <si>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</si>
  <si>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</si>
  <si>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</si>
  <si>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</si>
  <si>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</si>
  <si>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</si>
  <si>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</si>
  <si>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</si>
  <si>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</si>
  <si>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</si>
  <si>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</si>
  <si>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</si>
  <si>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</si>
  <si>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</si>
  <si>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</si>
  <si>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</si>
  <si>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</si>
  <si>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</si>
  <si>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</si>
  <si>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</si>
  <si>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</si>
  <si>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</si>
  <si>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</si>
  <si>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</si>
  <si>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</si>
  <si>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</si>
  <si>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</si>
  <si>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</si>
  <si>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</si>
  <si>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</si>
  <si>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</si>
  <si>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</si>
  <si>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</si>
  <si>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</si>
  <si>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</si>
  <si>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</si>
  <si>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</si>
  <si>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</si>
  <si>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</si>
  <si>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</si>
  <si>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</si>
  <si>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</si>
  <si>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</si>
  <si>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</si>
  <si>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</si>
  <si>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</si>
  <si>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</si>
  <si>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</si>
  <si>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</si>
  <si>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</si>
  <si>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</si>
  <si>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</si>
  <si>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</si>
  <si>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</si>
  <si>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</si>
  <si>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</si>
  <si>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</si>
  <si>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</si>
  <si>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</si>
  <si>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</si>
  <si>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</si>
  <si>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</si>
  <si>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</si>
  <si>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</si>
  <si>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</si>
  <si>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</si>
  <si>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</si>
  <si>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</si>
  <si>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</si>
  <si>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</si>
  <si>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</si>
  <si>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</si>
  <si>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</si>
  <si>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</si>
  <si>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</si>
  <si>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</si>
  <si>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</si>
  <si>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</si>
  <si>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</si>
  <si>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</si>
  <si>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</si>
  <si>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</si>
  <si>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</si>
  <si>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</si>
  <si>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</si>
  <si>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</si>
  <si>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</si>
  <si>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</si>
  <si>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</si>
  <si>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</si>
  <si>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</si>
  <si>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</si>
  <si>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</si>
  <si>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</si>
  <si>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</si>
  <si>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</si>
  <si>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</si>
  <si>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</si>
  <si>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</si>
  <si>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</si>
  <si>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</si>
  <si>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</si>
  <si>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</si>
  <si>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</si>
  <si>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</si>
  <si>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</si>
  <si>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</si>
  <si>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</si>
  <si>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</si>
  <si>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</si>
  <si>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</si>
  <si>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</si>
  <si>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</si>
  <si>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</si>
  <si>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</si>
  <si>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</si>
  <si>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</si>
  <si>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</si>
  <si>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</si>
  <si>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</si>
  <si>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</si>
  <si>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</si>
  <si>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</si>
  <si>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</si>
  <si>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</si>
  <si>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</si>
  <si>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</si>
  <si>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</si>
  <si>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</si>
  <si>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</si>
  <si>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</si>
  <si>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</si>
  <si>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</si>
  <si>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</si>
  <si>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</si>
  <si>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</si>
  <si>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</si>
  <si>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</si>
  <si>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</si>
  <si>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</si>
  <si>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</si>
  <si>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</si>
  <si>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</si>
  <si>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</si>
  <si>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</si>
  <si>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</si>
  <si>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</si>
  <si>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</si>
  <si>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</si>
  <si>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</si>
  <si>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</si>
  <si>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</si>
  <si>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</si>
  <si>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</si>
  <si>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</si>
  <si>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</si>
  <si>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</si>
  <si>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</si>
  <si>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</si>
  <si>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</si>
  <si>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</si>
  <si>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</si>
  <si>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</si>
  <si>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</si>
  <si>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</si>
  <si>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</si>
  <si>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</si>
  <si>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</si>
  <si>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</si>
  <si>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</si>
  <si>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</si>
  <si>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</si>
  <si>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</si>
  <si>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</si>
  <si>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</si>
  <si>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</si>
  <si>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</si>
  <si>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</si>
  <si>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</si>
  <si>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</si>
  <si>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</si>
  <si>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</si>
  <si>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</si>
  <si>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</si>
  <si>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</si>
  <si>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</si>
  <si>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</si>
  <si>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</si>
  <si>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</si>
  <si>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</si>
  <si>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</si>
  <si>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</si>
  <si>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</si>
  <si>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</si>
  <si>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</si>
  <si>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</si>
  <si>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</si>
  <si>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</si>
  <si>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</si>
  <si>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</si>
  <si>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</si>
  <si>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</si>
  <si>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</si>
  <si>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</si>
  <si>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</si>
  <si>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</si>
  <si>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</si>
  <si>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</si>
  <si>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</si>
  <si>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</si>
  <si>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</si>
  <si>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</si>
  <si>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</si>
  <si>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</si>
  <si>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</si>
  <si>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</si>
  <si>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</si>
  <si>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</si>
  <si>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</si>
  <si>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</si>
  <si>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</si>
  <si>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</si>
  <si>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</si>
  <si>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</si>
  <si>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</si>
  <si>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</si>
  <si>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</si>
  <si>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</si>
  <si>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</si>
  <si>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</si>
  <si>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</si>
  <si>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</si>
  <si>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</si>
  <si>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</si>
  <si>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</si>
  <si>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</si>
  <si>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</si>
  <si>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</si>
  <si>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</si>
  <si>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</si>
  <si>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</si>
  <si>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</si>
  <si>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</si>
  <si>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</si>
  <si>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</si>
  <si>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</si>
  <si>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</si>
  <si>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</si>
  <si>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</si>
  <si>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</si>
  <si>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</si>
  <si>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</si>
  <si>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</si>
  <si>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</si>
  <si>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</si>
  <si>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</si>
  <si>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</si>
  <si>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</si>
  <si>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</si>
  <si>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</si>
  <si>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</si>
  <si>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</si>
  <si>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</si>
  <si>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</si>
  <si>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</si>
  <si>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</si>
  <si>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</si>
  <si>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</si>
  <si>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</si>
  <si>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</si>
  <si>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</si>
  <si>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</si>
  <si>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</si>
  <si>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</si>
  <si>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</si>
  <si>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</si>
  <si>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</si>
  <si>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</si>
  <si>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</si>
  <si>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</si>
  <si>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</si>
  <si>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</si>
  <si>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</si>
  <si>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</si>
  <si>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</si>
  <si>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</si>
  <si>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</si>
  <si>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</si>
  <si>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</si>
  <si>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</si>
  <si>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</si>
  <si>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</si>
  <si>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</si>
  <si>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</si>
  <si>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</si>
  <si>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</si>
  <si>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</si>
  <si>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</si>
  <si>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</si>
  <si>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</si>
  <si>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</si>
  <si>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</si>
  <si>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</si>
  <si>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</si>
  <si>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</si>
  <si>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</si>
  <si>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</si>
  <si>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</si>
  <si>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</si>
  <si>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</si>
  <si>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</si>
  <si>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</si>
  <si>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</si>
  <si>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</si>
  <si>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</si>
  <si>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</si>
  <si>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</si>
  <si>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</si>
  <si>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</si>
  <si>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</si>
  <si>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</si>
  <si>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</si>
  <si>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</si>
  <si>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</si>
  <si>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</si>
  <si>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</si>
  <si>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</si>
  <si>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</si>
  <si>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</si>
  <si>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</si>
  <si>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</si>
  <si>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</si>
  <si>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</si>
  <si>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</si>
  <si>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</si>
  <si>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</si>
  <si>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</si>
  <si>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</si>
  <si>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</si>
  <si>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</si>
  <si>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</si>
  <si>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</si>
  <si>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</si>
  <si>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</si>
  <si>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</si>
  <si>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</si>
  <si>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</si>
  <si>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</si>
  <si>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</si>
  <si>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</si>
  <si>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</si>
  <si>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</si>
  <si>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</si>
  <si>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</si>
  <si>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</si>
  <si>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</si>
  <si>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</si>
  <si>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</si>
  <si>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</si>
  <si>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</si>
  <si>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</si>
  <si>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</si>
  <si>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</si>
  <si>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</si>
  <si>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</si>
  <si>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</si>
  <si>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</si>
  <si>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</si>
  <si>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</si>
  <si>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</si>
  <si>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</si>
  <si>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</si>
  <si>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</si>
  <si>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</si>
  <si>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</si>
  <si>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</si>
  <si>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</si>
  <si>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</si>
  <si>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</si>
  <si>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</si>
  <si>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</si>
  <si>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</si>
  <si>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</si>
  <si>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</si>
  <si>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</si>
  <si>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</si>
  <si>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</si>
  <si>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</si>
  <si>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</si>
  <si>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</si>
  <si>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</si>
  <si>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</si>
  <si>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</si>
  <si>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</si>
  <si>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</si>
  <si>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</si>
  <si>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</si>
  <si>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</si>
  <si>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</si>
  <si>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</si>
  <si>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</si>
  <si>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</si>
  <si>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</si>
  <si>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</si>
  <si>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</si>
  <si>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</si>
  <si>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</si>
  <si>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</si>
  <si>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</si>
  <si>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</si>
  <si>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</si>
  <si>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</si>
  <si>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</si>
  <si>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</si>
  <si>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</si>
  <si>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</si>
  <si>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</si>
  <si>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</si>
  <si>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</si>
  <si>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</si>
  <si>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</si>
  <si>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</si>
  <si>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</si>
  <si>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</si>
  <si>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</si>
  <si>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</si>
  <si>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</si>
  <si>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</si>
  <si>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</si>
  <si>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</si>
  <si>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</si>
  <si>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</si>
  <si>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</si>
  <si>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</si>
  <si>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</si>
  <si>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</si>
  <si>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</si>
  <si>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</si>
  <si>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</si>
  <si>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</si>
  <si>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</si>
  <si>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</si>
  <si>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</si>
  <si>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</si>
  <si>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</si>
  <si>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</si>
  <si>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</si>
  <si>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</si>
  <si>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</si>
  <si>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</si>
  <si>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</si>
  <si>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</si>
  <si>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</si>
  <si>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</si>
  <si>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</si>
  <si>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</si>
  <si>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</si>
  <si>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</si>
  <si>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</si>
  <si>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</si>
  <si>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</si>
  <si>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</si>
  <si>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</si>
  <si>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</si>
  <si>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</si>
  <si>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</si>
  <si>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</si>
  <si>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</si>
  <si>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</si>
  <si>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</si>
  <si>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</si>
  <si>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</si>
  <si>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</si>
  <si>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</si>
  <si>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</si>
  <si>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</si>
  <si>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</si>
  <si>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</si>
  <si>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</si>
  <si>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</si>
  <si>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</si>
  <si>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</si>
  <si>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</si>
  <si>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</si>
  <si>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</si>
  <si>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</si>
  <si>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</si>
  <si>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</si>
  <si>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</si>
  <si>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</si>
  <si>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</si>
  <si>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</si>
  <si>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</si>
  <si>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</si>
  <si>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</si>
  <si>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</si>
  <si>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</si>
  <si>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</si>
  <si>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</si>
  <si>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</si>
  <si>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</si>
  <si>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</si>
  <si>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</si>
  <si>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</si>
  <si>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</si>
  <si>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</si>
  <si>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</si>
  <si>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</si>
  <si>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</si>
  <si>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</si>
  <si>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</si>
  <si>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</si>
  <si>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</si>
  <si>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</si>
  <si>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</si>
  <si>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</si>
  <si>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</si>
  <si>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</si>
  <si>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</si>
  <si>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</si>
  <si>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</si>
  <si>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</si>
  <si>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</si>
  <si>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</si>
  <si>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</si>
  <si>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</si>
  <si>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</si>
  <si>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</si>
  <si>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</si>
  <si>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</si>
  <si>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</si>
  <si>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</si>
  <si>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</si>
  <si>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</si>
  <si>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</si>
  <si>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</si>
  <si>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</si>
  <si>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</si>
  <si>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</si>
  <si>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</si>
  <si>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</si>
  <si>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</si>
  <si>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</si>
  <si>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</si>
  <si>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</si>
  <si>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</si>
  <si>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</si>
  <si>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</si>
  <si>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</si>
  <si>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</si>
  <si>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</si>
  <si>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</si>
  <si>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</si>
  <si>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</si>
  <si>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</si>
  <si>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</si>
  <si>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</si>
  <si>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</si>
  <si>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</si>
  <si>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</si>
  <si>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</si>
  <si>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</si>
  <si>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</si>
  <si>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</si>
  <si>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</si>
  <si>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</si>
  <si>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</si>
  <si>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</si>
  <si>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</si>
  <si>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</si>
  <si>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</si>
  <si>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</si>
  <si>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</si>
  <si>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</si>
  <si>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</si>
  <si>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</si>
  <si>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</si>
  <si>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</si>
  <si>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</si>
  <si>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</si>
  <si>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</si>
  <si>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</si>
  <si>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</si>
  <si>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</si>
  <si>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</si>
  <si>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</si>
  <si>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</si>
  <si>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</si>
  <si>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</si>
  <si>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</si>
  <si>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</si>
  <si>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</si>
  <si>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</si>
  <si>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</si>
  <si>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</si>
  <si>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</si>
  <si>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</si>
  <si>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</si>
  <si>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</si>
  <si>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</si>
  <si>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</si>
  <si>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</si>
  <si>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</si>
  <si>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</si>
  <si>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</si>
  <si>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</si>
  <si>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</si>
  <si>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</si>
  <si>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</si>
  <si>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</si>
  <si>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</si>
  <si>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</si>
  <si>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</si>
  <si>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</si>
  <si>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</si>
  <si>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</si>
  <si>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</si>
  <si>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</si>
  <si>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</si>
  <si>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</si>
  <si>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</si>
  <si>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</si>
  <si>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</si>
  <si>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</si>
  <si>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</si>
  <si>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</si>
  <si>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</si>
  <si>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</si>
  <si>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</si>
  <si>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</si>
  <si>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</si>
  <si>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</si>
  <si>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</si>
  <si>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</si>
  <si>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</si>
  <si>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</si>
  <si>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</si>
  <si>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</si>
  <si>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</si>
  <si>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</si>
  <si>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</si>
  <si>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</si>
  <si>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</si>
  <si>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</si>
  <si>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</si>
  <si>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</si>
  <si>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</si>
  <si>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</si>
  <si>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</si>
  <si>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</si>
  <si>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</si>
  <si>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</si>
  <si>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</si>
  <si>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</si>
  <si>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</si>
  <si>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</si>
  <si>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</si>
  <si>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</si>
  <si>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</si>
  <si>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</si>
  <si>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</si>
  <si>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</si>
  <si>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</si>
  <si>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</si>
  <si>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</si>
  <si>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</si>
  <si>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</si>
  <si>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</si>
  <si>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</si>
  <si>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</si>
  <si>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</si>
  <si>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</si>
  <si>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</si>
  <si>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</si>
  <si>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</si>
  <si>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</si>
  <si>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</si>
  <si>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</si>
  <si>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</si>
  <si>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</si>
  <si>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</si>
  <si>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</si>
  <si>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</si>
  <si>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</si>
  <si>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</si>
  <si>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</si>
  <si>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</si>
  <si>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</si>
  <si>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</si>
  <si>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</si>
  <si>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</si>
  <si>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</si>
  <si>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</si>
  <si>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</si>
  <si>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</si>
  <si>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</si>
  <si>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</si>
  <si>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</si>
  <si>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</si>
  <si>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</si>
  <si>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</si>
  <si>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</si>
  <si>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</si>
  <si>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</si>
  <si>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</si>
  <si>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</si>
  <si>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</si>
  <si>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</si>
  <si>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</si>
  <si>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</si>
  <si>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</si>
  <si>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</si>
  <si>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</si>
  <si>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</si>
  <si>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</si>
  <si>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</si>
  <si>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</si>
  <si>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</si>
  <si>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</si>
  <si>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</si>
  <si>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</si>
  <si>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</si>
  <si>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</si>
  <si>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</si>
  <si>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</si>
  <si>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</si>
  <si>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</si>
  <si>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</si>
  <si>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</si>
  <si>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</si>
  <si>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</si>
  <si>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</si>
  <si>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</si>
  <si>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</si>
  <si>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</si>
  <si>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</si>
  <si>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</si>
  <si>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</si>
  <si>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</si>
  <si>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</si>
  <si>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</si>
  <si>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</si>
  <si>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</si>
  <si>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</si>
  <si>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</si>
  <si>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</si>
  <si>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</si>
  <si>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</si>
  <si>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</si>
  <si>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</si>
  <si>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</si>
  <si>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</si>
  <si>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</si>
  <si>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</si>
  <si>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</si>
  <si>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</si>
  <si>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</si>
  <si>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</si>
  <si>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</si>
  <si>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</si>
  <si>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</si>
  <si>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</si>
  <si>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</si>
  <si>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</si>
  <si>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</si>
  <si>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</si>
  <si>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</si>
  <si>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</si>
  <si>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</si>
  <si>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</si>
  <si>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</si>
  <si>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</si>
  <si>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</si>
  <si>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</si>
  <si>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</si>
  <si>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</si>
  <si>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</si>
  <si>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</si>
  <si>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</si>
  <si>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</si>
  <si>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</si>
  <si>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</si>
  <si>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</si>
  <si>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</si>
  <si>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</si>
  <si>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</si>
  <si>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</si>
  <si>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</si>
  <si>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</si>
  <si>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</si>
  <si>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</si>
  <si>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</si>
  <si>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</si>
  <si>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</si>
  <si>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</si>
  <si>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</si>
  <si>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</si>
  <si>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</si>
  <si>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</si>
  <si>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</si>
  <si>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</si>
  <si>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</si>
  <si>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</si>
  <si>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</si>
  <si>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</si>
  <si>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</si>
  <si>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</si>
  <si>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</si>
  <si>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</si>
  <si>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</si>
  <si>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</si>
  <si>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</si>
  <si>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</si>
  <si>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</si>
  <si>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</si>
  <si>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</si>
  <si>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</si>
  <si>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</si>
  <si>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</si>
  <si>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</si>
  <si>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</si>
  <si>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</si>
  <si>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</si>
  <si>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</si>
  <si>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</si>
  <si>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</si>
  <si>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</si>
  <si>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</si>
  <si>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</si>
  <si>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</si>
  <si>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</si>
  <si>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</si>
  <si>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</si>
  <si>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</si>
  <si>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</si>
  <si>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</si>
  <si>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</si>
  <si>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</si>
  <si>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</si>
  <si>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</si>
  <si>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</si>
  <si>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</si>
  <si>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</si>
  <si>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</si>
  <si>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</si>
  <si>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</si>
  <si>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</si>
  <si>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</si>
  <si>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</si>
  <si>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</si>
  <si>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</si>
  <si>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</si>
  <si>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</si>
  <si>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</si>
  <si>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</si>
  <si>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</si>
  <si>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</si>
  <si>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</si>
  <si>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</si>
  <si>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</si>
  <si>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</si>
  <si>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</si>
  <si>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</si>
  <si>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</si>
  <si>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</si>
  <si>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</si>
  <si>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</si>
  <si>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</si>
  <si>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</si>
  <si>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</si>
  <si>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</si>
  <si>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</si>
  <si>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</si>
  <si>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</si>
  <si>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</si>
  <si>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</si>
  <si>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</si>
  <si>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</si>
  <si>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</si>
  <si>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</si>
  <si>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</si>
  <si>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</si>
  <si>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</si>
  <si>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</si>
  <si>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</si>
  <si>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</si>
  <si>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</si>
  <si>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</si>
  <si>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</si>
  <si>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</si>
  <si>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</si>
  <si>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</si>
  <si>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</si>
  <si>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</si>
  <si>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</si>
  <si>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</si>
  <si>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</si>
  <si>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</si>
  <si>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</si>
  <si>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</si>
  <si>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</si>
  <si>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</si>
  <si>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</si>
  <si>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</si>
  <si>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</si>
  <si>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</si>
  <si>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</si>
  <si>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</si>
  <si>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</si>
  <si>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</si>
  <si>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</si>
  <si>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</si>
  <si>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</si>
  <si>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</si>
  <si>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</si>
  <si>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</si>
  <si>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</si>
  <si>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</si>
  <si>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</si>
  <si>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</si>
  <si>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</si>
  <si>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</si>
  <si>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</si>
  <si>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</si>
  <si>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</si>
  <si>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</si>
  <si>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</si>
  <si>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</si>
  <si>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</si>
  <si>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</si>
  <si>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</si>
  <si>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</si>
  <si>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</si>
  <si>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</si>
  <si>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</si>
  <si>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</si>
  <si>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</si>
  <si>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</si>
  <si>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</si>
  <si>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</si>
  <si>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</si>
  <si>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</si>
  <si>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</si>
  <si>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</si>
  <si>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</si>
  <si>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</si>
  <si>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</si>
  <si>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</si>
  <si>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</si>
  <si>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</si>
  <si>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</si>
  <si>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</si>
  <si>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</si>
  <si>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</si>
  <si>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</si>
  <si>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</si>
  <si>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</si>
  <si>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</si>
  <si>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</si>
  <si>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</si>
  <si>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</si>
  <si>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</si>
  <si>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</si>
  <si>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</si>
  <si>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</si>
  <si>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</si>
  <si>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</si>
  <si>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</si>
  <si>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</si>
  <si>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</si>
  <si>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</si>
  <si>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</si>
  <si>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</si>
  <si>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</si>
  <si>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</si>
  <si>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</si>
  <si>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</si>
  <si>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</si>
  <si>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</si>
  <si>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</si>
  <si>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</si>
  <si>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</si>
  <si>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</si>
  <si>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</si>
  <si>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</si>
  <si>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</si>
  <si>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</si>
  <si>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</si>
  <si>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</si>
  <si>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</si>
  <si>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</si>
  <si>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</si>
  <si>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</si>
  <si>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</si>
  <si>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</si>
  <si>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</si>
  <si>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</si>
  <si>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</si>
  <si>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</si>
  <si>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</si>
  <si>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</si>
  <si>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</si>
  <si>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</si>
  <si>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</si>
  <si>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</si>
  <si>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</si>
  <si>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</si>
  <si>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</si>
  <si>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</si>
  <si>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</si>
  <si>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</si>
  <si>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</si>
  <si>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</si>
  <si>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</si>
  <si>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</si>
  <si>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</si>
  <si>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</si>
  <si>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</si>
  <si>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</si>
  <si>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</si>
  <si>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</si>
  <si>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</si>
  <si>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</si>
  <si>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</si>
  <si>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</si>
  <si>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</si>
  <si>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</si>
  <si>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</si>
  <si>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</si>
  <si>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</si>
  <si>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</si>
  <si>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</si>
  <si>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</si>
  <si>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</si>
  <si>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</si>
  <si>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</si>
  <si>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</si>
  <si>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</si>
  <si>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</si>
  <si>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</si>
  <si>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</si>
  <si>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</si>
  <si>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</si>
  <si>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</si>
  <si>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</si>
  <si>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</si>
  <si>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</si>
  <si>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</si>
  <si>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</si>
  <si>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</si>
  <si>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</si>
  <si>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</si>
  <si>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</si>
  <si>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</si>
  <si>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</si>
  <si>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</si>
  <si>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</si>
  <si>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</si>
  <si>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</si>
  <si>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</si>
  <si>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</si>
  <si>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</si>
  <si>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</si>
  <si>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</si>
  <si>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</si>
  <si>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</si>
  <si>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</si>
  <si>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</si>
  <si>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</si>
  <si>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</si>
  <si>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</si>
  <si>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</si>
  <si>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</si>
  <si>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</si>
  <si>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</si>
  <si>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</si>
  <si>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</si>
  <si>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</si>
  <si>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</si>
  <si>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</si>
  <si>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</si>
  <si>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</si>
  <si>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</si>
  <si>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</si>
  <si>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</si>
  <si>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</si>
  <si>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</si>
  <si>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</si>
  <si>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</si>
  <si>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</si>
  <si>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</si>
  <si>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</si>
  <si>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</si>
  <si>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</si>
  <si>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</si>
  <si>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</si>
  <si>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</si>
  <si>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</si>
  <si>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</si>
  <si>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</si>
  <si>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</si>
  <si>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</si>
  <si>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</si>
  <si>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</si>
  <si>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</si>
  <si>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</si>
  <si>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</si>
  <si>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</si>
  <si>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</si>
  <si>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</si>
  <si>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</si>
  <si>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</si>
  <si>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</si>
  <si>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</si>
  <si>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</si>
  <si>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</si>
  <si>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</si>
  <si>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</si>
  <si>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</si>
  <si>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</si>
  <si>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</si>
  <si>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</si>
  <si>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</si>
  <si>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</si>
  <si>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</si>
  <si>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</si>
  <si>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</si>
  <si>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</si>
  <si>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</si>
  <si>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</si>
  <si>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</si>
  <si>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</si>
  <si>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</si>
  <si>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</si>
  <si>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</si>
  <si>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</si>
  <si>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</si>
  <si>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</si>
  <si>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</si>
  <si>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</si>
  <si>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</si>
  <si>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</si>
  <si>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</si>
  <si>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</si>
  <si>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</si>
  <si>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</si>
  <si>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</si>
  <si>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</si>
  <si>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</si>
  <si>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</si>
  <si>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</si>
  <si>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</si>
  <si>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</si>
  <si>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</si>
  <si>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</si>
  <si>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</si>
  <si>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</si>
  <si>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</si>
  <si>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</si>
  <si>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</si>
  <si>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</si>
  <si>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</si>
  <si>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</si>
  <si>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</si>
  <si>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</si>
  <si>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</si>
  <si>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</si>
  <si>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</si>
  <si>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</si>
  <si>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</si>
  <si>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</si>
  <si>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</si>
  <si>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</si>
  <si>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</si>
  <si>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</si>
  <si>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</si>
  <si>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</si>
  <si>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</si>
  <si>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</si>
  <si>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</si>
  <si>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</si>
  <si>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</si>
  <si>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</si>
  <si>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</si>
  <si>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</si>
  <si>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</si>
  <si>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</si>
  <si>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</si>
  <si>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</si>
  <si>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</si>
  <si>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</si>
  <si>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</si>
  <si>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</si>
  <si>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</si>
  <si>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</si>
  <si>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</si>
  <si>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</si>
  <si>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</si>
  <si>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</si>
  <si>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</si>
  <si>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</si>
  <si>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</si>
  <si>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</si>
  <si>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</si>
  <si>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</si>
  <si>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</si>
  <si>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</si>
  <si>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</si>
  <si>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</si>
  <si>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</si>
  <si>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</si>
  <si>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</si>
  <si>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</si>
  <si>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</si>
  <si>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</si>
  <si>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</si>
  <si>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</si>
  <si>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</si>
  <si>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</si>
  <si>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</si>
  <si>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</si>
  <si>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</si>
  <si>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</si>
  <si>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</si>
  <si>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</si>
  <si>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</si>
  <si>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</si>
  <si>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</si>
  <si>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</si>
  <si>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</si>
  <si>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</si>
  <si>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</si>
  <si>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</si>
  <si>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</si>
  <si>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</si>
  <si>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</si>
  <si>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</si>
  <si>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</si>
  <si>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</si>
  <si>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</si>
  <si>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</si>
  <si>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</si>
  <si>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</si>
  <si>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</si>
  <si>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</si>
  <si>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</si>
  <si>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</si>
  <si>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</si>
  <si>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</si>
  <si>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</si>
  <si>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</si>
  <si>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</si>
  <si>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</si>
  <si>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</si>
  <si>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</si>
  <si>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</si>
  <si>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</si>
  <si>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</si>
  <si>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</si>
  <si>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</si>
  <si>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</si>
  <si>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</si>
  <si>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</si>
  <si>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</si>
  <si>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</si>
  <si>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</si>
  <si>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</si>
  <si>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</si>
  <si>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</si>
  <si>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</si>
  <si>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</si>
  <si>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</si>
  <si>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</si>
  <si>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</si>
  <si>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</si>
  <si>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</si>
  <si>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</si>
  <si>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</si>
  <si>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</si>
  <si>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</si>
  <si>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</si>
  <si>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</si>
  <si>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</si>
  <si>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</si>
  <si>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</si>
  <si>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</si>
  <si>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</si>
  <si>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</si>
  <si>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</si>
  <si>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</si>
  <si>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</si>
  <si>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</si>
  <si>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</si>
  <si>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</si>
  <si>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</si>
  <si>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</si>
  <si>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</si>
  <si>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</si>
  <si>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</si>
  <si>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</si>
  <si>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</si>
  <si>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</si>
  <si>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</si>
  <si>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</si>
  <si>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</si>
  <si>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</si>
  <si>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</si>
  <si>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</si>
  <si>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</si>
  <si>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</si>
  <si>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</si>
  <si>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</si>
  <si>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</si>
  <si>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</si>
  <si>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</si>
  <si>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</si>
  <si>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</si>
  <si>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</si>
  <si>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</si>
  <si>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</si>
  <si>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</si>
  <si>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</si>
  <si>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</si>
  <si>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</si>
  <si>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</si>
  <si>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</si>
  <si>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</si>
  <si>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</si>
  <si>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</si>
  <si>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</si>
  <si>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</si>
  <si>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</si>
  <si>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</si>
  <si>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</si>
  <si>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</si>
  <si>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</si>
  <si>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</si>
  <si>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</si>
  <si>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</si>
  <si>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</si>
  <si>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</si>
  <si>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</si>
  <si>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</si>
  <si>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</si>
  <si>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</si>
  <si>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</si>
  <si>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</si>
  <si>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</si>
  <si>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</si>
  <si>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</si>
  <si>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</si>
  <si>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</si>
  <si>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</si>
  <si>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</si>
  <si>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</si>
  <si>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</si>
  <si>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</si>
  <si>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</si>
  <si>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</si>
  <si>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</si>
  <si>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</si>
  <si>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</si>
  <si>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</si>
  <si>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</si>
  <si>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</si>
  <si>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</si>
  <si>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</si>
  <si>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</si>
  <si>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</si>
  <si>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</si>
  <si>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</si>
  <si>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</si>
  <si>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</si>
  <si>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</si>
  <si>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</si>
  <si>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</si>
  <si>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</si>
  <si>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</si>
  <si>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</si>
  <si>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</si>
  <si>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</si>
  <si>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</si>
  <si>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</si>
  <si>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</si>
  <si>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</si>
  <si>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</si>
  <si>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</si>
  <si>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</si>
  <si>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</si>
  <si>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</si>
  <si>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</si>
  <si>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</si>
  <si>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</si>
  <si>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</si>
  <si>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</si>
  <si>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</si>
  <si>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</si>
  <si>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</si>
  <si>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</si>
  <si>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</si>
  <si>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</si>
  <si>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</si>
  <si>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</si>
  <si>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</si>
  <si>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</si>
  <si>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</si>
  <si>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</si>
  <si>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</si>
  <si>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</si>
  <si>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</si>
  <si>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</si>
  <si>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</si>
  <si>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</si>
  <si>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</si>
  <si>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</si>
  <si>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</si>
  <si>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</si>
  <si>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</si>
  <si>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</si>
  <si>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</si>
  <si>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</si>
  <si>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</si>
  <si>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</si>
  <si>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</si>
  <si>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</si>
  <si>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</si>
  <si>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</si>
  <si>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</si>
  <si>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</si>
  <si>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</si>
  <si>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</si>
  <si>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</si>
  <si>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</si>
  <si>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</si>
  <si>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</si>
  <si>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</si>
  <si>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</si>
  <si>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</si>
  <si>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</si>
  <si>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</si>
  <si>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</si>
  <si>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</si>
  <si>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</si>
  <si>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</si>
  <si>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</si>
  <si>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</si>
  <si>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</si>
  <si>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</si>
  <si>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</si>
  <si>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</si>
  <si>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</si>
  <si>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</si>
  <si>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</si>
  <si>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</si>
  <si>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</si>
  <si>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</si>
  <si>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</si>
  <si>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</si>
  <si>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</si>
  <si>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</si>
  <si>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</si>
  <si>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</si>
  <si>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</si>
  <si>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</si>
  <si>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</si>
  <si>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</si>
  <si>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</si>
  <si>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</si>
  <si>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</si>
  <si>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</si>
  <si>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</si>
  <si>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</si>
  <si>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</si>
  <si>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</si>
  <si>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</si>
  <si>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</si>
  <si>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</si>
  <si>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</si>
  <si>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</si>
  <si>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</si>
  <si>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</si>
  <si>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</si>
  <si>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</si>
  <si>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</si>
  <si>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</si>
  <si>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</si>
  <si>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</si>
  <si>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</si>
  <si>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</si>
  <si>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</si>
  <si>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</si>
  <si>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</si>
  <si>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</si>
  <si>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</si>
  <si>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</si>
  <si>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</si>
  <si>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</si>
  <si>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</si>
  <si>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</si>
  <si>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</si>
  <si>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</si>
  <si>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</si>
  <si>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</si>
  <si>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</si>
  <si>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</si>
  <si>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</si>
  <si>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</si>
  <si>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</si>
  <si>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</si>
  <si>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</si>
  <si>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</si>
  <si>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</si>
  <si>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</si>
  <si>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</si>
  <si>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</si>
  <si>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</si>
  <si>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</si>
  <si>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</si>
  <si>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</si>
  <si>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</si>
  <si>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</si>
  <si>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</si>
  <si>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</si>
  <si>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</si>
  <si>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</si>
  <si>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</si>
  <si>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</si>
  <si>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</si>
  <si>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</si>
  <si>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</si>
  <si>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</si>
  <si>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</si>
  <si>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</si>
  <si>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</si>
  <si>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</si>
  <si>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</si>
  <si>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</si>
  <si>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</si>
  <si>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</si>
  <si>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</si>
  <si>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</si>
  <si>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</si>
  <si>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</si>
  <si>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</si>
  <si>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</si>
  <si>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</si>
  <si>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</si>
  <si>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</si>
  <si>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</si>
  <si>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</si>
  <si>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</si>
  <si>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</si>
  <si>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</si>
  <si>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</si>
  <si>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</si>
  <si>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</si>
  <si>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</si>
  <si>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</si>
  <si>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</si>
  <si>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</si>
  <si>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</si>
  <si>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</si>
  <si>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</si>
  <si>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</si>
  <si>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</si>
  <si>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</si>
  <si>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</si>
  <si>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</si>
  <si>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</si>
  <si>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</si>
  <si>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</si>
  <si>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</si>
  <si>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</si>
  <si>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</si>
  <si>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</si>
  <si>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</si>
  <si>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</si>
  <si>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</si>
  <si>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</si>
  <si>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</si>
  <si>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</si>
  <si>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</si>
  <si>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</si>
  <si>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</si>
  <si>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</si>
  <si>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</si>
  <si>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</si>
  <si>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</si>
  <si>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</si>
  <si>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</si>
  <si>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</si>
  <si>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</si>
  <si>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</si>
  <si>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</si>
  <si>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</si>
  <si>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</si>
  <si>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</si>
  <si>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</si>
  <si>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</si>
  <si>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</si>
  <si>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</si>
  <si>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</si>
  <si>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</si>
  <si>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</si>
  <si>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</si>
  <si>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</si>
  <si>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</si>
  <si>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</si>
  <si>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</si>
  <si>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</si>
  <si>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</si>
  <si>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</si>
  <si>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</si>
  <si>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</si>
  <si>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</si>
  <si>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</si>
  <si>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</si>
  <si>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</si>
  <si>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</si>
  <si>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</si>
  <si>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</si>
  <si>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</si>
  <si>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</si>
  <si>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</si>
  <si>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</si>
  <si>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</si>
  <si>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</si>
  <si>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</si>
  <si>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</si>
  <si>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</si>
  <si>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</si>
  <si>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</si>
  <si>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</si>
  <si>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</si>
  <si>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</si>
  <si>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</si>
  <si>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</si>
  <si>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</si>
  <si>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</si>
  <si>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</si>
  <si>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</si>
  <si>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</si>
  <si>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</si>
  <si>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</si>
  <si>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</si>
  <si>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</si>
  <si>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</si>
  <si>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</si>
  <si>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</si>
  <si>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</si>
  <si>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</si>
  <si>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</si>
  <si>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</si>
  <si>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</si>
  <si>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</si>
  <si>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</si>
  <si>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</si>
  <si>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</si>
  <si>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</si>
  <si>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</si>
  <si>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</si>
  <si>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</si>
  <si>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</si>
  <si>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</si>
  <si>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</si>
  <si>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</si>
  <si>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</si>
  <si>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</si>
  <si>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</si>
  <si>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</si>
  <si>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</si>
  <si>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</si>
  <si>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</si>
  <si>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</si>
  <si>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</si>
  <si>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</si>
  <si>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</si>
  <si>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</si>
  <si>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</si>
  <si>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</si>
  <si>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</si>
  <si>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</si>
  <si>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</si>
  <si>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</si>
  <si>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</si>
  <si>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</si>
  <si>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</si>
  <si>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</si>
  <si>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</si>
  <si>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</si>
  <si>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</si>
  <si>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</si>
  <si>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</si>
  <si>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</si>
  <si>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</si>
  <si>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</si>
  <si>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</si>
  <si>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</si>
  <si>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</si>
  <si>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</si>
  <si>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</si>
  <si>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</si>
  <si>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</si>
  <si>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</si>
  <si>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</si>
  <si>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</si>
  <si>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</si>
  <si>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</si>
  <si>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</si>
  <si>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</si>
  <si>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</si>
  <si>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</si>
  <si>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</si>
  <si>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</si>
  <si>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</si>
  <si>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</si>
  <si>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</si>
  <si>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</si>
  <si>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</si>
  <si>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</si>
  <si>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</si>
  <si>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</si>
  <si>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</si>
  <si>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</si>
  <si>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</si>
  <si>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</si>
  <si>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</si>
  <si>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</si>
  <si>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</si>
  <si>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</si>
  <si>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</si>
  <si>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</si>
  <si>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</si>
  <si>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</si>
  <si>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</si>
  <si>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</si>
  <si>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</si>
  <si>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</si>
  <si>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</si>
  <si>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</si>
  <si>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</si>
  <si>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</si>
  <si>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</si>
  <si>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</si>
  <si>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</si>
  <si>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</si>
  <si>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</si>
  <si>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</si>
  <si>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</si>
  <si>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</si>
  <si>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</si>
  <si>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</si>
  <si>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</si>
  <si>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</si>
  <si>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</si>
  <si>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</si>
  <si>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</si>
  <si>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</si>
  <si>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</si>
  <si>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</si>
  <si>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</si>
  <si>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</si>
  <si>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</si>
  <si>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</si>
  <si>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</si>
  <si>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</si>
  <si>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</si>
  <si>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</si>
  <si>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</si>
  <si>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</si>
  <si>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</si>
  <si>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</si>
  <si>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</si>
  <si>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</si>
  <si>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</si>
  <si>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</si>
  <si>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</si>
  <si>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</si>
  <si>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</si>
  <si>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</si>
  <si>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</si>
  <si>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</si>
  <si>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</si>
  <si>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</si>
  <si>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</si>
  <si>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</si>
  <si>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</si>
  <si>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</si>
  <si>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</si>
  <si>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</si>
  <si>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</si>
  <si>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</si>
  <si>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</si>
  <si>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</si>
  <si>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</si>
  <si>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</si>
  <si>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</si>
  <si>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</si>
  <si>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</si>
  <si>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</si>
  <si>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</si>
  <si>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</si>
  <si>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</si>
  <si>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</si>
  <si>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</si>
  <si>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</si>
  <si>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</si>
  <si>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</si>
  <si>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</si>
  <si>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</si>
  <si>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</si>
  <si>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</si>
  <si>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</si>
  <si>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</si>
  <si>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</si>
  <si>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</si>
  <si>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</si>
  <si>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</si>
  <si>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</si>
  <si>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</si>
  <si>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</si>
  <si>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</si>
  <si>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</si>
  <si>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</si>
  <si>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</si>
  <si>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</si>
  <si>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</si>
  <si>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</si>
  <si>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</si>
  <si>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</si>
  <si>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</si>
  <si>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</si>
  <si>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</si>
  <si>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</si>
  <si>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</si>
  <si>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</si>
  <si>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</si>
  <si>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</si>
  <si>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</si>
  <si>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</si>
  <si>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</si>
  <si>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</si>
  <si>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</si>
  <si>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</si>
  <si>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</si>
  <si>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</si>
  <si>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</si>
  <si>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</si>
  <si>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</si>
  <si>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</si>
  <si>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</si>
  <si>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</si>
  <si>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</si>
  <si>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</si>
  <si>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</si>
  <si>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</si>
  <si>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</si>
  <si>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</si>
  <si>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</si>
  <si>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</si>
  <si>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</si>
  <si>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</si>
  <si>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</si>
  <si>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</si>
  <si>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</si>
  <si>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</si>
  <si>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</si>
  <si>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</si>
  <si>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</si>
  <si>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</si>
  <si>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</si>
  <si>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</si>
  <si>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</si>
  <si>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</si>
  <si>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</si>
  <si>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</si>
  <si>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</si>
  <si>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</si>
  <si>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</si>
  <si>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</si>
  <si>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</si>
  <si>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</si>
  <si>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</si>
  <si>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</si>
  <si>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</si>
  <si>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</si>
  <si>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</si>
  <si>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</si>
  <si>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</si>
  <si>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</si>
  <si>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</si>
  <si>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</si>
  <si>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</si>
  <si>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</si>
  <si>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</si>
  <si>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</si>
  <si>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</si>
  <si>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</si>
  <si>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</si>
  <si>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</si>
  <si>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</si>
  <si>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</si>
  <si>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</si>
  <si>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</si>
  <si>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</si>
  <si>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</si>
  <si>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</si>
  <si>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</si>
  <si>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</si>
  <si>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</si>
  <si>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</si>
  <si>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</si>
  <si>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</si>
  <si>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</si>
  <si>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</si>
  <si>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</si>
  <si>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</si>
  <si>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</si>
  <si>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</si>
  <si>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</si>
  <si>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</si>
  <si>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</si>
  <si>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</si>
  <si>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</si>
  <si>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</si>
  <si>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</si>
  <si>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</si>
  <si>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</si>
  <si>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</si>
  <si>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</si>
  <si>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</si>
  <si>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</si>
  <si>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</si>
  <si>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</si>
  <si>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</si>
  <si>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</si>
  <si>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</si>
  <si>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</si>
  <si>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</si>
  <si>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</si>
  <si>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</si>
  <si>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</si>
  <si>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</si>
  <si>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</si>
  <si>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</si>
  <si>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</si>
  <si>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</si>
  <si>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</si>
  <si>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</si>
  <si>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</si>
  <si>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</si>
  <si>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</si>
  <si>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</si>
  <si>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</si>
  <si>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</si>
  <si>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</si>
  <si>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</si>
  <si>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</si>
  <si>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</si>
  <si>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</si>
  <si>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</si>
  <si>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</si>
  <si>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</si>
  <si>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</si>
  <si>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</si>
  <si>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</si>
  <si>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</si>
  <si>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</si>
  <si>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</si>
  <si>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</si>
  <si>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</si>
  <si>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</si>
  <si>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</si>
  <si>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</si>
  <si>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</si>
  <si>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</si>
  <si>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</si>
  <si>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</si>
  <si>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</si>
  <si>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</si>
  <si>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</si>
  <si>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</si>
  <si>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</si>
  <si>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</si>
  <si>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</si>
  <si>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</si>
  <si>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</si>
  <si>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</si>
  <si>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</si>
  <si>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</si>
  <si>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</si>
  <si>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</si>
  <si>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</si>
  <si>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</si>
  <si>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</si>
  <si>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</si>
  <si>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</si>
  <si>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</si>
  <si>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</si>
  <si>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</si>
  <si>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</si>
  <si>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</si>
  <si>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</si>
  <si>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</si>
  <si>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</si>
  <si>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</si>
  <si>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</si>
  <si>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</si>
  <si>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</si>
  <si>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</si>
  <si>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</si>
  <si>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</si>
  <si>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</si>
  <si>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</si>
  <si>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</si>
  <si>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</si>
  <si>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</si>
  <si>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</si>
  <si>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</si>
  <si>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</si>
  <si>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</si>
  <si>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</si>
  <si>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</si>
  <si>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</si>
  <si>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</si>
  <si>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</si>
  <si>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</si>
  <si>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</si>
  <si>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</si>
  <si>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</si>
  <si>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</si>
  <si>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</si>
  <si>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</si>
  <si>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</si>
  <si>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</si>
  <si>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</si>
  <si>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</si>
  <si>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</si>
  <si>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</si>
  <si>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</si>
  <si>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</si>
  <si>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</si>
  <si>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</si>
  <si>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</si>
  <si>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</si>
  <si>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</si>
  <si>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</si>
  <si>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</si>
  <si>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</si>
  <si>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</si>
  <si>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</si>
  <si>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</si>
  <si>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</si>
  <si>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</si>
  <si>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</si>
  <si>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</si>
  <si>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</si>
  <si>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</si>
  <si>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</si>
  <si>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</si>
  <si>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</si>
  <si>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</si>
  <si>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</si>
  <si>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</si>
  <si>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</si>
  <si>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</si>
  <si>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</si>
  <si>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</si>
  <si>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</si>
  <si>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</si>
  <si>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</si>
  <si>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</si>
  <si>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</si>
  <si>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</si>
  <si>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</si>
  <si>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</si>
  <si>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</si>
  <si>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</si>
  <si>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</si>
  <si>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</si>
  <si>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</si>
  <si>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</si>
  <si>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</si>
  <si>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</si>
  <si>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</si>
  <si>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</si>
  <si>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</si>
  <si>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</si>
  <si>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</si>
  <si>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</si>
  <si>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</si>
  <si>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</si>
  <si>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</si>
  <si>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</si>
  <si>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</si>
  <si>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</si>
  <si>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</si>
  <si>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</si>
  <si>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</si>
  <si>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</si>
  <si>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</si>
  <si>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</si>
  <si>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</si>
  <si>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</si>
  <si>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</si>
  <si>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</si>
  <si>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</si>
  <si>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</si>
  <si>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</si>
  <si>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</si>
  <si>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</si>
  <si>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</si>
  <si>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</si>
  <si>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</si>
  <si>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</si>
  <si>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</si>
  <si>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</si>
  <si>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</si>
  <si>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</si>
  <si>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</si>
  <si>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</si>
  <si>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</si>
  <si>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</si>
  <si>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</si>
  <si>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</si>
  <si>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</si>
  <si>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</si>
  <si>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</si>
  <si>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</si>
  <si>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</si>
  <si>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</si>
  <si>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</si>
  <si>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</si>
  <si>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</si>
  <si>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</si>
  <si>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</si>
  <si>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</si>
  <si>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</si>
  <si>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</si>
  <si>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</si>
  <si>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</si>
  <si>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</si>
  <si>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</si>
  <si>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</si>
  <si>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</si>
  <si>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</si>
  <si>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</si>
  <si>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</si>
  <si>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</si>
  <si>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</si>
  <si>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</si>
  <si>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</si>
  <si>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</si>
  <si>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</si>
  <si>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</si>
  <si>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</si>
  <si>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</si>
  <si>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</si>
  <si>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</si>
  <si>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</si>
  <si>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</si>
  <si>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</si>
  <si>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</si>
  <si>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</si>
  <si>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</si>
  <si>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</si>
  <si>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</si>
  <si>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</si>
  <si>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</si>
  <si>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</si>
  <si>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</si>
  <si>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</si>
  <si>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</si>
  <si>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</si>
  <si>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</si>
  <si>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</si>
  <si>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</si>
  <si>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</si>
  <si>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</si>
  <si>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</si>
  <si>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</si>
  <si>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</si>
  <si>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</si>
  <si>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</si>
  <si>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</si>
  <si>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</si>
  <si>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</si>
  <si>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</si>
  <si>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</si>
  <si>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</si>
  <si>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</si>
  <si>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</si>
  <si>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</si>
  <si>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</si>
  <si>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</si>
  <si>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</si>
  <si>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</si>
  <si>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</si>
  <si>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</si>
  <si>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</si>
  <si>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</si>
  <si>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</si>
  <si>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</si>
  <si>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</si>
  <si>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</si>
  <si>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</si>
  <si>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</si>
  <si>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</si>
  <si>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</si>
  <si>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</si>
  <si>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</si>
  <si>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</si>
  <si>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</si>
  <si>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</si>
  <si>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</si>
  <si>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</si>
  <si>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</si>
  <si>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</si>
  <si>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</si>
  <si>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</si>
  <si>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</si>
  <si>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</si>
  <si>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</si>
  <si>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</si>
  <si>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</si>
  <si>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</si>
  <si>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</si>
  <si>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</si>
  <si>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</si>
  <si>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</si>
  <si>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</si>
  <si>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</si>
  <si>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</si>
  <si>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</si>
  <si>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</si>
  <si>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</si>
  <si>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</si>
  <si>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</si>
  <si>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</si>
  <si>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</si>
  <si>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</si>
  <si>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</si>
  <si>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</si>
  <si>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</si>
  <si>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</si>
  <si>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</si>
  <si>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</si>
  <si>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</si>
  <si>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</si>
  <si>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</si>
  <si>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</si>
  <si>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</si>
  <si>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</si>
  <si>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</si>
  <si>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</si>
  <si>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</si>
  <si>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</si>
  <si>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</si>
  <si>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</si>
  <si>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</si>
  <si>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</si>
  <si>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</si>
  <si>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</si>
  <si>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</si>
  <si>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</si>
  <si>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</si>
  <si>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</si>
  <si>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</si>
  <si>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</si>
  <si>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</si>
  <si>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</si>
  <si>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</si>
  <si>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</si>
  <si>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</si>
  <si>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</si>
  <si>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</si>
  <si>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</si>
  <si>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</si>
  <si>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</si>
  <si>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</si>
  <si>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</si>
  <si>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</si>
  <si>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</si>
  <si>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</si>
  <si>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</si>
  <si>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</si>
  <si>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</si>
  <si>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</si>
  <si>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</si>
  <si>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</si>
  <si>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</si>
  <si>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</si>
  <si>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</si>
  <si>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</si>
  <si>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</si>
  <si>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</si>
  <si>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</si>
  <si>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</si>
  <si>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</si>
  <si>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</si>
  <si>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</si>
  <si>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</si>
  <si>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</si>
  <si>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</si>
  <si>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</si>
  <si>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</si>
  <si>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</si>
  <si>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</si>
  <si>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</si>
  <si>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</si>
  <si>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</si>
  <si>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</si>
  <si>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</si>
  <si>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</si>
  <si>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</si>
  <si>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</si>
  <si>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</si>
  <si>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</si>
  <si>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</si>
  <si>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</si>
  <si>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</si>
  <si>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</si>
  <si>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</si>
  <si>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</si>
  <si>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</si>
  <si>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</si>
  <si>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</si>
  <si>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</si>
  <si>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</si>
  <si>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</si>
  <si>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</si>
  <si>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</si>
  <si>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</si>
  <si>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</si>
  <si>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</si>
  <si>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</si>
  <si>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</si>
  <si>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</si>
  <si>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</si>
  <si>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</si>
  <si>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</si>
  <si>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</si>
  <si>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</si>
  <si>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</si>
  <si>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</si>
  <si>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</si>
  <si>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</si>
  <si>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</si>
  <si>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</si>
  <si>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</si>
  <si>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</si>
  <si>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</si>
  <si>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</si>
  <si>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</si>
  <si>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</si>
  <si>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</si>
  <si>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</si>
  <si>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</si>
  <si>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</si>
  <si>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</si>
  <si>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</si>
  <si>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</si>
  <si>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</si>
  <si>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</si>
  <si>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</si>
  <si>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</si>
  <si>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</si>
  <si>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</si>
  <si>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</si>
  <si>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</si>
  <si>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</si>
  <si>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</si>
  <si>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</si>
  <si>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</si>
  <si>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</si>
  <si>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</si>
  <si>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</si>
  <si>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</si>
  <si>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</si>
  <si>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</si>
  <si>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</si>
  <si>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</si>
  <si>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</si>
  <si>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</si>
  <si>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</si>
  <si>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</si>
  <si>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</si>
  <si>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</si>
  <si>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</si>
  <si>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</si>
  <si>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</si>
  <si>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</si>
  <si>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</si>
  <si>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</si>
  <si>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</si>
  <si>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</si>
  <si>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</si>
  <si>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</si>
  <si>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</si>
  <si>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</si>
  <si>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</si>
  <si>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</si>
  <si>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</si>
  <si>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</si>
  <si>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</si>
  <si>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</si>
  <si>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</si>
  <si>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</si>
  <si>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</si>
  <si>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</si>
  <si>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</si>
  <si>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</si>
  <si>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</si>
  <si>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</si>
  <si>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</si>
  <si>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</si>
  <si>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</si>
  <si>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</si>
  <si>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</si>
  <si>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</si>
  <si>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</si>
  <si>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</si>
  <si>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</si>
  <si>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</si>
  <si>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</si>
  <si>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</si>
  <si>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</si>
  <si>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</si>
  <si>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</si>
  <si>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</si>
  <si>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</si>
  <si>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</si>
  <si>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</si>
  <si>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</si>
  <si>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</si>
  <si>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</si>
  <si>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</si>
  <si>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</si>
  <si>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</si>
  <si>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</si>
  <si>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</si>
  <si>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</si>
  <si>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</si>
  <si>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</si>
  <si>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</si>
  <si>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</si>
  <si>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</si>
  <si>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</si>
  <si>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</si>
  <si>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</si>
  <si>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</si>
  <si>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</si>
  <si>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</si>
  <si>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</si>
  <si>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</si>
  <si>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</si>
  <si>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</si>
  <si>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</si>
  <si>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</si>
  <si>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</si>
  <si>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</si>
  <si>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</si>
  <si>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</si>
  <si>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</si>
  <si>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</si>
  <si>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</si>
  <si>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</si>
  <si>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</si>
  <si>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</si>
  <si>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</si>
  <si>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</si>
  <si>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</si>
  <si>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</si>
  <si>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</si>
  <si>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</si>
  <si>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</si>
  <si>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</si>
  <si>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</si>
  <si>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</si>
  <si>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</si>
  <si>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</si>
  <si>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</si>
  <si>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</si>
  <si>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</si>
  <si>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</si>
  <si>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</si>
  <si>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</si>
  <si>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</si>
  <si>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</si>
  <si>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</si>
  <si>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</si>
  <si>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</si>
  <si>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</si>
  <si>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</si>
  <si>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</si>
  <si>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</si>
  <si>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</si>
  <si>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</si>
  <si>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</si>
  <si>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</si>
  <si>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</si>
  <si>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</si>
  <si>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</si>
  <si>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</si>
  <si>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</si>
  <si>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</si>
  <si>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</si>
  <si>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</si>
  <si>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</si>
  <si>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</si>
  <si>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</si>
  <si>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</si>
  <si>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</si>
  <si>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</si>
  <si>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</si>
  <si>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</si>
  <si>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</si>
  <si>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</si>
  <si>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</si>
  <si>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</si>
  <si>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</si>
  <si>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</si>
  <si>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</si>
  <si>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</si>
  <si>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</si>
  <si>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</si>
  <si>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</si>
  <si>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</si>
  <si>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</si>
  <si>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</si>
  <si>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</si>
  <si>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</si>
  <si>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</si>
  <si>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</si>
  <si>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</si>
  <si>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</si>
  <si>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</si>
  <si>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</si>
  <si>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</si>
  <si>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</si>
  <si>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</si>
  <si>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</si>
  <si>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</si>
  <si>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</si>
  <si>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</si>
  <si>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</si>
  <si>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</si>
  <si>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</si>
  <si>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</si>
  <si>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</si>
  <si>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</si>
  <si>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</si>
  <si>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</si>
  <si>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</si>
  <si>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</si>
  <si>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</si>
  <si>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</si>
  <si>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</si>
  <si>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</si>
  <si>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</si>
  <si>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</si>
  <si>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</si>
  <si>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</si>
  <si>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</si>
  <si>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</si>
  <si>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</si>
  <si>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</si>
  <si>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</si>
  <si>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</si>
  <si>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</si>
  <si>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</si>
  <si>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</si>
  <si>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</si>
  <si>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</si>
  <si>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</si>
  <si>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</si>
  <si>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</si>
  <si>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</si>
  <si>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</si>
  <si>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</si>
  <si>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</si>
  <si>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</si>
  <si>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</si>
  <si>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</si>
  <si>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</si>
  <si>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</si>
  <si>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</si>
  <si>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</si>
  <si>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</si>
  <si>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</si>
  <si>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</si>
  <si>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</si>
  <si>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</si>
  <si>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</si>
  <si>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</si>
  <si>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</si>
  <si>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</si>
  <si>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</si>
  <si>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</si>
  <si>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</si>
  <si>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</si>
  <si>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</si>
  <si>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</si>
  <si>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</si>
  <si>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</si>
  <si>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</si>
  <si>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</si>
  <si>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</si>
  <si>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</si>
  <si>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</si>
  <si>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</si>
  <si>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</si>
  <si>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</si>
  <si>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</si>
  <si>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</si>
  <si>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</si>
  <si>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</si>
  <si>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</si>
  <si>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</si>
  <si>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</si>
  <si>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</si>
  <si>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</si>
  <si>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</si>
  <si>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</si>
  <si>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</si>
  <si>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</si>
  <si>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</si>
  <si>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</si>
  <si>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</si>
  <si>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</si>
  <si>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</si>
  <si>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</si>
  <si>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</si>
  <si>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</si>
  <si>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</si>
  <si>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</si>
  <si>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</si>
  <si>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</si>
  <si>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</si>
  <si>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</si>
  <si>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</si>
  <si>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</si>
  <si>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</si>
  <si>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</si>
  <si>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</si>
  <si>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</si>
  <si>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</si>
  <si>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</si>
  <si>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</si>
  <si>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</si>
  <si>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</si>
  <si>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</si>
  <si>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</si>
  <si>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</si>
  <si>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</si>
  <si>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</si>
  <si>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</si>
  <si>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</si>
  <si>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</si>
  <si>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</si>
  <si>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</si>
  <si>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</si>
  <si>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</si>
  <si>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</si>
  <si>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</si>
  <si>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</si>
  <si>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</si>
  <si>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</si>
  <si>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</si>
  <si>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</si>
  <si>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</si>
  <si>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</si>
  <si>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</si>
  <si>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</si>
  <si>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</si>
  <si>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</si>
  <si>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</si>
  <si>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</si>
  <si>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</si>
  <si>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</si>
  <si>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</si>
  <si>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</si>
  <si>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</si>
  <si>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</si>
  <si>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</si>
  <si>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</si>
  <si>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</si>
  <si>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</si>
  <si>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</si>
  <si>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</si>
  <si>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</si>
  <si>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</si>
  <si>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</si>
  <si>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</si>
  <si>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</si>
  <si>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</si>
  <si>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</si>
  <si>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</si>
  <si>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</si>
  <si>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</si>
  <si>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</si>
  <si>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</si>
  <si>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</si>
  <si>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</si>
  <si>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</si>
  <si>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</si>
  <si>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</si>
  <si>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</si>
  <si>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</si>
  <si>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</si>
  <si>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</si>
  <si>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</si>
  <si>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</si>
  <si>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</si>
  <si>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</si>
  <si>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</si>
  <si>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</si>
  <si>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</si>
  <si>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</si>
  <si>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</si>
  <si>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</si>
  <si>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</si>
  <si>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</si>
  <si>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</si>
  <si>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</si>
  <si>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</si>
  <si>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</si>
  <si>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</si>
  <si>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</si>
  <si>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</si>
  <si>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</si>
  <si>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</si>
  <si>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</si>
  <si>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</si>
  <si>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</si>
  <si>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</si>
  <si>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</si>
  <si>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</si>
  <si>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</si>
  <si>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</si>
  <si>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</si>
  <si>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</si>
  <si>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</si>
  <si>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</si>
  <si>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</si>
  <si>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</si>
  <si>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</si>
  <si>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</si>
  <si>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</si>
  <si>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</si>
  <si>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</si>
  <si>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</si>
  <si>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</si>
  <si>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</si>
  <si>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</si>
  <si>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</si>
  <si>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</si>
  <si>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</si>
  <si>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</si>
  <si>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</si>
  <si>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</si>
  <si>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</si>
  <si>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</si>
  <si>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</si>
  <si>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</si>
  <si>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</si>
  <si>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</si>
  <si>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</si>
  <si>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</si>
  <si>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</si>
  <si>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</si>
  <si>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</si>
  <si>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</si>
  <si>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</si>
  <si>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</si>
  <si>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</si>
  <si>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</si>
  <si>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</si>
  <si>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</si>
  <si>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</si>
  <si>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</si>
  <si>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</si>
  <si>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</si>
  <si>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</si>
  <si>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</si>
  <si>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</si>
  <si>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</si>
  <si>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</si>
  <si>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</si>
  <si>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</si>
  <si>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</si>
  <si>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</si>
  <si>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</si>
  <si>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</si>
  <si>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</si>
  <si>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</si>
  <si>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</si>
  <si>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</si>
  <si>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</si>
  <si>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</si>
  <si>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</si>
  <si>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</si>
  <si>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</si>
  <si>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</si>
  <si>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</si>
  <si>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</si>
  <si>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</si>
  <si>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</si>
  <si>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</si>
  <si>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</si>
  <si>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</si>
  <si>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</si>
  <si>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</si>
  <si>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</si>
  <si>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</si>
  <si>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</si>
  <si>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</si>
  <si>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</si>
  <si>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</si>
  <si>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</si>
  <si>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</si>
  <si>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</si>
  <si>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</si>
  <si>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</si>
  <si>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</si>
  <si>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</si>
  <si>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</si>
  <si>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</si>
  <si>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</si>
  <si>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</si>
  <si>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</si>
  <si>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</si>
  <si>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</si>
  <si>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</si>
  <si>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</si>
  <si>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</si>
  <si>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</si>
  <si>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</si>
  <si>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</si>
  <si>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</si>
  <si>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</si>
  <si>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</si>
  <si>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</si>
  <si>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</si>
  <si>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</si>
  <si>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</si>
  <si>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</si>
  <si>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</si>
  <si>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</si>
  <si>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</si>
  <si>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</si>
  <si>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</si>
  <si>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</si>
  <si>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</si>
  <si>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</si>
  <si>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</si>
  <si>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</si>
  <si>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</si>
  <si>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</si>
  <si>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</si>
  <si>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</si>
  <si>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</si>
  <si>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</si>
  <si>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</si>
  <si>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</si>
  <si>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</si>
  <si>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</si>
  <si>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</si>
  <si>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</si>
  <si>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</si>
  <si>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</si>
  <si>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</si>
  <si>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</si>
  <si>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</si>
  <si>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</si>
  <si>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</si>
  <si>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</si>
  <si>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</si>
  <si>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</si>
  <si>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</si>
  <si>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</si>
  <si>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</si>
  <si>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</si>
  <si>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</si>
  <si>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</si>
  <si>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</si>
  <si>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</si>
  <si>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</si>
  <si>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</si>
  <si>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</si>
  <si>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</si>
  <si>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</si>
  <si>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</si>
  <si>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</si>
  <si>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</si>
  <si>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</si>
  <si>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</si>
  <si>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</si>
  <si>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</si>
  <si>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</si>
  <si>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</si>
  <si>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</si>
  <si>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</si>
  <si>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</si>
  <si>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</si>
  <si>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</si>
  <si>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</si>
  <si>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</si>
  <si>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</si>
  <si>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</si>
  <si>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</si>
  <si>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</si>
  <si>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</si>
  <si>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</si>
  <si>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</si>
  <si>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</si>
  <si>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</si>
  <si>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</si>
  <si>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</si>
  <si>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</si>
  <si>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</si>
  <si>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</si>
  <si>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</si>
  <si>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</si>
  <si>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</si>
  <si>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</si>
  <si>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</si>
  <si>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</si>
  <si>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</si>
  <si>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</si>
  <si>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</si>
  <si>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</si>
  <si>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</si>
  <si>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</si>
  <si>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</si>
  <si>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</si>
  <si>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</si>
  <si>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</si>
  <si>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</si>
  <si>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</si>
  <si>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</si>
  <si>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</si>
  <si>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</si>
  <si>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</si>
  <si>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</si>
  <si>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</si>
  <si>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</si>
  <si>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</si>
  <si>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</si>
  <si>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</si>
  <si>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</si>
  <si>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</si>
  <si>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</si>
  <si>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</si>
  <si>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</si>
  <si>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</si>
  <si>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</si>
  <si>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</si>
  <si>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</si>
  <si>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</si>
  <si>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</si>
  <si>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</si>
  <si>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</si>
  <si>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</si>
  <si>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</si>
  <si>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</si>
  <si>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</si>
  <si>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</si>
  <si>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</si>
  <si>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</si>
  <si>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</si>
  <si>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</si>
  <si>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</si>
  <si>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</si>
  <si>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</si>
  <si>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</si>
  <si>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</si>
  <si>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</si>
  <si>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</si>
  <si>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</si>
  <si>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</si>
  <si>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</si>
  <si>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</si>
  <si>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</si>
  <si>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</si>
  <si>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</si>
  <si>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</si>
  <si>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</si>
  <si>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</si>
  <si>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</si>
  <si>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</si>
  <si>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</si>
  <si>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</si>
  <si>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</si>
  <si>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</si>
  <si>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</si>
  <si>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</si>
  <si>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</si>
  <si>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</si>
  <si>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</si>
  <si>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</si>
  <si>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</si>
  <si>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</si>
  <si>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</si>
  <si>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</si>
  <si>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</si>
  <si>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</si>
  <si>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</si>
  <si>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</si>
  <si>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</si>
  <si>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</si>
  <si>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</si>
  <si>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</si>
  <si>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</si>
  <si>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</si>
  <si>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</si>
  <si>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</si>
  <si>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</si>
  <si>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</si>
  <si>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</si>
  <si>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</si>
  <si>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</si>
  <si>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</si>
  <si>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</si>
  <si>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</si>
  <si>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</si>
  <si>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</si>
  <si>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</si>
  <si>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</si>
  <si>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</si>
  <si>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</si>
  <si>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</si>
  <si>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</si>
  <si>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</si>
  <si>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</si>
  <si>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</si>
  <si>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</si>
  <si>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</si>
  <si>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</si>
  <si>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</si>
  <si>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</si>
  <si>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</si>
  <si>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</si>
  <si>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</si>
  <si>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</si>
  <si>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</si>
  <si>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</si>
  <si>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</si>
  <si>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</si>
  <si>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</si>
  <si>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</si>
  <si>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</si>
  <si>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</si>
  <si>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</si>
  <si>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</si>
  <si>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</si>
  <si>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</si>
  <si>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</si>
  <si>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</si>
  <si>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</si>
  <si>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</si>
  <si>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</si>
  <si>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</si>
  <si>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</si>
  <si>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</si>
  <si>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</si>
  <si>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</si>
  <si>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</si>
  <si>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</si>
  <si>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</si>
  <si>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</si>
  <si>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</si>
  <si>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</si>
  <si>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</si>
  <si>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</si>
  <si>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</si>
  <si>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</si>
  <si>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</si>
  <si>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</si>
  <si>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</si>
  <si>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</si>
  <si>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</si>
  <si>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</si>
  <si>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</si>
  <si>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</si>
  <si>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</si>
  <si>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</si>
  <si>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</si>
  <si>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</si>
  <si>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</si>
  <si>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</si>
  <si>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</si>
  <si>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</si>
  <si>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</si>
  <si>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</si>
  <si>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</si>
  <si>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</si>
  <si>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</si>
  <si>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</si>
  <si>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</si>
  <si>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</si>
  <si>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</si>
  <si>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</si>
  <si>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</si>
  <si>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</si>
  <si>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</si>
  <si>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</si>
  <si>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</si>
  <si>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</si>
  <si>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</si>
  <si>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</si>
  <si>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</si>
  <si>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</si>
  <si>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</si>
  <si>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</si>
  <si>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</si>
  <si>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</si>
  <si>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</si>
  <si>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</si>
  <si>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</si>
  <si>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</si>
  <si>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</si>
  <si>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</si>
  <si>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</si>
  <si>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</si>
  <si>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</si>
  <si>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</si>
  <si>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</si>
  <si>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</si>
  <si>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</si>
  <si>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</si>
  <si>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</si>
  <si>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</si>
  <si>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</si>
  <si>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</si>
  <si>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</si>
  <si>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</si>
  <si>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</si>
  <si>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</si>
  <si>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</si>
  <si>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</si>
  <si>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</si>
  <si>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</si>
  <si>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</si>
  <si>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</si>
  <si>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</si>
  <si>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</si>
  <si>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</si>
  <si>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</si>
  <si>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</si>
  <si>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</si>
  <si>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</si>
  <si>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</si>
  <si>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</si>
  <si>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</si>
  <si>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</si>
  <si>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</si>
  <si>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</si>
  <si>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</si>
  <si>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</si>
  <si>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</si>
  <si>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</si>
  <si>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</si>
  <si>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</si>
  <si>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</si>
  <si>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</si>
  <si>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</si>
  <si>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</si>
  <si>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</si>
  <si>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</si>
  <si>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</si>
  <si>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</si>
  <si>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</si>
  <si>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</si>
  <si>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</si>
  <si>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</si>
  <si>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</si>
  <si>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</si>
  <si>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</si>
  <si>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</si>
  <si>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</si>
  <si>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</si>
  <si>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</si>
  <si>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</si>
  <si>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</si>
  <si>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</si>
  <si>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</si>
  <si>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</si>
  <si>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</si>
  <si>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</si>
  <si>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</si>
  <si>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</si>
  <si>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</si>
  <si>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</si>
  <si>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</si>
  <si>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</si>
  <si>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</si>
  <si>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</si>
  <si>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</si>
  <si>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</si>
  <si>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</si>
  <si>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</si>
  <si>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</si>
  <si>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</si>
  <si>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</si>
  <si>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</si>
  <si>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</si>
  <si>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</si>
  <si>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</si>
  <si>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</si>
  <si>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</si>
  <si>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</si>
  <si>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</si>
  <si>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</si>
  <si>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</si>
  <si>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</si>
  <si>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</si>
  <si>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</si>
  <si>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</si>
  <si>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</si>
  <si>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</si>
  <si>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</si>
  <si>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</si>
  <si>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</si>
  <si>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</si>
  <si>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</si>
  <si>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</si>
  <si>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</si>
  <si>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</si>
  <si>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</si>
  <si>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</si>
  <si>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</si>
  <si>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</si>
  <si>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</si>
  <si>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</si>
  <si>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</si>
  <si>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</si>
  <si>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</si>
  <si>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</si>
  <si>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</si>
  <si>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</si>
  <si>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</si>
  <si>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</si>
  <si>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</si>
  <si>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</si>
  <si>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</si>
  <si>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</si>
  <si>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</si>
  <si>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</si>
  <si>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</si>
  <si>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</si>
  <si>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</si>
  <si>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</si>
  <si>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</si>
  <si>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</si>
  <si>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</si>
  <si>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</si>
  <si>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</si>
  <si>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</si>
  <si>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</si>
  <si>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</si>
  <si>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</si>
  <si>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</si>
  <si>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</si>
  <si>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</si>
  <si>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</si>
  <si>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</si>
  <si>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</si>
  <si>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</si>
  <si>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</si>
  <si>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</si>
  <si>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</si>
  <si>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</si>
  <si>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</si>
  <si>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</si>
  <si>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</si>
  <si>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</si>
  <si>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</si>
  <si>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</si>
  <si>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</si>
  <si>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</si>
  <si>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</si>
  <si>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</si>
  <si>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</si>
  <si>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</si>
  <si>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</si>
  <si>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</si>
  <si>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</si>
  <si>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</si>
  <si>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</si>
  <si>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</si>
  <si>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</si>
  <si>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</si>
  <si>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</si>
  <si>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</si>
  <si>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</si>
  <si>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</si>
  <si>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</si>
  <si>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</si>
  <si>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</si>
  <si>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</si>
  <si>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</si>
  <si>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</si>
  <si>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</si>
  <si>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</si>
  <si>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</si>
  <si>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</si>
  <si>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</si>
  <si>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</si>
  <si>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</si>
  <si>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</si>
  <si>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</si>
  <si>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</si>
  <si>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</si>
  <si>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</si>
  <si>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</si>
  <si>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</si>
  <si>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</si>
  <si>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</si>
  <si>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</si>
  <si>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</si>
  <si>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</si>
  <si>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</si>
  <si>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</si>
  <si>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</si>
  <si>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</si>
  <si>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</si>
  <si>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</si>
  <si>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</si>
  <si>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</si>
  <si>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</si>
  <si>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</si>
  <si>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</si>
  <si>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</si>
  <si>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</si>
  <si>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</si>
  <si>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</si>
  <si>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</si>
  <si>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</si>
  <si>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</si>
  <si>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</si>
  <si>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</si>
  <si>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</si>
  <si>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</si>
  <si>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</si>
  <si>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</si>
  <si>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</si>
  <si>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</si>
  <si>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</si>
  <si>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</si>
  <si>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</si>
  <si>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</si>
  <si>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</si>
  <si>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</si>
  <si>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</si>
  <si>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</si>
  <si>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</si>
  <si>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</si>
  <si>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</si>
  <si>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</si>
  <si>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</si>
  <si>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</si>
  <si>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</si>
  <si>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</si>
  <si>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</si>
  <si>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</si>
  <si>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</si>
  <si>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</si>
  <si>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</si>
  <si>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</si>
  <si>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</si>
  <si>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</si>
  <si>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</si>
  <si>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</si>
  <si>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</si>
  <si>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</si>
  <si>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</si>
  <si>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</si>
  <si>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</si>
  <si>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</si>
  <si>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</si>
  <si>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</si>
  <si>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</si>
  <si>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</si>
  <si>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</si>
  <si>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</si>
  <si>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</si>
  <si>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</si>
  <si>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</si>
  <si>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</si>
  <si>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</si>
  <si>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</si>
  <si>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</si>
  <si>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</si>
  <si>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</si>
  <si>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</si>
  <si>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</si>
  <si>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</si>
  <si>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</si>
  <si>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</si>
  <si>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</si>
  <si>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</si>
  <si>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</si>
  <si>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</si>
  <si>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</si>
  <si>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</si>
  <si>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</si>
  <si>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</si>
  <si>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</si>
  <si>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</si>
  <si>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</si>
  <si>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</si>
  <si>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</si>
  <si>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</si>
  <si>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</si>
  <si>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</si>
  <si>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</si>
  <si>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</si>
  <si>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</si>
  <si>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</si>
  <si>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</si>
  <si>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</si>
  <si>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</si>
  <si>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</si>
  <si>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</si>
  <si>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</si>
  <si>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</si>
  <si>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</si>
  <si>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</si>
  <si>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</si>
  <si>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</si>
  <si>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</si>
  <si>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</si>
  <si>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</si>
  <si>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</si>
  <si>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</si>
  <si>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</si>
  <si>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</si>
  <si>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</si>
  <si>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</si>
  <si>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</si>
  <si>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</si>
  <si>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</si>
  <si>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</si>
  <si>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</si>
  <si>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</si>
  <si>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</si>
  <si>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</si>
  <si>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</si>
  <si>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</si>
  <si>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</si>
  <si>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</si>
  <si>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</si>
  <si>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</si>
  <si>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</si>
  <si>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</si>
  <si>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</si>
  <si>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</si>
  <si>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</si>
  <si>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</si>
  <si>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</si>
  <si>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</si>
  <si>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</si>
  <si>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</si>
  <si>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</si>
  <si>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</si>
  <si>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</si>
  <si>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</si>
  <si>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</si>
  <si>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</si>
  <si>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</si>
  <si>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</si>
  <si>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</si>
  <si>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</si>
  <si>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</si>
  <si>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</si>
  <si>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</si>
  <si>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</si>
  <si>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</si>
  <si>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</si>
  <si>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</si>
  <si>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</si>
  <si>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</si>
  <si>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</si>
  <si>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</si>
  <si>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</si>
  <si>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</si>
  <si>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</si>
  <si>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</si>
  <si>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</si>
  <si>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</si>
  <si>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</si>
  <si>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</si>
  <si>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</si>
  <si>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</si>
  <si>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</si>
  <si>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</si>
  <si>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</si>
  <si>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</si>
  <si>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</si>
  <si>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</si>
  <si>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</si>
  <si>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</si>
  <si>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</si>
  <si>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</si>
  <si>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</si>
  <si>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</si>
  <si>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</si>
  <si>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</si>
  <si>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</si>
  <si>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</si>
  <si>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</si>
  <si>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</si>
  <si>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</si>
  <si>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</si>
  <si>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</si>
  <si>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</si>
  <si>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</si>
  <si>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</si>
  <si>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</si>
  <si>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</si>
  <si>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</si>
  <si>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</si>
  <si>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</si>
  <si>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</si>
  <si>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</si>
  <si>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</si>
  <si>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</si>
  <si>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</si>
  <si>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</si>
  <si>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</si>
  <si>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</si>
  <si>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</si>
  <si>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</si>
  <si>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</si>
  <si>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</si>
  <si>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</si>
  <si>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</si>
  <si>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</si>
  <si>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</si>
  <si>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</si>
  <si>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</si>
  <si>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</si>
  <si>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</si>
  <si>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</si>
  <si>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</si>
  <si>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</si>
  <si>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</si>
  <si>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</si>
  <si>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</si>
  <si>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</si>
  <si>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</si>
  <si>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</si>
  <si>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</si>
  <si>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</si>
  <si>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</si>
  <si>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</si>
  <si>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</si>
  <si>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</si>
  <si>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</si>
  <si>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</si>
  <si>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</si>
  <si>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</si>
  <si>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</si>
  <si>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</si>
  <si>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</si>
  <si>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</si>
  <si>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</si>
  <si>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</si>
  <si>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</si>
  <si>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</si>
  <si>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</si>
  <si>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</si>
  <si>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</si>
  <si>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</si>
  <si>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</si>
  <si>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</si>
  <si>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</si>
  <si>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</si>
  <si>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</si>
  <si>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</si>
  <si>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</si>
  <si>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</si>
  <si>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</si>
  <si>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</si>
  <si>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</si>
  <si>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</si>
  <si>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</si>
  <si>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</si>
  <si>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</si>
  <si>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</si>
  <si>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</si>
  <si>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</si>
  <si>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</si>
  <si>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</si>
  <si>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</si>
  <si>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</si>
  <si>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</si>
  <si>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</si>
  <si>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</si>
  <si>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</si>
  <si>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</si>
  <si>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</si>
  <si>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</si>
  <si>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</si>
  <si>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</si>
  <si>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</si>
  <si>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</si>
  <si>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</si>
  <si>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</si>
  <si>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</si>
  <si>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</si>
  <si>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</si>
  <si>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</si>
  <si>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</si>
  <si>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</si>
  <si>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</si>
  <si>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</si>
  <si>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</si>
  <si>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</si>
  <si>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</si>
  <si>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</si>
  <si>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</si>
  <si>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</si>
  <si>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</si>
  <si>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</si>
  <si>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</si>
  <si>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</si>
  <si>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</si>
  <si>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</si>
  <si>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</si>
  <si>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</si>
  <si>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</si>
  <si>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</si>
  <si>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</si>
  <si>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</si>
  <si>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</si>
  <si>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</si>
  <si>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</si>
  <si>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</si>
  <si>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</si>
  <si>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</si>
  <si>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</si>
  <si>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</si>
  <si>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</si>
  <si>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</si>
  <si>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</si>
  <si>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</si>
  <si>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</si>
  <si>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</si>
  <si>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</si>
  <si>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</si>
  <si>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</si>
  <si>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</si>
  <si>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</si>
  <si>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</si>
  <si>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</si>
  <si>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</si>
  <si>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</si>
  <si>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</si>
  <si>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</si>
  <si>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</si>
  <si>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</si>
  <si>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</si>
  <si>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</si>
  <si>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</si>
  <si>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</si>
  <si>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</si>
  <si>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</si>
  <si>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</si>
  <si>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</si>
  <si>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</si>
  <si>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</si>
  <si>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</si>
  <si>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</si>
  <si>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</si>
  <si>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</si>
  <si>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</si>
  <si>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</si>
  <si>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</si>
  <si>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</si>
  <si>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</si>
  <si>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</si>
  <si>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</si>
  <si>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</si>
  <si>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</si>
  <si>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</si>
  <si>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</si>
  <si>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</si>
  <si>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</si>
  <si>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</si>
  <si>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</si>
  <si>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</si>
  <si>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</si>
  <si>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</si>
  <si>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</si>
  <si>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</si>
  <si>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</si>
  <si>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</si>
  <si>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</si>
  <si>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</si>
  <si>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</si>
  <si>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</si>
  <si>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</si>
  <si>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</si>
  <si>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</si>
  <si>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</si>
  <si>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</si>
  <si>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</si>
  <si>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</si>
  <si>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</si>
  <si>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</si>
  <si>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</si>
  <si>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</si>
  <si>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</si>
  <si>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</si>
  <si>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</si>
  <si>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</si>
  <si>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</si>
  <si>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</si>
  <si>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</si>
  <si>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</si>
  <si>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</si>
  <si>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</si>
  <si>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</si>
  <si>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</si>
  <si>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</si>
  <si>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</si>
  <si>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</si>
  <si>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</si>
  <si>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</si>
  <si>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</si>
  <si>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</si>
  <si>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</si>
  <si>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</si>
  <si>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</si>
  <si>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</si>
  <si>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</si>
  <si>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</si>
  <si>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</si>
  <si>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</si>
  <si>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</si>
  <si>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</si>
  <si>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</si>
  <si>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</si>
  <si>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</si>
  <si>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</si>
  <si>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</si>
  <si>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</si>
  <si>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</si>
  <si>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</si>
  <si>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</si>
  <si>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</si>
  <si>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</si>
  <si>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</si>
  <si>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</si>
  <si>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</si>
  <si>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</si>
  <si>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</si>
  <si>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</si>
  <si>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</si>
  <si>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</si>
  <si>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</si>
  <si>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</si>
  <si>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</si>
  <si>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</si>
  <si>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</si>
  <si>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</si>
  <si>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</si>
  <si>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</si>
  <si>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</si>
  <si>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</si>
  <si>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</si>
  <si>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</si>
  <si>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</si>
  <si>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</si>
  <si>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</si>
  <si>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</si>
  <si>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</si>
  <si>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</si>
  <si>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</si>
  <si>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</si>
  <si>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</si>
  <si>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</si>
  <si>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</si>
  <si>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</si>
  <si>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</si>
  <si>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</si>
  <si>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</si>
  <si>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</si>
  <si>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</si>
  <si>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</si>
  <si>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</si>
  <si>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</si>
  <si>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</si>
  <si>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</si>
  <si>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</si>
  <si>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</si>
  <si>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</si>
  <si>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</si>
  <si>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</si>
  <si>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</si>
  <si>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</si>
  <si>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</si>
  <si>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</si>
  <si>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</si>
  <si>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</si>
  <si>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</si>
  <si>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</si>
  <si>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</si>
  <si>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</si>
  <si>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</si>
  <si>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</si>
  <si>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</si>
  <si>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</si>
  <si>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</si>
  <si>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</si>
  <si>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</si>
  <si>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</si>
  <si>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</si>
  <si>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</si>
  <si>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</si>
  <si>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</si>
  <si>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</si>
  <si>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</si>
  <si>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</si>
  <si>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</si>
  <si>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</si>
  <si>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</si>
  <si>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</si>
  <si>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</si>
  <si>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</si>
  <si>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</si>
  <si>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</si>
  <si>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</si>
  <si>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</si>
  <si>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</si>
  <si>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</si>
  <si>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</si>
  <si>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</si>
  <si>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</si>
  <si>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</si>
  <si>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</si>
  <si>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</si>
  <si>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</si>
  <si>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</si>
  <si>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</si>
  <si>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</si>
  <si>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</si>
  <si>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</si>
  <si>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</si>
  <si>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</si>
  <si>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</si>
  <si>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</si>
  <si>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</si>
  <si>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</si>
  <si>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</si>
  <si>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</si>
  <si>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</si>
  <si>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</si>
  <si>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</si>
  <si>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</si>
  <si>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</si>
  <si>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</si>
  <si>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</si>
  <si>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</si>
  <si>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</si>
  <si>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</si>
  <si>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</si>
  <si>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</si>
  <si>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</si>
  <si>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</si>
  <si>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</si>
  <si>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</si>
  <si>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</si>
  <si>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</si>
  <si>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</si>
  <si>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</si>
  <si>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</si>
  <si>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</si>
  <si>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</si>
  <si>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</si>
  <si>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</si>
  <si>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</si>
  <si>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</si>
  <si>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</si>
  <si>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</si>
  <si>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</si>
  <si>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</si>
  <si>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</si>
  <si>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</si>
  <si>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</si>
  <si>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</si>
  <si>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</si>
  <si>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</si>
  <si>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</si>
  <si>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</si>
  <si>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</si>
  <si>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</si>
  <si>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</si>
  <si>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</si>
  <si>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</si>
  <si>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</si>
  <si>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</si>
  <si>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</si>
  <si>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</si>
  <si>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</si>
  <si>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</si>
  <si>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</si>
  <si>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</si>
  <si>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</si>
  <si>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</si>
  <si>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</si>
  <si>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</si>
  <si>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</si>
  <si>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</si>
  <si>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</si>
  <si>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</si>
  <si>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</si>
  <si>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</si>
  <si>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</si>
  <si>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</si>
  <si>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</si>
  <si>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</si>
  <si>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</si>
  <si>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</si>
  <si>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</si>
  <si>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</si>
  <si>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</si>
  <si>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</si>
  <si>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</si>
  <si>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</si>
  <si>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</si>
  <si>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</si>
  <si>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</si>
  <si>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</si>
  <si>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</si>
  <si>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</si>
  <si>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</si>
  <si>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</si>
  <si>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</si>
  <si>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</si>
  <si>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</si>
  <si>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</si>
  <si>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</si>
  <si>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</si>
  <si>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</si>
  <si>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</si>
  <si>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</si>
  <si>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</si>
  <si>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</si>
  <si>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</si>
  <si>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</si>
  <si>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</si>
  <si>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</si>
  <si>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</si>
  <si>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</si>
  <si>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</si>
  <si>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</si>
  <si>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</si>
  <si>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</si>
  <si>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</si>
  <si>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</si>
  <si>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</si>
  <si>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</si>
  <si>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</si>
  <si>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</si>
  <si>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</si>
  <si>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</si>
  <si>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</si>
  <si>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</si>
  <si>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</si>
  <si>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</si>
  <si>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</si>
  <si>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</si>
  <si>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</si>
  <si>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</si>
  <si>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</si>
  <si>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</si>
  <si>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</si>
  <si>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</si>
  <si>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</si>
  <si>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</si>
  <si>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</si>
  <si>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</si>
  <si>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</si>
  <si>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</si>
  <si>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</si>
  <si>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</si>
  <si>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</si>
  <si>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</si>
  <si>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</si>
  <si>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</si>
  <si>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</si>
  <si>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</si>
  <si>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</si>
  <si>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</si>
  <si>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</si>
  <si>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</si>
  <si>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</si>
  <si>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</si>
  <si>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</si>
  <si>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</si>
  <si>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</si>
  <si>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</si>
  <si>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</si>
  <si>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</si>
  <si>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</si>
  <si>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</si>
  <si>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</si>
  <si>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</si>
  <si>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</si>
  <si>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</si>
  <si>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</si>
  <si>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</si>
  <si>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</si>
  <si>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</si>
  <si>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</si>
  <si>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</si>
  <si>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</si>
  <si>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</si>
  <si>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</si>
  <si>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</si>
  <si>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</si>
  <si>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</si>
  <si>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</si>
  <si>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</si>
  <si>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</si>
  <si>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</si>
  <si>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</si>
  <si>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</si>
  <si>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</si>
  <si>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</si>
  <si>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</si>
  <si>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</si>
  <si>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</si>
  <si>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</si>
  <si>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</si>
  <si>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</si>
  <si>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</si>
  <si>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</si>
  <si>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</si>
  <si>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</si>
  <si>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</si>
  <si>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</si>
  <si>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</si>
  <si>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</si>
  <si>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</si>
  <si>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</si>
  <si>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</si>
  <si>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</si>
  <si>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</si>
  <si>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</si>
  <si>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</si>
  <si>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</si>
  <si>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</si>
  <si>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</si>
  <si>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</si>
  <si>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</si>
  <si>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</si>
  <si>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</si>
  <si>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</si>
  <si>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</si>
  <si>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</si>
  <si>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</si>
  <si>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</si>
  <si>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</si>
  <si>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</si>
  <si>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</si>
  <si>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</si>
  <si>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</si>
  <si>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</si>
  <si>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</si>
  <si>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</si>
  <si>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</si>
  <si>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</si>
  <si>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</si>
  <si>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</si>
  <si>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</si>
  <si>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</si>
  <si>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</si>
  <si>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</si>
  <si>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</si>
  <si>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</si>
  <si>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</si>
  <si>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</si>
  <si>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</si>
  <si>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</si>
  <si>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</si>
  <si>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</si>
  <si>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</si>
  <si>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</si>
  <si>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</si>
  <si>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</si>
  <si>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</si>
  <si>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</si>
  <si>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</si>
  <si>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</si>
  <si>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</si>
  <si>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</si>
  <si>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</si>
  <si>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</si>
  <si>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</si>
  <si>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</si>
  <si>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</si>
  <si>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</si>
  <si>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</si>
  <si>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</si>
  <si>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</si>
  <si>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</si>
  <si>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</si>
  <si>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</si>
  <si>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</si>
  <si>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</si>
  <si>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</si>
  <si>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</si>
  <si>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</si>
  <si>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</si>
  <si>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</si>
  <si>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</si>
  <si>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</si>
  <si>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</si>
  <si>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</si>
  <si>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</si>
  <si>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</si>
  <si>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</si>
  <si>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</si>
  <si>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</si>
  <si>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</si>
  <si>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</si>
  <si>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</si>
  <si>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</si>
  <si>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</si>
  <si>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</si>
  <si>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</si>
  <si>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</si>
  <si>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</si>
  <si>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</si>
  <si>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</si>
  <si>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</si>
  <si>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</si>
  <si>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</si>
  <si>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</si>
  <si>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</si>
  <si>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</si>
  <si>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</si>
  <si>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</si>
  <si>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</si>
  <si>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</si>
  <si>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</si>
  <si>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</si>
  <si>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</si>
  <si>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</si>
  <si>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</si>
  <si>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</si>
  <si>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</si>
  <si>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</si>
  <si>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</si>
  <si>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</si>
  <si>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</si>
  <si>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</si>
  <si>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</si>
  <si>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</si>
  <si>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</si>
  <si>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</si>
  <si>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</si>
  <si>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</si>
  <si>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</si>
  <si>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</si>
  <si>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</si>
  <si>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</si>
  <si>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</si>
  <si>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</si>
  <si>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</si>
  <si>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</si>
  <si>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</si>
  <si>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</si>
  <si>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</si>
  <si>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</si>
  <si>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</si>
  <si>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</si>
  <si>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</si>
  <si>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</si>
  <si>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</si>
  <si>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</si>
  <si>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</si>
  <si>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</si>
  <si>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</si>
  <si>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</si>
  <si>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</si>
  <si>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</si>
  <si>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</si>
  <si>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</si>
  <si>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</si>
  <si>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</si>
  <si>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</si>
  <si>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</si>
  <si>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</si>
  <si>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</si>
  <si>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</si>
  <si>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</si>
  <si>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</si>
  <si>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</si>
  <si>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</si>
  <si>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</si>
  <si>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</si>
  <si>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</si>
  <si>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</si>
  <si>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</si>
  <si>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</si>
  <si>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</si>
  <si>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</si>
  <si>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</si>
  <si>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</si>
  <si>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</si>
  <si>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</si>
  <si>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</si>
  <si>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</si>
  <si>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</si>
  <si>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</si>
  <si>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</si>
  <si>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</si>
  <si>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</si>
  <si>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</si>
  <si>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</si>
  <si>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</si>
  <si>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</si>
  <si>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</si>
  <si>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</si>
  <si>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</si>
  <si>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</si>
  <si>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</si>
  <si>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</si>
  <si>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</si>
  <si>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</si>
  <si>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</si>
  <si>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</si>
  <si>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</si>
  <si>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</si>
  <si>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</si>
  <si>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</si>
  <si>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</si>
  <si>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</si>
  <si>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</si>
  <si>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</si>
  <si>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</si>
  <si>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</si>
  <si>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</si>
  <si>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</si>
  <si>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</si>
  <si>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</si>
  <si>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</si>
  <si>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</si>
  <si>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</si>
  <si>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</si>
  <si>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</si>
  <si>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</si>
  <si>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</si>
  <si>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</si>
  <si>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</si>
  <si>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</si>
  <si>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</si>
  <si>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</si>
  <si>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</si>
  <si>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</si>
  <si>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</si>
  <si>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</si>
  <si>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</si>
  <si>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</si>
  <si>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</si>
  <si>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</si>
  <si>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</si>
  <si>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</si>
  <si>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</si>
  <si>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</si>
  <si>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</si>
  <si>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</si>
  <si>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</si>
  <si>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</si>
  <si>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</si>
  <si>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</si>
  <si>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</si>
  <si>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</si>
  <si>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</si>
  <si>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</si>
  <si>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</si>
  <si>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</si>
  <si>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</si>
  <si>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</si>
  <si>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</si>
  <si>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</si>
  <si>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</si>
  <si>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</si>
  <si>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</si>
  <si>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</si>
  <si>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</si>
  <si>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</si>
  <si>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</si>
  <si>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</si>
  <si>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</si>
  <si>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</si>
  <si>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</si>
  <si>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</si>
  <si>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</si>
  <si>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</si>
  <si>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</si>
  <si>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</si>
  <si>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</si>
  <si>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</si>
  <si>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</si>
  <si>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</si>
  <si>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</si>
  <si>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</si>
  <si>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</si>
  <si>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</si>
  <si>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</si>
  <si>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</si>
  <si>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</si>
  <si>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</si>
  <si>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</si>
  <si>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</si>
  <si>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</si>
  <si>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</si>
  <si>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</si>
  <si>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</si>
  <si>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</si>
  <si>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</si>
  <si>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</si>
  <si>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</si>
  <si>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</si>
  <si>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</si>
  <si>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</si>
  <si>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</si>
  <si>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</si>
  <si>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</si>
  <si>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</si>
  <si>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</si>
  <si>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</si>
  <si>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</si>
  <si>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</si>
  <si>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</si>
  <si>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</si>
  <si>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</si>
  <si>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</si>
  <si>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</si>
  <si>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</si>
  <si>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</si>
  <si>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</si>
  <si>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</si>
  <si>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</si>
  <si>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</si>
  <si>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</si>
  <si>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</si>
  <si>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</si>
  <si>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</si>
  <si>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</si>
  <si>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</si>
  <si>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</si>
  <si>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</si>
  <si>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</si>
  <si>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</si>
  <si>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</si>
  <si>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</si>
  <si>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</si>
  <si>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</si>
  <si>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</si>
  <si>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</si>
  <si>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</si>
  <si>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</si>
  <si>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</si>
  <si>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</si>
  <si>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</si>
  <si>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</si>
  <si>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</si>
  <si>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</si>
  <si>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</si>
  <si>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</si>
  <si>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</si>
  <si>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</si>
  <si>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</si>
  <si>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</si>
  <si>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</si>
  <si>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</si>
  <si>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</si>
  <si>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</si>
  <si>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</si>
  <si>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</si>
  <si>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</si>
  <si>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</si>
  <si>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</si>
  <si>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</si>
  <si>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</si>
  <si>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</si>
  <si>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</si>
  <si>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</si>
  <si>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</si>
  <si>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</si>
  <si>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</si>
  <si>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</si>
  <si>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</si>
  <si>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</si>
  <si>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</si>
  <si>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</si>
  <si>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</si>
  <si>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</si>
  <si>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</si>
  <si>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</si>
  <si>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</si>
  <si>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</si>
  <si>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</si>
  <si>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</si>
  <si>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</si>
  <si>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</si>
  <si>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</si>
  <si>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</si>
  <si>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</si>
  <si>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</si>
  <si>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</si>
  <si>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</si>
  <si>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</si>
  <si>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</si>
  <si>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</si>
  <si>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</si>
  <si>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</si>
  <si>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</si>
  <si>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</si>
  <si>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</si>
  <si>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</si>
  <si>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</si>
  <si>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</si>
  <si>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</si>
  <si>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</si>
  <si>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</si>
  <si>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</si>
  <si>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</si>
  <si>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</si>
  <si>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</si>
  <si>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</si>
  <si>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</si>
  <si>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</si>
  <si>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</si>
  <si>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</si>
  <si>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</si>
  <si>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</si>
  <si>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</si>
  <si>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</si>
  <si>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</si>
  <si>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</si>
  <si>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</si>
  <si>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</si>
  <si>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</si>
  <si>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</si>
  <si>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</si>
  <si>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</si>
  <si>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</si>
  <si>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</si>
  <si>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</si>
  <si>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</si>
  <si>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</si>
  <si>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</si>
  <si>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</si>
  <si>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</si>
  <si>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</si>
  <si>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</si>
  <si>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</si>
  <si>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</si>
  <si>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</si>
  <si>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</si>
  <si>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</si>
  <si>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</si>
  <si>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</si>
  <si>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</si>
  <si>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</si>
  <si>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</si>
  <si>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</si>
  <si>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</si>
  <si>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</si>
  <si>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</si>
  <si>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</si>
  <si>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</si>
  <si>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</si>
  <si>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</si>
  <si>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</si>
  <si>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</si>
  <si>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</si>
  <si>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</si>
  <si>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</si>
  <si>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</si>
  <si>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</si>
  <si>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</si>
  <si>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</si>
  <si>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</si>
  <si>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</si>
  <si>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</si>
  <si>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</si>
  <si>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</si>
  <si>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</si>
  <si>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</si>
  <si>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</si>
  <si>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</si>
  <si>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</si>
  <si>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</si>
  <si>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</si>
  <si>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</si>
  <si>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</si>
  <si>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</si>
  <si>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</si>
  <si>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</si>
  <si>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</si>
  <si>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</si>
  <si>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</si>
  <si>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</si>
  <si>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</si>
  <si>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</si>
  <si>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</si>
  <si>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</si>
  <si>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</si>
  <si>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</si>
  <si>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</si>
  <si>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</si>
  <si>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</si>
  <si>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</si>
  <si>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</si>
  <si>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</si>
  <si>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</si>
  <si>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</si>
  <si>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</si>
  <si>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</si>
  <si>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</si>
  <si>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</si>
  <si>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</si>
  <si>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</si>
  <si>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</si>
  <si>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</si>
  <si>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</si>
  <si>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</si>
  <si>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</si>
  <si>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</si>
  <si>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</si>
  <si>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</si>
  <si>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</si>
  <si>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</si>
  <si>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</si>
  <si>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</si>
  <si>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</si>
  <si>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</si>
  <si>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</si>
  <si>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</si>
  <si>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</si>
  <si>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</si>
  <si>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</si>
  <si>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</si>
  <si>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</si>
  <si>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</si>
  <si>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</si>
  <si>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</si>
  <si>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</si>
  <si>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</si>
  <si>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</si>
  <si>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</si>
  <si>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</si>
  <si>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</si>
  <si>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</si>
  <si>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</si>
  <si>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</si>
  <si>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</si>
  <si>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</si>
  <si>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</si>
  <si>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</si>
  <si>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</si>
  <si>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</si>
  <si>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</si>
  <si>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</si>
  <si>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</si>
  <si>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</si>
  <si>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</si>
  <si>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</si>
  <si>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</si>
  <si>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</si>
  <si>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</si>
  <si>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</si>
  <si>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</si>
  <si>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</si>
  <si>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</si>
  <si>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</si>
  <si>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</si>
  <si>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</si>
  <si>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</si>
  <si>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</si>
  <si>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</si>
  <si>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</si>
  <si>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</si>
  <si>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</si>
  <si>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</si>
  <si>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</si>
  <si>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</si>
  <si>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</si>
  <si>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</si>
  <si>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</si>
  <si>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</si>
  <si>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</si>
  <si>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</si>
  <si>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</si>
  <si>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</si>
  <si>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</si>
  <si>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</si>
  <si>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</si>
  <si>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</si>
  <si>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</si>
  <si>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</si>
  <si>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</si>
  <si>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</si>
  <si>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</si>
  <si>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</si>
  <si>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</si>
  <si>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</si>
  <si>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</si>
  <si>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</si>
  <si>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</si>
  <si>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</si>
  <si>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</si>
  <si>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</si>
  <si>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</si>
  <si>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</si>
  <si>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</si>
  <si>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</si>
  <si>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</si>
  <si>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</si>
  <si>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</si>
  <si>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</si>
  <si>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</si>
  <si>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</si>
  <si>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</si>
  <si>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</si>
  <si>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</si>
  <si>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</si>
  <si>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</si>
  <si>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</si>
  <si>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</si>
  <si>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</si>
  <si>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</si>
  <si>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</si>
  <si>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</si>
  <si>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</si>
  <si>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</si>
  <si>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</si>
  <si>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</si>
  <si>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</si>
  <si>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</si>
  <si>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</si>
  <si>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</si>
  <si>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</si>
  <si>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</si>
  <si>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</si>
  <si>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</si>
  <si>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</si>
  <si>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</si>
  <si>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</si>
  <si>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</si>
  <si>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</si>
  <si>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</si>
  <si>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</si>
  <si>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</si>
  <si>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</si>
  <si>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</si>
  <si>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</si>
  <si>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</si>
  <si>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</si>
  <si>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</si>
  <si>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</si>
  <si>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</si>
  <si>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</si>
  <si>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</si>
  <si>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</si>
  <si>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</si>
  <si>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</si>
  <si>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</si>
  <si>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</si>
  <si>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</si>
  <si>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</si>
  <si>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</si>
  <si>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</si>
  <si>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</si>
  <si>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</si>
  <si>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</si>
  <si>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</si>
  <si>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</si>
  <si>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</si>
  <si>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</si>
  <si>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</si>
  <si>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</si>
  <si>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</si>
  <si>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</si>
  <si>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</si>
  <si>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</si>
  <si>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</si>
  <si>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</si>
  <si>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</si>
  <si>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</si>
  <si>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</si>
  <si>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</si>
  <si>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</si>
  <si>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</si>
  <si>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</si>
  <si>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</si>
  <si>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</si>
  <si>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</si>
  <si>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</si>
  <si>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</si>
  <si>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</si>
  <si>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</si>
  <si>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</si>
  <si>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</si>
  <si>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</si>
  <si>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</si>
  <si>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</si>
  <si>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</si>
  <si>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</si>
  <si>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</si>
  <si>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</si>
  <si>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</si>
  <si>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</si>
  <si>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</si>
  <si>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</si>
  <si>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</si>
  <si>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</si>
  <si>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</si>
  <si>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</si>
  <si>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</si>
  <si>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</si>
  <si>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</si>
  <si>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</si>
  <si>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</si>
  <si>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</si>
  <si>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</si>
  <si>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</si>
  <si>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</si>
  <si>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</si>
  <si>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</si>
  <si>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</si>
  <si>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</si>
  <si>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</si>
  <si>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</si>
  <si>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</si>
  <si>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</si>
  <si>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</si>
  <si>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</si>
  <si>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</si>
  <si>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</si>
  <si>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</si>
  <si>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</si>
  <si>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</si>
  <si>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</si>
  <si>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</si>
  <si>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</si>
  <si>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</si>
  <si>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</si>
  <si>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</si>
  <si>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</si>
  <si>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</si>
  <si>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</si>
  <si>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</si>
  <si>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</si>
  <si>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</si>
  <si>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</si>
  <si>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</si>
  <si>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</si>
  <si>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</si>
  <si>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</si>
  <si>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</si>
  <si>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</si>
  <si>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</si>
  <si>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</si>
  <si>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</si>
  <si>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</si>
  <si>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</si>
  <si>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</si>
  <si>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</si>
  <si>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</si>
  <si>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</si>
  <si>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</si>
  <si>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</si>
  <si>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</si>
  <si>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</si>
  <si>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</si>
  <si>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</si>
  <si>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</si>
  <si>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</si>
  <si>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</si>
  <si>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</si>
  <si>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</si>
  <si>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</si>
  <si>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</si>
  <si>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</si>
  <si>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</si>
  <si>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</si>
  <si>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</si>
  <si>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</si>
  <si>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</si>
  <si>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</si>
  <si>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</si>
  <si>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</si>
  <si>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</si>
  <si>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</si>
  <si>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</si>
  <si>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</si>
  <si>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</si>
  <si>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</si>
  <si>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</si>
  <si>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</si>
  <si>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</si>
  <si>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</si>
  <si>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</si>
  <si>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</si>
  <si>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</si>
  <si>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</si>
  <si>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</si>
  <si>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</si>
  <si>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</si>
  <si>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</si>
  <si>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</si>
  <si>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</si>
  <si>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</si>
  <si>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</si>
  <si>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</si>
  <si>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</si>
  <si>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</si>
  <si>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</si>
  <si>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</si>
  <si>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</si>
  <si>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</si>
  <si>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</si>
  <si>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</si>
  <si>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</si>
  <si>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</si>
  <si>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</si>
  <si>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</si>
  <si>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</si>
  <si>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</si>
  <si>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</si>
  <si>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</si>
  <si>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</si>
  <si>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</si>
  <si>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</si>
  <si>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</si>
  <si>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</si>
  <si>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</si>
  <si>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</si>
  <si>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</si>
  <si>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</si>
  <si>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</si>
  <si>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</si>
  <si>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</si>
  <si>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</si>
  <si>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</si>
  <si>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</si>
  <si>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</si>
  <si>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</si>
  <si>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</si>
  <si>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</si>
  <si>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</si>
  <si>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</si>
  <si>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</si>
  <si>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</si>
  <si>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</si>
  <si>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</si>
  <si>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</si>
  <si>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</si>
  <si>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</si>
  <si>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</si>
  <si>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</si>
  <si>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</si>
  <si>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</si>
  <si>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</si>
  <si>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</si>
  <si>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</si>
  <si>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</si>
  <si>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</si>
  <si>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</si>
  <si>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</si>
  <si>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</si>
  <si>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</si>
  <si>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</si>
  <si>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</si>
  <si>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</si>
  <si>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</si>
  <si>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</si>
  <si>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</si>
  <si>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</si>
  <si>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</si>
  <si>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</si>
  <si>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</si>
  <si>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</si>
  <si>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</si>
  <si>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</si>
  <si>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</si>
  <si>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</si>
  <si>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</si>
  <si>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</si>
  <si>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</si>
  <si>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</si>
  <si>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</si>
  <si>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</si>
  <si>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</si>
  <si>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</si>
  <si>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</si>
  <si>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</si>
  <si>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</si>
  <si>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</si>
  <si>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</si>
  <si>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</si>
  <si>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</si>
  <si>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</si>
  <si>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</si>
  <si>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</si>
  <si>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</si>
  <si>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</si>
  <si>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</si>
  <si>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</si>
  <si>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</si>
  <si>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</si>
  <si>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</si>
  <si>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</si>
  <si>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</si>
  <si>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</si>
  <si>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</si>
  <si>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</si>
  <si>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</si>
  <si>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</si>
  <si>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</si>
  <si>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</si>
  <si>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</si>
  <si>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</si>
  <si>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</si>
  <si>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</si>
  <si>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</si>
  <si>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</si>
  <si>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</si>
  <si>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</si>
  <si>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</si>
  <si>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</si>
  <si>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</si>
  <si>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</si>
  <si>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</si>
  <si>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</si>
  <si>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</si>
  <si>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</si>
  <si>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</si>
  <si>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</si>
  <si>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</si>
  <si>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</si>
  <si>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</si>
  <si>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</si>
  <si>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</si>
  <si>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</si>
  <si>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</si>
  <si>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</si>
  <si>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</si>
  <si>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</si>
  <si>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</si>
  <si>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</si>
  <si>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</si>
  <si>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</si>
  <si>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</si>
  <si>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</si>
  <si>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</si>
  <si>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</si>
  <si>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</si>
  <si>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</si>
  <si>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</si>
  <si>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</si>
  <si>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</si>
  <si>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</si>
  <si>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</si>
  <si>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</si>
  <si>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</si>
  <si>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</si>
  <si>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</si>
  <si>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</si>
  <si>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</si>
  <si>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</si>
  <si>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</si>
  <si>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</si>
  <si>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</si>
  <si>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</si>
  <si>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</si>
  <si>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</si>
  <si>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</si>
  <si>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</si>
  <si>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</si>
  <si>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</si>
  <si>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</si>
  <si>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</si>
  <si>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</si>
  <si>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</si>
  <si>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</si>
  <si>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</si>
  <si>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</si>
  <si>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</si>
  <si>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</si>
  <si>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</si>
  <si>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</si>
  <si>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</si>
  <si>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</si>
  <si>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</si>
  <si>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</si>
  <si>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</si>
  <si>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</si>
  <si>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</si>
  <si>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</si>
  <si>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</si>
  <si>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</si>
  <si>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</si>
  <si>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</si>
  <si>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</si>
  <si>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</si>
  <si>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</si>
  <si>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</si>
  <si>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</si>
  <si>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</si>
  <si>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</si>
  <si>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</si>
  <si>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</si>
  <si>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</si>
  <si>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</si>
  <si>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</si>
  <si>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</si>
  <si>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</si>
  <si>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</si>
  <si>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</si>
  <si>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</si>
  <si>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</si>
  <si>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</si>
  <si>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</si>
  <si>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</si>
  <si>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</si>
  <si>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</si>
  <si>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</si>
  <si>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</si>
  <si>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</si>
  <si>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</si>
  <si>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</si>
  <si>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</si>
  <si>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</si>
  <si>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</si>
  <si>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</si>
  <si>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</si>
  <si>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</si>
  <si>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</si>
  <si>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</si>
  <si>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</si>
  <si>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</si>
  <si>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</si>
  <si>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</si>
  <si>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</si>
  <si>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</si>
  <si>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</si>
  <si>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</si>
  <si>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</si>
  <si>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</si>
  <si>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</si>
  <si>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</si>
  <si>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</si>
  <si>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</si>
  <si>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</si>
  <si>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</si>
  <si>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</si>
  <si>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</si>
  <si>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</si>
  <si>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</si>
  <si>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</si>
  <si>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</si>
  <si>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</si>
  <si>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</si>
  <si>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</si>
  <si>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</si>
  <si>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</si>
  <si>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</si>
  <si>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</si>
  <si>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</si>
  <si>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</si>
  <si>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</si>
  <si>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</si>
  <si>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</si>
  <si>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</si>
  <si>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</si>
  <si>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</si>
  <si>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</si>
  <si>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</si>
  <si>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</si>
  <si>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</si>
  <si>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</si>
  <si>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</si>
  <si>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</si>
  <si>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</si>
  <si>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</si>
  <si>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</si>
  <si>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</si>
  <si>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</si>
  <si>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</si>
  <si>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</si>
  <si>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</si>
  <si>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</si>
  <si>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</si>
  <si>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</si>
  <si>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</si>
  <si>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</si>
  <si>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</si>
  <si>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</si>
  <si>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</si>
  <si>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</si>
  <si>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</si>
  <si>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</si>
  <si>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</si>
  <si>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</si>
  <si>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</si>
  <si>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</si>
  <si>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</si>
  <si>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</si>
  <si>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</si>
  <si>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</si>
  <si>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</si>
  <si>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</si>
  <si>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</si>
  <si>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</si>
  <si>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</si>
  <si>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</si>
  <si>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</si>
  <si>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</si>
  <si>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</si>
  <si>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</si>
  <si>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</si>
  <si>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</si>
  <si>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</si>
  <si>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</si>
  <si>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</si>
  <si>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</si>
  <si>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</si>
  <si>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</si>
  <si>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</si>
  <si>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</si>
  <si>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</si>
  <si>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</si>
  <si>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</si>
  <si>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</si>
  <si>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</si>
  <si>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</si>
  <si>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</si>
  <si>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</si>
  <si>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</si>
  <si>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</si>
  <si>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</si>
  <si>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</si>
  <si>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</si>
  <si>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</si>
  <si>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</si>
  <si>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</si>
  <si>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</si>
  <si>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</si>
  <si>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</si>
  <si>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</si>
  <si>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</si>
  <si>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</si>
  <si>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</si>
  <si>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</si>
  <si>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</si>
  <si>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</si>
  <si>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</si>
  <si>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</si>
  <si>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</si>
  <si>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</si>
  <si>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</si>
  <si>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</si>
  <si>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</si>
  <si>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</si>
  <si>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</si>
  <si>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</si>
  <si>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</si>
  <si>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</si>
  <si>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</si>
  <si>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</si>
  <si>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</si>
  <si>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</si>
  <si>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</si>
  <si>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</si>
  <si>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</si>
  <si>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</si>
  <si>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</si>
  <si>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</si>
  <si>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</si>
  <si>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</si>
  <si>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</si>
  <si>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</si>
  <si>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</si>
  <si>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</si>
  <si>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</si>
  <si>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</si>
  <si>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</si>
  <si>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</si>
  <si>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</si>
  <si>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</si>
  <si>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</si>
  <si>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</si>
  <si>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</si>
  <si>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</si>
  <si>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</si>
  <si>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</si>
  <si>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</si>
  <si>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</si>
  <si>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</si>
  <si>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</si>
  <si>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</si>
  <si>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</si>
  <si>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</si>
  <si>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</si>
  <si>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</si>
  <si>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</si>
  <si>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</si>
  <si>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</si>
  <si>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</si>
  <si>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</si>
  <si>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</si>
  <si>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</si>
  <si>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</si>
  <si>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</si>
  <si>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</si>
  <si>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</si>
  <si>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</si>
  <si>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</si>
  <si>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</si>
  <si>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</si>
  <si>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</si>
  <si>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</si>
  <si>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</si>
  <si>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</si>
  <si>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</si>
  <si>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</si>
  <si>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</si>
  <si>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</si>
  <si>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</si>
  <si>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</si>
  <si>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</si>
  <si>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</si>
  <si>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</si>
  <si>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</si>
  <si>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</si>
  <si>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</si>
  <si>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</si>
  <si>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</si>
  <si>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</si>
  <si>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</si>
  <si>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</si>
  <si>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</si>
  <si>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</si>
  <si>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</si>
  <si>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</si>
  <si>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</si>
  <si>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</si>
  <si>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</si>
  <si>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</si>
  <si>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</si>
  <si>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</si>
  <si>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</si>
  <si>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</si>
  <si>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</si>
  <si>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</si>
  <si>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</si>
  <si>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</si>
  <si>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</si>
  <si>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</si>
  <si>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</si>
  <si>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</si>
  <si>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</si>
  <si>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</si>
  <si>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</si>
  <si>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</si>
  <si>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</si>
  <si>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</si>
  <si>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</si>
  <si>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</si>
  <si>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</si>
  <si>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</si>
  <si>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</si>
  <si>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</si>
  <si>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</si>
  <si>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</si>
  <si>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</si>
  <si>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</si>
  <si>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</si>
  <si>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</si>
  <si>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</si>
  <si>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</si>
  <si>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</si>
  <si>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</si>
  <si>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</si>
  <si>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</si>
  <si>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</si>
  <si>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</si>
  <si>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</si>
  <si>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</si>
  <si>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</si>
  <si>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</si>
  <si>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</si>
  <si>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</si>
  <si>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</si>
  <si>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</si>
  <si>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</si>
  <si>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</si>
  <si>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</si>
  <si>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</si>
  <si>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</si>
  <si>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</si>
  <si>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</si>
  <si>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</si>
  <si>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</si>
  <si>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</si>
  <si>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</si>
  <si>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</si>
  <si>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</si>
  <si>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</si>
  <si>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</si>
  <si>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</si>
  <si>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</si>
  <si>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</si>
  <si>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</si>
  <si>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</si>
  <si>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</si>
  <si>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</si>
  <si>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</si>
  <si>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</si>
  <si>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</si>
  <si>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</si>
  <si>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</si>
  <si>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</si>
  <si>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</si>
  <si>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</si>
  <si>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</si>
  <si>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</si>
  <si>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</si>
  <si>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</si>
  <si>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</si>
  <si>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</si>
  <si>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</si>
  <si>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</si>
  <si>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</si>
  <si>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</si>
  <si>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</si>
  <si>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</si>
  <si>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</si>
  <si>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</si>
  <si>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</si>
  <si>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</si>
  <si>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</si>
  <si>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</si>
  <si>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</si>
  <si>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</si>
  <si>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</si>
  <si>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</si>
  <si>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</si>
  <si>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</si>
  <si>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</si>
  <si>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</si>
  <si>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</si>
  <si>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</si>
  <si>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</si>
  <si>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</si>
  <si>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</si>
  <si>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</si>
  <si>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</si>
  <si>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</si>
  <si>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</si>
  <si>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</si>
  <si>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</si>
  <si>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</si>
  <si>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</si>
  <si>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</si>
  <si>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</si>
  <si>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</si>
  <si>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</si>
  <si>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</si>
  <si>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</si>
  <si>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</si>
  <si>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</si>
  <si>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</si>
  <si>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</si>
  <si>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</si>
  <si>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</si>
  <si>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</si>
  <si>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</si>
  <si>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</si>
  <si>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</si>
  <si>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</si>
  <si>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</si>
  <si>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</si>
  <si>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</si>
  <si>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</si>
  <si>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</si>
  <si>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</si>
  <si>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</si>
  <si>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</si>
  <si>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</si>
  <si>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</si>
  <si>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</si>
  <si>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</si>
  <si>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</si>
  <si>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</si>
  <si>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</si>
  <si>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</si>
  <si>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</si>
  <si>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</si>
  <si>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</si>
  <si>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</si>
  <si>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</si>
  <si>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</si>
  <si>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</si>
  <si>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</si>
  <si>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</si>
  <si>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</si>
  <si>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</si>
  <si>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</si>
  <si>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</si>
  <si>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</si>
  <si>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</si>
  <si>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</si>
  <si>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</si>
  <si>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</si>
  <si>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</si>
  <si>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</si>
  <si>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</si>
  <si>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</si>
  <si>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</si>
  <si>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</si>
  <si>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</si>
  <si>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</si>
  <si>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</si>
  <si>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</si>
  <si>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</si>
  <si>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</si>
  <si>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</si>
  <si>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</si>
  <si>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</si>
  <si>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</si>
  <si>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</si>
  <si>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</si>
  <si>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</si>
  <si>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</si>
  <si>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</si>
  <si>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</si>
  <si>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</si>
  <si>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</si>
  <si>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</si>
  <si>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</si>
  <si>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</si>
  <si>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</si>
  <si>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</si>
  <si>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</si>
  <si>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</si>
  <si>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</si>
  <si>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</si>
  <si>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</si>
  <si>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</si>
  <si>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</si>
  <si>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</si>
  <si>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</si>
  <si>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</si>
  <si>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</si>
  <si>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</si>
  <si>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</si>
  <si>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</si>
  <si>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</si>
  <si>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</si>
  <si>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</si>
  <si>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</si>
  <si>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</si>
  <si>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</si>
  <si>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</si>
  <si>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</si>
  <si>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</si>
  <si>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</si>
  <si>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</si>
  <si>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</si>
  <si>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</si>
  <si>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</si>
  <si>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</si>
  <si>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</si>
  <si>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</si>
  <si>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</si>
  <si>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</si>
  <si>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</si>
  <si>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</si>
  <si>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</si>
  <si>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</si>
  <si>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</si>
  <si>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</si>
  <si>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</si>
  <si>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</si>
  <si>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</si>
  <si>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</si>
  <si>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</si>
  <si>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</si>
  <si>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</si>
  <si>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</si>
  <si>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</si>
  <si>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</si>
  <si>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</si>
  <si>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</si>
  <si>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</si>
  <si>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</si>
  <si>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</si>
  <si>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</si>
  <si>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</si>
  <si>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</si>
  <si>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</si>
  <si>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</si>
  <si>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</si>
  <si>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</si>
  <si>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</si>
  <si>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</si>
  <si>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</si>
  <si>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</si>
  <si>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</si>
  <si>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</si>
  <si>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</si>
  <si>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</si>
  <si>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</si>
  <si>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</si>
  <si>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</si>
  <si>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</si>
  <si>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</si>
  <si>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</si>
  <si>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</si>
  <si>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</si>
  <si>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</si>
  <si>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</si>
  <si>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</si>
  <si>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</si>
  <si>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</si>
  <si>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</si>
  <si>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</si>
  <si>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</si>
  <si>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</si>
  <si>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</si>
  <si>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</si>
  <si>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</si>
  <si>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</si>
  <si>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</si>
  <si>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</si>
  <si>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</si>
  <si>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</si>
  <si>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</si>
  <si>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</si>
  <si>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</si>
  <si>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</si>
  <si>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</si>
  <si>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</si>
  <si>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</si>
  <si>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</si>
  <si>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</si>
  <si>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</si>
  <si>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</si>
  <si>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</si>
  <si>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</si>
  <si>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</si>
  <si>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</si>
  <si>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</si>
  <si>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</si>
  <si>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</si>
  <si>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</si>
  <si>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</si>
  <si>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</si>
  <si>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</si>
  <si>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</si>
  <si>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</si>
  <si>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</si>
  <si>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</si>
  <si>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</si>
  <si>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</si>
  <si>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</si>
  <si>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</si>
  <si>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</si>
  <si>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</si>
  <si>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</si>
  <si>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</si>
  <si>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</si>
  <si>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</si>
  <si>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</si>
  <si>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</si>
  <si>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</si>
  <si>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</si>
  <si>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</si>
  <si>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</si>
  <si>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</si>
  <si>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</si>
  <si>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</si>
  <si>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</si>
  <si>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</si>
  <si>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</si>
  <si>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</si>
  <si>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</si>
  <si>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</si>
  <si>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</si>
  <si>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</si>
  <si>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</si>
  <si>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</si>
  <si>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</si>
  <si>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</si>
  <si>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</si>
  <si>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</si>
  <si>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</si>
  <si>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</si>
  <si>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</si>
  <si>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</si>
  <si>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</si>
  <si>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</si>
  <si>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</si>
  <si>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</si>
  <si>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</si>
  <si>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</si>
  <si>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</si>
  <si>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</si>
  <si>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</si>
  <si>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</si>
  <si>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</si>
  <si>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</si>
  <si>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</si>
  <si>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</si>
  <si>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</si>
  <si>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</si>
  <si>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</si>
  <si>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</si>
  <si>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</si>
  <si>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</si>
  <si>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</si>
  <si>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</si>
  <si>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</si>
  <si>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</si>
  <si>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</si>
  <si>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</si>
  <si>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</si>
  <si>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</si>
  <si>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</si>
  <si>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</si>
  <si>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</si>
  <si>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</si>
  <si>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</si>
  <si>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</si>
  <si>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</si>
  <si>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</si>
  <si>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</si>
  <si>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</si>
  <si>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</si>
  <si>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</si>
  <si>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</si>
  <si>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</si>
  <si>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</si>
  <si>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</si>
  <si>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</si>
  <si>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</si>
  <si>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</si>
  <si>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</si>
  <si>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</si>
  <si>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</si>
  <si>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</si>
  <si>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</si>
  <si>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</si>
  <si>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</si>
  <si>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</si>
  <si>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</si>
  <si>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</si>
  <si>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</si>
  <si>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</si>
  <si>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</si>
  <si>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</si>
  <si>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</si>
  <si>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</si>
  <si>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</si>
  <si>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</si>
  <si>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</si>
  <si>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</si>
  <si>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</si>
  <si>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</si>
  <si>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</si>
  <si>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</si>
  <si>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</si>
  <si>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</si>
  <si>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</si>
  <si>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</si>
  <si>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</si>
  <si>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</si>
  <si>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</si>
  <si>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</si>
  <si>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</si>
  <si>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</si>
  <si>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</si>
  <si>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</si>
  <si>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</si>
  <si>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</si>
  <si>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</si>
  <si>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</si>
  <si>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</si>
  <si>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</si>
  <si>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</si>
  <si>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</si>
  <si>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</si>
  <si>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</si>
  <si>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</si>
  <si>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</si>
  <si>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</si>
  <si>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</si>
  <si>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</si>
  <si>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</si>
  <si>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</si>
  <si>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</si>
  <si>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</si>
  <si>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</si>
  <si>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</si>
  <si>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</si>
  <si>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</si>
  <si>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</si>
  <si>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</si>
  <si>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</si>
  <si>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</si>
  <si>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</si>
  <si>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</si>
  <si>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</si>
  <si>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</si>
  <si>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</si>
  <si>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</si>
  <si>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</si>
  <si>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</si>
  <si>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</si>
  <si>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</si>
  <si>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</si>
  <si>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</si>
  <si>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</si>
  <si>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</si>
  <si>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</si>
  <si>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</si>
  <si>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</si>
  <si>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</si>
  <si>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</si>
  <si>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</si>
  <si>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</si>
  <si>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</si>
  <si>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</si>
  <si>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</si>
  <si>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</si>
  <si>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</si>
  <si>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</si>
  <si>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</si>
  <si>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</si>
  <si>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</si>
  <si>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</si>
  <si>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</si>
  <si>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</si>
  <si>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</si>
  <si>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</si>
  <si>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</si>
  <si>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</si>
  <si>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</si>
  <si>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</si>
  <si>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</si>
  <si>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</si>
  <si>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</si>
  <si>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</si>
  <si>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</si>
  <si>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</si>
  <si>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</si>
  <si>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</si>
  <si>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</si>
  <si>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</si>
  <si>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</si>
  <si>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</si>
  <si>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</si>
  <si>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</si>
  <si>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</si>
  <si>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</si>
  <si>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</si>
  <si>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</si>
  <si>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</si>
  <si>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</si>
  <si>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</si>
  <si>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</si>
  <si>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</si>
  <si>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</si>
  <si>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</si>
  <si>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</si>
  <si>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</si>
  <si>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</si>
  <si>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</si>
  <si>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</si>
  <si>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</si>
  <si>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</si>
  <si>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</si>
  <si>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</si>
  <si>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</si>
  <si>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</si>
  <si>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</si>
  <si>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</si>
  <si>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</si>
  <si>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</si>
  <si>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</si>
  <si>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</si>
  <si>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</si>
  <si>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</si>
  <si>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</si>
  <si>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</si>
  <si>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</si>
  <si>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</si>
  <si>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</si>
  <si>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</si>
  <si>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</si>
  <si>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</si>
  <si>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</si>
  <si>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</si>
  <si>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</si>
  <si>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</si>
  <si>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</si>
  <si>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</si>
  <si>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</si>
  <si>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</si>
  <si>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</si>
  <si>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</si>
  <si>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</si>
  <si>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</si>
  <si>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</si>
  <si>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</si>
  <si>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</si>
  <si>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</si>
  <si>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</si>
  <si>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</si>
  <si>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</si>
  <si>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</si>
  <si>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</si>
  <si>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</si>
  <si>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</si>
  <si>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</si>
  <si>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</si>
  <si>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</si>
  <si>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</si>
  <si>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</si>
  <si>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</si>
  <si>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</si>
  <si>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</si>
  <si>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</si>
  <si>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</si>
  <si>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</si>
  <si>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</si>
  <si>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</si>
  <si>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</si>
  <si>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</si>
  <si>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</si>
  <si>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</si>
  <si>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</si>
  <si>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</si>
  <si>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</si>
  <si>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</si>
  <si>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</si>
  <si>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</si>
  <si>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</si>
  <si>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</si>
  <si>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</si>
  <si>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</si>
  <si>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</si>
  <si>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</si>
  <si>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</si>
  <si>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</si>
  <si>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</si>
  <si>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</si>
  <si>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</si>
  <si>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</si>
  <si>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</si>
  <si>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</si>
  <si>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</si>
  <si>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</si>
  <si>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</si>
  <si>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</si>
  <si>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</si>
  <si>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</si>
  <si>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</si>
  <si>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</si>
  <si>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</si>
  <si>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</si>
  <si>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</si>
  <si>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</si>
  <si>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</si>
  <si>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</si>
  <si>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</si>
  <si>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</si>
  <si>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</si>
  <si>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</si>
  <si>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</si>
  <si>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</si>
  <si>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</si>
  <si>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</si>
  <si>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</si>
  <si>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</si>
  <si>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</si>
  <si>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</si>
  <si>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</si>
  <si>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</si>
  <si>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</si>
  <si>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</si>
  <si>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</si>
  <si>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</si>
  <si>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</si>
  <si>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</si>
  <si>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</si>
  <si>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</si>
  <si>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</si>
  <si>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</si>
  <si>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</si>
  <si>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</si>
  <si>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</si>
  <si>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</si>
  <si>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</si>
  <si>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</si>
  <si>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</si>
  <si>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</si>
  <si>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</si>
  <si>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</si>
  <si>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</si>
  <si>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</si>
  <si>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</si>
  <si>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</si>
  <si>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</si>
  <si>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</si>
  <si>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</si>
  <si>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</si>
  <si>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</si>
  <si>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</si>
  <si>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</si>
  <si>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</si>
  <si>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</si>
  <si>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</si>
  <si>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</si>
  <si>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</si>
  <si>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</si>
  <si>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</si>
  <si>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</si>
  <si>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</si>
  <si>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</si>
  <si>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</si>
  <si>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</si>
  <si>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</si>
  <si>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</si>
  <si>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</si>
  <si>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</si>
  <si>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</si>
  <si>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</si>
  <si>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</si>
  <si>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</si>
  <si>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</si>
  <si>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</si>
  <si>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</si>
  <si>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</si>
  <si>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</si>
  <si>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</si>
  <si>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</si>
  <si>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</si>
  <si>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</si>
  <si>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</si>
  <si>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</si>
  <si>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</si>
  <si>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</si>
  <si>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</si>
  <si>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</si>
  <si>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</si>
  <si>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</si>
  <si>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</si>
  <si>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</si>
  <si>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</si>
  <si>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</si>
  <si>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</si>
  <si>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</si>
  <si>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</si>
  <si>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</si>
  <si>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</si>
  <si>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</si>
  <si>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</si>
  <si>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</si>
  <si>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</si>
  <si>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</si>
  <si>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</si>
  <si>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</si>
  <si>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</si>
  <si>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</si>
  <si>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</si>
  <si>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</si>
  <si>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</si>
  <si>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</si>
  <si>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</si>
  <si>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</si>
  <si>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</si>
  <si>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</si>
  <si>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</si>
  <si>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</si>
  <si>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</si>
  <si>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</si>
  <si>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</si>
  <si>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</si>
  <si>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</si>
  <si>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</si>
  <si>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</si>
  <si>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</si>
  <si>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</si>
  <si>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</si>
  <si>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</si>
  <si>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</si>
  <si>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</si>
  <si>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</si>
  <si>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</si>
  <si>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</si>
  <si>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</si>
  <si>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</si>
  <si>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</si>
  <si>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</si>
  <si>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</si>
  <si>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</si>
  <si>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</si>
  <si>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</si>
  <si>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</si>
  <si>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</si>
  <si>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</si>
  <si>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</si>
  <si>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</si>
  <si>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</si>
  <si>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</si>
  <si>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</si>
  <si>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</si>
  <si>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</si>
  <si>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</si>
  <si>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</si>
  <si>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</si>
  <si>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</si>
  <si>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</si>
  <si>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</si>
  <si>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</si>
  <si>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</si>
  <si>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</si>
  <si>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</si>
  <si>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</si>
  <si>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</si>
  <si>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</si>
  <si>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</si>
  <si>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</si>
  <si>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</si>
  <si>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</si>
  <si>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</si>
  <si>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</si>
  <si>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</si>
  <si>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</si>
  <si>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</si>
  <si>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</si>
  <si>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</si>
  <si>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</si>
  <si>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</si>
  <si>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</si>
  <si>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</si>
  <si>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</si>
  <si>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</si>
  <si>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</si>
  <si>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</si>
  <si>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</si>
  <si>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</si>
  <si>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</si>
  <si>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</si>
  <si>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</si>
  <si>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</si>
  <si>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</si>
  <si>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</si>
  <si>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</si>
  <si>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</si>
  <si>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</si>
  <si>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</si>
  <si>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</si>
  <si>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</si>
  <si>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</si>
  <si>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</si>
  <si>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</si>
  <si>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</si>
  <si>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</si>
  <si>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</si>
  <si>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</si>
  <si>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</si>
  <si>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</si>
  <si>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</si>
  <si>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</si>
  <si>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</si>
  <si>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</si>
  <si>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</si>
  <si>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</si>
  <si>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</si>
  <si>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</si>
  <si>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</si>
  <si>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</si>
  <si>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</si>
  <si>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</si>
  <si>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</si>
  <si>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</si>
  <si>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</si>
  <si>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</si>
  <si>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</si>
  <si>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</si>
  <si>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</si>
  <si>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</si>
  <si>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</si>
  <si>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</si>
  <si>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</si>
  <si>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</si>
  <si>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</si>
  <si>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</si>
  <si>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</si>
  <si>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</si>
  <si>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</si>
  <si>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</si>
  <si>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</si>
  <si>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</si>
  <si>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</si>
  <si>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</si>
  <si>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</si>
  <si>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</si>
  <si>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</si>
  <si>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</si>
  <si>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</si>
  <si>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</si>
  <si>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</si>
  <si>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</si>
  <si>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</si>
  <si>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</si>
  <si>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</si>
  <si>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</si>
  <si>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</si>
  <si>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</si>
  <si>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</si>
  <si>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</si>
  <si>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</si>
  <si>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</si>
  <si>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</si>
  <si>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</si>
  <si>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</si>
  <si>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</si>
  <si>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</si>
  <si>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</si>
  <si>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</si>
  <si>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</si>
  <si>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</si>
  <si>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</si>
  <si>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</si>
  <si>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</si>
  <si>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</si>
  <si>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</si>
  <si>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</si>
  <si>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</si>
  <si>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</si>
  <si>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</si>
  <si>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</si>
  <si>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</si>
  <si>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</si>
  <si>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</si>
  <si>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</si>
  <si>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</si>
  <si>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</si>
  <si>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</si>
  <si>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</si>
  <si>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</si>
  <si>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</si>
  <si>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</si>
  <si>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</si>
  <si>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</si>
  <si>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</si>
  <si>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</si>
  <si>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</si>
  <si>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</si>
  <si>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</si>
  <si>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</si>
  <si>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</si>
  <si>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</si>
  <si>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</si>
  <si>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</si>
  <si>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</si>
  <si>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</si>
  <si>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</si>
  <si>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</si>
  <si>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</si>
  <si>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</si>
  <si>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</si>
  <si>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</si>
  <si>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</si>
  <si>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</si>
  <si>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</si>
  <si>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</si>
  <si>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</si>
  <si>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</si>
  <si>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</si>
  <si>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</si>
  <si>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</si>
  <si>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</si>
  <si>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</si>
  <si>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</si>
  <si>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</si>
  <si>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</si>
  <si>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</si>
  <si>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</si>
  <si>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</si>
  <si>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</si>
  <si>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</si>
  <si>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</si>
  <si>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</si>
  <si>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</si>
  <si>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</si>
  <si>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</si>
  <si>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</si>
  <si>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</si>
  <si>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</si>
  <si>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</si>
  <si>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</si>
  <si>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</si>
  <si>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</si>
  <si>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</si>
  <si>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</si>
  <si>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</si>
  <si>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</si>
  <si>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</si>
  <si>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</si>
  <si>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</si>
  <si>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</si>
  <si>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</si>
  <si>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</si>
  <si>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</si>
  <si>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</si>
  <si>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</si>
  <si>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</si>
  <si>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</si>
  <si>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</si>
  <si>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</si>
  <si>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</si>
  <si>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</si>
  <si>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</si>
  <si>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</si>
  <si>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</si>
  <si>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</si>
  <si>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</si>
  <si>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</si>
  <si>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</si>
  <si>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</si>
  <si>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</si>
  <si>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</si>
  <si>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</si>
  <si>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</si>
  <si>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</si>
  <si>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</si>
  <si>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</si>
  <si>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</si>
  <si>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</si>
  <si>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</si>
  <si>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</si>
  <si>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</si>
  <si>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</si>
  <si>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</si>
  <si>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</si>
  <si>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</si>
  <si>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</si>
  <si>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</si>
  <si>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</si>
  <si>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</si>
  <si>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</si>
  <si>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</si>
  <si>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</si>
  <si>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</si>
  <si>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</si>
  <si>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</si>
  <si>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</si>
  <si>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</si>
  <si>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</si>
  <si>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</si>
  <si>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</si>
  <si>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</si>
  <si>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</si>
  <si>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</si>
  <si>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</si>
  <si>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</si>
  <si>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</si>
  <si>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</si>
  <si>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</si>
  <si>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</si>
  <si>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</si>
  <si>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</si>
  <si>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</si>
  <si>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</si>
  <si>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</si>
  <si>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</si>
  <si>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</si>
  <si>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</si>
  <si>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</si>
  <si>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</si>
  <si>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</si>
  <si>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</si>
  <si>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</si>
  <si>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</si>
  <si>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</si>
  <si>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</si>
  <si>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</si>
  <si>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</si>
  <si>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</si>
  <si>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</si>
  <si>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</si>
  <si>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</si>
  <si>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</si>
  <si>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</si>
  <si>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</si>
  <si>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</si>
  <si>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</si>
  <si>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</si>
  <si>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</si>
  <si>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</si>
  <si>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</si>
  <si>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</si>
  <si>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</si>
  <si>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</si>
  <si>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</si>
  <si>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</si>
  <si>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</si>
  <si>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</si>
  <si>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</si>
  <si>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</si>
  <si>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</si>
  <si>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</si>
  <si>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</si>
  <si>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</si>
  <si>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</si>
  <si>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</si>
  <si>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</si>
  <si>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</si>
  <si>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</si>
  <si>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</si>
  <si>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</si>
  <si>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</si>
  <si>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</si>
  <si>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</si>
  <si>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</si>
  <si>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</si>
  <si>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</si>
  <si>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</si>
  <si>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</si>
  <si>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</si>
  <si>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</si>
  <si>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</si>
  <si>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</si>
  <si>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</si>
  <si>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</si>
  <si>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</si>
  <si>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</si>
  <si>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</si>
  <si>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</si>
  <si>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</si>
  <si>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</si>
  <si>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</si>
  <si>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</si>
  <si>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</si>
  <si>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</si>
  <si>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</si>
  <si>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</si>
  <si>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</si>
  <si>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</si>
  <si>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</si>
  <si>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</si>
  <si>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</si>
  <si>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</si>
  <si>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</si>
  <si>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</si>
  <si>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</si>
  <si>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</si>
  <si>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</si>
  <si>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</si>
  <si>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</si>
  <si>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</si>
  <si>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</si>
  <si>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</si>
  <si>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</si>
  <si>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</si>
  <si>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</si>
  <si>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</si>
  <si>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</si>
  <si>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</si>
  <si>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</si>
  <si>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</si>
  <si>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</si>
  <si>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</si>
  <si>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</si>
  <si>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</si>
  <si>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</si>
  <si>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</si>
  <si>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</si>
  <si>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</si>
  <si>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</si>
  <si>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</si>
  <si>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</si>
  <si>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</si>
  <si>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</si>
  <si>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</si>
  <si>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</si>
  <si>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</si>
  <si>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</si>
  <si>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</si>
  <si>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</si>
  <si>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</si>
  <si>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</si>
  <si>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</si>
  <si>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</si>
  <si>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</si>
  <si>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</si>
  <si>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</si>
  <si>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</si>
  <si>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</si>
  <si>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</si>
  <si>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</si>
  <si>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</si>
  <si>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</si>
  <si>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</si>
  <si>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</si>
  <si>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</si>
  <si>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</si>
  <si>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</si>
  <si>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</si>
  <si>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</si>
  <si>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</si>
  <si>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</si>
  <si>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</si>
  <si>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</si>
  <si>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</si>
  <si>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</si>
  <si>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</si>
  <si>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</si>
  <si>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</si>
  <si>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</si>
  <si>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</si>
  <si>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</si>
  <si>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</si>
  <si>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</si>
  <si>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</si>
  <si>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</si>
  <si>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</si>
  <si>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</si>
  <si>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</si>
  <si>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</si>
  <si>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</si>
  <si>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</si>
  <si>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</si>
  <si>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</si>
  <si>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</si>
  <si>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</si>
  <si>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</si>
  <si>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</si>
  <si>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</si>
  <si>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</si>
  <si>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</si>
  <si>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</si>
  <si>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</si>
  <si>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</si>
  <si>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</si>
  <si>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</si>
  <si>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</si>
  <si>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</si>
  <si>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</si>
  <si>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</si>
  <si>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</si>
  <si>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</si>
  <si>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</si>
  <si>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</si>
  <si>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</si>
  <si>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</si>
  <si>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</si>
  <si>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</si>
  <si>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</si>
  <si>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</si>
  <si>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</si>
  <si>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</si>
  <si>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</si>
  <si>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</si>
  <si>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</si>
  <si>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</si>
  <si>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</si>
  <si>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</si>
  <si>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</si>
  <si>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</si>
  <si>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</si>
  <si>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</si>
  <si>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</si>
  <si>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</si>
  <si>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</si>
  <si>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</si>
  <si>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</si>
  <si>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</si>
  <si>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</si>
  <si>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</si>
  <si>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</si>
  <si>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</si>
  <si>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</si>
  <si>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</si>
  <si>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</si>
  <si>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</si>
  <si>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</si>
  <si>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</si>
  <si>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</si>
  <si>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</si>
  <si>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</si>
  <si>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</si>
  <si>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</si>
  <si>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</si>
  <si>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</si>
  <si>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</si>
  <si>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</si>
  <si>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</si>
  <si>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</si>
  <si>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</si>
  <si>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</si>
  <si>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</si>
  <si>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</si>
  <si>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</si>
  <si>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</si>
  <si>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</si>
  <si>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</si>
  <si>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</si>
  <si>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</si>
  <si>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</si>
  <si>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</si>
  <si>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</si>
  <si>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</si>
  <si>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</si>
  <si>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</si>
  <si>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</si>
  <si>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</si>
  <si>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</si>
  <si>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</si>
  <si>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</si>
  <si>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</si>
  <si>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</si>
  <si>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</si>
  <si>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</si>
  <si>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</si>
  <si>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</si>
  <si>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</si>
  <si>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</si>
  <si>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</si>
  <si>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</si>
  <si>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</si>
  <si>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</si>
  <si>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</si>
  <si>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</si>
  <si>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</si>
  <si>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</si>
  <si>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</si>
  <si>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</si>
  <si>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</si>
  <si>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</si>
  <si>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</si>
  <si>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</si>
  <si>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</si>
  <si>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</si>
  <si>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</si>
  <si>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</si>
  <si>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</si>
  <si>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</si>
  <si>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</si>
  <si>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</si>
  <si>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</si>
  <si>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</si>
  <si>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</si>
  <si>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</si>
  <si>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</si>
  <si>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</si>
  <si>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</si>
  <si>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</si>
  <si>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</si>
  <si>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</si>
  <si>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</si>
  <si>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</si>
  <si>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</si>
  <si>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</si>
  <si>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</si>
  <si>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</si>
  <si>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</si>
  <si>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</si>
  <si>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</si>
  <si>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</si>
  <si>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</si>
  <si>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</si>
  <si>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</si>
  <si>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</si>
  <si>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</si>
  <si>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</si>
  <si>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</si>
  <si>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</si>
  <si>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</si>
  <si>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</si>
  <si>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</si>
  <si>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</si>
  <si>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</si>
  <si>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</si>
  <si>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</si>
  <si>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</si>
  <si>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</si>
  <si>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</si>
  <si>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</si>
  <si>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</si>
  <si>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</si>
  <si>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</si>
  <si>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</si>
  <si>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</si>
  <si>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</si>
  <si>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</si>
  <si>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</si>
  <si>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</si>
  <si>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</si>
  <si>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</si>
  <si>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</si>
  <si>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</si>
  <si>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</si>
  <si>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</si>
  <si>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</si>
  <si>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</si>
  <si>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</si>
  <si>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</si>
  <si>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</si>
  <si>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</si>
  <si>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</si>
  <si>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</si>
  <si>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</si>
  <si>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</si>
  <si>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</si>
  <si>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</si>
  <si>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</si>
  <si>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</si>
  <si>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</si>
  <si>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</si>
  <si>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</si>
  <si>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</si>
  <si>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</si>
  <si>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</si>
  <si>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</si>
  <si>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</si>
  <si>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</si>
  <si>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</si>
  <si>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</si>
  <si>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</si>
  <si>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</si>
  <si>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</si>
  <si>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</si>
  <si>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</si>
  <si>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</si>
  <si>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</si>
  <si>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</si>
  <si>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</si>
  <si>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</si>
  <si>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</si>
  <si>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</si>
  <si>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</si>
  <si>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</si>
  <si>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</si>
  <si>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</si>
  <si>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</si>
  <si>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</si>
  <si>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</si>
  <si>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</si>
  <si>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</si>
  <si>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</si>
  <si>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</si>
  <si>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</si>
  <si>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</si>
  <si>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</si>
  <si>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</si>
  <si>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</si>
  <si>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</si>
  <si>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</si>
  <si>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</si>
  <si>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</si>
  <si>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</si>
  <si>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</si>
  <si>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</si>
  <si>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</si>
  <si>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</si>
  <si>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</si>
  <si>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</si>
  <si>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</si>
  <si>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</si>
  <si>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</si>
  <si>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</si>
  <si>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</si>
  <si>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</si>
  <si>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</si>
  <si>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</si>
  <si>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</si>
  <si>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</si>
  <si>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</si>
  <si>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</si>
  <si>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</si>
  <si>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</si>
  <si>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</si>
  <si>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</si>
  <si>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</si>
  <si>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</si>
  <si>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</si>
  <si>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</si>
  <si>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</si>
  <si>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</si>
  <si>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</si>
  <si>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</si>
  <si>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</si>
  <si>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</si>
  <si>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</si>
  <si>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</si>
  <si>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</si>
  <si>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</si>
  <si>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</si>
  <si>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</si>
  <si>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</si>
  <si>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</si>
  <si>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</si>
  <si>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</si>
  <si>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</si>
  <si>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</si>
  <si>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</si>
  <si>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</si>
  <si>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</si>
  <si>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</si>
  <si>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</si>
  <si>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</si>
  <si>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</si>
  <si>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</si>
  <si>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</si>
  <si>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</si>
  <si>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</si>
  <si>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</si>
  <si>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</si>
  <si>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</si>
  <si>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</si>
  <si>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</si>
  <si>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</si>
  <si>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</si>
  <si>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</si>
  <si>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</si>
  <si>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</si>
  <si>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</si>
  <si>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</si>
  <si>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</si>
  <si>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</si>
  <si>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</si>
  <si>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</si>
  <si>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</si>
  <si>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</si>
  <si>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</si>
  <si>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</si>
  <si>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</si>
  <si>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</si>
  <si>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</si>
  <si>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</si>
  <si>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</si>
  <si>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</si>
  <si>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</si>
  <si>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</si>
  <si>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</si>
  <si>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</si>
  <si>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</si>
  <si>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</si>
  <si>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</si>
  <si>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</si>
  <si>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</si>
  <si>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</si>
  <si>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</si>
  <si>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</si>
  <si>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</si>
  <si>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</si>
  <si>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</si>
  <si>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</si>
  <si>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</si>
  <si>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</si>
  <si>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</si>
  <si>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</si>
  <si>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</si>
  <si>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</si>
  <si>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</si>
  <si>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</si>
  <si>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</si>
  <si>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</si>
  <si>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</si>
  <si>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</si>
  <si>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</si>
  <si>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</si>
  <si>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</si>
  <si>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</si>
  <si>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</si>
  <si>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</si>
  <si>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</si>
  <si>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</si>
  <si>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</si>
  <si>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</si>
  <si>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</si>
  <si>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</si>
  <si>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</si>
  <si>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</si>
  <si>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</si>
  <si>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</si>
  <si>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</si>
  <si>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</si>
  <si>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</si>
  <si>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</si>
  <si>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</si>
  <si>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</si>
  <si>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</si>
  <si>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</si>
  <si>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</si>
  <si>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</si>
  <si>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</si>
  <si>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</si>
  <si>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</si>
  <si>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</si>
  <si>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</si>
  <si>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</si>
  <si>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</si>
  <si>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</si>
  <si>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</si>
  <si>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</si>
  <si>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</si>
  <si>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</si>
  <si>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</si>
  <si>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</si>
  <si>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</si>
  <si>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</si>
  <si>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</si>
  <si>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</si>
  <si>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</si>
  <si>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</si>
  <si>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</si>
  <si>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</si>
  <si>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</si>
  <si>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</si>
  <si>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</si>
  <si>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</si>
  <si>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</si>
  <si>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</si>
  <si>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</si>
  <si>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</si>
  <si>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</si>
  <si>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</si>
  <si>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</si>
  <si>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</si>
  <si>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</si>
  <si>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</si>
  <si>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</si>
  <si>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</si>
  <si>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</si>
  <si>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</si>
  <si>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</si>
  <si>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</si>
  <si>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</si>
  <si>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</si>
  <si>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</si>
  <si>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</si>
  <si>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</si>
  <si>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</si>
  <si>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</si>
  <si>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</si>
  <si>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</si>
  <si>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</si>
  <si>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</si>
  <si>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</si>
  <si>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</si>
  <si>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</si>
  <si>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</si>
  <si>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</si>
  <si>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</si>
  <si>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</si>
  <si>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</si>
  <si>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</si>
  <si>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</si>
  <si>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</si>
  <si>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</si>
  <si>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</si>
  <si>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</si>
  <si>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</si>
  <si>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</si>
  <si>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</si>
  <si>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</si>
  <si>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</si>
  <si>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</si>
  <si>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</si>
  <si>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</si>
  <si>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</si>
  <si>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</si>
  <si>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</si>
  <si>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</si>
  <si>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</si>
  <si>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</si>
  <si>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</si>
  <si>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</si>
  <si>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</si>
  <si>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</si>
  <si>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</si>
  <si>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</si>
  <si>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</si>
  <si>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</si>
  <si>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</si>
  <si>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</si>
  <si>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</si>
  <si>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</si>
  <si>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</si>
  <si>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</si>
  <si>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</si>
  <si>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</si>
  <si>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</si>
  <si>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</si>
  <si>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</si>
  <si>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</si>
  <si>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</si>
  <si>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</si>
  <si>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</si>
  <si>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</si>
  <si>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</si>
  <si>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</si>
  <si>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</si>
  <si>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</si>
  <si>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</si>
  <si>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</si>
  <si>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</si>
  <si>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</si>
  <si>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</si>
  <si>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</si>
  <si>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</si>
  <si>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</si>
  <si>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</si>
  <si>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</si>
  <si>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</si>
  <si>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</si>
  <si>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</si>
  <si>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</si>
  <si>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</si>
  <si>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</si>
  <si>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</si>
  <si>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</si>
  <si>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</si>
  <si>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</si>
  <si>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</si>
  <si>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</si>
  <si>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</si>
  <si>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</si>
  <si>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</si>
  <si>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</si>
  <si>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</si>
  <si>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</si>
  <si>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</si>
  <si>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</si>
  <si>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</si>
  <si>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</si>
  <si>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</si>
  <si>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</si>
  <si>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</si>
  <si>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</si>
  <si>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</si>
  <si>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</si>
  <si>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</si>
  <si>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</si>
  <si>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</si>
  <si>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</si>
  <si>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</si>
  <si>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</si>
  <si>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</si>
  <si>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</si>
  <si>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</si>
  <si>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</si>
  <si>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</si>
  <si>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</si>
  <si>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</si>
  <si>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</si>
  <si>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</si>
  <si>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</si>
  <si>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</si>
  <si>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</si>
  <si>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</si>
  <si>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</si>
  <si>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</si>
  <si>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</si>
  <si>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</si>
  <si>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</si>
  <si>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</si>
  <si>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</si>
  <si>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</si>
  <si>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</si>
  <si>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</si>
  <si>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</si>
  <si>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</si>
  <si>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</si>
  <si>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</si>
  <si>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</si>
  <si>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</si>
  <si>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</si>
  <si>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</si>
  <si>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</si>
  <si>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</si>
  <si>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</si>
  <si>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</si>
  <si>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</si>
  <si>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</si>
  <si>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</si>
  <si>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</si>
  <si>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</si>
  <si>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</si>
  <si>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</si>
  <si>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</si>
  <si>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</si>
  <si>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</si>
  <si>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</si>
  <si>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</si>
  <si>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</si>
  <si>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</si>
  <si>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</si>
  <si>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</si>
  <si>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</si>
  <si>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</si>
  <si>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</si>
  <si>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</si>
  <si>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</si>
  <si>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</si>
  <si>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</si>
  <si>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</si>
  <si>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</si>
  <si>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</si>
  <si>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</si>
  <si>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</si>
  <si>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</si>
  <si>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</si>
  <si>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</si>
  <si>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</si>
  <si>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</si>
  <si>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</si>
  <si>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</si>
  <si>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</si>
  <si>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</si>
  <si>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</si>
  <si>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</si>
  <si>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</si>
  <si>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</si>
  <si>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</si>
  <si>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</si>
  <si>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</si>
  <si>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</si>
  <si>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</si>
  <si>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</si>
  <si>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</si>
  <si>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</si>
  <si>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</si>
  <si>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</si>
  <si>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</si>
  <si>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</si>
  <si>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</si>
  <si>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</si>
  <si>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</si>
  <si>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</si>
  <si>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</si>
  <si>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</si>
  <si>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</si>
  <si>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</si>
  <si>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</si>
  <si>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</si>
  <si>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</si>
  <si>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</si>
  <si>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</si>
  <si>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</si>
  <si>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</si>
  <si>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</si>
  <si>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</si>
  <si>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</si>
  <si>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</si>
  <si>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</si>
  <si>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</si>
  <si>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</si>
  <si>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</si>
  <si>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</si>
  <si>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</si>
  <si>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</si>
  <si>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</si>
  <si>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</si>
  <si>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</si>
  <si>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</si>
  <si>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</si>
  <si>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</si>
  <si>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</si>
  <si>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</si>
  <si>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</si>
  <si>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</si>
  <si>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</si>
  <si>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</si>
  <si>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</si>
  <si>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</si>
  <si>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</si>
  <si>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</si>
  <si>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</si>
  <si>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</si>
  <si>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</si>
  <si>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</si>
  <si>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</si>
  <si>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</si>
  <si>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</si>
  <si>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</si>
  <si>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</si>
  <si>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</si>
  <si>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</si>
  <si>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</si>
  <si>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</si>
  <si>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</si>
  <si>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</si>
  <si>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</si>
  <si>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</si>
  <si>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</si>
  <si>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</si>
  <si>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</si>
  <si>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</si>
  <si>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</si>
  <si>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</si>
  <si>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</si>
  <si>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</si>
  <si>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</si>
  <si>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</si>
  <si>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</si>
  <si>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</si>
  <si>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</si>
  <si>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</si>
  <si>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</si>
  <si>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</si>
  <si>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</si>
  <si>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</si>
  <si>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</si>
  <si>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</si>
  <si>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</si>
  <si>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</si>
  <si>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</si>
  <si>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</si>
  <si>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</si>
  <si>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</si>
  <si>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</si>
  <si>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</si>
  <si>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</si>
  <si>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</si>
  <si>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</si>
  <si>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</si>
  <si>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</si>
  <si>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</si>
  <si>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</si>
  <si>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</si>
  <si>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</si>
  <si>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</si>
  <si>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</si>
  <si>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</si>
  <si>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</si>
  <si>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</si>
  <si>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</si>
  <si>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</si>
  <si>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</si>
  <si>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</si>
  <si>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</si>
  <si>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</si>
  <si>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</si>
  <si>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</si>
  <si>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</si>
  <si>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</si>
  <si>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</si>
  <si>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</si>
  <si>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</si>
  <si>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</si>
  <si>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</si>
  <si>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</si>
  <si>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</si>
  <si>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</si>
  <si>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</si>
  <si>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</si>
  <si>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</si>
  <si>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</si>
  <si>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</si>
  <si>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</si>
  <si>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</si>
  <si>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</si>
  <si>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</si>
  <si>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</si>
  <si>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</si>
  <si>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</si>
  <si>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</si>
  <si>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</si>
  <si>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</si>
  <si>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</si>
  <si>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</si>
  <si>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</si>
  <si>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</si>
  <si>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</si>
  <si>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</si>
  <si>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</si>
  <si>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</si>
  <si>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</si>
  <si>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</si>
  <si>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</si>
  <si>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</si>
  <si>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</si>
  <si>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</si>
  <si>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</si>
  <si>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</si>
  <si>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</si>
  <si>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</si>
  <si>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</si>
  <si>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</si>
  <si>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</si>
  <si>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</si>
  <si>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</si>
  <si>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</si>
  <si>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</si>
  <si>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</si>
  <si>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</si>
  <si>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</si>
  <si>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</si>
  <si>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</si>
  <si>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</si>
  <si>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</si>
  <si>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</si>
  <si>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</si>
  <si>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</si>
  <si>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</si>
  <si>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</si>
  <si>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</si>
  <si>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</si>
  <si>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</si>
  <si>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</si>
  <si>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</si>
  <si>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</si>
  <si>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</si>
  <si>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</si>
  <si>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</si>
  <si>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</si>
  <si>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</si>
  <si>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</si>
  <si>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</si>
  <si>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</si>
  <si>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</si>
  <si>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</si>
  <si>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</si>
  <si>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</si>
  <si>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</si>
  <si>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</si>
  <si>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</si>
  <si>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</si>
  <si>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</si>
  <si>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</si>
  <si>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</si>
  <si>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</si>
  <si>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</si>
  <si>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</si>
  <si>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</si>
  <si>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</si>
  <si>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</si>
  <si>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</si>
  <si>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</si>
  <si>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</si>
  <si>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</si>
  <si>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</si>
  <si>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</si>
  <si>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</si>
  <si>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</si>
  <si>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</si>
  <si>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</si>
  <si>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</si>
  <si>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</si>
  <si>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</si>
  <si>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</si>
  <si>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</si>
  <si>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</si>
  <si>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</si>
  <si>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</si>
  <si>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</si>
  <si>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</si>
  <si>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</si>
  <si>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</si>
  <si>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</si>
  <si>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</si>
  <si>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</si>
  <si>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</si>
  <si>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</si>
  <si>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</si>
  <si>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</si>
  <si>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</si>
  <si>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</si>
  <si>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</si>
  <si>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</si>
  <si>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</si>
  <si>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</si>
  <si>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</si>
  <si>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</si>
  <si>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</si>
  <si>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</si>
  <si>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</si>
  <si>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</si>
  <si>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</si>
  <si>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</si>
  <si>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</si>
  <si>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</si>
  <si>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</si>
  <si>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</si>
  <si>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</si>
  <si>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</si>
  <si>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</si>
  <si>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</si>
  <si>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</si>
  <si>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</si>
  <si>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</si>
  <si>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</si>
  <si>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</si>
  <si>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</si>
  <si>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</si>
  <si>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</si>
  <si>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</si>
  <si>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</si>
  <si>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</si>
  <si>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</si>
  <si>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</si>
  <si>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</si>
  <si>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</si>
  <si>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</si>
  <si>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</si>
  <si>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</si>
  <si>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</si>
  <si>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</si>
  <si>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</si>
  <si>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</si>
  <si>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</si>
  <si>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</si>
  <si>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</si>
  <si>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</si>
  <si>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</si>
  <si>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</si>
  <si>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</si>
  <si>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</si>
  <si>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</si>
  <si>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</si>
  <si>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</si>
  <si>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</si>
  <si>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</si>
  <si>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</si>
  <si>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</si>
  <si>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</si>
  <si>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</si>
  <si>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</si>
  <si>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</si>
  <si>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</si>
  <si>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</si>
  <si>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</si>
  <si>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</si>
  <si>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</si>
  <si>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</si>
  <si>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</si>
  <si>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</si>
  <si>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</si>
  <si>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</si>
  <si>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</si>
  <si>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</si>
  <si>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</si>
  <si>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</si>
  <si>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</si>
  <si>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</si>
  <si>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</si>
  <si>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</si>
  <si>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</si>
  <si>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</si>
  <si>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</si>
  <si>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</si>
  <si>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</si>
  <si>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</si>
  <si>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</si>
  <si>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</si>
  <si>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</si>
  <si>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</si>
  <si>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</si>
  <si>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</si>
  <si>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</si>
  <si>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</si>
  <si>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</si>
  <si>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</si>
  <si>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</si>
  <si>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</si>
  <si>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</si>
  <si>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</si>
  <si>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</si>
  <si>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</si>
  <si>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</si>
  <si>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</si>
  <si>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</si>
  <si>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</si>
  <si>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</si>
  <si>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</si>
  <si>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</si>
  <si>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</si>
  <si>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</si>
  <si>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</si>
  <si>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</si>
  <si>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</si>
  <si>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</si>
  <si>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</si>
  <si>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</si>
  <si>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</si>
  <si>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</si>
  <si>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</si>
  <si>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</si>
  <si>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</si>
  <si>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</si>
  <si>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</si>
  <si>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</si>
  <si>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</si>
  <si>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</si>
  <si>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</si>
  <si>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</si>
  <si>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</si>
  <si>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</si>
  <si>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</si>
  <si>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</si>
  <si>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</si>
  <si>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</si>
  <si>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</si>
  <si>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</si>
  <si>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</si>
  <si>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</si>
  <si>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</si>
  <si>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</si>
  <si>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</si>
  <si>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</si>
  <si>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</si>
  <si>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</si>
  <si>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</si>
  <si>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</si>
  <si>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</si>
  <si>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</si>
  <si>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</si>
  <si>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</si>
  <si>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</si>
  <si>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</si>
  <si>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</si>
  <si>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</si>
  <si>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</si>
  <si>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</si>
  <si>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</si>
  <si>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</si>
  <si>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</si>
  <si>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</si>
  <si>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</si>
  <si>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</si>
  <si>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</si>
  <si>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</si>
  <si>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</si>
  <si>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</si>
  <si>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</si>
  <si>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</si>
  <si>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</si>
  <si>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</si>
  <si>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</si>
  <si>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</si>
  <si>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</si>
  <si>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</si>
  <si>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</si>
  <si>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</si>
  <si>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</si>
  <si>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</si>
  <si>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</si>
  <si>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</si>
  <si>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</si>
  <si>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</si>
  <si>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</si>
  <si>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</si>
  <si>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</si>
  <si>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</si>
  <si>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</si>
  <si>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</si>
  <si>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</si>
  <si>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</si>
  <si>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</si>
  <si>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</si>
  <si>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</si>
  <si>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</si>
  <si>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</si>
  <si>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</si>
  <si>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</si>
  <si>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</si>
  <si>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</si>
  <si>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</si>
  <si>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</si>
  <si>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</si>
  <si>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</si>
  <si>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</si>
  <si>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</si>
  <si>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</si>
  <si>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</si>
  <si>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</si>
  <si>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</si>
  <si>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</si>
  <si>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</si>
  <si>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</si>
  <si>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</si>
  <si>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</si>
  <si>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</si>
  <si>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</si>
  <si>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</si>
  <si>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</si>
  <si>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</si>
  <si>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</si>
  <si>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</si>
  <si>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</si>
  <si>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</si>
  <si>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</si>
  <si>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</si>
  <si>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</si>
  <si>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</si>
  <si>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</si>
  <si>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</si>
  <si>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</si>
  <si>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</si>
  <si>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</si>
  <si>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</si>
  <si>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</si>
  <si>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</si>
  <si>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</si>
  <si>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</si>
  <si>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</si>
  <si>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</si>
  <si>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</si>
  <si>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</si>
  <si>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</si>
  <si>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</si>
  <si>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</si>
  <si>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</si>
  <si>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</si>
  <si>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</si>
  <si>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</si>
  <si>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</si>
  <si>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</si>
  <si>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</si>
  <si>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</si>
  <si>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</si>
  <si>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</si>
  <si>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</si>
  <si>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</si>
  <si>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</si>
  <si>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</si>
  <si>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</si>
  <si>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</si>
  <si>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</si>
  <si>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</si>
  <si>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</si>
  <si>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</si>
  <si>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</si>
  <si>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</si>
  <si>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</si>
  <si>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</si>
  <si>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</si>
  <si>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</si>
  <si>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</si>
  <si>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</si>
  <si>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</si>
  <si>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</si>
  <si>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</si>
  <si>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</si>
  <si>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</si>
  <si>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</si>
  <si>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</si>
  <si>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</si>
  <si>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</si>
  <si>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</si>
  <si>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</si>
  <si>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</si>
  <si>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</si>
  <si>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</si>
  <si>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</si>
  <si>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</si>
  <si>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</si>
  <si>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</si>
  <si>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</si>
  <si>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</si>
  <si>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</si>
  <si>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</si>
  <si>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</si>
  <si>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</si>
  <si>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</si>
  <si>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</si>
  <si>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</si>
  <si>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</si>
  <si>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</si>
  <si>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</si>
  <si>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</si>
  <si>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</si>
  <si>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</si>
  <si>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</si>
  <si>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</si>
  <si>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</si>
  <si>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</si>
  <si>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</si>
  <si>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</si>
  <si>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</si>
  <si>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</si>
  <si>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</si>
  <si>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</si>
  <si>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</si>
  <si>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</si>
  <si>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</si>
  <si>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</si>
  <si>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</si>
  <si>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</si>
  <si>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</si>
  <si>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</si>
  <si>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</si>
  <si>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</si>
  <si>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</si>
  <si>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</si>
  <si>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</si>
  <si>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</si>
  <si>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</si>
  <si>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</si>
  <si>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</si>
  <si>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</si>
  <si>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</si>
  <si>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</si>
  <si>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</si>
  <si>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</si>
  <si>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</si>
  <si>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</si>
  <si>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</si>
  <si>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</si>
  <si>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</si>
  <si>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</si>
  <si>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</si>
  <si>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</si>
  <si>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</si>
  <si>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</si>
  <si>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</si>
  <si>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</si>
  <si>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</si>
  <si>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</si>
  <si>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</si>
  <si>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</si>
  <si>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</si>
  <si>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</si>
  <si>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</si>
  <si>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</si>
  <si>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</si>
  <si>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</si>
  <si>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</si>
  <si>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</si>
  <si>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</si>
  <si>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</si>
  <si>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</si>
  <si>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</si>
  <si>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</si>
  <si>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</si>
  <si>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</si>
  <si>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</si>
  <si>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</si>
  <si>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</si>
  <si>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</si>
  <si>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</si>
  <si>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</si>
  <si>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</si>
  <si>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</si>
  <si>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</si>
  <si>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</si>
  <si>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</si>
  <si>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</si>
  <si>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</si>
  <si>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</si>
  <si>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</si>
  <si>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</si>
  <si>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</si>
  <si>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</si>
  <si>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</si>
  <si>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</si>
  <si>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</si>
  <si>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</si>
  <si>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</si>
  <si>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</si>
  <si>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</si>
  <si>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</si>
  <si>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</si>
  <si>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</si>
  <si>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</si>
  <si>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</si>
  <si>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</si>
  <si>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</si>
  <si>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</si>
  <si>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</si>
  <si>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</si>
  <si>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</si>
  <si>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</si>
  <si>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</si>
  <si>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</si>
  <si>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</si>
  <si>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</si>
  <si>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</si>
  <si>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</si>
  <si>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</si>
  <si>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</si>
  <si>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</si>
  <si>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</si>
  <si>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</si>
  <si>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</si>
  <si>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</si>
  <si>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</si>
  <si>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</si>
  <si>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</si>
  <si>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</si>
  <si>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</si>
  <si>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</si>
  <si>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</si>
  <si>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</si>
  <si>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</si>
  <si>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</si>
  <si>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</si>
  <si>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</si>
  <si>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</si>
  <si>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</si>
  <si>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</si>
  <si>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</si>
  <si>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</si>
  <si>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</si>
  <si>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</si>
  <si>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</si>
  <si>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</si>
  <si>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</si>
  <si>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</si>
  <si>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</si>
  <si>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</si>
  <si>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</si>
  <si>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</si>
  <si>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</si>
  <si>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</si>
  <si>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</si>
  <si>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</si>
  <si>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</si>
  <si>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</si>
  <si>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</si>
  <si>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</si>
  <si>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</si>
  <si>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</si>
  <si>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</si>
  <si>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</si>
  <si>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</si>
  <si>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</si>
  <si>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</si>
  <si>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</si>
  <si>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</si>
  <si>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</si>
  <si>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</si>
  <si>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</si>
  <si>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</si>
  <si>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</si>
  <si>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</si>
  <si>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</si>
  <si>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</si>
  <si>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</si>
  <si>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</si>
  <si>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</si>
  <si>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</si>
  <si>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</si>
  <si>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</si>
  <si>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</si>
  <si>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</si>
  <si>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</si>
  <si>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</si>
  <si>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</si>
  <si>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</si>
  <si>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</si>
  <si>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</si>
  <si>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</si>
  <si>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</si>
  <si>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</si>
  <si>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</si>
  <si>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</si>
  <si>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</si>
  <si>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</si>
  <si>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</si>
  <si>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</si>
  <si>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</si>
  <si>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</si>
  <si>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</si>
  <si>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</si>
  <si>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</si>
  <si>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</si>
  <si>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</si>
  <si>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</si>
  <si>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</si>
  <si>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</si>
  <si>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</si>
  <si>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</si>
  <si>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</si>
  <si>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</si>
  <si>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</si>
  <si>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</si>
  <si>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</si>
  <si>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</si>
  <si>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</si>
  <si>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</si>
  <si>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</si>
  <si>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</si>
  <si>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</si>
  <si>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</si>
  <si>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</si>
  <si>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</si>
  <si>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</si>
  <si>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</si>
  <si>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</si>
  <si>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</si>
  <si>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</si>
  <si>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</si>
  <si>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</si>
  <si>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</si>
  <si>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</si>
  <si>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</si>
  <si>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</si>
  <si>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</si>
  <si>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</si>
  <si>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</si>
  <si>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</si>
  <si>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</si>
  <si>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</si>
  <si>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</si>
  <si>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</si>
  <si>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</si>
  <si>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</si>
  <si>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</si>
  <si>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</si>
  <si>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</si>
  <si>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</si>
  <si>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</si>
  <si>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</si>
  <si>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</si>
  <si>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</si>
  <si>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</si>
  <si>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</si>
  <si>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</si>
  <si>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</si>
  <si>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</si>
  <si>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</si>
  <si>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</si>
  <si>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</si>
  <si>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</si>
  <si>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</si>
  <si>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</si>
  <si>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</si>
  <si>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</si>
  <si>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</si>
  <si>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</si>
  <si>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</si>
  <si>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</si>
  <si>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</si>
  <si>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</si>
  <si>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</si>
  <si>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</si>
  <si>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</si>
  <si>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</si>
  <si>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</si>
  <si>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</si>
  <si>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</si>
  <si>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</si>
  <si>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</si>
  <si>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</si>
  <si>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</si>
  <si>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</si>
  <si>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</si>
  <si>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</si>
  <si>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</si>
  <si>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</si>
  <si>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</si>
  <si>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</si>
  <si>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</si>
  <si>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</si>
  <si>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</si>
  <si>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</si>
  <si>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</si>
  <si>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</si>
  <si>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</si>
  <si>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</si>
  <si>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</si>
  <si>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</si>
  <si>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</si>
  <si>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</si>
  <si>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</si>
  <si>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</si>
  <si>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</si>
  <si>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</si>
  <si>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</si>
  <si>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</si>
  <si>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</si>
  <si>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</si>
  <si>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</si>
  <si>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</si>
  <si>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</si>
  <si>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</si>
  <si>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</si>
  <si>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</si>
  <si>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</si>
  <si>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</si>
  <si>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</si>
  <si>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</si>
  <si>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</si>
  <si>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</si>
  <si>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</si>
  <si>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</si>
  <si>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</si>
  <si>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</si>
  <si>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</si>
  <si>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</si>
  <si>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</si>
  <si>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</si>
  <si>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</si>
  <si>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</si>
  <si>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</si>
  <si>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</si>
  <si>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</si>
  <si>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</si>
  <si>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</si>
  <si>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</si>
  <si>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</si>
  <si>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</si>
  <si>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</si>
  <si>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</si>
  <si>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</si>
  <si>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</si>
  <si>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</si>
  <si>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</si>
  <si>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</si>
  <si>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</si>
  <si>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</si>
  <si>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</si>
  <si>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</si>
  <si>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</si>
  <si>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</si>
  <si>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</si>
  <si>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</si>
  <si>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</si>
  <si>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</si>
  <si>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</si>
  <si>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</si>
  <si>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</si>
  <si>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</si>
  <si>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</si>
  <si>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</si>
  <si>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</si>
  <si>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</si>
  <si>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</si>
  <si>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</si>
  <si>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</si>
  <si>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</si>
  <si>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</si>
  <si>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</si>
  <si>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</si>
  <si>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</si>
  <si>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</si>
  <si>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</si>
  <si>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</si>
  <si>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</si>
  <si>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</si>
  <si>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</si>
  <si>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</si>
  <si>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</si>
  <si>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</si>
  <si>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</si>
  <si>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</si>
  <si>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</si>
  <si>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</si>
  <si>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</si>
  <si>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</si>
  <si>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</si>
  <si>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</si>
  <si>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</si>
  <si>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</si>
  <si>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</si>
  <si>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</si>
  <si>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</si>
  <si>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</si>
  <si>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</si>
  <si>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</si>
  <si>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</si>
  <si>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</si>
  <si>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</si>
  <si>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</si>
  <si>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</si>
  <si>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</si>
  <si>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</si>
  <si>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</si>
  <si>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</si>
  <si>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</si>
  <si>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</si>
  <si>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</si>
  <si>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</si>
  <si>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</si>
  <si>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</si>
  <si>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</si>
  <si>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</si>
  <si>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</si>
  <si>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</si>
  <si>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</si>
  <si>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</si>
  <si>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</si>
  <si>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</si>
  <si>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</si>
  <si>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</si>
  <si>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</si>
  <si>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</si>
  <si>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</si>
  <si>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</si>
  <si>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</si>
  <si>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</si>
  <si>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</si>
  <si>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</si>
  <si>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</si>
  <si>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</si>
  <si>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</si>
  <si>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</si>
  <si>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</si>
  <si>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</si>
  <si>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</si>
  <si>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</si>
  <si>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</si>
  <si>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</si>
  <si>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</si>
  <si>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</si>
  <si>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</si>
  <si>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</si>
  <si>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</si>
  <si>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</si>
  <si>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</si>
  <si>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</si>
  <si>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</si>
  <si>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</si>
  <si>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</si>
  <si>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</si>
  <si>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</si>
  <si>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</si>
  <si>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</si>
  <si>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</si>
  <si>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</si>
  <si>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</si>
  <si>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</si>
  <si>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</si>
  <si>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</si>
  <si>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</si>
  <si>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</si>
  <si>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</si>
  <si>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</si>
  <si>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</si>
  <si>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</si>
  <si>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</si>
  <si>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</si>
  <si>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</si>
  <si>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</si>
  <si>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</si>
  <si>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</si>
  <si>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</si>
  <si>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</si>
  <si>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</si>
  <si>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</si>
  <si>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</si>
  <si>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</si>
  <si>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</si>
  <si>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</si>
  <si>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</si>
  <si>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</si>
  <si>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</si>
  <si>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</si>
  <si>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</si>
  <si>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</si>
  <si>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</si>
  <si>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</si>
  <si>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</si>
  <si>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</si>
  <si>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</si>
  <si>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</si>
  <si>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</si>
  <si>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</si>
  <si>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</si>
  <si>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</si>
  <si>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</si>
  <si>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</si>
  <si>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</si>
  <si>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</si>
  <si>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</si>
  <si>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</si>
  <si>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</si>
  <si>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</si>
  <si>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</si>
  <si>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</si>
  <si>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</si>
  <si>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</si>
  <si>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</si>
  <si>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</si>
  <si>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</si>
  <si>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</si>
  <si>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</si>
  <si>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</si>
  <si>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</si>
  <si>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</si>
  <si>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</si>
  <si>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</si>
  <si>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</si>
  <si>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</si>
  <si>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</si>
  <si>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</si>
  <si>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</si>
  <si>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</si>
  <si>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</si>
  <si>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</si>
  <si>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</si>
  <si>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</si>
  <si>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</si>
  <si>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</si>
  <si>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</si>
  <si>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</si>
  <si>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</si>
  <si>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</si>
  <si>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</si>
  <si>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</si>
  <si>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</si>
  <si>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</si>
  <si>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</si>
  <si>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</si>
  <si>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</si>
  <si>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</si>
  <si>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</si>
  <si>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</si>
  <si>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</si>
  <si>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</si>
  <si>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</si>
  <si>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</si>
  <si>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</si>
  <si>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</si>
  <si>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</si>
  <si>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</si>
  <si>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</si>
  <si>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</si>
  <si>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</si>
  <si>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</si>
  <si>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</si>
  <si>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</si>
  <si>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</si>
  <si>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</si>
  <si>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</si>
  <si>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</si>
  <si>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</si>
  <si>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</si>
  <si>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</si>
  <si>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</si>
  <si>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</si>
  <si>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</si>
  <si>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</si>
  <si>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</si>
  <si>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</si>
  <si>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</si>
  <si>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</si>
  <si>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</si>
  <si>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</si>
  <si>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</si>
  <si>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</si>
  <si>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</si>
  <si>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</si>
  <si>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</si>
  <si>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</si>
  <si>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</si>
  <si>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</si>
  <si>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</si>
  <si>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</si>
  <si>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</si>
  <si>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</si>
  <si>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</si>
  <si>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</si>
  <si>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</si>
  <si>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</si>
  <si>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</si>
  <si>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</si>
  <si>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</si>
  <si>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</si>
  <si>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</si>
  <si>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</si>
  <si>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</si>
  <si>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</si>
  <si>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</si>
  <si>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</si>
  <si>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</si>
  <si>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</si>
  <si>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</si>
  <si>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</si>
  <si>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</si>
  <si>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</si>
  <si>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</si>
  <si>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</si>
  <si>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</si>
  <si>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</si>
  <si>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</si>
  <si>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</si>
  <si>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</si>
  <si>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</si>
  <si>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</si>
  <si>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</si>
  <si>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</si>
  <si>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</si>
  <si>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</si>
  <si>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</si>
  <si>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</si>
  <si>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</si>
  <si>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</si>
  <si>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</si>
  <si>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</si>
  <si>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</si>
  <si>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</si>
  <si>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</si>
  <si>
    <t>2014/2013</t>
  </si>
  <si>
    <t>order id</t>
  </si>
  <si>
    <t>sales</t>
  </si>
  <si>
    <t>profit</t>
  </si>
  <si>
    <t>quantity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</si>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</sst>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 0.00,\ \K"/>
    <numFmt numFmtId="167" formatCode="&quot;#&quot;\ 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Arial Black"/>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43">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8" xfId="0" applyBorder="1"/>
    <xf numFmtId="165" fontId="0" fillId="0" borderId="7" xfId="0" applyNumberFormat="1" applyBorder="1"/>
    <xf numFmtId="165" fontId="0" fillId="0" borderId="10" xfId="0" applyNumberFormat="1" applyBorder="1"/>
    <xf numFmtId="0" fontId="1" fillId="0" borderId="0" xfId="0" applyFont="1"/>
    <xf numFmtId="166"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6" xfId="0" applyNumberFormat="1" applyBorder="1"/>
    <xf numFmtId="167" fontId="0" fillId="0" borderId="0" xfId="0" applyNumberFormat="1"/>
    <xf numFmtId="10" fontId="0" fillId="0" borderId="0" xfId="1" applyNumberFormat="1" applyFont="1"/>
    <xf numFmtId="0" fontId="0" fillId="0" borderId="11" xfId="0" applyBorder="1"/>
    <xf numFmtId="0" fontId="0" fillId="0" borderId="3" xfId="0" applyBorder="1" applyAlignment="1">
      <alignment horizontal="left"/>
    </xf>
    <xf numFmtId="164" fontId="5" fillId="0" borderId="0" xfId="0" applyNumberFormat="1" applyFont="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2" xfId="0" applyNumberFormat="1" applyBorder="1"/>
    <xf numFmtId="0" fontId="0" fillId="0" borderId="9" xfId="0" applyNumberFormat="1" applyBorder="1"/>
    <xf numFmtId="0" fontId="0" fillId="0" borderId="11" xfId="0" applyNumberFormat="1" applyBorder="1"/>
    <xf numFmtId="0" fontId="0" fillId="0" borderId="12" xfId="0" applyNumberFormat="1" applyBorder="1"/>
    <xf numFmtId="0" fontId="0" fillId="0" borderId="3" xfId="0" applyNumberFormat="1" applyBorder="1"/>
    <xf numFmtId="0" fontId="0" fillId="0" borderId="13" xfId="0" applyNumberFormat="1" applyBorder="1"/>
    <xf numFmtId="0" fontId="0" fillId="0" borderId="14" xfId="0" applyNumberFormat="1" applyBorder="1"/>
    <xf numFmtId="164" fontId="0" fillId="0" borderId="0" xfId="0" applyNumberFormat="1"/>
    <xf numFmtId="166" fontId="0" fillId="0" borderId="4" xfId="0" applyNumberFormat="1" applyBorder="1"/>
    <xf numFmtId="166" fontId="0" fillId="0" borderId="5" xfId="0" applyNumberFormat="1" applyBorder="1"/>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cellXfs>
  <cellStyles count="2">
    <cellStyle name="Normal" xfId="0" builtinId="0"/>
    <cellStyle name="Percent" xfId="1" builtinId="5"/>
  </cellStyles>
  <dxfs count="91">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5" formatCode="\$\ 0.00,\ &quot;K&quot;"/>
    </dxf>
    <dxf>
      <numFmt numFmtId="166" formatCode="\$\ 0.00,\ \K"/>
    </dxf>
    <dxf>
      <numFmt numFmtId="166" formatCode="\$\ 0.00,\ \K"/>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numFmt numFmtId="166" formatCode="\$\ 0.00,\ \K"/>
    </dxf>
    <dxf>
      <numFmt numFmtId="166" formatCode="\$\ 0.00,\ \K"/>
    </dxf>
    <dxf>
      <numFmt numFmtId="165" formatCode="\$\ 0.00,\ &quot;K&quot;"/>
    </dxf>
    <dxf>
      <font>
        <b val="0"/>
        <i/>
        <sz val="11"/>
        <color theme="0"/>
        <name val="Calibri Light"/>
        <family val="2"/>
        <scheme val="none"/>
      </font>
      <fill>
        <patternFill patternType="solid">
          <fgColor auto="1"/>
          <bgColor theme="1" tint="0.24994659260841701"/>
        </patternFill>
      </fill>
      <border diagonalUp="0" diagonalDown="0">
        <left style="thin">
          <color auto="1"/>
        </left>
        <right style="thin">
          <color auto="1"/>
        </right>
        <top style="thin">
          <color auto="1"/>
        </top>
        <bottom style="thin">
          <color auto="1"/>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90"/>
      <tableStyleElement type="firstRowStripe" dxfId="89"/>
      <tableStyleElement type="secondRowStripe" dxfId="88"/>
    </tableStyle>
    <tableStyle name="Slicer Style 1" pivot="0" table="0" count="1" xr9:uid="{A76C3E09-48D2-4281-869E-60AD0AF672AD}">
      <tableStyleElement type="wholeTable" dxfId="8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A97-4094-8709-D63E64DC90F8}"/>
            </c:ext>
          </c:extLst>
        </c:ser>
        <c:dLbls>
          <c:showLegendKey val="0"/>
          <c:showVal val="0"/>
          <c:showCatName val="0"/>
          <c:showSerName val="0"/>
          <c:showPercent val="0"/>
          <c:showBubbleSize val="0"/>
        </c:dLbls>
        <c:gapWidth val="182"/>
        <c:axId val="1012965055"/>
        <c:axId val="1012964575"/>
      </c:barChart>
      <c:catAx>
        <c:axId val="101296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2964575"/>
        <c:crosses val="autoZero"/>
        <c:auto val="1"/>
        <c:lblAlgn val="ctr"/>
        <c:lblOffset val="100"/>
        <c:noMultiLvlLbl val="0"/>
      </c:catAx>
      <c:valAx>
        <c:axId val="101296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296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Analysis.xlsx]Combo Chart!PivotTable6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ln>
                    <a:solidFill>
                      <a:srgbClr val="000000">
                        <a:lumMod val="25000"/>
                        <a:lumOff val="75000"/>
                      </a:srgb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9630661248937"/>
                  <c:h val="0.12925569940471857"/>
                </c:manualLayout>
              </c15:layout>
            </c:ext>
          </c:extLst>
        </c:dLbl>
      </c:pivotFmt>
      <c:pivotFmt>
        <c:idx val="8"/>
        <c:spPr>
          <a:solidFill>
            <a:schemeClr val="accent1"/>
          </a:solidFill>
          <a:ln w="19050">
            <a:solidFill>
              <a:schemeClr val="lt1"/>
            </a:solidFill>
          </a:ln>
          <a:effectLst/>
        </c:spPr>
      </c:pivotFmt>
      <c:pivotFmt>
        <c:idx val="9"/>
        <c:spPr>
          <a:solidFill>
            <a:schemeClr val="accent1">
              <a:tint val="65000"/>
            </a:schemeClr>
          </a:solidFill>
          <a:ln w="19050">
            <a:solidFill>
              <a:schemeClr val="lt1"/>
            </a:solidFill>
          </a:ln>
          <a:effectLst/>
        </c:spPr>
      </c:pivotFmt>
    </c:pivotFmts>
    <c:plotArea>
      <c:layout>
        <c:manualLayout>
          <c:layoutTarget val="inner"/>
          <c:xMode val="edge"/>
          <c:yMode val="edge"/>
          <c:x val="0.31176443641202972"/>
          <c:y val="0.14645605078285351"/>
          <c:w val="0.38633191408744111"/>
          <c:h val="0.68311422526722454"/>
        </c:manualLayout>
      </c:layout>
      <c:doughnutChart>
        <c:varyColors val="1"/>
        <c:ser>
          <c:idx val="0"/>
          <c:order val="0"/>
          <c:tx>
            <c:strRef>
              <c:f>'Combo Chart'!$F$3</c:f>
              <c:strCache>
                <c:ptCount val="1"/>
                <c:pt idx="0">
                  <c:v>Total</c:v>
                </c:pt>
              </c:strCache>
            </c:strRef>
          </c:tx>
          <c:explosion val="1"/>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6E04-4CBE-8547-B5E3ABDE3DD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E04-4CBE-8547-B5E3ABDE3DDC}"/>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6E04-4CBE-8547-B5E3ABDE3DDC}"/>
              </c:ext>
            </c:extLst>
          </c:dPt>
          <c:dLbls>
            <c:dLbl>
              <c:idx val="0"/>
              <c:spPr>
                <a:noFill/>
                <a:ln>
                  <a:noFill/>
                </a:ln>
                <a:effectLst/>
              </c:spPr>
              <c:txPr>
                <a:bodyPr rot="0" spcFirstLastPara="1" vertOverflow="ellipsis" vert="horz" wrap="square" anchor="ctr" anchorCtr="1"/>
                <a:lstStyle/>
                <a:p>
                  <a:pPr>
                    <a:defRPr sz="900" b="0" i="0" u="none" strike="noStrike" kern="1200" baseline="0">
                      <a:ln>
                        <a:solidFill>
                          <a:srgbClr val="000000">
                            <a:lumMod val="25000"/>
                            <a:lumOff val="75000"/>
                          </a:srgb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9630661248937"/>
                      <c:h val="0.12925569940471857"/>
                    </c:manualLayout>
                  </c15:layout>
                </c:ext>
                <c:ext xmlns:c16="http://schemas.microsoft.com/office/drawing/2014/chart" uri="{C3380CC4-5D6E-409C-BE32-E72D297353CC}">
                  <c16:uniqueId val="{00000001-6E04-4CBE-8547-B5E3ABDE3DDC}"/>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'Combo Chart'!$E$4:$E$7</c:f>
              <c:strCache>
                <c:ptCount val="3"/>
                <c:pt idx="0">
                  <c:v>Furniture</c:v>
                </c:pt>
                <c:pt idx="1">
                  <c:v>Office Supplies</c:v>
                </c:pt>
                <c:pt idx="2">
                  <c:v>Technology</c:v>
                </c:pt>
              </c:strCache>
            </c:strRef>
          </c:cat>
          <c:val>
            <c:numRef>
              <c:f>'Combo Chart'!$F$4:$F$7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6E04-4CBE-8547-B5E3ABDE3DDC}"/>
            </c:ext>
          </c:extLst>
        </c:ser>
        <c:dLbls>
          <c:showLegendKey val="0"/>
          <c:showVal val="1"/>
          <c:showCatName val="0"/>
          <c:showSerName val="0"/>
          <c:showPercent val="0"/>
          <c:showBubbleSize val="0"/>
          <c:showLeaderLines val="1"/>
        </c:dLbls>
        <c:firstSliceAng val="0"/>
        <c:holeSize val="57"/>
      </c:doughnutChart>
      <c:spPr>
        <a:noFill/>
        <a:ln>
          <a:noFill/>
        </a:ln>
        <a:effectLst>
          <a:glow rad="127000">
            <a:schemeClr val="tx1">
              <a:lumMod val="65000"/>
              <a:lumOff val="35000"/>
            </a:schemeClr>
          </a:glow>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22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'Combo Chart'!$B$3</c:f>
              <c:strCache>
                <c:ptCount val="1"/>
                <c:pt idx="0">
                  <c:v>Sum of Sales</c:v>
                </c:pt>
              </c:strCache>
            </c:strRef>
          </c:tx>
          <c:spPr>
            <a:solidFill>
              <a:schemeClr val="accent1"/>
            </a:solidFill>
            <a:ln w="25400">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62B6-4455-9389-8FE8858AD6AF}"/>
            </c:ext>
          </c:extLst>
        </c:ser>
        <c:ser>
          <c:idx val="1"/>
          <c:order val="1"/>
          <c:tx>
            <c:strRef>
              <c:f>'Combo Chart'!$C$3</c:f>
              <c:strCache>
                <c:ptCount val="1"/>
                <c:pt idx="0">
                  <c:v>Sum of Profit</c:v>
                </c:pt>
              </c:strCache>
            </c:strRef>
          </c:tx>
          <c:spPr>
            <a:solidFill>
              <a:schemeClr val="accent2"/>
            </a:solidFill>
            <a:ln w="25400">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3-DAB9-41E6-A0D4-C0EA7EC50036}"/>
            </c:ext>
          </c:extLst>
        </c:ser>
        <c:dLbls>
          <c:showLegendKey val="0"/>
          <c:showVal val="0"/>
          <c:showCatName val="0"/>
          <c:showSerName val="0"/>
          <c:showPercent val="0"/>
          <c:showBubbleSize val="0"/>
        </c:dLbls>
        <c:axId val="1156492207"/>
        <c:axId val="1156487407"/>
      </c:areaChart>
      <c:valAx>
        <c:axId val="1156487407"/>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6492207"/>
        <c:crosses val="max"/>
        <c:crossBetween val="between"/>
      </c:valAx>
      <c:catAx>
        <c:axId val="1156492207"/>
        <c:scaling>
          <c:orientation val="minMax"/>
        </c:scaling>
        <c:delete val="1"/>
        <c:axPos val="b"/>
        <c:numFmt formatCode="General" sourceLinked="1"/>
        <c:majorTickMark val="out"/>
        <c:minorTickMark val="none"/>
        <c:tickLblPos val="nextTo"/>
        <c:crossAx val="115648740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Analysis.xlsx]Month wise Sparkline!PivotTable12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85185185185182E-2"/>
          <c:y val="0.14444444444444443"/>
          <c:w val="0.89814814814814814"/>
          <c:h val="0.75555555555555554"/>
        </c:manualLayout>
      </c:layout>
      <c:lineChart>
        <c:grouping val="standard"/>
        <c:varyColors val="0"/>
        <c:ser>
          <c:idx val="0"/>
          <c:order val="0"/>
          <c:tx>
            <c:strRef>
              <c:f>'Month wise Sparkline'!$B$3</c:f>
              <c:strCache>
                <c:ptCount val="1"/>
                <c:pt idx="0">
                  <c:v>Total</c:v>
                </c:pt>
              </c:strCache>
            </c:strRef>
          </c:tx>
          <c:spPr>
            <a:ln w="28575" cap="rnd">
              <a:solidFill>
                <a:schemeClr val="accent1"/>
              </a:solidFill>
              <a:round/>
            </a:ln>
            <a:effectLst/>
          </c:spPr>
          <c:marker>
            <c:symbol val="none"/>
          </c:marker>
          <c:cat>
            <c:strRef>
              <c:f>'Month wise Sparkline'!$A$4:$A$16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Sparkline'!$B$4:$B$16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602-4C33-8885-05478D9EF054}"/>
            </c:ext>
          </c:extLst>
        </c:ser>
        <c:dLbls>
          <c:showLegendKey val="0"/>
          <c:showVal val="0"/>
          <c:showCatName val="0"/>
          <c:showSerName val="0"/>
          <c:showPercent val="0"/>
          <c:showBubbleSize val="0"/>
        </c:dLbls>
        <c:smooth val="0"/>
        <c:axId val="1286035247"/>
        <c:axId val="1286034767"/>
      </c:lineChart>
      <c:catAx>
        <c:axId val="1286035247"/>
        <c:scaling>
          <c:orientation val="minMax"/>
        </c:scaling>
        <c:delete val="1"/>
        <c:axPos val="b"/>
        <c:numFmt formatCode="General" sourceLinked="1"/>
        <c:majorTickMark val="none"/>
        <c:minorTickMark val="none"/>
        <c:tickLblPos val="nextTo"/>
        <c:crossAx val="1286034767"/>
        <c:crosses val="autoZero"/>
        <c:auto val="1"/>
        <c:lblAlgn val="ctr"/>
        <c:lblOffset val="100"/>
        <c:noMultiLvlLbl val="0"/>
      </c:catAx>
      <c:valAx>
        <c:axId val="1286034767"/>
        <c:scaling>
          <c:orientation val="minMax"/>
        </c:scaling>
        <c:delete val="1"/>
        <c:axPos val="l"/>
        <c:numFmt formatCode="\$\ 0.00,\ \K" sourceLinked="1"/>
        <c:majorTickMark val="none"/>
        <c:minorTickMark val="none"/>
        <c:tickLblPos val="nextTo"/>
        <c:crossAx val="128603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Analysis.xlsx]Month wise Sparkline!PivotTable13</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0185185185185185"/>
          <c:w val="0.78744400699912509"/>
          <c:h val="0.89814814814814814"/>
        </c:manualLayout>
      </c:layout>
      <c:lineChart>
        <c:grouping val="standard"/>
        <c:varyColors val="0"/>
        <c:ser>
          <c:idx val="0"/>
          <c:order val="0"/>
          <c:tx>
            <c:strRef>
              <c:f>'Month wise Sparkline'!$K$5</c:f>
              <c:strCache>
                <c:ptCount val="1"/>
                <c:pt idx="0">
                  <c:v>Total</c:v>
                </c:pt>
              </c:strCache>
            </c:strRef>
          </c:tx>
          <c:spPr>
            <a:ln w="28575" cap="rnd">
              <a:solidFill>
                <a:schemeClr val="accent1"/>
              </a:solidFill>
              <a:round/>
            </a:ln>
            <a:effectLst/>
          </c:spPr>
          <c:marker>
            <c:symbol val="none"/>
          </c:marker>
          <c:cat>
            <c:strRef>
              <c:f>'Month wise Sparkline'!$J$6:$J$18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Sparkline'!$K$6:$K$18</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66F-4870-A093-A964F3FAE0AE}"/>
            </c:ext>
          </c:extLst>
        </c:ser>
        <c:dLbls>
          <c:showLegendKey val="0"/>
          <c:showVal val="0"/>
          <c:showCatName val="0"/>
          <c:showSerName val="0"/>
          <c:showPercent val="0"/>
          <c:showBubbleSize val="0"/>
        </c:dLbls>
        <c:smooth val="0"/>
        <c:axId val="1012954431"/>
        <c:axId val="935332959"/>
      </c:lineChart>
      <c:catAx>
        <c:axId val="1012954431"/>
        <c:scaling>
          <c:orientation val="minMax"/>
        </c:scaling>
        <c:delete val="1"/>
        <c:axPos val="b"/>
        <c:numFmt formatCode="General" sourceLinked="1"/>
        <c:majorTickMark val="none"/>
        <c:minorTickMark val="none"/>
        <c:tickLblPos val="nextTo"/>
        <c:crossAx val="935332959"/>
        <c:crosses val="autoZero"/>
        <c:auto val="1"/>
        <c:lblAlgn val="ctr"/>
        <c:lblOffset val="100"/>
        <c:noMultiLvlLbl val="0"/>
      </c:catAx>
      <c:valAx>
        <c:axId val="935332959"/>
        <c:scaling>
          <c:orientation val="minMax"/>
        </c:scaling>
        <c:delete val="1"/>
        <c:axPos val="l"/>
        <c:numFmt formatCode="\$\ 0.00,\ \K" sourceLinked="1"/>
        <c:majorTickMark val="none"/>
        <c:minorTickMark val="none"/>
        <c:tickLblPos val="nextTo"/>
        <c:crossAx val="101295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Analysis.xlsx]Month wise Sparkline!PivotTable14</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Sparkline'!$C$39</c:f>
              <c:strCache>
                <c:ptCount val="1"/>
                <c:pt idx="0">
                  <c:v>Total</c:v>
                </c:pt>
              </c:strCache>
            </c:strRef>
          </c:tx>
          <c:spPr>
            <a:ln w="28575" cap="rnd">
              <a:solidFill>
                <a:schemeClr val="accent1"/>
              </a:solidFill>
              <a:round/>
            </a:ln>
            <a:effectLst/>
          </c:spPr>
          <c:marker>
            <c:symbol val="none"/>
          </c:marker>
          <c:cat>
            <c:strRef>
              <c:f>'Month wise Sparkline'!$B$40:$B$52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Sparkline'!$C$40:$C$52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E8B-47EE-A00D-7B6678DD86CD}"/>
            </c:ext>
          </c:extLst>
        </c:ser>
        <c:dLbls>
          <c:showLegendKey val="0"/>
          <c:showVal val="0"/>
          <c:showCatName val="0"/>
          <c:showSerName val="0"/>
          <c:showPercent val="0"/>
          <c:showBubbleSize val="0"/>
        </c:dLbls>
        <c:smooth val="0"/>
        <c:axId val="934052031"/>
        <c:axId val="1402554431"/>
      </c:lineChart>
      <c:catAx>
        <c:axId val="934052031"/>
        <c:scaling>
          <c:orientation val="minMax"/>
        </c:scaling>
        <c:delete val="1"/>
        <c:axPos val="b"/>
        <c:numFmt formatCode="General" sourceLinked="1"/>
        <c:majorTickMark val="none"/>
        <c:minorTickMark val="none"/>
        <c:tickLblPos val="nextTo"/>
        <c:crossAx val="1402554431"/>
        <c:crosses val="autoZero"/>
        <c:auto val="1"/>
        <c:lblAlgn val="ctr"/>
        <c:lblOffset val="100"/>
        <c:noMultiLvlLbl val="0"/>
      </c:catAx>
      <c:valAx>
        <c:axId val="1402554431"/>
        <c:scaling>
          <c:orientation val="minMax"/>
        </c:scaling>
        <c:delete val="1"/>
        <c:axPos val="l"/>
        <c:numFmt formatCode="General" sourceLinked="1"/>
        <c:majorTickMark val="none"/>
        <c:minorTickMark val="none"/>
        <c:tickLblPos val="nextTo"/>
        <c:crossAx val="93405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Analysis.xlsx]Month wise Sparkline!PivotTable15</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Sparkline'!$F$39</c:f>
              <c:strCache>
                <c:ptCount val="1"/>
                <c:pt idx="0">
                  <c:v>Total</c:v>
                </c:pt>
              </c:strCache>
            </c:strRef>
          </c:tx>
          <c:spPr>
            <a:ln w="28575" cap="rnd">
              <a:solidFill>
                <a:schemeClr val="accent1"/>
              </a:solidFill>
              <a:round/>
            </a:ln>
            <a:effectLst/>
          </c:spPr>
          <c:marker>
            <c:symbol val="none"/>
          </c:marker>
          <c:cat>
            <c:strRef>
              <c:f>'Month wise Sparkline'!$E$40:$E$52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Sparkline'!$F$40:$F$52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304-4C7C-8296-3FE4034E67FC}"/>
            </c:ext>
          </c:extLst>
        </c:ser>
        <c:dLbls>
          <c:showLegendKey val="0"/>
          <c:showVal val="0"/>
          <c:showCatName val="0"/>
          <c:showSerName val="0"/>
          <c:showPercent val="0"/>
          <c:showBubbleSize val="0"/>
        </c:dLbls>
        <c:smooth val="0"/>
        <c:axId val="1012960463"/>
        <c:axId val="1012960943"/>
      </c:lineChart>
      <c:catAx>
        <c:axId val="1012960463"/>
        <c:scaling>
          <c:orientation val="minMax"/>
        </c:scaling>
        <c:delete val="1"/>
        <c:axPos val="b"/>
        <c:numFmt formatCode="General" sourceLinked="1"/>
        <c:majorTickMark val="none"/>
        <c:minorTickMark val="none"/>
        <c:tickLblPos val="nextTo"/>
        <c:crossAx val="1012960943"/>
        <c:crosses val="autoZero"/>
        <c:auto val="1"/>
        <c:lblAlgn val="ctr"/>
        <c:lblOffset val="100"/>
        <c:noMultiLvlLbl val="0"/>
      </c:catAx>
      <c:valAx>
        <c:axId val="1012960943"/>
        <c:scaling>
          <c:orientation val="minMax"/>
        </c:scaling>
        <c:delete val="1"/>
        <c:axPos val="l"/>
        <c:numFmt formatCode="General" sourceLinked="1"/>
        <c:majorTickMark val="none"/>
        <c:minorTickMark val="none"/>
        <c:tickLblPos val="nextTo"/>
        <c:crossAx val="101296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Analysis.xlsx]Month wise Sparkline!PivotTable16</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Sparkline'!$J$39</c:f>
              <c:strCache>
                <c:ptCount val="1"/>
                <c:pt idx="0">
                  <c:v>Total</c:v>
                </c:pt>
              </c:strCache>
            </c:strRef>
          </c:tx>
          <c:spPr>
            <a:ln w="28575" cap="rnd">
              <a:solidFill>
                <a:schemeClr val="accent1"/>
              </a:solidFill>
              <a:round/>
            </a:ln>
            <a:effectLst/>
          </c:spPr>
          <c:marker>
            <c:symbol val="none"/>
          </c:marker>
          <c:cat>
            <c:strRef>
              <c:f>'Month wise Sparkline'!$I$40:$I$52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Sparkline'!$J$40:$J$52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072-466A-AFCF-B588339E59AA}"/>
            </c:ext>
          </c:extLst>
        </c:ser>
        <c:dLbls>
          <c:showLegendKey val="0"/>
          <c:showVal val="0"/>
          <c:showCatName val="0"/>
          <c:showSerName val="0"/>
          <c:showPercent val="0"/>
          <c:showBubbleSize val="0"/>
        </c:dLbls>
        <c:smooth val="0"/>
        <c:axId val="1334258015"/>
        <c:axId val="1334263775"/>
      </c:lineChart>
      <c:catAx>
        <c:axId val="1334258015"/>
        <c:scaling>
          <c:orientation val="minMax"/>
        </c:scaling>
        <c:delete val="1"/>
        <c:axPos val="b"/>
        <c:numFmt formatCode="General" sourceLinked="1"/>
        <c:majorTickMark val="none"/>
        <c:minorTickMark val="none"/>
        <c:tickLblPos val="nextTo"/>
        <c:crossAx val="1334263775"/>
        <c:crosses val="autoZero"/>
        <c:auto val="1"/>
        <c:lblAlgn val="ctr"/>
        <c:lblOffset val="100"/>
        <c:noMultiLvlLbl val="0"/>
      </c:catAx>
      <c:valAx>
        <c:axId val="1334263775"/>
        <c:scaling>
          <c:orientation val="minMax"/>
        </c:scaling>
        <c:delete val="1"/>
        <c:axPos val="l"/>
        <c:numFmt formatCode="General" sourceLinked="1"/>
        <c:majorTickMark val="none"/>
        <c:minorTickMark val="none"/>
        <c:tickLblPos val="nextTo"/>
        <c:crossAx val="133425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F41016B9-D54A-4CB8-B5B2-272CFFD5FA8F}">
          <cx:dataId val="0"/>
          <cx:layoutPr>
            <cx:geography cultureLanguage="en-US" cultureRegion="IN" attribution="Powered by Bing">
              <cx:geoCache provider="{E9337A44-BEBE-4D9F-B70C-5C5E7DAFC167}">
                <cx:binary>7H1pb9zGEu1fMfz5UWEv7OXi5gJpcjZJI2v19oUYSwr35tLcf/2rsUayxIxjXUQXDwO8SYDA5vSw
2YdVdepUdefft/2/btP7TfWuz1Jt/nXb//4+rOviX7/9Zm7D+2xjjrLotspN/md9dJtnv+V//hnd
3v92V226SAe/YRvR327DTVXf9+//82/4teA+P81vN3WU64vmvhou702T1uZvru299G5zl0Xai0xd
Rbc1+v39Vb2p79+/u9d1VA/XQ3H/+/sXX3n/7rf//Pu3n05g700e5rb30l/uv95E+pf3f3n7vzz0
uxTWpW7uYO7UOSKUMeoQR37/8Pfv0lwHu8sWk0cYMURtTh+u08dnP9tkMP6X0/n+VJu7u+reGHiY
7/99GvZi5eBvZ+/f3eaNrrdwBYDc7+9vdFTf3737vurm/bvI5O7DF9x8O/2bq33r/RcAYAX+h5D8
kW6+bbLN48L87KV4PSgEH3HABGM8QUOwI0FtQrCNH9CQjzd9QOMVM9mPx9PACSJ/nB4kIm6e5tXm
Ln9cnTeARBxJKRzHptj+/kEv7QTZzpFDuSCMPN70AZLXTGU/Jj9GTkBxPxwkKOf3WpshbTc6ekNb
ofaRkIxJ8QCLbU+A4fxIECEk5/aDyYiX+Lx2Vvsxejl6gtP5HweJ0zoyJm+q6HGd3sR4COOOsCl6
QAm/NB6JjyjnhCOMHjByHu+9CzKvmNF+fH48ywSb9WHa0B9VNOb6Dc2H0CMsCcYC7eL7JOIghI62
9EAyhz36vQfus4s4v57QfmSenmQCzB9fD9JoPkZVEL2pYyP8yEFYSLCcJ8f1nJlxcbT1eo60d9cn
gec1M9oPzY+RE2w+HqZD+6NKNtpsgD7+PWv/LwgahaADi0/QjjVDUHmOzdahEYkcB3ze98/Eob1m
Rvux+TFygs0flwdpN+4mjf7Mq7e2HOxAUiORfFj9CSVASB4xxDFHdBdvHt+MHWV71Zz24/P8eSYI
uYdpPR+q+yDXjyv0z8kAJUeSCCYYYU85zHPbQdg+ArsBQk0hFj2PNb+eyX5MHsdN8PhwoBaTa31/
W0e3Tf24PG8ACjpyuIMcQpy9JsMhIyUCWAKeeDL3dbPZD8yLwRN03OuD9GdXeVOH77xNktdvyNIo
hXgCKozDd7F+ytJs+wgTm0rEJvrMa+ezH6CXoycIXXkHidCjlvcu//MdpNhN9u0t01ECOoENOgAi
AMRztwZ5qI0YlowAc9h+JkD9t9PaD9j+X5kA57mHCdx9uuk21f3beT0ij2xbcIYfxU+Q015g5hxR
CFSUoB1mE+fnvWJGP8HpaeQUm9lBYrPeVEO60XdviA0YkoM5IDPBhB1xG0HOKncJ6yTtec1M9mPy
Y+QEk/VhOro5aKDR3RtGISyOHOk4iJIHjjCV2gRkPYITisXuCxNoXjGh/cg8DZwAMz9Mdfosr/4X
HIEfUcqIDaHnIcBMDAekN/BmW61nl/TA9efs+rWz2g/Ry9ETnM4O04DO7rt3X/IqeVynN6DZGHIf
iem2gvP9AxYyCTgMrjhA9R4wZI/3fshMXzOjn+Dz9CxTbL4cZMBZ3OcguL2hc4OaG6OQ4QCH3psB
CQLmRQmn9k7SmTi3V0xoPzJPAyfALA5TLljdbcI3rLtB5gOE2eb4UaqZKG0I0SPmSMJBCX1pK7+c
yH44dsMmYKwOw4Pd/m3x/Ln6+eKb32vo/4X6KY8cmzgcrGGvF5NAq9G2EvpI0ehLZCY1/Z9Paz9C
k+EvnuQwGgZWaRrpPDKPy/IGgcU+QmAisOi7wDEJ/kIeIQqSmyN2gvUk+L9mRvvR+DFyajKHSc6u
7/s3rRQgIF1EUIH2hxWwFQJsAMrTu46OSXn6l9PZj8pu2ASS688HGetX+i7avGnRUx5BbUBS8Vie
mdAwaLMBqROktkeaNg0tv57QflienmQCzOrsMIHJuzdkYBQfQZcZg7hC94cVAmHHthmyd9cn5Hj1
i9n8BJLvo6Z4HCb3ekjC3E2VQ3x5Q2QI9DYR4FgO2fXQTORnDtFFOFDUYQ89AvYEmdfPaz9G0/ET
tM7cg7Sek7cuSguQXyjEEWh1+v5BL5NLKYBKAzED6vaQXE7Ka7+ez350HsdNUDm5OkxUgI42t8nw
dtxs28iBORbM+RHinyf9woFow6H/Ce1ks0m0OXnFjH6CzNPIKTaHmfRfhtD0+25l3lZpptDhhAWW
zk7kl5MUk0NtFAlhb7ugvn+ALTzkLA+izGtntR+jl6MnOF2uDtKGzu7bzVsKz1CnIQ6j0KT+o4fz
uQUhxEAEgADEAabtBzzfc4R+PZ/92DyOm6By9vEgUTnNm8i8MZG2jyR0atiM/dCUnwMjEfRJIQHt
hTvgJkrAq6a0H5tnQyfwnB4meft4X2W5rh/f3DfQBCjwaQfDP5P0Bpo5GMNMMrGrFEwCzitmsh+T
p4ETRD5eH6TBrDfGbG7DxtzXtXlDXPARNJ+Bksx38X7C0yDeMBsENnBnjzd9CDSvns9+dCbDJxit
D9Nq1tFtGAWbt+xPg95OwEZCD8dDuJ/QAaBrAJwEdWB3fZLsvGZGPwHo6Vmm2BwmDVhH0Klm3rYR
isF2NQkV6Mf9HhPbkfQISSg/Q5VzYjuvmcvPYHl6jCkuhynbbDdFbP8tiuhxkf55tNnuWcPQTPMk
MMuX2Sco0LCFAMP+qV3p8y9m86pJ/QyiZ4OnIB1mHroGLvCmoieFBjRo70QSSpjfPxNWgGxAiMKW
A7ZtXXtOn18xlZ/A8vgMU0gOkw+c3X+rNibZPK7OPzcaSD1BGkCE851wNt0YJY+AXm9LA/v3Ebxm
Rvuh+TFygs3Z7CC52rYzYrnJChNGb9khCM3qTEA7hnzsi54YzVYbAPCwtHdbDSZh59XT+hlKL55q
CtXyIKH6NOSwpT54QyuCrhopIaP5yW4csCDYUYBAP7B3aejjvR949SsmtB+ep4ETYD59OUhgrmGD
LuzSv79/XJ5/7uCgciAouC97J8zYEwcHlTZCCSAH3OH7B/jc89DzqintB+fZ0Ak814dJ27a+5Pi+
MvfD4xr9c3xg9zS0C9rSIbvy9AQfDt01QOngeI2HXGjatf66Oe0H6PnYCUJnxwdpQNsnWt/30e0b
NkDBBl2KgSEguqMIkwiEbHaEbFByoPHz8b340Sz469n8HJvHsVNs1geJzYcwekNUwG4obO8EMr1f
kYZWaLhCoBn6R4vUc7/2q9nsR+Vh1ASPD4fJAj4kKTQKvumpKVClFgR6oHdb2Kbt6RJYABiKbT9u
ooIM9QUmr5jRT3B5GjnF5uQgbeVTZG5zbaK3VdWgHxDiDNsZzF/lAQ5tUA60cj5lp8/BedWU9qPz
bOgEnk+rg4TnYVfe/6DNA3bm2tC0iR971SahRmyPWoH+ZzgT4oENTCSc189rP1DT8RO0rtyDROum
3oSPjuafE7ZtKRRqB5By7rzchLB9P6+DQ8UNswk6v5rHfkweRk2QuDlM/ebTBtQBHdRvupsddt0g
BM3Q4ic7c7/vZoedBY9n30xI2uvmtB+b52MnCH364yBt5dO9qd/9OH7kIQC8gdHAUSkUA0awb/D7
Z9K/Bo6NAcUGDr3LgsDxvQg+r53WT3B6OXwK1cf/N1D9/EC8p/MCvU29mX0/6HDfEYp7r35fATh7
cXJxt5x7oXxY6dXd7+8JsbfnC8ABig+bEbY/8gKIZzn9X0bdb0z9+3tLQPUUJDnodoftCfBjHSw+
/LW0j+CwFgJ+Exp7v59k8P6d3u7Dg7tC8wiorAyEiq2RIgccp9lu44dLFPobtudUcDj7DXIsQZ8O
lzzP0wHOxXhaq92f3+kmO88jXRs4W5HDe1Q8fG/7eA7sLwKdCkEMRd95kIDSYnG7uQSnBF9H/4cP
FbHCztErq00MKhYt94O4nflW12FVZxB6FWIcd6c1HgY3M+XgIdOTBQ98viwzGinf8U02g3cdnZmS
sus+sZMZi2ztBQEzjttVZJYFrP+c9X1ZegNxyEYGGq1wYaduI53OLcOAzrjP7xpd1KuWmGDhwAw9
JpLSRX4SuuNYN4uhtW3FJaG5GmVv5k5YZm6qRZKqeMg/06IUG12ZbNX0wTi3IzZvDOeeXbe228ZR
8AFVvljqIUqvcUjaSLWG1oECMSj/HKKmXODWGo9Nm8rQCyCaffMFL0LVZ0VaqqwKgnVeDfVNEtfi
tI9H+7LpKuzplF+0DZJrOyalJ7Ig+JqGJlSSJO1y5E3rJVHpKz+2q0XFfb3sIuomFRku8iLnq0pj
PWdWMqixadEHzeVxoBPPyfvk3BK+pbiPE4WGTszSwOSqSUrnqrKJnnUltV17pPRUxr1ZNWa0lr41
omOahNZxanQxS3A5uqEVj56J7XxdspCHs1JYVqy6rrlGUUFnGDn8NPAzZ0ELlM1xSRz4VTNeFC02
ax5ZvkoafM36rL8dkobNTBeHyueJuRgTH35oYOmcNXnvWUU/XNIo5t8av3cLPXy1s8gsUEHiZdMG
eAF02//Yiiifx7HP7kTEkmHdDDheB06WqFQUfej2fZ3NRJa2XhQKsTSsquYlw5E3wCbsGRyIiFUg
6lRVQyW/iUp3fwbdIOejrXvhln6mZ9uc7IIOnUlPh7i4CRsU34g+HzYWdHITpUfHXlt50p4Iy8Yq
z2wAOZJhMSsCYRTDvvDCMRHHvs30B4LafJ126CbsraJWFqHlUjR5ctHnpXUsNGk/4KySJ7SMWK+K
lMaVGyEr48vGaqJhXplkbJVsaJK4Y9N3xywa57HGrVRjX5F5SAvhYlQGoSpznC2HRsSuHqUTKEwb
W7spbjKPdGOLvbgMuGdQFqkej9m5ZTlL6ZSJChtdriuGN3lacv+0JGkfnhQo/cSiil9mubPwwUtZ
KxM11MeLtCZxwlUrOy1vRzqU0Szwh/HD2Pbm3DRYZLdSE388pbpRWtTNjVP05LwSTVg1szTh19Q3
8UxWDZoFqZbHXc5xpqRv0sErQlZcFr2VxZ0bDW2wLChPqhucdjTpPcdOdB16mvGcH2vjCGN5mRNj
+wM4Slj3rC3Guc9izapZHvj2lzEsu9q1Cys4Kwee8U+2I3BZzYwzoAvdy8a/i/3SuE40SgWZngoR
tejMbvIreHOdRAmZNZ2SFUWJ27dpVCi7lvE3bvmDtRS6tfOVk6edpXLRNInXNlUSKL8PG7rugkx+
zIbC2SQITgpUuT2gYIXC2m6VLrv+XNec3g2U1MkC+31bLPlQcu21ViQTVSPflzPtJHDLMQ0qprLe
RtckGPPMTUwaxMruimgBvg/uWCe+nyosTRZ6WRDFRLWR1PkHLgacM3doypDUJ0naObaX562lAt7z
YGaHmn3oW9bPHdrBH+20jVXlwBq7DPnDddoJfFIxy1QqyavSdsdMdosYjnZZa0nLVRJJsPve8T0n
SWnt4obwRYNwuNC8FYs8rJJzjdPTMZCIqwo5+WkfOuGJXxR8nnc1DVW63YGvdBsVpdfoBqk6ZvhY
8GrhWDre2moM/itg0awKcmLNbR7ZVzwt4hnDZkQu6RxLMUvrMx42+aVoOTurWdl+cWIfDwoTeTIQ
QVRaVshLehos6qoejRrHJrVVZsbhthzKbxCjqjMoJLN5x33LjdrIFgrbpX0VjMif93YsbhwamAtK
LR+Cg05XacDNh7wW1jy1Bvu41bZ/O2LmnA8+8gxnwQpcp7/M4Kc+JxxFnsmk+NKiss9V7eNiGTtl
f8JHPq6pg4UKyj7xim6Iv4aYoGOnzNszGvTz2tJU9bU9xm5NQlSouCV0Fg/+eM5kHM/CRC5Mqoub
kef1amBts0CVHhdOmzmlilHXuaOxWrdL8/ADnIrsxF7VY3ESEXDxEo4S8YqKaNXB/a96SR2FURSq
APvheTEEnduOYTKjsQwWDB5gXpikTRXqaAiucaSfCSkriIWOLDatwPUa8RHdtw3O5049klmCfLRk
piSfrB7uh2UeeAUywTyGdo5Zpev0LLG78mMDdrhuqro636qUp4Ij7Y6hjk+TsI8WJQnbsyR3RtfB
KVumY/u1FDQ6HWgYfvLzxj7zfSThRwwDJpCNqWpEbrt5Ruwz04dZ7UZg+edOzPuFxKzaCK7d0rDE
I/1YX1TG6TNFM8FWmTTyImHheILiJP/WmaBURZ/Zs2TI7VVoB5/8SjMX6cwG8sC5sqyBzCKcVELZ
yPrca9+e0Soo1k4U2SfEMlG6jf6l11uk8CgKaax6VN9YuKmF15jAGEV5P5NWlyvT9ky6pWNzd5Ri
iJQOcO2WmcCcKTthKIBfszsxEgFGXbW1l/uRs8G9AE5Bw3hU3I7BE1RVIjOwKjaE/IpUsQgg5AVZ
FITXhg1FdPH8FOoXzPA2L4YKvrc7efzpj/+5zjP49/ux1D/+cst7f/wJOskeTjz/22/B/vGt3m+m
X9ry+6ff+nEA9pZTP52GPWHpL88h/28uvo7fgx0S0Ct+zu//WkDZ8ubdsB3BB9IAp/aAygs7kqDx
mG43G+1I/raFxd5KjBTOKZMc+o1+kHzofoH2F+DxGG33WlDocXkk+QgkFTg5S5CtnI8hc/hvSL4D
P/Sc44O8CbeHfbYUDI9Jh9ovOX4Z03TsArDECgMj2dCcOkZpymuIk6G0tFSkq7p4WEYkN5m1ynFY
OJUrHa6XeRfZC4gfw11FgiZzLbtw3D4e2vGkhyh+X1Yp9yLGWTWWS10HLDFMQZga6JVlwlE0gQJX
ggtzl3Jdwas/BII7s2Qc41B+sCOrBvacA/Mls4LVVTFcEV35tcu6tra/pKRLI2DGFGzNrcLc1tlx
JKzO7QW3FAb/OIyJCkYn6cNT1uqyEFch5mPexe5WeMczlNF6rFSsi8xcG8is0ExA+EvtT1HJ67FZ
6AKcXuYaO9P2SYSipJmNdnkbQsic87IYzsFfaTDmoYthKBus8WuhIYZBTerHsfv/3wCf/z8LHqWM
75YEJ17+rQH+pWXz2ajHBFvCNjOwJMehksB5c8/sDyoseHtaA5yZBZvMIJGGe+2SbAq6JWTksLnT
AQ6x1WKe7A96bGDTOmxKg/1P0D24zdofBYAXSIKqsPvz8yQboW2r50sLRHAaBAZFDk6JQmDQEwsk
EOGzmsILpm0rD8vGhdqq5fVI+8uoRj0kakAiczWQtqjmEGbAGlhRk/u+T7lR2RhpVTSDWfeDT2Wu
ShKPn/oxpfQjkilJvM6gb4HAwU3WN9yNAuZ8aimt16Ud1OdjJ4HxRHkMKUUeWnwddHDRBdIoi4UV
h8myqmN9wuN+XGa9c5FWNflmddQfTmxT9kJRhuvTNpZU35DEb/ipGcvRdpuUdc026JLmLh6HSmls
etdnua1kXMzHwXTemJjBI5CuuiEnzZcudrqwV02bWeuERM6oyirjxTwBbK8CP82YS7DOk1mR+tEN
CodSBWGnR7eK4patwAWbO17l5RWjDV4ZXocL3Md3aSmHWcSjCMy4jGLVthgvYhxdDwlJzlnM/XgJ
XyHrgcd+5tU9iZa1JnWlKtjhM6uRtekT2ithx1m3qgy33FFLMisllr3birD1xpCXzgwckblEduqs
W+n0M1Q3HK0aKcv8pB4htx0zwa8K7vjXVT1gsQJPRiwvNoWTnqSGmtLllR9/brsqnFkEczdhQEDK
qmhV2fT6mMk8PakLDmvZZF2kMDO+rZJh6E7qpg6EawVFOOMRGy9LHVBwzX6QVcsEMcg3qqFTuO6W
Q9yN2oPEoQ1d6pfxXAy+v6R5hj8XIxkyBWRyvJYpT6mqg45HS2rZIgURVDT6Btwz7OacNZri3pp1
dSqNWeAmHmyzCgNHZyqLUydCm8CMVQDIpUg5TipnmaEuLgt6Njp+N+ttX8+YBJknasdLEfpsJkOa
ukmy9c2RUwWK5iDfhEzWqmpqI1Q6WiRSxsHdLB391q16USht8eukdyBJxKugqdbOIGI1dkCTovyM
lmPpNk4CGUzmH/NEzzXEnxvLCi96ss1X4DbzYOxrlbXDF2R345zzyJ/77XBlp7FZlVUYzkZWxqdl
ZtmrwqHJvPZLfAxRsVYgiJmZscJYZbSPjmmT5vNO5NGJlQ7jyi7BNDFL8Y0c8FddC+qWKOAqDmvL
pXXcznPN6/oYTjiNIfPuvlV5lR5XEQ1OSsYbbxyBk0LAW+SWdA0tmjkdC1gfq/SizNJuUFrSUgWK
QzcIw3tnLD/zHsWQZueFYqU9KkmrRLg2FZ0nmyE41U6vlYmGYlHG41UdWUahPEKqxY7v0ipG5zD7
+CR2BquCFLcuVoiQ5r5Ii8ETIYHFAWNblgUoVryAlC4Y62VelivdOVegKVwmIjqFXGoBib/txni8
jli9yG0jj3nQXRoZrfSYYU/YwyyIYfUDFrqipTemLBdi6NcxtnolnaafV0Vaz1ofsrjApx8ZGSPV
6cx4KEvvU2pXCuuOeXEaNpDF67UoEXJlzYwqawecYCTWtMggqoOkqGzY76VgNyW9sJtQz7K+0i6X
bQfvVmGQBjzYApvMuFYom6Wo0tuRAy8vsS2PGbjL46Yivup9Ep+FsgalSpDQA6tAF0FYXrSxmVkC
HgoOwT/rBY036dabJY3PCyViY50UBaaXES7ZcV5A2g2AVfOiL+QXXoafbcu0KsX9n2GdoSXkm41r
ojJVDInBdSxfHjdDRGYG3PpFTboCuAyTqyTmlz6rLrYcaA5uQpzksdVx1ySs/gR+pfEw6LStKkgd
n8W4ad2yTuqFDUDN7bxszpzACS9J38t11duXY2XVHo2zLybA2I1l82Hos7kuS9A244KrUZtLwzR4
lxCEvcaO5zFJCEwvp5uQRmcJCSE6lL7bJ0guori+TnXC5jgb/asu6daFVVYuZETxDbfiGyeQkUqt
dmNG+ZkFeIUbh8F73BTzLE17FeJubrpqlbMYMrnYh1Us6RlGQbnoRHWrncGZOdVolnaNrwvQGeEF
TnKQhsK0PXHKzj4LEblsZHGamvAjS/CocDrO7JwOCjztjFnyK5WdcQl13GTrSwtLnAtDFiaK+8se
oMtU0QalC25UfE38AH1OHcG8inAwNYv6CvN2zYd21pbJMVQ267nTllsZJRaqbIuodH2Zh24ypGKR
9s24CvN6WRfxcRv5yaJO7cgNpFWoqLXmEMxSd/QlV6KjkNHltKG31AK8VJ1b4mwYbXoRZtRSI6/K
ddpEljt0bT4rYif8VvSMuh1uTvuohJjQpTeItkvt52vZjhBYYylnuKqv2sGclRHPbtteLyHt/Bzz
JJ218DysT/LEhWN8o5N2ICtUZWhOQ19gN3Cc8ax3aNoqxy8LrxlDdOJETjAfLDIo0wTkCyTmxSWx
UaKVVdWQ/YsEPFObEX0eWK1JVF6FzK0hrhVRp5dDDtIE1IOLuW6K5hQH2ncjIP9L2dhQKCDWTWh1
2/DcBV7OpLKEc9ZBs/lHS6f6gx0Ube/RIaVBpIYxbi51bImVBAH1uG/JDe3t4ptVtVawBJW3SeYO
74hRJEVdpSjNh3YJcRbP2lreZlZ7jkIeuTXt6kvj6PNOW5ZbJtZFNoTNh6SPPpmKVPOmZ/lxObJP
wtD0uo+SY2yheobg8Tys0/IruFe67NDgb+IRVbPO8asV6S08i/M2XLCURUqIInGzhMLDmvaLDAIz
07aw1kHbJR8LWYP82BrxJ2ucwGucAisnJOkmF3y44p0F6VIjvpDEKdxMZPwj52PkWT6zXczD+FoH
2lZ9Z5uF5GmmCOlzD4QCMCIALFakJ8m8FBE4ZAnTC6D8Mcviu6JKvg22xS+l1O0nYtqZLZvwLLUT
xxtaCNk8BrHfFVFFobhSVFQVdpWemHHMl3HTUOAIOlgjnC5BmExcy+HFrGkkyHMZLkGZFmFzYZVE
QIGDlZ+sUS7zeuivWxPQOZKRjFw5JtGpruu7MhG34J3TeSmZ9JrKb26iGJ0wTeSikNXgOZ0VzfyC
QYCIJPNqTFo3hAZQ7Vp5jM80IZGbY6c8jZEZFfwf1YbTjHZy2eWo93hY3qZBhtymTyN0XhQtugIH
afoZaUgqFKu7MF1QKHfNaUYTCF7G0l9KqCKdBGxw5ilwwY821KgGNxep6JVFB3KVhQR906nDvtFI
gzA/1oFUflgqC6VAGBpYcyzBWY6OAHqctce8GS0VNbanCf7gQ6JCwG511fjHoUy9DJiHG4qoDUI3
81HWhSdV0/F5krXBlbSAiKI1EC030+3HSo4rhru73GdsURZ89LK66GeNH7CVr3MMVQNHguhqLwC1
YyemtZJRW3hpnoMsRZuvbb3VcccCpPvCJ56T5r6qthK5leTLkOpCDT4UMgqB0iWpMVVhFbfH2u5m
fkXO4jAmNxFl1SItGEiMYZafxHUIijWXV8MYztO2rC6rsKULG31r0hAIU+znszjzb1BQZSDTYs+3
KPFYWBSecSol2tg/rtigZ7xMl6OG9y6regPKPEZubunCjWjribQvwZ1EjoJTw1plylaJMQm/drI+
ZUDw57aAJc5kcdPnOp9Br2OhnCg76Vg0eDESmQepSgyvh0VBKOMFxMQ0X+U5vZRdRhcsILepbm5A
HHM+WGy8qDPIU3DtDPO+09Stitor6BAqAtLH2qr6dl6NFv6YdpVRdZplN31tMhdjKO/0g0VBlq0s
RfLUjUPHShSO8/w0ycabrCz6eW6A00Wg7N0lIFqjno8XYwRveZ8yNdg0U6wX/g1H6WkJhYazisra
bUr9J5Bfo5LQzFA85lC4SzBA2n7ooZ44H+Hg8JuKxpGX0iaYl1TLGaVAdnApHDVYcbpOAnAuQ5dk
c2k75RkT/jfbVIEnk54twi7pL6CGYs2lYcgdUg6sBxUgwhTxme6H5gzbuZvl5VZtrqCoRO3hDMfy
2IIDXNyR5cTlbdtCAZZ3p4LwuxzyjRRZX7AYN0HBFhyZ5hTSXNDs42TepePKF0k7Gy1rkYZ/WqJs
oJRs7FNk4mJZJtV5GZET3YfgHsNSuA3I7POigPS2xRVZkLpd4NxBisTxCZwwCwE0to/tBFR8HhJF
onHT8+bWb4JvOdTyPJGTi6Ze8//L3Jc154lra/8inUIMAm7hHTzbseOcjm9UcScNCIEGBAL9+vMQ
Z5/d8d5fUvviqzp90a54eAEhLa31DEuKP6sluArlVPNCSLzUcyovXRdC3ST5DUDZPwqtDrYs1bnH
5ljFTaEBPseiImNEb9JUfxAe2RkBZVq7OUxd1RdNdNdz5ZGekYcZ5ERR9cMasCUIjsfFTmCqiOj2
tBXFdGkxg182235LevBKCfdb1SYxKBifSrdUbTZ8lkoM6th1dLjDlpWGalWJRIKnbH6IWzt+8C52
FwtZTR0J1p9FRxpb69hGba16pz/Hnnb16pcMRY42z34u5OWytMslsur+sszb8ZyWY3rSW2iufTSz
kx3nj5sNDWjG8r4sZvEwdoT+lXXTfB3ajl3ppLAXsdz6q1nx7ZT51H5Mx00dCht/QQ0vbvsxRYHf
RPchNEu9TKq5SdY8qUEYZbfQM6RHE9b1nKi1OIgF1dKSp+TkYGw+AJFGAjCO52VM0kOzgoEeDCgw
HHMJOmHeSDUm0X2TzkXNtEiOcSv5PaOOXeRyey2GuayGOP+SNxIjhqT2dpzleGHFdpnZJVTWL3d0
ADOhpjbHXly+wB3VHQyoqYMY2qUiOhuRBtlw8D0+fip9PWPtQJeAdA9V/ymNxQhkIK7VuooToEZ5
ibzxMh9GUUs5LCeEq+yIaL7h1WcjaNDuLFp9j2KqeJwFSc8ohYG4JKv4vPRliUw6jfpbbNXYhTyq
hbttKq/HaSwq3Yv0EPM8A5kPRHVB+aFobK7zbYoq1sjuYupTWlurRdW7Kbp2vXFXk0r+MmG+3Upp
q722iEN3RxHdj2tohgdh8RpVzypR9oA9pfQ18YRWTHXu0IPzv/apeOjiIQYTONw2LP+kinI6I782
9aox/ad1PY00OjceeId0GWqZrN1Oc9/ho4o5rjocjBmU/sCUu930BqJx44fQJEegDKiz4mSsBzKA
iALDG3MJuCaZ6qhdEZWziF+0Stpj6HWGpGW78lip9cwlr6LZIUZm1B6QAL4uuXjt8uyySM3D6tR6
2U1bfEAJeY0Q/UnzZTyl83pEqYWZTLe8dsvkK6yG6C7QOT4XO8VeBmy6qUsuraaPmyCXhQCsu7C+
NoaOJQqdMP63SQlgE+99cYol/YjY+RhvzYYnWtyxZx6VV+HrxqIcdCQC36irGYjAgfLOX7VQdlVZ
Or6OTpUfREPwIovsbLxpD2xNwnNB04c8lO6wahofkik6uSnLq9RaATpXZeTAZL5VKHDEx4G33wpq
7qYQX/cF+5LQ+KRxYiodzqCY/rLLBta66LbjSMEhgoU8GDHWVGhxCGb5Szvb15L0L60hkHekwMon
Teo+VgqgSgGsJID8O4wjsICWBqQtgr8IJR5siwBdT7NlkGvgDIn7YV7iK4KcXldrI+PKLyjKF7NZ
/BJ2cr30oPkjbY7jtI720Lq88oZd64Fe2yirmVgHJGK9nE9AcZorbFlZ1QeaG+zQm5lviAr2nE6x
LKucpfayk4Y/FIhqrlITtdmA1Ni0RbUiI3cfScqG6TRAIwAZBem9rRPaAmpjqBE2hA+wGScBb76J
qxFjlHENzGEGlXsz50X6OvVr3rsb0IoTEIvq/wte/3+PCvvz7w15f0LidwLq/02Evetx+0+xW7z/
3Q8knrH/KvMkgdxt16jhjN7/ZcJgp9sPj4MnCLg6jsLahWY/gHg4VhOcrITuvD9O8/nBglGct5DE
4IpLCkdyidOx/hMUPvlZ6bZfkQLSgaoSTCuOe4rfKd0kcJmR+j7DSuNuRt2sU00kpCVLFz5l2az7
Lymx2QRgZJu2FHXImrUrahAevTajTUeCKmTt86uyzbb50AMiNBe+HOR0K7NBk61SACr1a9Y7gRqN
MCZFUjd5ntJvOdRH86Ns11x+KYpM8z+TITHsDqoIA6RtoN2EW0mReg73LY2ch3hOZrbXlfLZMNxQ
CEtwy80w0O06Rvkt/gKwpPA3f3ul/4aqgOr0bzwFevFHaAVfZmjZu59VBvHhz0xhDmnR3LK2+Ma9
GoW5cEMq0wuZLpPNL8LUOGwFodM4QE1GvIv56deX35mfn6+/n7mZoBs9lI3QYpX7z/+mRgwiKSYW
se6roEDuUb0rqAUhpStjAhzbrr6x7mBb10B3QlISNOr6NNmmGIRKYD65cqwdd1hCmcTSuzIrDH72
65vEFP77PebgbBMkcDgFES3x92n58z2ubUeQoSXkKwMWEcWHJuRNbk6ywH4TIRA5xl567HcOVo//
XW6/fzf7ddMSzRQhs48hAX1/XeRIKlckKb42G+Ycq5ZIy+mPFoKusam86ObufuQ4wdxVbavimL0F
PFDy/57Fghvm3WPnaBm860VTKKywhn5+7CZbOhKtbfKV5DI3QAd9xLIvWEjEXarQ5fIO2aSit0lv
tvmpn6IIGw3U7xKD8uuBgGT25zvJYqjXcSDb3r0DraTevQAHbanY+pH/ycswZvasjB74diR8mMrt
vBXIDuPDry/5rw+PNiIM9BK6hu1+lHf8HVSTXIIBsV9T5rHKTxtlgQKAsn6e0mNX8JS92BmjbqqJ
wSrxAqnYYsvj0qlI+99MBPoukuX7CZuwKO8LFdwmOmi+exVlEBDrOPKKzgP5QC5W5EJYEMOqWhxW
PnuRhrTuBuRN2MahD8JdZV0ELH3QTGz1SKAueiqHdrDjwWTKxo+QOI3T66/HbI+n/1QWpzk8CBH6
5qJ/B45xw2p5F0tmzwsboR54XaEJwiSI5j7CYEWrTyD4gvRxIU867s2+aJxX+5dON/N/OljoxIcW
vtBlQCoNxPf9bRQmntw2MbXDOQQxXCB6BV8tW+S27DrhGeL+BGap/zKIbEREtWAWaHZREAFJdGVa
RNs98m8t/mrsAkDodO01NHy/Hi76fo7BwoSDVWOYm2O8Ycbe7U9r4kddjiF5nXjMyHAUbtJyfgD2
1Omx9tC44eZIPiz4mdrMoEDa9GEjT15rfokUR4qmHkKItuuhNaPj1QheHFKKOYuIfIT0qwkAMBIo
p+M6JmKj41UUSolP7TvujfnNMqXwkfw0AeChxznYJYO0PMOBCLv05e/BHDNzNMu46Jc8Ay6cIcOE
rdtUnIMwtTUNOUFo59tb9JRzip8BYkQ40ZSDgwHo6RJmTrNPfr+g0/dRHD1lkIyA4afQByCQvJud
qPwnZN1Kv2iLVWSOydQX6W1M22S7TqZ5w3CUfJHh09Cu25ZXkL4ita8R8D17bEzg5MIOqQifLJkn
dld0bE8QANYMsjz3c7a/HjUlJabQtuTZ8qit6MOnIFnv+yqSct+0Oow+XpAaS4AzVQLZVvhUgNPC
u0syseHLFMDgFwedTcl0Amu4v7t+bTokGBDf4/Jl0RDgMIVaBT5CIXnAnYMz23MDp6Gq/rKC2jH6
VC6WLk9pooK7gbiM2wpVrYXyhUD7vV40KTbXz2Mxgo9bogUC5mNeQDP012JGhRTl15P9fQjH6Ocw
vVIIsaGJgmbj56mR8G1saKnlS6ADACrImaNcT5VXQsnLZDYegeLXV3wfjeK9h3dMsW9DWrGrRH6+
4mSjqfVD4j8nYd4no5/TPfzFU95j82aLydgLF0nAJATf4qbmNkdgwTz99W3E758cMmYW59i4AGDH
UK28u4+QLDN4XTZ8GtJxcAlIoDkj35RpDaJR208jPVqeq+4BjEGDiKPbTDVHiGjjRVWg5j3oGhc3
5lrygj2tiZUFuBpP2fIIISuYJ5OFVV1jEkVtJaKUQ32cckb3xd5GmIfAqpBdXHLRu33lLxBA3MO7
l+utSuBKWJfzr5/4fVyDMAfSF7glQFMixUdN8PPI94y3ozdT/rzMY4QkNrM2RhK7hH3epkiy0ouW
elhDqrUvE3xp3PfMlgAH2lfFLHzMnzh4GtxvbLoAwUOn42QPkSZMET0ZueipO4ds67HquAcEm1R0
KwaszpwaLKNfP1L8LrIVyIAKbJuIaniDsKa+C9UmGYegoOF/LlybYG053ew34Egy70v3+zpGdxEY
Fk4ctgEsccTKPaRYbbDRkJYijadrtn9LmR4NnmQp8vSi8wDBTWU2r9gdNyt+q2sBHdDT1gxsOvUk
h2NAFxYWGbCEo8bj/ubR3lUAeDSInuC3xVLBcbe78vCnoO1A8eZyVttz0ix7pHLWYGoFGTr1p4uK
Ph6rzSkTPuXxuO+PA1EUL2Rlg2y2YxgA2TWnMiGzf0aWajEcPhcJZl+yBEQTQI4lpljqpd6j24yw
edHF2iOsOWQkuGDneIR/ocaiGIqhSTEUzuUtcXUmZ4El0YI1xr/exmcPhXt/rF9l2u/WaIF0AdlV
HmfQKJeQbb1bo9SHlG3MkI/LAJuCOb2lt3FbrEtfo7Jsm/F3YWH/yL8lS/slIUWL4gjbEnDS94VX
JBRSSL3mH6eZYoa4Df0/IZoODuOTCp2q7Mg9UWBNmISEx17IhY9IWRD0MErertI95GwquDhxlxYI
BliQy6NFa1zsAAPBwnfriI3qx2trDFRVvlplMWKtYBXtr6Pp1/1FENFRfCk3US6PkRoU7iTre+xN
kB/sdeqvRxsavX95+H0TQJDA0UnIgt5XNkgHJ9JE6/axbeEl4pWb+0TX3Edc3LE4pHY7mtYyXVRl
HJcwH1lrOnMVyTlZs0oj2yHXthlIessHyMxq49Xa/Bl1MrrwfE4Z5Cyjkl9TIYOFG4YN9osPVPr7
dKHRGg6FGEuwrwb54zSfvM+K5c6alkPmz4ZooDdJZGkJ/MyWtBarA4dZAeI2QVTtuFhg4s3aL1gM
S7B+k9VKQMuJE+itOX1i0m1pU0crnf0MwtO3lCN/4427dG2OzKzOg/QhoKzFVNSXa7/xuTKTFuy0
lHkDBm8ga/jomYq7T+AyGn5IUgfqbEN9qjYAxm4qD2UX+x6cvmwu0OnVHYwC53jNyzGKztTTNj41
ZCra6KiB/qbPW7Y0PXkuVbSuH1cI4twtmdxIHrFj5PPXzDJmYUdYmlFVWinaTh9KCA77M++AbpyC
SotBVWWvkritc6g1TPFKB1GMX9tYK9D4mCqb+VbOzvuohh54ouLC8dFkUMz3USbZmQ+kZ3ewlZC+
Py9Mx5Nsv7UwVDmM8kpBRqS3IVELpjSI90m3HyCzdiw6jmMK9wlkd7xr5S566k1zFEvj/HIDer7p
uhNPBz9nj3yME3PJRNo2xQlzhSU9MMwQYVuXU9H5soLcgxl3aLkNoBJ8M5G2O/tuwG5T96WHqOAA
wcec/aHIDPHhJSaHJ7z2CdIWejdrZF1l5eBPWdm9jPMcX8DW7t8kXSfxBS1ZUlwuqCk1r2GGonC5
EszqJr6gKyF5Xm8i6+f8vI4C6idAysu+L0YZ6fA4TZJhU/my8g3WphqKENjC7jevvc4fBCfCy1Pe
JyTWl/28lcVyz0SSdWVlynLHJHILFL//BK8mfIHXaSonjBTZDEL2LaK2abNrknCbyxvamY7KByG8
KPjRCwSC5gjtWIJ7R8jab2lbiISgOmrarTOHCCSGLQ6ji0g2/hE38YjrQRlYls9zUxhTW9TBGFlw
8R12kJqydv8Q3D9SlsqYcs/p03bC09e6pWPCTqL1+4gl0vX4AiLHkadxyPeQny4QP+Z16Z3CBAgj
8o2zK+2A39Nvj9q6LGD4jIB6EZxAOXFcTbYUReZIu/31UA3VRPbfVK77OI9pKYAlkZlYvAoy9kWb
fjMGBY052a5DplX7AvQCVEJFm80QhEK5Y+ZPUMrO3YjxAoWgzrt/hq63BeQ2uJUOb1qHJ4aZhSsk
+JF55WTdJxizZH/zIIvwPVkO+9AsCxwAHbbYwnjcw4L2J3jGH89jLWw5rwDcWnwvW7ViT32W8jKp
IX0AAFTpvKUYix+zB1K6Eh+ZC7I/HHfb98GYMWts/SPHLbOQ7f9Kpqy/TaLOkqcfQ03efv0fg/z2
e0AK4v42jzUkrTDLkHZ57TumO3vuxmTDQ5s4rLhWEycNDF0owBtVVtnbi1JhcZhqqLxn21yOtNx4
VtG+XTZ2Dz+ewigt8SDxK7EGxmZrwBwcjsge9gC87gZqT3xT5k1kXsu3EVQaKwhx7e2Z2rhDjVZr
NTJPd8/kXp1Hb6/2bXow3kuMD0s7/MUxy+X+8OtupzGnhtr9Mm0K9akFGWOivH0OpEtnd4UnTfbh
fZtIYYbzDvl3nOyfQjs74e+gKU8wuybX7rf+NqAEmlT8Q8lEpfmRRNnYi8sA1fmqz00ERCs6+m5W
WNOlaHbkY/J4v92Sx+aVsmbE9IEbctgf3i5Idu8nYNn7B8bL/iVdmgJf5Bjty2EI2X7/48wg2Hye
ZSOb7jQ2BT63NQltkgvIrnPqrpO3udKJqXT5+ceQl2KxuJ21S3p8CHYAhYsL3fXY52FuCyx6RuYm
iuWgDXFjV0dTw3HxTLQKJZOTGtimBGAAyAavqZ0vc9Xsy3nG/orv9dsMpdypR7IIni8pJ7mqC5eq
aIBbu0zBpVZ8alDn05LO+P3WmQlfkDRm8m4wM/6/DR4gWhZ5CqjIAMuXd0vvOEABbwWuTttGLZ/Y
yOEzPcK6us99XyKUi9OamBgRprCtnGGZHrDFDseVjLycLuHQsWH9HLFVIN40kMz0EL+/wcnCSQhh
TnMrUe/+uaUTjky90KLFcJyT72vGQCCEAZu473n4lLQF/I/PJvGtZxfu7dHXspkwRIleQ48n6hs/
ZUcWIooo52y6Dx/U/vusAV61T/E3/LSYeo8RAH25P6/ruhhfLCY4ft90gEKhLZIBuDI65fSw6wCy
2Nhwm2hq8Rtso3sNu2TzhHn1BrIEmknLT/AFWw7hNDcBnxHeoDeOshyooYHYGXgppz1K32FA7TTW
TgKYyK6H3T7nK2jnOoDwTV84hMqE8Q173gQae9eUJ2wfvLlLdqggnoseWLyQY4M/x8HceMrPHukZ
J1eeT9Z2d2UidpBSzdjubvOeJ8x9gPV42MBfc0G29sQ85HvTAdAFPB5VDhCIvaQNuFDIrrBX4+UH
kgY8FRuHfdsYIMXDqNnYUky+t5EUTgGJTrqoS5YrH7KB5x/6MHvyZJFMA1UIGjK0F8RbzC/idcAI
CDRH2KeRHgmCP8rLHaWSHfJVZNbloLx+YeXWGvqaQr8j7xiDLYhDMKAmR/7yHRUrP2JHS2RWTXBj
GFIXkuYW2Ezqe/cxaoxomppnW9Kujx4i7sR8LZcOmtLPEy8ATZxtD0sEaOk4TP2nAG8DWhzM2B1W
FPuUKuSUeZ6VM50xywdRxvWCb5IcYhyIzFI479+e5O1dGg1ZSlbjdJJtf6zv4UbKZY9/5dbs0QTZ
/754u2nYf2P8jt5zAed/VGU0IvgN8OD7L/IE6MRwROW+cxud5BpLuUG2yO+C26iG7Mvn+6osh/0n
P6YsckpEItjH9h+94eF7OCUNJP3oN5FXFIxv8TC3kI2rykcj0PN0g0g2vvRm3Fd5Q8IOB07gifAF
rl1EC1hOML9TiBrlHXDL/c77Dkzjy48LZbbElmYwVcjTW8U2diLk/e79mtMP/VvAAje9f7Ip6A5G
E2l2EHKyzKYpfNeDgViuNWwmT3OXaTyz82DxlqsubvY0rk1XXCNf5H5b8/cFh0YC2EfQBQNdBpDK
xDvNeBj9us/JnIe478BpT+MwHFsBCzM/vQ0IcOA96IHt31OsdKJEXMM1LPPiN8DXu4IeWA7iA2bw
d/sh/RdYuXXgEIBXx0+tUgx3nTcQ3zxZrxBmDUn3FSShV8EoLJ3Z7/031d3Ptd1+eTgi0QBvP6ad
YeH+jCfYeVXEw0sNY/L30CiAAe/jD3ZHoinqr8r2dwA6VlOE1oa4FiAr/J/tZf3fyEOPZiEFRyr5
jzkS9atStdE8Te8hWttndwlRIr7MncAbVinUdFn9Izj++l5+hhCyKML8KdDdpWCgwzHP45/vhS9J
DPhWQN0JVo29dBmcIeY0TdAjHaHS+f04/+sF90YuINwhQwK4WL7DLPrWRlQOEX80sGWyl6bHjn+Z
bz3C3I+V/esH/G5Z+ydisT/h3kkSXV1grcD5h++BzFWKtIH3mz3+iBgeZk9Moo0lW5ad1nQqlpPQ
PNgPs082cRjmcY/nCfTbcIaGFPvRb+7o55mOO0IptZ/tA0tths7K72mxrYzgkdgS8yjfFpVHXoc1
vs49R1zviqXDK2jTecPKLNFQA3cAvcx+I0InZg71YlDZn7IhURkk1wgtW41Qb/DrWB+c3nVbgnqy
9m98ln4Ls79+iPevES8ujRI4htHhm9LiPfSEfdc4+K6Wu3bq98gUvidCGgL2+QOEZnOKI25/tWb+
3fUyKHui/b/9sMSf52m+IhvBUUnz3Y9tb4XnBX0pFCKrquyEc07+s+sB8t8PLsPCQFPF9F/CQeI5
kOilE3dv2xKS5P1twKyAdTFOZt8wfn3BdywUij1oGXCuaozrIWNGDPr5CcfItVzAjvNnJADo/piA
Mev3pMomw154+WIZhzoaUhvnVW4lOAHopiI6oV3DuObPAvpJ8vSb+3oTU/xtBQHt2/2gkLhEOHmn
KN4TflEEZiXv2ulsQxxB8xtn664nmHFgxaz+msIISrpWUwN0FOJHDnsGq1zWQBV2jf0WIpoGUlAN
7OYmToEeRA8Dz5pGXWzY3TN1x2FmoOtW8xik0efJGOgtj1bE6WiOg5wD2hJEKmLTAH1nBrAMUk6q
EvZQvjFyPUM5kdzzcUC/CyiL26WE6GVeWEeBagiILS5QKuTdcJBEaOwbP1KMnODPWmgk/f4ykWOj
XUvFvgeit2Kh/z6avh1iBF8Ud/tG7peYICVVcYFMf4xnDDeSJDbnd8kk93SMvGUnGvQm3lsE8Tos
Y/0EU1WoxsmWY3dgOpdirv4BWhhsfG31IxX5ngOBG/MY32CKfRvOzQJsCNVBz+KjLhQuOfSoC5ar
CHxD19RyHXDEBww+Rgr5nCBxLZM7trky1ZeCRVAWX2XTYoGUwsG1V1Kl3yZ0gGr7eQBwCgwlB0+w
2wELKB3JrBofDbDuQv8TP5Sm1Lk/NoalmfmYbbDzqI9gDHZOCllcFLM75SbQAB87Dby4OWCeQxBw
aq2hVNQDRdr414bicSquMrb6+IVm6+aKOwBfXH8Yy1JABSrGiUSoZbH0V1ej9RjY8OOoNrzbg0cL
IbtBtQxsAVp5TPcMHSnSjfubvpwcnBYglH2HergsLJjNroUFJY2k868sGvqtPfAUKfNYDfk42D/g
JivIXBVvpNmPaGLAaDfsphgQecVpbCWDNPFHpgToes/0Nhgn8eVtasjv+dyYyx5Fly2hadHVYiM2
UMSiRsGWu8Y9NPG+J0sJi61VxZMeSyJPA3xLWdU2jX/Ktg4upK3z/AxfQXLRRUm4hOFguQAWoR5z
9Emq1zJr7/IOVi2gvov9yDGpL9ImU1OF1de+ChgU/2iiDlabkqIbRyETd0a5ClAoHrPrQkcvCqZb
OLI0u2G+04ccfUzwdiNiT2hRgu4uqpvvg5AuOiKvdsdiixKJGcuGP1s9P6Hng762KWmuh2Vyx2wC
iAwpSXOBXgjloS198QGtxwyYed197SbDD7LVTbWl43jIeGmuihAPp42P4HFH2Fbx0cUGgbMY85PH
R14WqKhe7armM5QL/Kspewm5O5Wh2kqRnVq0A3vSMHbDUAOQZUJfK9U8+zUUXyQZMxTj8/ARvYO6
YxS76CqNyrarFCHJTQqg7WTdhL798FV/APzXQXHkkvIrBVmDioRq+rjEou2gPR/JkU4DDFhLCsgA
oeAwbet8lUx266ts8EXN85K3xR/dEpfbJTQE859TnKLTAoxnDoVKN7RbtSRZ8a1wWT7AF0Xs1VBC
UHBIYTj8AF9Yj0oHJpVschAy86JVXyIx6ZsVh85cw+iwz1Ce7Swo7FhXKxLS2yjvl0vg1+Sqg7Vx
N6x28iv1Hj10Qihoi8JXk89eG//NELLWcUfDl2kSMN+UXEMAGMKEmdtKLWEIUnY+6OD79YrNDbxR
EdXd3UZzBGIURfXiE5lcoRun1Fd2NfYU6zm+zuSwVsBqP2V++zOaOb9LKZbPMs3uAHAQbrlmHZb8
kG0K8urcjXe6Te3nTcOXIiIQ1M0E8ThUDH2dd02mKzIn6Rdwy6pK0K/irFDqo/vR4D6gyUD/YWo3
19e9c82zgan+D7tq6MDNOkPOT3eZucD9gTMtgJph4a1tqNO18A9lPLUS3cgW8UUMOlSgaYZPo+rQ
UQdGqw8laIBLmBJg3rARv4JXKv0yFWy92a1ysKcCMsVFuYOplBjUlHNzwwqiYA+lffnFEqQlhwIZ
lqgyMZkH5ll/QqBnrC67kF84qtDBSA1QZ/jWPsdqRH/CeaVnoRf2Ba7dZ49K9zmYIRSwSu3+TzM0
3zYMyBnS5Hk+IpHbnpwtM1igUgPOtW9cFbXLcsnKHjZpZJIUZqGpfC5HV74mq04+CsvV6xKW8G3G
BD8suYpvU0gDzujeE8NkZNwTMkRSZX5cbgjau72ESI1n2BA5tFUAhO9aWHywl62ISJFAuxLs2j18
DKBWaj2N4txns32GOivB/UNvTaMxOQlo5T8DWTMP5djaC7rJ8mkYbLhuJmGOa46Qi0J26O7GNHJX
dk79wzhx+9EWRfonOg0iOMRmQ7+pbcDiASp1TxM3X68295edXxMF5KUYz5wN6QEFLjSSAC7Ky0As
v+G8tR8CPH3PBcCPzyYU7iM2fNgsic1vAyUOKiTWnWTJsxtw1DSp3QBbWxG2McF8t+MpNEQ99ADR
H5pVaVND2xGdrBfms3ZzCutHFsKNLdP5GlIjdGwhg/rYJAGG2LYZ4NXL++KCgrWr0f8tvS+WJgG2
bslXwmOoyG62LA1dWW/Dimz1kM8ApYubPkuW3MH4a3vpKllqfuOJbh6Ak8g72PjGT9LZL/ibBlBt
Rz9BNz8fxJyLu7UUEFBmmnZXpdLxy0z47GvZ+ugWYh34E+NlMec2lnDxlS3Nr1OubAFT1YBmd0Nb
6AOYWJh2FjDWh6IMA1z/wZVLNSR8vFMEjP31RkyOsWaRd/bGwI8uT3S11F+OqRnukzUlH/Kx7DQc
umhsA2OJto+i6ZbhCNJ2a6+HrlfwgVr4oc/o30DJOV+mKTxuBWyF7XlPPaJDiVZkEv7eRSvf9Fc9
qmora5ojc6mzYebLLfAOASv0TJuPHn1x4HKMJIMvE4n4wVOkiNcOpbT7lHWo3yziCFwWGUPi1IwQ
Bl0sjuVXWbxGo/iI3hE8XqptNfCSXsUIdhFcGsD0z0ZuuxtgmbIZdsamR1PIuJEl2msQ3kjYR9Ny
feoS6F6qGE0gPqiNknD2KBXRpic3cXTj0cISTjZ0qMtvc4lweoDELRwUsKkrEbuuxnkt/ZUj2zqJ
e7kRODzQIQ8te9bhAKRl6HedlY6z4d65VBTusDGB1gyAyCeF9VCAoKxnusXDMaUwLaInGfjVahgB
1NbBrbCvJMMG6iafRX8xdmmmjg2ovtu+A9B5EGu3XiRNSgu0JI3aHKCWsPSyb6wGoThn8HHEHvw1
g2nrjmTlCguS4OlU5WmfAEwD6vaJamK/omuIOCRo+hCfleLo8tIsbTzHNVK4ligYqXcxma/ylj3C
Y6hyJGYzmojJGpHU4RdURDoc9oEgZAp2bNG5ocoaQ9fy2A85RW9PHa8qgxeLLGx+Bh078AuBPmtf
mmV5CaFtnptWvzSlzkSFMmF48lBnHHnB7TnC5hEhSDALAisP13KL/4e9M1uOG8m27BchDXDMjx2I
OTgEB1EkX2CkBsyTY3Lg63tBzKySqGzJdF/7Wj1UWaUlEYFwOI6fvfc6+ZU0k347xNIP6qYm/+Ji
tKxXRWEXd7LMicxLZwLUlljsr0NXfOqiEIpElSPERSq8RCMkOmiodmzWMy8b6+y3sXnnYgGS62Sg
W8N6YMEQNknGz0ZVZzd1U7bepnXd6KIl53nXNwTENgBdh/BA3xe+hlYo/1BUaUM+u8m3WRPad2Wm
Gxu/i6tTFtrapciUdRI1smMVtcjPRLKrtRDh8FL2br+blRCQqFxewmvdH5p2UxtOdYUDcMR8KMdw
5bejrkiLR2lgOe1Qr3yjACpYYWnsD63Dl9tMtKnv5lAmn0OU62aXopCtJQ/luJqnTF7xluflD+E0
Xycp9QUfIbzlrZNse9d3Aki38QNMWuOZ3pnaYrvxQWn4xdat3fSsAYslZu8AkCiLD3mKlyvi4LZ1
RZg+VaOAFWSbVfVk6qE89sIM1SqUKvWChPbmMawFXzrS6VEnagigDJvXYH7640BM6lMWm+4b9SAz
zPFiQHtdEyGsDiZN3wfa5yJb9jRVk7zUm0snDE3qVjbHZRHCLsgKOmhTWSxvbSXa12rwSLaSg0fK
pB1cOYfSLpMqaGWiOtSiuaLd50LPCsycfWTlaElqX+Z1K17jOIaDIHI+wyrN3dgLMv5uQAOLNRFP
tX0onF64a47wA6E3jdf3sair7mPNqQ0AQ22a+vNb/t/XvHHYa11GgLxOtX3S2OLDovxvjXnI+lUy
aWT1bJW+9gN5T3YkjZhuH+JnqkLbvEB8kyfCkgbovYiS5kK1ff2aiU4BFaJROEBzyNWnrpt4Vngo
Oaf1NX3IzwO6E3zXdBg2ZTqYR9rMEaanhFDefjF+frEwgYbbwo27E/liyVmWcqRb52Gj2RutKXDt
6vNgP3Rtnj+59aCAg5rtOte1Rr/qR9e4Qx/zfHw91HB/59lHiqoju18JaKeJwQA0yqf0xIehVVdm
PBoa0brFSzcVug2ksR7ICOApYREFVlzEqZUN22hwEEOKLEgzijS5WY6xQxCCgxXU1GYZzo9l25fZ
taiMsV1zqggztjTfqeDUSKOP8mkHQDctrWunN0MisQaJ3pcc4+cCidA8lYZbJK9M6ZdZXDmVH3Da
VhYxujkuIKG4vHDtaR2jQHnwHvFjW9O6HKawyE6TF9LSIXbGAaw+5wOhI3OlMGr7/Vb2dZM8RlFm
EfgceVQQQsjTAI5bDaqpnG4bUauVhz7uteJr27RqILmJg2lhAzeoZXehLlBPdjVWp65cywkAUnpO
+zrjd7A0DE99iheZLv6AUZ2v/6XQfKBIsm7Tclr7dazsR1vaIr57a7dq9SIZEOFfmpvCCFV9gvq+
iO8o/ovewHM4u58jK9RJYuOMnnneGgNkzlNfj7EWg9kdJ/LtSIsp5BtTsh13D31MQ8G76Cgo1ZWe
+vpkBX3U9k22m9Gn+LV45RHkezUhNw0FWf+un8qT2fP15lVS4ZNoA2wrZhHemZ1dJ87GwWqamEe9
75upwkmUdNQ4nB2iZlvX5OcFRrtqneEjuhTYsSjda58dc4Lp0oI42iWdW0xTTR91oBeaBJiietC+
m6hUVpJv6hHPjE/voKy8i5nSzwMlnjuwaroh9GESGFbjw/qeZtPaodwVD7XX5x80/DEdOWriYyur
59nZ4BcpPutlRpWFfx0M7aZyWrjcg8RpolazaJAPZ6efvvnkj34SDWcbf+ueTm5yUekhjB7h9Jfk
DqdiU5sFdqvBR8qttfwu9dXoHhpKOHcFQ3WCzlqOWbmTnY4PUXn1WBKvGbLP9ayHGVurVYQglzyr
X3fmPN22iTYqCgRtYax0nBDDtLbtnXSsrliHhadetTlUhDaNaGyMWy9LwG6MzAP+JBnjLFdtSm5b
L2dt4DQClyneUE7Idt/HdjZ8jjS1dFyoqAUE1SyOtiSthlDbFr3hYa8RjV8GoW5V1caCyrU32sp9
yofcomEJLDyqAhqKic0JlUDxFUhUHV6QbvfdI+YFjA8rWeOTC3BlwFgA2CtwBtHcuoo4eYNza6jD
LxWSmVqNZuZu3MzJj9qCHm+xThOPwB1XF5gvxNS3a6+0fUQlDRIbyQN+GFdFZN5xxwGSyps06GmY
vc5YDlgboX/Ta3rF95zrrWPU6jzxY68tP/T8TYo74ouG/YjmYVpHF6DORPvM4XKMb9y0kEvVZYpk
TwXjHKXl2skrW6Q57czBSm+r0QwvMTpGnyNpcOe9cVYYzsKezsg8J5C5E32EAm7351HmMV+BIBr6
rltUu5E1Tdwgs/3bhZflrv20Gg8GTYtkPeJu+TiaFklAO2utfWmlKQZDad81YVRtO1Hqj45sjZXv
4iSMZT7jsW/naUWCaboiFQm4XPTtQCwLwm+7sDr84RA5En9ZW84YOqNwhDw3+vlibuA0DDjdncQW
jQelVDeJBq6jwYTOT+UT0oUBD4dB0Ixa8E1RCRTQ7GHtRMIYvLVuR3CZsTLU96NyO3zDXcm3RM93
ny3SvhEh+ti6buAKQArzLK9cUVNDw3Ky0MdQkjVJvOaFnuKdol1yhhYtIC07de1ssgGL3NoE6b6Z
GxhcKwBC7QHjR1GvB7P+OrbQt0QIAnDs7OnJZbcYTqorJWySZvCA8Miu53K23XAgSOgCFaK6NPNQ
nLwYqDhGnxA4nTRC/wTBTbxOOTQeoOvtGbddGuDiEi/kWvoSpcD1JyByLTAOd7QAgPRQl9tVLr0u
3PRx4uXsv9LMT6khgLx0zmg/aGFcqys6V5lJM6AqplVObvkJynZEmBgrxVWFR0TfuCNQ0WD2BbmE
JtRteDow2O4zW8kx4L1JVUd9vo5N2YCXQVu6Hs2RNrQpqvDKywvzscEnsWBP8yezLapH2ZHDZgwM
vUc8kVidooEln8unSBv1iNpKaYFG5XEpewI6LX2X5zLqtYNMeagBJ2Tuddd31bGz4eVxIs8u6Au4
ey3UvQc6xonLMoic11rM5kZZens7yEkcMsagA/savHGp1vQC80tJi8dtW5j6Zlw66xlgsVwVia92
pS2G/Ja8a7KWNLfWkqUOzs60+w3li3GCAhHj7huNxzic1KMfdsaqbsHdRLOdbQovD79iDNbXlm11
HzzK/Z1hhcZrhYf8UedfsVea4sZh2n8kNeNdKmT6XT10PHVe/4LFuDvXvT7BAusq3eA5mM9+pIFF
l4ZV7HgfyJJjRmuuYcee6KJpF2Mj5MeUZsfaUxxUGgZgANGIjepB83LrLo1NqwgsuvqHui7Blq/w
Smam+Wnq6f7LTQY8p5GvvKBg8KxRsckhPXKirYr6VlothNzrLgU9rzat5y3uItmQYEbmV1NaNGgN
SIbVtTVhhpl2oyBtQca/0lUXH/Q+LtL5gBWbWRFhokb7k11aVbZPKw86ShBaxN21tTdAbJdsXhl+
FLcocDhAcEocfY11zpgpG+HoJYHMHKmrQw+xDQudI5S9taxy9J6dErhSt2rqLFc5+5gd63DAhxKn
wVqbnCjCkmLhksJQTBmPL2oizcxDgxEdQjhsyLr6ojfa5LZrJEmsdpu2HqdsgRolUYbfp47CxQbO
GmyQQaI0mnVweKbXcYRJTMVYBgASYzika6RUj3MfoZ9EwaNLq7av1u0Ik9XY6LXZt81rzxAEY1rx
V+pkCsbKoiRbzXXMzrCHfWenfkDHevkmlhPpfg4VXw1u87HXolnYqwSSDP8MN7vrqJMGSYH/Sqc2
zJ1A6b7nDttfy3M/asmohi7xY6TDJfOKVLlE3L/3EtAq8zodn/+XoqqXFNDw5gYxbeaLWBxPY6vH
vDXogMCCOEmR6H7zAX4UZpcPgKROzJX5dKiEiEI/foDEnkgRRYn7OXv7AMWbRwOySc6K0yp0sd8o
pctX+k6O5FI6yQ+8CiT3LbIf765I+akSyeO8d0tNZnbAmnTNZ0diLfgzUwh/mgssX2sZcLPc6nd3
twhFMfWRE+3fTFuDjY8cxV00y9Hy2w/596ig89sXeBt58z1a/HvS+P+fYHPD/h1XuUUilskPCIi3
f+m/WGVcO0vknA7gEmT7Z3CR/RfzKoVPG4j/8x+asv6Xg2PBWSjHi6K9XJy///c0I7R+ofNIYYr5
05FFtvnjs4mTyHWRx3QC4Fg9CM28W6jScNIGU258ZI4LzLA8jxzqaOvbtIjasYYnPSpc2nB2dZsg
QV3NIxzVxit0Iyj9Pt0YLn7ltCM7u5FCZdfxtwkVTKCArerKnfI5H3XUxUBjl5kWtqc8kyaBv7i8
MqhtU8wAjCEfqwv921SMSuQX9TIow61Mb1cgle1ChhntrG8TNcilhOu2zxyObLE8AHp2Lvt2Aecg
Iml0ZicwxChh4gQkYnzOCrTytWIKU2DG/UBbScCBKukdVY1ljUQ7R94G+muWzdULvgnvcs5MOjRS
eR04MGaAjMs0kGyxEI+h8iJOUj4yZxwy/ACKobXPpNA+jQwD+erWiX9tpqV3qMJCfomUCJsgphQ6
J2iUu8405S0+2PHItBjdXE2YNYrATMUXxEN4gzbDCuhAUl9qNDivIr2MTm09a59KJ5LdyqgrccVB
tzyQF3gcfNXcpiO+/Sz2hg9x3XV3vt8pgHHaLF9JnUSPMF4yn7gyQo7jRGj5QJg5/nnlAW6hCw0Z
0/ohtv3MhcNmyJdmUmMfCGv86OCJ4iaX+WuedN3en5Nua1hJ8mnW+/wi0eW1Nkf2kdcaIlw4z6c6
zIegtN126yqvFWvpJLDf9KkXclWJKHuEYUh9zV3q+WuF1m5FSzmJrBcGsiocvigiwqo1wp4sgK0x
CkSPd6oJ8/uqtOKPGcb9DAJgbQJkw4a2KRw7NZAvbfqn+Pyo5hPW3qGRVn/ZW/7cBn2lE0+ZDJpF
MV50CnAOd8HYlvE6nzF1r+grj1+TVPDmYRxPyWiJvJ13WJTLc+LYipPbxCAnWc1re576FSen4rLu
tPRCaKYxBTgyoIxWFqfClV3V0UPoMuyEyUSR9dqokbYMaCaaEzlcu6rWi/1cz4wbGlzcB5VXGliE
bP+GQUExyQhtU8cFmMZpINpgXyV0Pj6VrpkddEmnfUwp4NeImRPkxVidmN5FejH1u5LEURo+aoUT
aUc4yw1ThErX+AzVte1XsT72t8M8grQapsx46vw8BNFVNv2NgZP5WeIVQlkajReCqhIA2dRxFh/d
3NtboNbalfT8ijjhxDGrQGEhBxFzYOpptD+Ygx6fGj22XnvYySV9CBbtklzK93VUes8peeVLavxJ
Pyg/8+9pGlaQWFEAORJDns2ph9pq68Vl8WJHsf8BkPOrpo81taA0L43emb7YtQRY3mLYLZeeevmY
Rn1rBLlMO5cfq5RPzAuikoVCXlMfVki92gBBvbNt/yIWdEvRvG8Mmn3WCtt3t4GphGxKEGrjoYkE
ANCc1Txw6qaJlpCe8YFajV1zzCoDlUZvGVNgxkBqJZziXUUDC0SXCSJL82t9R4MguWXCmb2rEqyR
a83vQgttWepPIov9zWyxmQ5Cr6fAR2hMd25X54cIQ91VZi3naL8yu1tJs58b6xbpxyxJm2nVGHCL
2czC/hBGCoiwhxn5eXCnWsIV99o9ahENUYTY9tpqpfapQsenBWKkw3lqJo3NZY6J+2gpepFvWcNW
8+Lm2Rkn1He6zk94HqCKtElYbLqxJe1s2pMMA5/+5nU8+SHdalEX4CbH8BALbYQFo9d3GCBr+Aj+
CLZXJkGRZ1TtpXu06onkTVnmN37c5ushSsJDmrFtVnSmdhxm76PS7nftogIkpmVAopRQNlZahr3C
7wZn0xAZ/Dybg8IXbTjNusIqgQgZD2KV6156zZCnfOhPVt44ZQd2e6yTj7PGnKz95FoIFY8e/htM
LDBkjK577OH6p9chTnlMMCkxpXQMCbzl8pZIrX6L7hUhrHJGc6E9HIZofIA6Vt42vufd9gasiJWe
pOHDKJ3y0dRAuK9Kt4RPNkXZg1c6C9eNUW+3HhCJs96r4kwjEycqEZugSzLryo9AY0NMxC1kS9Rx
g7ddoIopueoFvVYIeg2SVVsUV/Qf+bhOpm0N5ABuTK7VPOo+CFGaV85FY/Dxga2LS9umeUw3ugvv
LE86hzTJxnuOtF6zigdYZybZ72v0xb4gM91UFxNHvyuU2PoOfrh7iPjin8Asz4dxkvZOdU2/VUQY
njMLslIwN9q8j4x82qbWBCATCv+GkHe/yeg7DOset8ZJdLN7iJMYoOWYnpu8lyu7QQYJKzD8bLJZ
eDvO4cKgFpe4ZOiZlbNFFo/JbmeAPmQAuZ/3slIGeZ0ZPd7S3F3aSO06I+kJnlCMDErw5/gzcdtk
nyhYeyvZqJrrABY5TrM73TBSaNz5k+8fBqNvH/AVFOfBoEfJ84RuVvaVBDfqIoK3Y8Q4wnma9DUB
M6SW3vSbGzIhjHprU5PDke8amxiKC3Jebl3DDQwvZ9dXh5YXY7KqxXhV+t4nvUr8T0ZLK2Jlt3bz
mKB1PutjmB3aSqt3pRlrHkIGWw3LL+YlbeVM+8M66W6TIc3OcK3H5xrKwDrrDOdJVIl3LdB6Nl28
bJo0qQQ5+3G0542UQlR35eQ/JgCI2LFjL65PTdv0RqCXhKTRr0b/iSFs2R18mBZ7B37Sdm+6fkMU
xcGBiUhqNPqFcKBz7siBlTqCRRejifPi585XYp7IbUSYsExv2pqx425r33GDuCydMEij8WY2BET7
Ds9msUchjR8x7dvJi2AWTBkQYNPtjRyZUwBk2VmgcpeGQTgBan2UJXp/ZMkKCeN7KBlx89KE8xNl
r/oIhL/8lA5KPPhMeLhnOF99bJrkvqEztwHcVRxcxJSA2Y5F4Fbq1snnJzbAr1YSv6Sd8+QS9X01
q6VDZ0mmbqCLP7m+lu6Bv+Tnxsg3o1VoF/w4gqBSnR3KrGu+mrM90I+rmwxzRmN6CUDhJN/Laupu
THvMpgAwM6DRWqJn3ntOLzfFLOabeKbeWXULKexvT/X/np5+M/ZVEEPHKPwfJ/UyeOqHsa8Mwoox
P/9nHP3bUJpv/9I/pyfBGGbhu2DU3gY/cSD65wCl/2WRDvAZV2M7nLQdkgz/HKO8v+jhA/ha+GK6
aS925b+PUZbxl+PbeIU9y0BkWw5ffzKU5t0pSgCuACgGjgTrmcVxnAt93+FolMa+mrf09mqLjlMw
MFxM7SWYr10Y66UDqj6eiuoizQxt/JCo0jqoeorZ4FrsAy9uMpTCWE8MPR0U9i1nnnAiQotLT5GA
VIRTrqR/h5ov2913d/rvE/3383SWT/Zdo0KQ87AwdPOe8gTTPt9/cq/tx5y8tjyZka5ujRjujs1r
6ALrjn41ahN+zV9fEITDT5ckQWO4FkkaCDI/NSw0KGb14uA9OY5/UXWMOaAvxmmY7BjKGTGeRmv2
htTrJ39sMOXAHKZu3vtOTzVPuWhUh5BJqmzxg8tdYffq553oHHX2ygTre1X26kzL0rjPhdHNOwvS
9ynldAHRncbmQHY2lM6qkVjdSAMjym4jqNXpSXMGdZtjaV4LYwbHBhKkxQWHIg9UORwwfDP7plgT
iwdXOrLJgdflF2mComv7fhuC1rycnETcS+xiFO5k2DDWFckOSdSH1trVxpX0iAMEbpRMHC4Tn1oJ
LK86U0vncs3oXnFvGFqC3ui2fDeSo82TFk/qHDmA3enqkL7emLaAWQwPfw7gGDQxSOuCT+RPtnmg
9R2rD7KxY7axBvn0Hveo0Z4ESVpxNXPk1kAfTU79SAq3jI+dbFl/UZvPBOZQ2G/pDot7zWTMxkeM
4Up7NsWiZyet4vNAK1HVAdWK9OmAU2xmQpHGpfN64J/WfcanE+kSAFBzowMK1tM0PoeDgUMM8Zpx
nBYyWIJIXtov6RiFD/3k+A/Dtzmh/shABSKazk3skH4N9LbhJiWTxa+AGNjB58MlWO+tmfDrhvto
9kwqNbktCdGzca3srpnBqlf8rIOwhXGKIHLR2Vh+Ene5OX6TZPx+dJtPvDcnY51AOKfOZ4bCZRyN
842GIQkr6X8dSryojG7TyomHMPexTKyI4o8uso7IIfW60Tq3ee+t/t2xNNt99RKljFmZFteSNrjG
1TjU+dk0s+hFILbs4fBYOE3QYV/KKBs+kqgCCWHMLFkEfXUexqHzgjgdueNFHmbTUSjOpxu7cv0H
IpZtdyOSWXPW9uCybAYUjSSAueDIa71Ttrlt7YiBEEHRk2XGr2wR7obizIoUn8bFAUhhXlvj1ymd
+vqJ/1mkX2s1qtuEFs89tq+ceQERa6QVRAmCuPKNe0oBfp6c4TrOSgtHfttsnPNiM7tV/cSd4eFy
SfbPO8hu1N8tMO/2sQ1tdUvlxYOgUROqhVSzNDByHbuxmOMaOaCV+2hIK3yroVBny7SbRd2c1IXJ
hIpo5VY9V2EIB70Sg6fN3yiVcl+YP4CkDFO3OpVxJuQ9IqWmPWi9OzeM2paaPE/K55Pkk8n2Swxo
8sHy4wK9peMOb6fQJG5nbBGHebDYIGaEIEruju48HXEc6UAzIUkDXQMWE+bQ9dENQp6euqHdHHxb
yBkUbkwwGlrU2hmWh4KMMn8F7zB7KJqFuE96DbcnPfLYeQQW04vrNPTZKLzIyKpPLsLXVex4aYRD
vuCaSDap2tO8kukzivYY4U/ro+4z7pAu+yjZIQwGPIezLa+rgiIO0m/EEJyNm0ea3IjM4C8Rj0qP
RIH4zbucwHHKEFL10evDJvvCREKBm4LcMBVnoTPm67rg/TM3KyZUfRuQIDyMzSQddUZ9CpPJf+AJ
GRGoJZH+jI5E2yWJPGZK6P6jPfRhUM3GHZgTNQbgw/sPE7FazhFtvGZhLL7JKD6Y+F7XZhjibyqS
YVwZdFPsdewW9l5D5RgvKitFz/oYIQowZYImCudu5gyEJZtMhf7k6Q+tXYvALPRnjfTTqivzjJg8
I6aSeFQ4XzMRveZt6H5RETDwEkftNdG6i36UzbTJcqlunMqNnjG8MuCIlxTGyNa89ZqwfDbw82xR
oaMQkEyBraBzJeLZhDG8Bq64EnOWXwJWzD+ItHWhN7fddtY6Bl0MSgUlfoANhXp9DeuuuLCtod/0
dFRu2Nbr55SZIXeDlZ9HV1fpTuKY2DZTo7A143gGbpncRa2Tf2DAAvNgGRBTXnBCMNYctudjrvkZ
MXEmxA/AhhBnXVp4yWBW97x06scSZm68TpkzsvUSvfoYOxgfDV49/spz7L4MFtrdVe0oc7W4YtdR
6LZfOYnLNRY3ay/mNGLGgBDMOmpdPM0QF6aVmigH1q0UAycRlH0vbyYmNABlOLixgoFjGzdMq6h3
kEz7NeSP+jHNZA0ICczCoWTu77CZCre/ajorvMPn4+zIKgL6xLoKF0mbve00Oc6VBrPgxIY97fWy
hBujLVZqsCWbqZXoQgLfe9NP6R4YrXNP0nv+rDNv7OTjqztJMEL5+tcVyk/F3KLb8B/gSQTKOPq/
K+YYk+uluMePqqPtAhsVrvHIAWRl0RFYp/pQgQLK5f7XV32nGFGIkTqnDQ+OFUKz9Z7WaxFJw8Jl
+0cmbdRPiZWwMdSdoMb49XV+1MLsb9dxUCEolwXawns41oB3rG9pIh0tUGnsqbpkzy4hDNiQA6Lf
FHv/djFXRwpzKZDptL27lQbPsBZRBB49YDSbqoqtQxs7kDcT2HW//l4/F7LgZD3uGwojWc/3gMwm
8t1aU7pzNEE4XJU9pbfNETtoUcFPrcvMqz++3jIB02CZkBn7KSBrMPytKvPCPs4qDh/eXkFlrPPG
sMlejmtGx3F7f33N5Xb9WKzz5Tx90TCxmf5UrE9kggD1dBYDYEqqK1fDwUxZEvIGLpXgHWhh6jED
rRj437qW8vr49Qf4eZF6RMG5z9gOF3byu4Qr3XgadgTKjn2fyP04auZBGWN1+h9cxTWI7zqGDb/1
3arBxDKWYdI6x6gjvTElZUK/DkbMn1+FAyWBfscnT//+MXc6UzQMm3GOPo7QtQN0ORCq/h8sE1Q/
UwccAN6QwaU/biYZQVFSZ5V9FLibd4mMWRTDBLdiM+H7uIJvNcy/OdL9vH+xp7Ob8LXQv7jsj5cs
kwFcU+5YR2jrzqPRe8wO0OGyrxi56G9Kj8b/ymlnlsivb+jPDztxeWigBt+W8R3vv6ovxkSfa1sc
s56nO6zYJzsHH9WcOt5vktb/8hVZHBjkSQkAJH6/WboMEuJShSCCxjQljCvVaW67+im3WDDZcoJT
y6r58++HyO4tcqkDY0/8eF8HxtybMaT1Y+40cl8WlomU5sU7Djq/fdK/Jal/fNR9uhO2ZVnQFLyf
n7TYk57OfnKcZet7K3Bm9riyXT2/hbmGu4pxjiW8X8pkNVLXjdRa7dXQDAqfutZaHC4q+yWPRPsZ
3JxJ1TmXeXz2MqfOf3Nbft54F4A24Wt2pIVzv+wZ35EiysQe8YOHrHBcw2aQAEl9ShW+39WQWiy1
1Kes//UvYfy8D/kYSqgrTX+BYrxP9kc5/RLAzixxT6PWpcvO+aFTqvvsSSSfIK7DZb3DXrxq+rx5
GgZ7NvDn+uq2aUWT75qonyHVkjbdgV7J4z9+OWCuhYPs8TDw24l3Tz0Z0HgePJ56wnQU3bqdPjME
zzxCtEFqHEEp/OZH+OnZc2D88zTQymGJ4g/48UdoknYp+qf5OFghsUE9ZRrQ1JQsU1VzGv/17f+3
i9E3gkIGB5zXwbuLkZb1wfD401FFSp3TMvMvdGiZ8Pag6Ce/udhPPzXfzCN3x1z45Y1nv3vqikwz
aub2TkcntDlYRknHyuJB5JT462/1DkRLZeSwXS7Fg82Xw6b1biHnZpwocu8jFYSM27POGa5nDk3b
ZR9CZq20pzod6IRYkeVdxETuFScS15SrJl9eg1WjbuMko0+gjRyWgtaY66fZlXKvA9998ul6mVty
ocvxvMk4HJPqms5dWflV8acbMWQGyjsapj4k0J9KoaScvHpJrR1p+ZNNRxo5MSUP25k+/XHVxaVY
AxaBeVp6uOh+XHddpItuULE8St0xDx4sWdJKVeNvNLJTJ6tUv+0fLm+v7zZGi9caUHcefRckjP7T
r8RQXNNopG0dnUZZXxYwK/7l0H/41hCBA0RXp5lz+wOTp8RvHjJ8D+8vzuOFk8zkysKkEjJ//LpW
HnaJNSbp0WC2fTGv9dRjRvJucphiKIJRhd6rY2SZtR6q1miRAyueQFNGyV50U8lwLJFOt3pf0EWc
0ZqWid3ucrDAWjTj9mYdSdDE6a7n758xuGolf2lM7P1bENDIPLO6Id4Li3lZXmiGVA94Xoz6iE8V
R7RwWnW2iagytSjM6PtlNI4QX5sB94EXjVAIAdhncs0Y0uIGV2F6JZ1O25E3cM5vScLKLbOFEYkF
9C1OSFua8ZGta/f+itx0fdFllmsE75OFo5cYoPVyG3W7Z7SQj8u0SeyO3rc+jNWLOadlxTNjQI4N
+trIjc9YtDOa4vAozMBX9dIMRWmNzwNelGjjas1cHZyKFuXOlyTb9w7cOhJNzcw/nRv37+JzIOah
tswS42XT1DxrMdMJpq90yxmwkjFHkYP7JDEiHCJPU7ekFIsYFzRZz4ssaobuhoQQP4jACi5Rros6
u61mnfeFZJZWs2UUm7oFIuFdRA6Ytlu3NtrPqtX5FqOZ2vMX0yl761I2xtKKGnN+ZqUn/It8dfuF
YDNNSSh1FrFCkVoXA3dzoKPR05tLso75F06NDXZNH4TOVbeASXZeAflnwygz/mLvxJh/Z/L0h0Yt
pCVVga8jTjfz1vJ1JoujA+dmK67LcbC72wWm2a4zcqPxmfNqxXCAyR3rQIPIyFA7CY9l3XcDDM66
rMc1JlgWzByxgspy4CAh3DFxL6whJF0LbnshCCtjSK6Yt01Py6t7bDKKeIRYCQaMyuuo15W8N5gd
ku+8xGaBlbHnYFZKJO+Gb3UAPXtW3xw5tBpip6JvBtiC0QAhjRBU7Hmq1Fe/mxleNQ/q/NaCA0/N
h4HxZtxbqbBfkjCOw03btyMDcL89Vg5T0VihPDPAUVLvpbQTWm/4zY17QxlxsqfbS29edBbbuHRs
VhE5T05mMROGmN3QLj1zM2371ympxmGrEvrwb9KMQciTHNtSSEQWtZ1XudYLxvWlEytpzwO05Pij
DJ0O/LfXn0tiSZ5jelfuhU2iYAa+iX13W3mM6TgxLILHlKlGKA35ZHFjrXCwiKn7Ikpu2rLhgxg6
vZNtnYv2tpyNRj33EE80xl270KJvvcpX/aWtmKzmpGTEQASEyfTF01AyNqnXCOsGgBxd4HiiNjZ5
/shi8D5GBoixy9OuYK1g0iF/E1ud6X6kMM86XFDY6WsTPt9AeothEnNBb17L7fSYy5Zu/ZTTlNzS
QZs9WhKpFR4LXVe02uiQdx4Nsrkf0vHtjf+/OulvdFJD13mf/L9l0v+Tv7y+FDCi/jsu7O1f+Uck
tf7y6IAwkgHYlUEBQ6X+t0jqeX+xJQt6WrzAaFl8NzDMtP/CkWC7nOkBvTmcNv4jkpr6X0IQSUBY
5bzDoc74E5H0XSG3yLM0KPkUvDrxtL4/b6dGLazWtDTeZZrFrMp0mve9b7X3392TfxE03xWn3y5D
t2URdemViPeTyWYDsQbghLYHi2bcw+cmZtPr3nUxMuvlN4XWu6PPci1mnqD8CnPRMd+XA/wWaeuz
Te8ngzGguiOHS+olACUzyk3tFMnvAFwUGu8qEPiLyzQvW6fU/7/snUlz3Ea6RX8RHJiHbc1VJIss
TiK1QVAT5iGRCSSAX/8OaKtbUnfbz3svWh1hiWSxCkh8w73nMlYzlwrlh25rLFCiWEEXHzJ0W6Ag
RKOugaYkICnAQHhoW3T0bMJss3dmj9UJGyNhS3sfn3O9F17CymwYkL6S6IppZDnGombkRJuizvxU
I1oHryCjPX6saI/WI9sjobXXsGHrE0ac6lIWRLKU5Jc/sbesTwShtDvCorJzPKns7CbE/mycpE73
k8AmkyUS3DxZvxcb2uhXIETzc1q43XPQJjdmP2VbxuM11QB0+Rkh5w2tjb+su5z+Ysu++jY7c3M7
Ozp/Qq+ar2ozLneeSMlrzFBM9k2tD2YTk98yC9IqBxPOGoEPW3ag7apUjrwKLNWcWVgCYMWy8mbS
Jh1Kf7HQd4Y+MNAOkpU7RrGP1M5uPks2m9f+XI3gWOa0X5lC4/NCArgzpd29Ut9HGkVx2gUSo96k
Ey1fGbR6k7xO6zbfBXWAn1DHXOeEdZJXxQamqj/1XUBTDMv7wxIoeh/hykD4acroSx4Cp18BsQ1A
69hTw3Ylz8ZdN4S4mRCAp58KMk+9NTSY8tYssVuvIVg114sq5mrCVfscTjPRI3HWYcpf4Dj5DM7G
xRZ+C072Ph1JM49Hyk4qMn8rLbN7JYhh2DWjqXbh4BveaoTi/6WrqnSf1unnqcvbTcI86yoh2Bbb
5eyl1Vby5qSMwm9EWc0fCNQyLrSy87U5A11dydEqIAoMprFByBibK6OBLupn3pHcVvcwsLLYOlNW
XNOY9l9Yc6hPhTXl5XZOZr/eGiqLTrwFEna8/1mocq0t3Z3rkkqJlL8vpjNq3GHuVbzsWooieYok
nicRM8ww2hCXDRwDzF66BvHsmsgZM1aQrbrKjc7F6awS4IPICd8YWsX84+CjE/fOhlH4BA3GF/cx
y49rn6bPG7W2yKAPXC5t7p4RLxcpbC6CPmv4OlZsz73OUDdEd8yfFEGEaz5Z71MLO+gW8xtww1mp
e+EpYw2L6x6QbbbtvfnF6IkDZ8tpb+1plmcjmOetjnz9UKOiXydWNOymyr3UuvoQOHFjH7ICC767
UjAtJjTgGRrHeOixAvk9YLVyRYuHGnGW+UCtVxXeFhoYa6oJoeR8HepyGo8lXToa8xRNhbmKDcw/
z4XUwK9Z0FBHJbwRjdj00yDzRxdEdaLKFfjdcNBsy1W6jSzJftvDZg90JAZiSD1honFWIcnDeoBX
9zIaLmEAkDFt6AKhliYbdWMKdzKXmXBBjyvI0CyHk/uh8JbYgJbY9jPjsx45OHg2ja6BBYGzatlk
p1dRbAwAjYBCe692C7MGemIdE8OqKd/t57zXhrcT8MaCLwFR1wSwKrj2p2Ii6qx7QMYH8GCPPK54
Nby2eIgGtBedWXMMN1XgHQZTlc9BPBkLi9cma1r3vnMCFEh4uZ4H3a88I432Hlr9E9g6cY28zTvY
lWEGGFonnJHVzPrbThumK1Is/zmI/fhhmnr92bdrXPu1Vbc7OCXOsSmhvK16Mp8B/ZXusZVmfcpG
1iCq6mfCfUVMNQZoobnCi0ChGqAO2Fm+bDZll+Gtb4kxr6UZslycGHIacRx9fB93CmXUD7Mk0GPl
1UaPYXTQ1WV03Pary0jqmheSJbsC7PFVO0V0qZDNy3TbEYRzhEwV3ZZe5r+VDKYJaEd5g3AlqC6G
LgKoVlDT6zUDC/7OM1T1DWJQ+ewgJbgrC3RJYIqq5iGp0BWuFkuMxeFR+D337R9buH+qwL+oAkO0
ZD9UPP8hltt8Ld/0W/f1xzLw96/5owwMKOjItqT4odiinlsEcX+UgfxVwLAUcFHEENu3KS7+kMo5
0W+wd2zKQGL98J/86DiidiRJxmPax4xsKd3+ThVIDt+vFQzTcwpUNGBUq+zOfhkZFfmQ5haQ+cNE
fsCLypFZIft3uPtozJv1GHSV2rViuiuRrC4gqWFNARtRg5jtLidbkWPPma2XOOsxmtd14RP9Zuqv
o/IXI2iar8MY70eZqLua6TDo9/Lj++bW6bMWsD8x3ZNjIuYaI3TDvInZIUYGgIlJ19eMkOdzmXuK
FLjenA9IU2NcpjjmT3gc6Zwb6DBAs8HaLfQRSrXuahScU34FkdAYvXyveXE0lkTsHIMZQXxDsXRf
RwlbO5lhjRDGS1ZWxmMian/lgrzY9/SBW1KvOAapBlB9s4+qRnkZwuQLGyp+SRADKyu1L649Fbso
KujMPAfULtDgvZkU33BNZJp4FGgTtTmDQGwzLKRCtTsx89OR0198ZwQ6HqgbBdBs1dv2JbPCR54p
N3jE61U61g9azNb1qKlHyqIeVjZPIP6orpupunbD9iWuMEHPlho5cZOPkQ9ESDS0qI5zKabio/CG
HI1O8zCy238tiFfYtE6abgqGBjsMycM6y+o1l+Dj6MRborrRDcX+8hJgmnp8a7R+zj6YA/PWKQyi
7nGNIImIymfyft1nC5vO3qlLsoWS2IF4wMmIa5fphwmXZG7vmOnO+F+Nk0LS8ta4VvfIGTrgFod+
snZahMKYG+5K7R3icA5XIXqxW7y73YtbhI++zBpIf1S8lpxA68XQGhCFW4wR/BCMWPhUzq2BXMbR
T6BHkpNLllOAkm8pbqO4/2yYoqvXgTCdi6IQO1eZSMGC2ekYov4U85aNzYNjWOj3UC0Q6t4497JU
0Y7ROTUzgmxonr61yrMhY0ZhYMmpRhEhFHEQNSetBVwvm/BewxZdKSq35mxbY3+VkP5A0FJneE8B
s8krt/LNjy6/OHhIWF+YT6AmeLyXzc4KOxCXBMabV3qiSDk2rCZWnper6RugytnYhx0orW9TFOib
0u7waCe1W2zLIHO6lVUm6xaV+cP78fXPQf8XBz0jP87fP2n3mfk29c/t/vuX/HHOW2bEQQ/9GWO1
Q7Df0n3+cc5bFqMA5gC/E8U5Y1mafD/oA9p9vopHRrCcvssz4Lu1lOhwmMBM1h1G62zG/845b9s/
E+QXkQCtKsuB0DZ5PaxWfu5UKwEdYSxQdFlkXI9IBQGCVWXNbec35lXTDiF5mbkI1NzvC/JrKvMD
9Fpc7kXdVvLRrlyF4mwxlNtbXF8Ii3JqJNI3w4fMh/7hq3Wf15nVr1s9gvPixmTTRT09HXIDaQJQ
Fuj41XDkAVDJAfIGtAvV3tTllDNWHzL6lihs62uP8fGJ7nkw8db4SHjdOH7MHcFE1PBfDNkMe90M
wRI7RjSYl7fXeYWJv8pHyh/PK+zH1M+omrKU+hSznF4mht0QbTXQKE01N9Od+yVT5Bkk0pvZ2hR+
tZLDDTnCzO/sVPHw64aeHUCEDLvc1+NQ7seBQ2fjRU129KtEBGccnkO+lpNJ52MYYDAYHKu96oqh
XxlL8mxaucWhjTu9w2UTzOhDar4xyuZ4XFdDPNzaXly/Kj1Z95po72Hf8PTdpFLSEiRg9Gihkmle
yaLqNrknhhcUjNNzPDeBv+4S0Y5suYg/AOHj8YuCX+rtF6KcBUFhVrmXts9yzCqGrZ+0wsKU1l1r
0s4WnC90ZvZD7GjxLnlHn4LzOcrRddpK8zjOcleoXSo78MoDl/qG6MfJvAi/2NrUutXeUWWM1Nkb
Ebjm2P8ymefo1Aegrujb3K7ZmD0cBhh11YHQiXQD4a4Pd7bWeqtVjm8psYdkN9nK5I1O2tZb47rS
34I4M99m4gR2hcfdiNE367aM1CeGvcSk76Ku8vZ9M7YPFif2FTFs5UsDrnsVm4Ol162RqEM5pIm5
sbvgltiXbtPbjKlhUJJ1BZDB4qJhGD1sk6QUuwlp5DYNuuh29ATA1Ljr1z1ciVMaxWOwapyqIOHO
AUDrpT1db240R3IP7KOqoPX6DJY/cjfAgiXdLPoUV4PF3EbymNwnStiPcZn1R91VwQ4IXEDQex3L
B7gxn03tGZthCucNKdJQYbgDsmMTtA7SCcgQ0TrxQ+u68kv3VKRe+LpMj/YDQi2chnK2LJ4eNlp0
GiFnI2PxCCG5O4vQnD+Vqoo32MenZ2qr6hDPdGBsGkzcvK0BQYWxsrxlvF+fhUccGr6aPMd6PGTx
2oMQuLFwUj/5iVArbUT1EYRn8gEjBatV2DPlfeEi9EQyCKlW4W5rQLgjwXfp09zCvHip6NeTGp1o
hzDJpmJDmB9fIRHNEQOr9rarYp6uvll+ra1iOjLYorxckPzDOEUUVepzbmbuhvgpvfawYh6WxDXA
fPbbqKcPZP54a2wX0biJBjvoio1wQMKXxMiKtO39Oy0BcvJjifzp8Wv881SsVaamv3gq2qSK/2n/
c4t3vvnZKvT7l3x/LFr+byiCImhQPMi4Ulkgf38s2u5vns/kGS0W427+1b8ei67/G652eiWMMO/t
z78fi1iFwMstmlCOEsRGZvR3notoYn7uf7AosTkOmAkuK+TwP7QhhexxYfRRdpcThAGqxbEW8EKX
FKS5xa3rXlzmI3LflGbd7Wj6sT6tNOxLZnzsgsez4BkJPLQQxQoSb6Gc+zTk9B8/eOFgFObaL7pq
1Q51cUjm2tR3qhTml8pstQkLVdZZCG4wDUkb660mYTKS2kXIoyByky3hn/mpymvr2zLCJZJSkkRp
kLqzHn1UZEHhCuTgybweVVDeewBr9smMRd4BioCXM4N9T/ZgT+ImMLpiNZdtx4qIWegT0QCfyA1M
N5XHoqlmnH720yE7ZvOcX4+Fmx2Dwes/6ry3t66JLxHonZ/ed/h0041sxulu6Mk02rS2rrqt0/Ib
06DNCrqpKFv2oCmG9Bgjz0DYgEq0/ynDOPEkBz/Nzx4hIOgx2+A260xm31M2ptm69CdcuwHYzFUc
jfCGpamy6SHwFBRDPonpJZ6aGgtLxPN1GuPkAUVSTLIceaMM2nj5x4w45qtZj+MLeATL2/vuaB6T
2hm2EbKAmrM/r6xdoPwUoS0+iw+soeGwJwKKMJid6mTImpG14dEhrQmlCG9DDDrwyMrFPp7PGSM+
Bl1y5nEsJb6CMpheFVFm/h2/CVxSqIUVx1OZjhscmM5Wmh0gXiNPv5G84W7TJCsOMnNpDxLIu57I
ejrYNLgI/Ok4pxAjbmw8PZfCp8GdGsizZiWsC9RdvYWB6J9iN5hooTvP/6IxlW5GaklibxEfgBRt
qhT6NFGZpEbXRnvtJmY+3Zh1T/74yS5czbA6Qg0bhlveCLelCGFIfucWIm2OM6Wby3QcIxTdJ5Hv
3aqvpHuNv5aMSbJgWWLBA7ZchywpDCPOpZfJAlSyhuChautMbwJjjNrnsoNtBISB4eOEPA94LoN3
0BrjuNCYbEADJwKBu+jab5P0C2Xp1CJiJ6l8Rdo3xtHBY0sB634EWmuE2fVQq/TKj2v9ZlepD8hB
6n47oaKajmMCrmQtQQnCTyUQMT0ww7abAwK50iJcbFLWmmGnoQ7m8hiuSU9lozxZ8zoVDCawQMUV
d3YcBgRbt1MGCStvgGW3cTsM15D1eji8huusm5RPEwAVj3j8v0Y3r3KDEcIdst9Mrruqr4IbpiX6
XEpvCTwLmMAlDlNu1kY0jnmAjrU0guxMmVgOuyGOmVh4KBm6TVWG+sXOZLNXUERoY015j888ny9R
b3w25qjmnjL8ZlyHXj55ZwUdad4pkTKVSfqpeRmBn7ircOrTRwD/doO/jsQSeLsu8vHIoCU/cBJN
D7Ap8YoRE4NkIytLvD6lmdr6GOSxc3SatvumDffJ6xGHOhl1xsNQ2Li7dLEY/DrIaJuwNawrR0rz
ZqYKukDq4n4EcJUTVp5wmnk9NupiEvl+Hp3wlBvAADahNsbx+l2VHDhAATf8pGIfhrHcUo7Fxjrj
s2p2STvnG+KQnYvRTuawc8gq3PhRbl81fh1tcQBgLzIoarCsLSKEdoZfaGKL43MuWHN96kQAx99U
xhMZrMOrNKnXt13jutxrALk2Rk79U1k+KLIuSdx1Sfa63LJjSLor/gFFjGWAz1x5NmV8svIZrKYn
VxoeXdHkBl5rrvKpdIfNiAIEtYLPPsjzu8RZ4YEDzis6p9nGqtJgBhrw5O4NRP+eqQZLmkdkNM7z
oFnUcAljjHk37xFfbB/8UAcX38usTaLiaaPslNwWsCEkAc+KRssg83dN4MF4T/XonsvK7iGxd0Fl
3WhmAzezmv18H4oGMp8aXxAAkjSq6H+sjZVhjVoPTNmJUxjojm4qmIDnebLkfQVYlfxNnl/JxRqR
0aELdctpng6VE6jAAw1NMRWfMMXo8OyGhbX7p576/9RTrIkXA+7/HjMc6y/Z2y9jht+/5t+yApIb
GBcg1l08zlRGf9RTqArMkNrIJ5Xt+yzhu/Xa+i3Aqc1gNkCLyNYBNcD3MUMA8Yr4KL6M+S8j5781
Z0AP/XM9tazBmSRTuqHI9v9z4d+TqpHN6WgcY2ceN44oyzcvj9mN95lp85iah4WzL8FQyt4YUIQl
tsWur6tuZj8mKYYMrWIbm9nwJeit6hbWbP0x4kHWrBIyR9lG9Ua1GZtY7ap6rj8SlOkcTd+yb7tM
c2/lA8QaECPhvC5yQg+3DCz9feaHD7QM5X039sOtObxVTdetUkmANKC77hUT8CLBGsoal6TZjm9M
Aul6MtxcBIM4iR3DaaidceWoICm2rMeKT6lROAmD5WrR9todwec2fVwxCrincRn1NwlVisOkNZ7d
jdfhBNqSEkOEe+dEOXPFkNgNEaUznMg0Tq+dPBhCtrIBzEscoj6MXwMbYitbDEHKnM89owbYGaVk
ESz157Aa6ldXZV65ZjA9XWW6EJepzTGypjY20hxOBoGzu6Gv2FH3VCdjFurz7I3NnedM5BnrkFE5
FG0dEASVFWeSU8cL0IyZcBtCBiS+skD3+NyLfj3UUEZ8d0ImmwV3lpARJ4ZTfR4lT1pnrMI7lBbt
MWaC8UADJzeZlHLr6smhC0VcuKqNoj55CuEZQpP+Khw1s/hZWuI0oJwryGTwomSVeSK4Ds0KOHAH
MvHZqdr+AY5lt8rRUCEhLwbrJSNh9UUZzD9a7Qki0yOQmTO1GXm++JpnQNJIP+drVHT9h5JtpFh7
UcX0I+7EVRqGwzfki+TbJ5Myio3EpHA7uDV8ZzSSOfGWEfxY1LXDTWmMHfBbVrxvYtmOJ3IU3p7c
HiTCdq7lxzwnUxZ5gRDUJcJJ2HBEtXVAP5vdp23hfLABD1yi2eOnoQzuHhDdEMMrUvfKwpdNPDDl
38FwlsSbqWk3iHfFgXnQcJ+kVbn2mWm9GnXSnYClRF91p4NuR0BVApTGQd+5hcce3QPWYS8jVdIY
QJkc/y4lq6ZYkUBg1LQMc/HZbRsnWvV0FtvEnCuGZhRGorLqRz7H4klbMr0LxlzeSGtKT0FnMyyz
Gi2u07hm+uNPSbXhcm0eQ0eYt/DPGrkxBH9Px+LeiMHtyfiALnomoanJ5EpX3OUvY23lCIvKhG6O
t2e0Q7Nli5+Z/F9TWwmAT8r8KffvJXI6k7T737VsNoGo84GMe82KHUb1/aQHZzoBpssPQvt3VpgX
m9YN5rXjZEtsVBc9kNgYDFs5gqWlRZuYjQPV3wS9G0lI+jYEnEp6D33vIaCYsJCvFTuJdVpn5tlt
q/F6iQXZuyIn5LaRyDdYqGyjeCi2Ia78dcf9cg/8lwVzNgzl0xhrB1lKrwCrB5mcy2jjtnNvPriz
pB8i0NavPbYBwjjovnt2IT1djCKMUKp0jj463XAaktq/AQrU7StV2BvgoFBi+mq6EMRsH3vSVFdN
6CXHcJLlRUMEuy8JXQPRm2e7mP5uG7R8kNAuCYCS2coS6RkwKyU72Fn6pushP7U64zs5htj3QSy2
UWa/0h+xX8jhUuU2amD27CjXJN/G0OuRZ/1zSnl/jCUAZ4u3ZYdKTd5mpvsa9S00+tnBNIhu64YI
pPiQLKf11JsfakvhFk9iPuTpSyeHKzXzHsbKvMozdNZrKypM9Drp0+hgkinz5jkMpgCBQvsZ3ENJ
WLd9b05dtInRAyROd+vrPL9Ton5xMamv7OkqyCZzV5HqNWROtaqgP6PWYXJm6mIgKYOMVwRUbXgg
Nn5pBWsUz4MUwWpO/RuIAfLUIT1SeczMMaK5tp3B3VhyKlgf4XfbBGzwTl0SuBm/Xju/pqOUNxHY
uJ2PqMHmMoKN0SuQiNRJptHX94wImr3Bun9Pti9X09TMZwRgecz1Yw0rhLftRUxTdI9Lm44Zl0R5
KYxR3xI8/CWgnTgVxGNcgaAWW3zWYbVuvZHROfN0VHEhl98jTlDUHtB9NwLVy3Ym0HgDVnQ6l+Mc
w7i1uqe5QD9meK4821F2QQgjuCWKdN0NgzxXXVHRmpTVw1DG8cWzY3cRtiNSaEw0eHxMUWzCQrKd
9K0c47dUgsC18Vvc2WM0XpEG79z7aGgeek37phz/hCyhXo89l05umB88mdLmGfyRkhG9jnxeqV0E
n/U4yPuQSIH13I+AjQgw3y2u62++JD9o1oiG5/5aK5cFbddT03LGGNe5ygLk4mkl7r2S0l+ger9y
gE6uvdhu99Eo089uWXJvRQ35P0HR33MRloC1zPIu9xZ8cO0H28wH8Ayp8y6A7Ug1nXfHanacuzJ0
oo3RT8RkaOujR0b8VlhG8VAh/1p5KrA/qMaFHIYgn8KZsqBcURf4a8sN6t2UwSxYeY6/t9ouuyJ+
JiIdUU+HOszGo694RI7F7B+N0vKtzT918v+nToYKyDTwf5fJ67cy+waiJPtpIff7V/1r8uj+Zjmh
i1ICb6wXev8WXuCKg1KEUwpV7rv4ghHn90rZ/s20CB9lHrnsFN6lud8rZfs3z+Eb4hr9fV33t/S3
Fj/jR+eMiZ/Wssk5R1uP1JdB688LOcgPhIn1cABqzbk6aBDu7BzyRfUT6OGCEnA65SODw61pFuqV
C3R4KlxKkJWMavHhh3fvv8h0rV/K9uXVuGa0EItRAC6q5J9fDbqotoiAsp5tAQ4zKWZ8E33Q0OuC
FKNYHLQL54sFQrbqqpAZAnnaLNbiGUDBQnCrv0RKMXWMUuADdllaT2QQh9Z+8r34qzWxZ/+9gwRu
nHxt/ssrfjcy/uA8en/FeE4XkysSGdaav7zijEwdsuvV2RnZA2z8cS6fBgbNzk4FU+Nh6x2tfJMF
yMDmwIfpPxWms68w5mAlGRr1ZTnmrXVmtN6GyS3KCVWlKByDziuSbdJg2Ch6ItFI5pCbpYN65sS7
KtArjOB3DP8G9/BQ7f/8c/jPj4GpJfIZaJdcG86v7k2me4k22lKea4WJqklCtCtuYXNptAtGSY8U
O21slS9//mOXa+3H9zKwAlToSJlxci1/LC/rBxmzZ46J28qkPtfhbJ2tIu3PwK3WGYEVz3/+k37x
i5nLT4qYhQIf9yE6hL9cZy3bvFmwkDuHrem+CVi95T5WIazDok23JvZQ6jpzCps1CZK6+quLZrko
fv5FuVBsDxk94npOh19+PFuFDPI5+uhAFN5blffeW1Eur8GbK8ZBjFRWk8lHv9cgjHggFU3wlegb
edTR5F6PvtOZa+TPxNLlAelVTtfaCFfDafraGkO7MQ3y8ug2iF8/8MCY+79QuP+qN+ftQzDGsUFl
Z7MDcZct/w8flOn3Xu15sQGUNa7esk7JhMFVoWp35UxTnZwwFhafkjAiJHQW6c5vXEKebIa03xQi
12Y94f0hOyAfvmadE3wZvDYNTn/+EUNb+PVdZjDBRcT6BmHbIpH/+VX6HdSTLlXODZvkNo7CjaLP
hXW57AbV0OP/GYV5GarJA4ybpgErkJqFddfuy2XFWJSium+xBY2roNTJB51XzZHNqlq1LGqfCHgM
N7GoYwTny/6SmB92mXEu67NeFpwgNAmfQ8Sbr4iqYQNqD2l1YPBZ3tt5cpcQ7IjvrQ/EWbE9Ve97
VH9ZqVrZBOClc/sZr50O8+tyWb+yV3dP6bKSnZNlO6uBg1Xrpcc7Gu/7W72scq1lqTvnIw27UA+9
abDx1ZUKUHOKHoORbT+iP9IF+GyDefqcFvGn6H17nFHzfWSCXG3aVpJtwdzwaImo/IILiHk3a+Hi
IXvfSA+C5TSSIdasvA97y7WjWwE1ij67wxj3vtkuSbUnaVInIdi7ZfldSYc1eBvdpjEJpxRHjTrw
qLH1ul5W5yGro5exAiBsd1H74BGlhAAOMjeb2mp+C/2m2zJMzefdUITJjmGu+WYvy3qyu9nbk7TN
Dr9+3+cztW64OVjyT+/7/m5Z/aP6rw41/5Q+elEGoAlAJZC/KwaCWCPZfdcRuIukwHlXF3ToDBJ3
URzoRXyQvesQ8ndNgvOuTxidYLz2gUqV8aXXQlUVPd2S0viFOYptz6+SmXOARC9iUcIIxZ6qXCGY
6lXft+ZZFYowbFKVxLwn91vFBChn6Gdzu2we3g1s+eRg2Oz5DCi0hRmNfFyEcm7qOOZ5iHFBi60P
V9dcd6Wy4tsUHTaRuMUUaJSAYxmpa18qhytKx40lIZ7yLNz5RprHtwO3jp+sRdhiZLBgZVe7usy6
aEVaBFlB23FZLYKNWtaMU4z4Yd3IxXcIDxlili4DkFsypirYeXUCWS2cPU7MmvUOK6u0Y4I9oJeT
dzIzoLI1SRZ+M3pYZObGbGxFanTYh2fvfbhb/zHqrUcpmPxKJCEdKYsJ9KdtLAcM+VHHgnI3lX4F
DEhKBkmeTXLNOhi9qdx3mcgMCn/X/mC01WLod3x4bvzPNG7J9TOYO4NN+gATLKroeiNVbotU+fdz
rzBfI6eACYdzW+K1CFJkN/u4G9r6gYexcyKSwy52fcsr2DaqhOQE/W4GFptPrb6pQoKftwa3Skek
uNXT4HleCUfJSfpNAIYKacs7sa+ec2f+itUk8jchL4CeeWKterRQGhyIoECtSuq2cDbwnsDW93FB
nIvu2uguj3Xurp1M0FZXbT4bV5hd3J3VxonHywVvgzs2xRGbZhb+1wKEPlIE/t3Kgq+OiUYkjlgz
5iKtjKA942NH0AzLu4z7yD5DlMsgAoaDaziPU6nt/uy30YRelECWGxBRPJJgPxV8Abhv3q04S636
lZYHu6aYKpBnElJtdmWpRP1uyQQYhLU4tLh4d32NXXEr/RkNE8la+FlLRxRsOXW8zaxMvJb4Kujj
knx4kJ6vP7Vd6hDpBwJwGxasyslsi/k+Xtng5a27gb0B+cHuRSoPP6ciGm+l34mLbNmApwx2lWeH
brRZKNVoMO3bzAii59oUy8WZ50Lug1Ji6BgnF9cmNh5qR/CBvLCGsGDriidY9Iyfnau74pTsNiBG
WVcpGcX2Xd4RB31vh3UEp9PNdX+jRrUUnwuJ0SsMf6Rvr/jRTTODixvtCszkQtXnl19euuZ84nUt
2w/Xq/kteuHxVqVFg2E0KphfrdsSaO6l7gJu+Y450VvC33Gm2qpOb4XlTqDNnTY1+bgxP7BKMVLs
3Sx5BfmWi4RhOw3CXg4NbibgvBYHCOl+S52s6uoZxSvQpSHLWAiRg8Z1AYDwTdcLKG/scAM5asSZ
mlDm5mjx6iJ/CHla7NlHg8yIEvHKNsCn1XbTzD41YRL1VzG+h2EzdYEglTOYnH1r87auMYlPn4uy
8O7GXpJHJlD6Fh80mjV5IOez+kZDvpwhGQDyDX1A6Gyhyqdyh0Eu+mCYcbUDmZYI8l055qZOp/dZ
o+QVYYq5t/Hszk449gDerIh3jZ673IDEWdo1t8lsMJo6unVjia8VB/J0Ci0uqS3+d66R3CMwYQdf
Z9jykNHiyup6G5FtVKqBJy0Qe0pvAVsvGqJHY6JMP80RXvov5LFDva+WkSxxzzbfaqysJcVbMw85
tnwsem2QNLSbm2FQNyOe24ec+c8qDOTBrUjjOcwaP86aINUlVKBEe3tT+6N7bSjTZXQp6mq4Sibd
pixZ8dk+UonIL2ZUc4xwdMphVaQSBH+kh1DwFJjEQ5kIK3uxmtkJ4RNSgU1PrXLYUaYo1DtUZdAC
T0bc6k/I0VgBl4H0iyPCeOsyolOa911P8tA2mxeVIVOy3LkboTh65woiDMyGlunDjWuly4iN6kZu
NYG4FYrpmpFnNwcVZ4eU5RYV9ththhJfyH4OBVd/gZQg2EzxZLJFR5YpPrx7sHM2LDG3QxY9c61X
8q5mUs0Ba7dRvgtZS8KJ61/tsNehhaVrCJ48Img1Bu5EuWSEl+FwL2IJLnJKuKK3bebwadI4IBvM
HAU3IOja1GF4RAbzMR6XoMRsHI3kpugMjO0V0BA8U3XVq5uyxKG46ljn7GS6KEr0CNJwEsz5yTb2
Qem5cRrcvFel/+ia/0LB5VAk0e7971HK41fWWT/aV/74ij/GKJHzG+JhzicL+jj9kcvq8LuAy/R/
o0ddkGCWvSiL6QO+65pRfUXMXRayHQMFtF//WjjaHt6WBTbsmqDTlkXl3xFwITBhf/pjT2cBoXZt
Rgw2UBqgO+/K5x97ImUYg2iIgNFLbtpgcDTJcvr8np3GrSm2qWHJ1VgtsAgd3kjZDi/+kIuHFlek
MDt5gnqbrgTJ0DduQ6raFDt+vB+WCQDRHMZbHwSIr5BJi4MbxhT2kJspserAm5yL62IGrJaVnRUc
Z6vj4R5hOG6eZMkDgRaEMBvO5kK17U3YdmZALDhSgBHjZISMkryJuMjd3TwnJlGvre468VSGtWLy
TYdZWqhRR59O1IZNug1S05W7tHTtFltFkpECDvAgxFA42oybtxlLAOsUNJP97FIFokmbGwsbMsTH
MdyHNtjdYw/+DNslBrogf8R9R3m4IoB8EBgwveYt/z/2zmtJcuTKtl8EGrR4vABCZkSkVvUCS1EJ
4RAO7cDXz4pmNy85ZnN5551vtCaLVV0Z4X787L3XJjf3nbrFFRFh9txmV/usPhHI7ZkiH9V6zaMO
/BH6nVCNeUOO/Vrw4gbZTUKQaIpm/AP9Fq5GMW3WpgB5A5tvX6VgFFWdwx8pa2vAE678zQy16X2Z
HPwrVprt8x7mZkl7MkdRcW7NutkX5vxSNLm1Iw5ELhd0w57BO4PUUqXZK33hXC8LxjXPV2ce3YyT
4/hKAQTzV3ntVlRYveop4BxP3a8B4YbbfX5f8W9FVI1GQlm0PIoXdlxUlwRGcQR99JnmPHqsRIyP
qz9CNyLOuhv5K9Wsmu4BT3Ive5m39Ylww/yh1SV/oY/9p6GfB+5ZM4ecbJc1a2lKH4f3puqP1dTU
e3pzMF/npFhpggj7RbqYY3Vj27XrXZZWTShM8SJhCMZjpzW0nk+/3RyZqHJhccxB42KJU8yD44jM
YCWxWEaxsyeb0N+KmbzAUjZNkyK+CiLTnqfsRLNJd/aH2dyANtMPiHP5tlarE1I9l0Xr1U6Yj+bE
UozCUZpJ1FF1y4IQ6mgPONBtnM3p74QA7C3hw0dnyNUjvqtyp0vOb27HfE/cy70q+7BBmsXRwtoZ
twN+zwPnQralRyHY0sZhR06mBbvJnX83jqgOxESbOOHsCFEwCCElKv9sLLuJJoerJU1ppwz0qo8b
PNhhX6MhEYZxQ0efuPE09C7fVE+GU+thV4oXoCiHda3nsOolksSgvTq8nEKLYO4xa50g0qSd/1ij
0/0aVy8qDFwCYrbxa06ta4e8NGmdpEcbkWfgGz92XPKWvWo/DZF6CyGVeEbYsBVO8YdN6wLgTml7
+hfGB6Ta2XssbSHvXN2sako1u/wi2a9uLfolSFVBdo2MciyeeE4jFOnGmmKwb8xjPaYd1iJr4Hfj
gyXWMJmHL+hoVqQn03RXzMLAvcPHIg0mRHZfqeW7lRyqG5Sq5TgOeb03SQ/MwY4nba4imhGvxe78
aUXY9PPwY5B3oMp0TiikVeOYQZXuqd+hj7VdQ1tv5XwxGXjee4dPC6UtdrZujanSb7I6qHZzjl8w
g1m+002MXq3AK4Zau/OyhlNC0UXT6Km2gduLQ5I6pVCXrbVJgvWKc0uwlfvrm2I99OLldJOWhfbB
V+rVpNwZx7ugNaodjjSk2PDYaGXvSibfWqNxvve7GBh1/lJREnpNVTj52QQiQWfZCDd5NSrjrq2S
55Yydz+8ImNP0i6boxEMW8uzphPJDflgW4H2yLrc+zArJ49TEbQRchv6F9hjvsYzbxWgiLXiebvo
NMEvzYbicfpoh2HAx5c1G/5/agjS+rLrrt/aa7HJfbVOvMVaVsAa8zOPmumuRG8Hi97vZwNDHb1M
ODraa6BtSdyaHcbyDvHL2dtTFXx1Zn/vqetLkaZW+pz94c2FNsRDQtc2yJIHzHA+AWUgF/gX5fCT
4GDbFNqgARdwMgABo3GNFAYb2Sg22ikrmcQ2OA/85ZLPvrhdNX06Lzm7r3oZvTgHRBqqnsXM5Jnj
BvhOussC6o/12fSjoCjGUBrdjrVzxxk8nIORU2tllRhe2ZIRQeP6gMEOeW3GO5wa88MIby4U4N43
jY2pmH+3YN8qtdOWNjhQ7Q122iDayHKw+lpkM210/A3RaGhaLHvRxuzyeGMFvtk/BXkRxBZqZ9za
aOj90B4CDRcIA+OPar1n6l+bzRrMI+qxhNO2BFDx7evEXqtsO46VOmqi/Z7Eei7pyLkxFKPziick
Kk2vvjWZTE6m4gdb60uxnfNBP6zgR/caoUdG7KtJoq5zeN/IfZgVF+wlRPnNSnDete6vddUpsvGv
5TRi+GU2Qtw4MklCY0FgTqx5CSFFGSc+A/0OVy8ECSF+RrcMtkquv1LKS6lnDjjL8G0mZzZB9BlN
BUe/CNJPmujmSC+H7i4RZhJlE3yy2fYnLndcUrgL3xvD+ZFB+xuPT7ktHQaGSdmvFVn9qBJ9+1Je
aeBrZ3ehHNXw0402lbg93gjeuFXo9XN21zhlcR+YjTzwsFxPMIb4a/AE28aEfdDEt4tTanr1l4YL
Y7Aec5JclGWoEea+z7nu5uWnWRMFvaIwDiNRRhK/3kLVoFYDFQCqbRrmvBmW1Y7waHz21OGGk+l6
4RzwZ5jppd/oQeu/9Lq53gkLrza3KRiXMAOADZhDSP740yCKd772YjiT+fWfWs/h1yICPHYjmdYS
frlWBun9yNrxziGB805W9RFIzswWNr3YZtPvLbCqVDtlhdw4fcJfNP1I9nPgCIwN2DTDBWu6vSau
GbVQFPhJT/MSr221hLk7BUaUNua3U6vaiWF+iNCURnM7GSvO4VV5e/Zd/q9Z9Po7dK2vQibD7apb
WrGZpmzaF7z8bp3KnTYGC+Cak1USc3UyusZw0mBndxw+EXr10NKI+jDzMNMjTk2NEcNk241+X/70
HcLj9Yua8jNFbEKG8Dp3J6Xh8JWp3aHZd32wsmAAyhhjJ32ka3aMvEE/ESEs3no3gBeTtsdyzhL8
6U3GjjG1vksX3wu8CvPLSAutilZSGFdi/Hg1T9EASAIsK0a4Gov60iHpx7IZ+8eVfTKokN47T5lW
7oLavYMLcpM0eEPjietA7Q1txQgwuZP3naQe+0mz926DwclfHdnZyBO5E3fVXG6ohKD2u5Erdc8t
m8VmsJqHzrIpLqMSqr8oYUIM0RMUO0rZxjReO5+m+Un11Gj5OWswoyu2iTfTegjNaCP5c5Gyc7Ud
JY1JtWu9Mn/lNBOvXHHjW8lb8lEUQ7LXCy8/6A4BN/D67rGtJ6IOuQaHL1zcGaeJCfPoZtLwkdB1
1R0DjQXwtacPf19eBkezpYYPrKQhQvKMhOKnVN+set/dDxi0X3V/Hb8dOU97H//SDUrEcGunWffc
WE4n+P41hPms1o1F5SDfMV2tL8CiqwYHBu6BJ/QJM4h4J40BbdXSInxeymXa5AXfB2jq9rVUgw7g
55l0tPuWCmpI4slX3Kw+via+iB1NV0vnqnRjC9u9uFg/3lnhuVQceuNjudYInT0NMucSkNA7ofp6
2yV+dfXvq/JAg55+dXWlfmjbguqsvoJ2olPWdj/xP6WFgeO1q4JHVAz61Ot2/Kyruom1zCu27rCm
wN4ZSct6Ii42gLh+MtjlXm1u5g5DizhRlUzGDkNS3KRtGRFAK3sIZ9LZzkY935e203W0OSYVns1c
bKbCGE9YOkc8OUW9Hz2V3pmS7uoH3yu65lalmXLiIFU6QUTiGq7JsABmP1h6PxwJ0LOyYdzMfewY
gp2Y/dgMKbEPjrEF22XX74sgq3A9FvCobkoFEcjtC2NDjLzu8MNknKOKKglGJ9faD5nrvJp+Xo0x
dEPp7TvBd/ETylWCyIeT6IQTLKfSa9G7YmOCciTbME4S06aHbpgNXXOa8Cjuxz4wHlQ78BbAD7Zb
MZrFEyTJY8uW+dDxmQT/Z+UnWTh5lJij91PhWv/Sa2FTeYHAV+xUJZ96AUTn3YDgHlV2MJ+xfRPd
7dfViV0CHb8bX6Z7d6wYwY2B6tU277yXtZh1LDGczpugL8W2N/v1Q2ewJm6OIFPSLU7sUN9RDzge
V/gE91Lm8i1TdvXAfhiWugTZSPJXxk5mWLCHsgplTfRY3PWE6YCV8k5hyYw6ghMX226v3ETDfu6Z
IjfwfwPKzoxik3LXMZxT96DMbtiMpXfQZD3FDQ/3hyHNg20H0PHDwYa/r0SHmUxwMsHd94npNNku
T60p7hrnmkygXZMISDZ/loE27UrTvrVUFnwTzrqd+JOE3aCbkTTNZU8VWcsoNaYnOgN8xVrenjd8
btqtDJSzaRfB+4YPJSa4IodpA9RhE2AG5TWiiV89M33YBF611/LEisGxIJjNbs0Ctxz6CNT7EtkF
K/ImsYlwBp52O1jr8iDnbD+yyjsrgXPQIX3UMYFr5aZcsuy3lK59pm0j56Bt033SaHx3ew7+URbA
grIyWjvWfJ0YJi6debnPBj24TArPMdlqdy9gOG1Mghuh3jfNMdeNOx8jMOyXnvJATHofiCl4WKlV
u4Z1Wv9CK0xH5aEuNngi7ZBIpfWektYLLdpX6bDJs+qdPpj31vKAEU7+zsaIpgPEnL51xcWKkrse
lqup0eDhSd+FM0AGqdMyWgT9r4WXurG74vEOrGxDa0YWmrV6oxbkJkv9GK3/uy7Kt76gEr00R73Z
IAmJJlSWtcGDQ1UR0uaxyGm0Eb1iQZniumJmNvRIqwErbbrrUp2ARnuiz7Dm09J7O8gftOR2dn4q
01TcsX/Q9Xi01ehvJqlPl35g3gbracaYvFpw1L2ka6gFbwUmaZ8Wvv57rnmiFUMx7cm1j/GsteY9
UWY2ArL7GjI1HFmxgjvyhXfEHhRn2UKtKb5vLmBNHE2vmu5XkaXbNG8/ea8xii01RCJ7LapDPdK/
FKUIca/TkPQh+56zxar/hVHqKdda4ELd4N1krjVHrVoZHJvskMxr22MI1rq4nsZfgdGeZ7Qc3HXm
C8F3DAcTYRaJth7N9Kq/ZsqoQgvGBWk7f4rMMXGe1gb5ylmFeVMv2SnXSJdLduBLnz12LilCTtLt
vDAd1Sk6W9aY71ZmlAdrqu3vnoBtjMORnJNWvSiasH+krLR1S4Msvnq2HgzfSkKKWt3qwV8GAjCA
l4x4kH7ya9KxZocKoCkLimV+aA1jbUh0JQlrp2Get05vLznDf2XwxlHOToxW8FBzYCHqW07j8q+X
ELXzsQ1ofBPoFdJFd6SHCRRUniqeOknMj0pSZFs48nZCTEY/FVpzLYHJjdA117LeTH5p9JtRzyT2
W9c/8B/4r0Tt/5ip+WAXDYeHn2dHOmPFcXG4XDFSfyVCju0Ou326Ue5oh56HLuWU6rgiEPJVN146
rqSovPpcR/O6C5R1Gi3BiHptuNP1O8GUd00cmg6TMPIXR4Krumnekyfbe1P7K/XXo+IDH5W51A8i
1c5J0DPrUFe1AbpwlMY0bOni8jZIkuVROqz/2oAVfs2oT4WFMqPEbk9dOt0HBdpEhaA7JouzCVR9
39qyjlnMeAfoICacgSHb8XZhgUi78+1s2q+5YWOATTQZz7RBRync812mS+q8msrYq4LHWeeM/aGG
IM3mYmhCXTjfck6C+1FDREIMzSmbWn6J1GBzNizW1hNdHqKrfybOZDzOviOwYC1zFxVjM/92em96
5Oyj2sB1usjD2HPsWpZRZDAjI9Hsc9n5GnuWPDepAhaCPrn6jAsA0WK1bCxk+UwDsJcaFW4BPRPH
lvvRCNZmK/JFfvRG07wDDreqWGjr+oVFCqqCsQjtA3pedwuZn95qLjz4Kp6n9r4ouhOBWZN2Kr+A
SJDjpICWtrGqZflkzuKrlUocNYXh3zazRQPpkAGRyd2ftDMWGqcyrT+2rKHvV2UTl8896HYy1+dn
XznjnWlm9nqhqLyR4ezRzsMW9OpAGCxJfzDalNHkhoc2nqtYmnmNt2pd5DaXJjWaeqJdjJx6wsjh
MtjnyfS0pM4zE4LzCPmRdFy7DHu+BwsOpd7gceW/zJCuQ5nV5iOEChn1mXXr05j7USkqA4sq8SMS
2ZBmSh7p2s1MYM06lWA6wnaYshtmiEFtU/xOUQdkYzzaNedP6A66LHZpMqvrkoiM4swujJmmcg1Q
amvBeDc3uD48XCEvnbTbm7YlTxHCVwj0ENNLsCOBkoAxKIx3MouBdYGWrT8RXTXQ39txfR0FWDu+
xglLIxbUV6LN0p+tUY4n+I30fulyHnZzW+enVeKPj7mwSLSB1GRiWmY6fM2hGrjmr5MQp8x7JVzv
l91l2CnEWAx7+INN2GqKEEfv234dphp16JSBqEdnlAPLJ11IN+QZ5vOT0IIXGL9wnbK0SGO6XlMV
s1NbHhYxKYETrco3a6twD3o9D29lckUzglZQ3iz5MzNeb5AI7heNsX4lFHiUUCliR44zOZGkvYd8
Yb4SE6lV7Ngc2GvnGHd922ABwvDhP/Qgf5l4u7S5K1dtetXsfDxa5L7HELidf6bpbngVUtMvOjVp
O5MOQJIcU2/d947vPQRawvOlAxl1o2mZ+Yk5QxyH3p8eTdNiGQpZkG9pU3OshpXj1xCjexBQ5DuJ
/3mzzY01zmwFQ9wZaXFhw38NWwedVd4Uhrk428GdHX7SVUG2sUuLGODpHUBLch3uIk2S34160lcv
PRY2RyWdFstPic7+nlAxCNHQHUBnsWC6ZAEsiTAt8vZ1xCm+nYEkxWljc5nxkYp57OQbPQW1LrWZ
MDyr0ZsOCMdhmvVhg4opTtKoKdoSnqGfmrWZn+kSBj7pqryKM222IxfsPMfJoN1TDSYvzjL7+yoz
0g1OFrmDhYiZQ2JhCrVuHs5UullvbG81LrFZPunMd6euaeftODD9s8702NJo2cOSFRP2VoR2hZYR
pbKvzuMQfGmTYWw4nJK9mzlDTEzMOAcTXw2rMLNN3gIczAz/rlauoujZmY4ujEmgmXD57IFXx8jE
GLFv7o49zp6zRk/gCTfrZ+0rY0NhjL4t/OUDXiRZU5vAf+IXrBWNBHxu2y0vWm4lWw9wwEaamN00
Pui7bJJ9NHULFrK+YWfTiBpXZYA3LbOUEcNL82hjb5hl9RV0ammTzBiydU8I3gVOY/TjnQ+JFPZ1
UJYxsJ6pfFBOlhPj5rIpcFLR60Z1/EnzWmRh5Bt2rFSsLk22hYQPLIcQhCNW/rme3PdgrW5nElng
RcRL0JtvVsph7Wj1Jret9WqV+whq4vFBiuAxz1ka91qpx7WnNVvTEPZ+tqsdyd6H1Zc8FWzHiYJR
X8M0XW+phoCSXbSvmO2KOzcd94lmksFth9202tMvTSGDmJb2ZukG0ZOVCVm1EErlxEWt/PGjCor2
fh7b+7ExyyXUG5+r3bg+BCF93fpWsETI1dmhJaMLfF37tjVvPP8RNO84/1G26eUMwf69DTMexpQI
0SQJpHXln8bs/8jW/0a2xt+GN/d/Vq3/Tyc+6v5fheu//5o/dWs/+BsIaFfHhGq73MvIzH/p1oH9
N+4bGouw0P4RDEDS/r+6NXkB7Nc2JuU/47V/2f+tv0HOIkbgX3HWf6jd/4uOYprk/rtszf+bbun4
MQ22PI7LH+KfrbxtDiZemqN9cErfj0ZHmy5dPUy7NcnUEX8JrhVulSVq5nn5hqcAyh7gBywrgy18
04xcuL3UPnAE6mcBYeWCZd+68ug5aF3p1jHHtHfJ2E4/LGxYnkjAlYzdiKVV6hq/Gpn4G2JzSJ6m
ywq3bz8nXJl7hakVT22B1ZysrVy/dClI6Scpu9OEZd0j2ERxDOqSfaBnlbvR4vZQQ31uHDOPsExW
ZO3JzhtTj+cqr/AuVpprAVJIvSOBVMnuvFS3PO5LrDg+1cY9JaPoBcq8V9oYXLxc6GdjyfXzYi0a
03VjtVvTA2llNGb6dnXXXTDc3BnM6ufENJ4YdZvYoHY4rFs70IBES+sHCeNqwF3QrQ3aiUhCdcNd
sMC4MAqscWA3iel2IJp2TqnL73nmN7E6QJVsTiB+jY14bu0Cy5Wi9nlHGK7YBziQ49meq1j3FiMa
DHN8bfw8uR1GAn5Dk69fPH2Wt7obrftU+MveWoqOvVyh7h2XvxydgWzbJs54oyu3/aysUcVTnVL8
PpXTzqN1NDZS9vy2qMv9VP/hP7fHby2wQqbDJbICeWPWKW5iTW2oT9epNWiohERdqISssCNrhxJs
bJy2DayBqWt3bTs5P2lQNGFPxIoCMHvegdRJDsA0qjtj9VawWlohjtnSJ2yk12K8kfZSvKRoSO9e
68J2yF15TKQ7P8ppbp+CxM7PKxzRM3eqmkJIyvlrMtj9qRj18tFubLmrSJiwaSNguKckwStCcYVS
rmSbz7AX1u3ieSg1oKK9B1RkAnP1QEdY3iPeUQGl3yGaeMcmHdwkKla7/BqVkpfEdcv9okbrxh0A
TVfSzd9H38vfWpnRMJhK577yy3WvcAVe8FxZN+bssDan2vp2sJv+CQJEwCqkLw+VNh4kEy86VO34
F7OV5nsdGIQF6Zc45EYp98xsPOIQWsrtbGfObSnnGzObbT6ObbfXmErGLB0+stFHJFqUMDamTLyP
1uLt06rqkC4SUMNSOYemTeyth983Xmh4fbFs8bXMlkwjLbXNd8+vn5rJWl+wpSy82mr9vqEutL6G
wrWjo/XsegKMkRcUIgecCR3DHzjMCJ6moi1D27KCrzyh9qye+EXpmpfPrGyog7Yo4tInUd3QHYtx
jKzsgRpnpnCbSCAojuHT8oOpA59hPA1NfcAi6R4J/e5q3vvR6hL2C/OyEPds9IALJeXeZfym9mmt
D7aomriXI7FLDkuiSQEODCyVROWsNvZ6BrOE7c2DZOr6vZKVjCz6T6I1W0RYSEe8wR9Sz14tGdZM
ILP8QD20/IwkbAtN6U7rFFZnl+dFN/lFFARbZyiqXdLP+tn3AwTm8h6IyvRG3XETCwqC7gs9tfZA
angylzM7IAoZuy9r4BEM8jyedeWx5pxxqpbGqOHPs/w3YkLktqW+ljlvtqtMuC7pLQYOsaM/Hnfu
sjhEEyblYjvWZoT4ZGFwW3vYhc04+gzK03NK3PwKaA1kXALl45jrc0KKGH1uwO7JMzVD+sYwiGab
ovOv0wt+yzKAYO22kNHBKkUl/brgxXXq63p9A9COxt9CNJ+lm61oLllw71S+e+h7R/GASLXhnilX
xJ7HfpEX3YdbeGoHOdS/0/uryUBWln6h7kyHvFutCJp+6W4qqwleAm6Ny2pn2SsI/fyEmP0rWAd3
z424RjwDWJ2lds5HaS5OfYEWyKI6OAEz6e5Iz7bnQp/bFy3JywtQQkk5D824RtCwxyChhPDWWq8U
HJl75AFrg9bQbDNVmL95H4zn2Qnkh83CistlXO03Au7582AaUxmCUw+2sLfS3UguYtMsKYqfkWR3
hgH3eg6Qn6e0VY/6yF99nTlrvCyDJO5t+jdUkDo8S8omu7U8uk8sga4aaLbT8pOl1gupbNzVuRoO
Iljlczkmu9yQxUYsCYokbvwNrB96AdhnrUU0agRpnJQSoLaZLsaUmsfASMUvnGUinuFdhJPBdQum
QN30qHd78joK407bBe84YfK4qmf9rUwohOBkYqk3mPFius7dOhbal7Q9HoiDr22r1OtvjbwuDw6g
lS0VAv19yYvlOZ39ZGvorf4Ijkvnt/NA5CyLhp8k87pLt7Sfdb8uX/o6cvyPHVHrEC0j3SlrNmLc
qJQi99oN1hhzGsK6y4kLso9xKnQBQFA5J1qu31+xhdz9RZE+jVCoYFuNbYmsawXDfYtYs28yvtKh
kh5a6Np3Mwb9xG9/gg707VTicrDVrJ1ys9osfl3dTVe82eCM707n0N+A8JMhUs3jpxjcdyfPPvRk
/PHK9d1vANkYK1DClQ6k2mqrQ1d7y6Zr8yezTeWRNJL3NElhvohirr+w7avXLuEXTjV28w83p11L
HCVmbX2k7rtvp2EHyrNd3TOjVp26IbEB3cHS3Az2xm3y7KRgnvDKZTt81w7t4qKVJj9jvlg+sMiZ
Hxw8d5PWDIzJESwlnF5MPbsqkw3V0q3WvEsOUGavYIoNBdOsJZ1dHen66eJ+LsyYIU/cGKSKjry1
vXeHbM4vnZrw4i5RWXnjZY7RPdGbniW7kr5qyKSqn1dqxtLBKb59Uojas9MmSBJGNtGr3Wi5aA7t
1XJS/2E+CZp6O7n9K8I19jWVlrEOdJQuAvtVaea8d3Pp4UkaRtLQ+FmC0mOcLLNj3tknWNY8eXUN
dVWk3DKaRxULs8hzvWblJnNN78gNoj1mlIif6HZACa+N5QJEs710/DSP6wAmMsvnD1vQMNgFqIu9
rY07o1Zo+eN13LJWcwzBwXQ3OfyTZCs8d6EnLRn2fmnZkWj9fNdTaBMtiY2BhjQlleLpYbXTAWk2
SVAZzfzIPvnkGuA0yMBJyBOsUZbUa3+NFgXF7NiWHa1pOTv7HhBUqkP1zMsG1caWSHYZhJABt3ME
UMDfjzBd6Rcxqx1GR/3HHhPGaCkkdkHew5bx7frUs7/2+lh7/ddoX7OAz0lrM3FE2OJzqpr+4z3+
/0lxm5Q4/j9j3Jffn91HLz7+2X785y/6y37s/A0DMzhlznEAytgT/vGMM3T7bzyfSHHjJ+ZNhsv5
rxA3TzWdBCLZ6j/qWq91rn++4mz9f+M2Nv/7qw2Kv6ODUIKIqNN+yR/sX19tYMP4TibZdLLYz03Z
eRWdabKKtaCHLPWJuIC9MIpT+pv9Rszx21AA2X1y/I4bfB2Sx7Lyk5UlpGWeO6Nwb82ud0+K7jHa
RSgQjAjXZXDerU7b1hDo3uy+qi6d77VFPJnBuKXvI7+YyocP5HQp6sm0YoqgVTbi5LEuA3bLiCa3
dqtPfnUnhF7fob+MD5g4QOSA9xMvVE/MR5s2OpS8zq3fiOMkL4gmGjZjqs0eysyvHjpzeHF9sR56
glc8Trz0zm2d9UE3yu5BpeyfwBi58JkGvHCzNRyFZIhQaBjR5EJVtzPbIyHDkPo05ix7PK9qcfg2
kKDslWq3tpX9Hfnu7LWtxAgqr8FXbLEu3QaZZzx61Ao9OMrFY6NfO1I0vVbIH7N58tv+mdmBujSc
4V5HNyJdjzoru6d6GMm/GOpTKNXxKp1Ev+chkJ9aWgqwqkmn/5XXKy6Flp/hMw0a1cXHJ7tFMFk5
hWwiUdlipTG9PvhEMVbT9Jto+Z0Z9MVeK9PbWRSUChVKxGsGJA3XTbDX52Y+qaweTzXJzktmVIwJ
gOCWx2WAvyRoOowGV5i3fqfQ4sjXn6HSzyebWMue4jDro7AtoIikhR4BapXAoZGiNrUp0XC7zPQP
lbTHMy10+rY1PI0ASlnfE12xHgfSVO/kucufxez1JxPHIhKDqm9562sXK/e2qaMPb/xdyQWlsQ7u
6Nau3qwun4DPX0WjwdQ3M+bT3aw72kazOvXdzj2zySBpgiSxGwXW1edQ8MG54gSD4MuyirGL2g7m
DPlaGgAiBcBpY7t1dl/3ky5ClwwbfdoV8SudaiNWzmtIG/3HZE7+zR9V8DBZ5cXuSKriQmEaMHE2
geIjS2VoAUO6FhQnEH/2vkzBuuA+L38XNTcqKFJeJYIVoAD8TWaTKPSX31h+BYCmZzUOIAgLh+/x
xkYv91hCZVyEAvka/bWIr2V6b7lR6a+dKgiRBkLfZHY/nnNqg7hHZDvddzTzvLelNEkCllLd4D9N
nwJbOLd+a4cdRovdNHn1Xa73wwPRYnMjSM1eLWWrqPhMIlk6DVIHJhAMKwRBEdb7udbmMPfpaLCK
gtd3YHQHh4m7DH3SZXh/VYvrzgVI+cIxIu+wGK57/Fw6LtSKcUaT+hm6TT3vMJlIag0wF3fZ0t6C
OEtvu8w2Y7d1rV8lbwvqQnlAvfZkaCCT+OPy6LqgyiJZl9pmLYyMLHRSHccV9yN0Um9OokmjLWJb
g168BQdpGFBlalFdgBalL54B5J39TJPIyG7bhJMklyxwq+a7NIh4YBOs1NlavauZTji5gPA1aS/I
39zUheEECS8cZBUrN7Ch0jramlvFxAYV15fqHjeD8drBhqF3SRK8arclaHFdnQ2g+Yq3lJVWozK3
REPTCjb2vLg+Oi1vAf0xITu4uM/4z+TwMFjgK/bNteG9xrnCGLxGg19USsb2ZIr5sStU6n/ZqUgo
LMtYm83Oc0VfYuttfEmxx1Ybx6H4XjycPiAq+RF1XFysKP+zzP03y1ya4bmB/+dlLj7Npvv4bv55
DPj7r/lzCjB0sCw2CwnGSLAN5pXb8I8QEr0LbE/hy9l/8gv/MQYYbGxNZgNIE38V7Py1zHWhSBuE
llw2wBai0f+KIs0Q8S8RpGuOyfegHXg+vx1r/ysQ4Z8jSLwWEHHJCMNJb4uAR3EAkfWtmwK77o6F
XnmcoYKlclbsWI/g4jkB8armDR9pCoAGTozFltBfg8QX1rnWTEunDYd7CYYv5kEqqPod7mQSLDsM
DE6en5x0njiBV/5pgv5B9C+wn3WHFR1W/HTkO5OdsGE5yyog/XlamLHDiIAX8WA7QpckoCqsucwX
MgvJpL+bdZcMUYMkJZfHguoZw9r4dgqelCfKmAW3eT5A7w+IAoaVb+Ildcbaguc1dqu2UL5HJ1mU
cvL58j/T898rQ//Nt8akAeq/2DuT7ciNLNv+Sq6aQ8sMMHSDmjjgvbMnI0hOsEhGEH3f4+vfBiVl
SqqXWZXznMRAIunucJjh2r3n7EN5+c+XzXXZdNHf/Le07P5cQf/6i79X0BaU9bV2ppQwbaXLv1TQ
CoSO0JkW/zoj+b2EZlVRWbtCWdBaTAEW9O8ltPmLCwWdIYj4NYDq3+IgKXtllvyDycKi5WZjteu2
zpauWN1/Xjwge6rWmmz9slD/h8s+JvaiC/xSFzRQ2yutI6u5yu2sw4pj0hxD9bG8INa1pKfH8tAO
lXYJWPfbGXjaLpxpN9rkw1+VYXGIGqM/OfVo+zgMrHPZF1j+irbyyiLUzl3syE2FrP2BIMfpKYEQ
QEp2mWh7WdXgM9ukRiTacneXiyTAiSfLxh0C3Gg1TzXe97SJTBxpcXRlGTlypZV0GNXBHVquG9jc
vs113Cgm4Ie6JU/KoaAmqNs6SWbVQZ+6YKLrH70pR79POL0CJ0q8xijmqwBIMatN+NMgPiLNijd1
1mrbIEnkbhbLsmeh4WwL9T1BQcV3dx6SbVulMYoiMKNTc9Oks+KcnHZvFPLGLrNzx6uQZh+M3OL1
cxyRXCkYaSArEYj18b0dRqWPy3o50H4BcwJXfTNWsI3DLrlpZlcgnU8XbDuorXodJLwSlbGNhGnA
tyO2cmTLoTuetbDt7KtIujgljPweIxcOgcDeu3l/qNRIXgluccx2RGErY83qCMReQ3eDR2z+ZnbD
7A3d+iGwTPpdj88tm3ss56ZmbTOnf4fH5AMTz08VXPIzQDbmIjoAgMXeaXFW7cylLvw+pU8Rm7a9
qfF7uIF7AtFHPzTFWxEvgfZtNmLMD6I3t+0qM2USM+10FbobbQAsrpdR8mgnFYcf6Qx0WkfYcJM0
dxQVsw8IUvnF6mIwHRpvPR4yQgDQ2MrktZoqda4150jfF/CMSTu8p38GQh7fjYFgzK2r2s8oxNKk
fkRq/M2ZlgsuR3sTomnbaSApt1IsWItQIy1m8prUndqvxHRvpCOGnQJ8Y627PzGoJX43uKbPPfGY
tWghxnU62IR3bpmUuz5MZ08PsQKmtDUGB+o5RgPErp15rPVEvs5qkV7atGfkru90sbHVR07FuCeZ
DytbxMNT51ACcy9wfKKtH1bkhS+q52g3T3hX+G+pbJ61Frl+ak+Bb1H+g2OfCX10+AZLw4WgSFYb
xMrkqdGt8KoQUb4znHcItuKETx1pW2Vpj+SX56uHNFI+av74HjeeQ9iiBXM7jeZ9FbvNI+c/AkpA
Nd4vtqP8tl2u2q7JdtBAx60eRNj/0x6BAeipbTHJcNPpmriFY79sBYX5VrZOxJSVEQNgItjveEiO
EmyvF4fOcND18NiZg35uNdH7Gu3sp940uIpgMHydHHHPCt3RN8e83gizjL3WTMQTDS2x6TRpsXJr
qOwRjTi3X1AhL2nxkGrGfBtUvTjJDljHhoE0OQcjCXJbq3JGf+pyi0YdgDdjbtMdbxUNlIbjkCbb
pSBWfk+W47Wm0veY3ATOo052HGpq+t4ZNN9euJ7V0ppQLzMO9ob4nILI8aexNE9rU2CTWN2DcOJj
z2jo5Cyrrb4x760gqTHeQivHWEzaO3MWXymsBPhhP3oYSTFQjUD2txnxTBuRxDDcYu1nrpZ5R3bS
GeXqJR75eZTG+9HCNVWootjZITGeedNWoAcId1oHLBup4re6pGmJ+vEBTP+EFBJsByNKjZKk7zwp
nHmrx6XuN0XNLYUg7WrW7V2f629ujeDciROD3LXWfAh0HC257W57kCiCpbafVP1zwBKEynEOrs0G
nLLIpDwFDlJ3cgAGevzo3VBCo3p0c+cQGeKmzPRXy2JWGarkyEDlGympqDhj0quy2bCOtMiLR+Y6
3+nhjwCZ7J9WRBzNEMQgR8PsUZf92VZds3o8T9iEcyq3MrvKbIuWToMXkOy4wIgcDybwZ9P0JLBS
MaHJ7QHzK47nAae+bT122QXqS7NXE0MhkxyLQ5YgWDOiV3d23MdZzVCECwihVgLCWZ9rXLUZIiSH
VyyW5RFYUHzbptYlkTyEJo0YxHTEx5TKMNs1vWmSHGE+VCm8fID/8Xmu22PYcI4jRVej89yjvEZb
7gPctF6ydHoegx6l6mz/KDEEbyISSmFDdON+KiYNCXCA6C8f3JsOw6MIscDXSq1vfLyiCR94nakT
JxHcl8lCT9aKd1NNACIbWnaUkfa9dwkxRJP3w0DwyF7Y90dnWBr2GgKeZqhKSOan+BQNTKdDjV1u
dDTTw4gLCzXTjX28GOYutEdjp2cVNi9VyX1oJ9/JYTGPi+Y8zl17xlyIhUMLPw2tsk9ZkQU7kiEx
ulaW3JmlTeqFysXJqVCdlyCSNwu76q5BA+mPhDYbBQM3vMZPKkazTZAG8lQXG8yoxURlTAyoy/Fb
h9LbZinWWEegdHD35c5NYDbuyAkZvvK6yMokN1vjUOtY66RnV5YePBk9rBe6hPPctJxezbZk90Zr
sFRjTGNKD8x7Q+W21byUwwTW/NQYQ4saPSk5d5jYsLNYi4BoV83SNP8BY/yfymtaw9S0/7y6pgQs
fn50MZven86lX7/2W21tSxJcXUGuK8X6eiyldv3tXGobv9hMluhD8zjiubQ2rn+vrTnMwr+gOU7h
+xs34+/t6V/QFxEJCyEDNxtNhn+nXf1rO/oftTUvYjO+gXioIO2Ygkr+z7U1uC50UNyIB+pd6etR
zNBnKfCddd3zbKXvjkB7U5VklIKXxP2QWMAXpjk9OTKtsP86j87gpCct69IrWM2XwVEtAnMLzUSD
BE+AGLcToHgz9gtGfsWyQ5ItfEZ5OBec2sVro6EKsnrXA3p5V3HS9EnZKzYJoRJbWdsTpmJek4kO
OSmkNRMuW6M2TNvnIXOZTlKm1VWpe5aZvFt0wfws58fTFTRBCGBzrIbmWTpR5S3mYJDRQxczD+xv
2ijuE0O+Dw0vb5nVc1bCkw070sdLG4CZpd+RutRiVuHzWNXUbUVTP1syWbXG8MhGjY9XoORHMIJP
btDsY9M4hAl1HWw0Ls0Aqy3scoNdJP3UYTsjdOdSlk7T+qLmj2YDl0CRjc5H4DII2rhx2/ogzgg8
E7yHoVIIEQIdSlpEaE2immqHn5XYkxqJ/pCqu/UZuV1/M1FATGMXmsiiryqPmUtQZQbBsp1c7sIy
u3PnbNhm6xkDVJp5NhWhsnBl9W1f84aMykp9sYRPaesiiLBX7UJZfM5FDR8KkT6QZaJaxnQGWedm
4UeQaeSqNO6jKxC6fIW8tvA8cEPCAQTg5eD/GtBUJW77GDhBeqkJ+sHhlxEdsBDTOzpcPQPVLjpR
++hIjWKamySugYHMqm79yuY+wN1ylw9O7DXCfQQ7hIkl5Z9cmHdDzJsKk1QdkbHQTkl6YBCoLE+2
SyrKAB3JFx0/S3jmddxKsuDKFsjFmjZsBRa8PihRG3ImeSiZ5jX38yddeEbj5G1usjF+N9bZhL58
9ffp+w5SK/yxcwBLDyW/k3OVWoliR7er5UrUres1bfP89X3nIZryAc2G14183jDilrFXrkBZ047p
LSc7CRl+ssi5q2m24Pzk7nRsbpVyXQth3c1PGUa6jeUk74bkjbDymPRzervuuVy2om0NIm871qwT
zh7BCT/lchWhl/Fcu322U/6gZfMNOz03k8Nq/LoYRcWiGDV+lOf+e16C/QiggZ0QuJtbhcnFy9I2
OM0one452jJqIsMTiT9JwAZ0mt2Sg0Ro0lL4eaO4pGLgPYRRe3Zabdqj/5MXow5iiGZMnFKbRYmO
iVqQwgW9HHcZQecMgIr0ytFZqGjnhU8ANNC/Ocy2gnUisiG+GyLz+mt5GcmyHIQkYmxSRGv2JSa9
skeqJnK+bhW56SmMRLGfGLBvB7kuQ7gDICf5brWcj68FxcUaKH1CyS1QVABdDDhZ3tddvtjpsiNs
yN2jaUm3IPPcHZmXGV4v/BJfN8B6h7PE72K1EGU8c4dC5OnwibvkD6xfc9ePcBgabiOEj91qUQ3e
qtjUDmbER100XquAbHAIGJJ4GDjfURXwFcj0E3EWdbzB6hEc3r3c6FxPL2RwEk1fXOxYTNcmLihn
TN41YoTJsCbtGhLAGu7LiugXoR1Ck3Vakod5meEN7qgOgDrkRnHRWpdXL9i+MCqhkmVzgCeIKFnt
3QiTLeIq/pgcsT20hrWaxA2/aUy8H/hhjiOG0ZWRyFEhzsVBlCYC8ixkUwwlm9vIV6fZqbsPev0u
IjNmv8iCMxg8y22lBjwqxC16wcBbGHu6CCyR8kBDkH/szPh1b9LdSd9+LVpolgNCN+K10Zrfmg23
RGOqO31O5r0V4Do2EY/x2IEmMtdTBXQ05vsjbM8Hqkn+NxFu172dftIl5dIwGYEXxyUmfSbFWL3i
WiTfqypghnKGIZbCMdkCV/WPnWnBLcloACnLOts7Qf1ZE0xm532yTQJCPcnxmJiCZvGORv+HIzRz
ywCPtKXa/paXUCZSLbrVRvLVyGXF+ELiHkl1hL1oGaEnPiGTYstYgRAFSmQLn3C2vKZmhtbcoiKw
tuSwtdpmgZf0rifl5KM6ck0vFvqjCXDCb52xSq6ANPWneBR8hYYgQ4ExFmbcbSKIxYzKuAMMpCxG
pigj0Ik27UTk7Jx2YktkZtNu0XJV0rPqWjtVQf+mdWX5o3WHDxWLElm6MaWfTm1oC5xXXFKtx/Y/
HrqiKXfg/Ehr25AZYHhV0rDmE3TufsijyIeKHly5IzXqDqPY2F7jrnIwl7nMog/AHjrteQ4V5vg+
HLJLELkGhpwG+r2HqbaOr83B0udtqBeBhsWP8iGyrcc/lGK3v1Ywf8P+d1vGRO/+93+tDfW/1DXK
Qs1kWTbjf/evPUPMv4SFlQ1HlniGz7JEn3HKw8UAH9E3pcFtxapTMXf6v35dxhb/83UVMkK0XsI2
xF/qKSDQ+ux2VX+Q49dmxxo04vRHwakeuVT6+a9f7S9Y7rV6U4zAJX1g6ZLg/JdXw3mOH2gp+kM2
c4OslYCbotINUYX++rn+M5n6X3rs0lLrVf3np4AzZ4n+I53/eAT47Zd+OwM48heX4HmdfC3a7Drf
4W8nABwI1PBK4SZgMGRKk5vptxOA4f6y0pkZj6Ii4cHJ+On37rqxkvO4o/E/KGmJ9bf+DZuBVH+9
YXVOJ1CcXM4BgMP/egDg1BI1zhKEp0EGXeTB/rPvRhkuO+K5wQHXtnsaxHuijQBBONOPG46c7v1Q
Dt2h4cS/N2pZ70mUEcL7w2X8/6xg86+J5ByA+HCmWNfSiu5b6YF/HJpNLYIV4B/W0R7MqrxxGcbf
gLroeQ9aAMNK9uUDxlVNbeMmQO6GD1CrBrrkk9sHP5yikHctE4W62VazndvfFw7/13NEc8VTUYsz
MAI2jM5xqJbdMlgaGYxmootVHEFF4yur0xzyDcGlKJGSMunLbFTphNcIb+tTRDz0oZy0HFGpa2b1
PZGFGQZvu4VJRpiVe3KaXm4J/Uq2E4VE7fRR02/d0TFuF2n1T26J1QFHIw8EF9QCbbsxQfQ/5+Je
BQZ+wYGKPyGmnDwWIl+w3RMMib/wBCCFDlY8zGjkk95QdwUVM9S7ERBv8I3kUw308tKcalyW+x7/
xUcsoubGzc3Jt5IWLWJ5qkqrfbTRvd7C0Z2ZOfbdOUC2dJo0dvnYhsG/ydDvXNfKmC9FiAYmTiAe
RKTQ3mvKfRFGQv2KXqf0ES1Gz3oQVPaGhvl4pZE0dcfc0Z08G9vAdoyH6RLaC/rcMGNSACUAUjMy
iHa0yPJ2Uk29N22eoIqOOF1ihlnIMROxdY+9vrof4sKgd4RYyRwWO6IYbWR6xaGjNZ6SEOMimpD4
ZlnqrcK6voPKPT7OQkwogY3iOFmVuc+yvNhVdhelnmys3muZnm6XwsbabATV1l6QKRqLAAUgqvKo
0DR6sg6tO656fcZI2+wS5ACnUELpdfGNnyIpstAPCpE9V51sH0u7TD7rkTO2l/Za9QC7dbk2Cn26
GJzlftAQs3Yq6GqmI3x6ArTWdiIBlPQ2O+LJaWztlnqk3YoKMXpLue03ht5MHtqQBoFtON4Lexiv
EYENZ3Ns+22mYnevaornTqO008fY4AN1xn3U0U/HB6fjkYxp92Ykm8IFR+o0e0utrGeTP4JRn0De
wMFBbbqjfNND1Pd5QkoBItvgqs5ptMOTaw6Kim70uiSxXlp9XhqUY5E86oOVND4u6BnNfmdT/Q2l
jnjMNltYK3qd25wY3RpaDmESs8+ZNcQ7jH/kEVMNLkOKqu7okp12diuzNLcT1/E42EuzUnyz6EK2
cnGeopGrhzaTuQTDK8Tn0S6bdZMa1wnUR47RxsKAMDaPSIWLi0sWOJdvqdMrE+4PJnUmcCughdVF
o0FtwkwFA4jBzMh8vXPHO5twVnNvp6V1TLvmyY3G5d0elokSt1VH1+KgARvFBbsvtfKanXB8GaLZ
oYfoWDOjR+KapZ/GTbqKTgpoX2Xb2K9FYLu9b9bohzYldrHhmow6sNRywSCQuxAWNlj5o/wyA0vC
fjkPw7EMUbRg0yHWwEtoT9/QM4ZJRTayftNmaryzGvBfm6WIBkAHRZvd0BzBswoYifNZOZQalZ/E
BUn7D84P28E5j1xcC32QwZbuivo+7o2u3E40S6+CNZlNqztOZLZBXlu8JrdxWtMyHyqTggPP/7e4
R90tzvaI/D2zuRr1KLqN9TF9wr1bPDprQlw4M0/JK3hIbM9svkTEpx9JCKR/E39FzCEXswDNz5n2
XBnhsmaI1e69Tqkcb22xxtSFFf3VnVrT65rFqE9zLseX0MFEPWC+vZdr3t1E8B10Rw1OypqGJ76C
8Qi4VefIHVDbjUNDLEFJhF4grehOmrr+vRxyBpYzHOhD27ThLY0x1GADvf7M0+2ofS1nAYBM0VAy
982a3ResKX5R7dZyY5J4etWBTcHRIUcz2iAFX1ltcxfdYPzAWmEOLS+Xhd3wyf7uYrOOxl1tW+2r
pbm8ROiK5aLYm3cJdOZjkzKArEdQDuwN05EIn+B5hdHwDzcd+zyLPDXwlhEtsmaTLQB6GIsScpiY
5B3KcI0+tGd9jUFsSUSkSCcccUA9eO4cy/r62g6ag21fNBo9BoMPOUh720bWR2IQ4jU6tKjTejK+
xQj3jkll27fwWAA5E9Go077gRjRT42YiFRofB1uOmV3C2QnIbyyPrt2DqzC1lRyaa74jimpbVSq5
numa71WpVfzCMuk3UF/4TuFCjtdmv8Zd673u59FMlhy2Y+RtQnsFW1nfNboxnTmEqcxrYRS8KJMz
ybBGV6ZIFOCCldN+rUveszXikrvUNDz1lXzJpI0UTOD+0aUtoasxJ0JXbjhrqKaJBcLwQHjbap0C
zcof88Y1djM9vhJ/di++WUnXFdt6jedUX0md81dqZ6jWBM+E4S0s/q9kTyeyR07O+MVA88Zkf/aD
wBS9BoJSwvF1RW+aSoYbTaj0fhbWQzoF5j75ShSFXUb4YAFy4ar9yhwl9ku/ISeb6LwuKl/nNZy0
64kpJbeT7yv4Si/VjKR4Ncw6528SbqqvMafiK/HUBs19hapVXlq2M1bRGo4afuWkUncxsc5QFXGD
2Hr6RqTOS8vA0TdnibZ+TNzqlJD0uPJ8HG0NgWEIyFAxYIiioYW7HyPRXQMnm++UJWOCEgeaAVYr
iS5tMl3bYam5Z7LJw5oEravILGFj4OTUMXdYEt4WGUmtBygApY+Zw8uACjH46OntjzGZ6neHefbA
uFNzT7YCOUiBCSJ+S76wuyVou0MwOTbL0UkIyMAg3luXLheL2kBYYwQ1act6JIcUfKnlwpl8ZB9B
AVGg9vIoT5rveoKw6A6bTq72PQ99GoYlPnqQAyrYuiVSiiFpeBIQ+F7UhxSr3cQENIgYSdmK+qvM
DOdhAkPqc6wnkEIls3V2GuAOG46t1d4prSy5QkmZTh5be06EpTOBe3Hre8gw9muN8X5fWmHTrTpu
7QPWpnZySrsu9nXbTEhXw1zQ6pYLj4zajvp9jNrjVo8J8GTUFLs3YW9Xn2Q9KyLuRSiOlZNkwivK
ASOF0VsoPMgDNbqzRQYSGJyvIvs/x7r/5VjnSuNfnurwknZN/NH9rfz8G+LDPn//c5Dcr7//+5AH
raBgfgNE4dcZzz+OeLb9i5RMgDADGNaXxvAfRzwHhaFC54dWCmi0bXH6+1186PziCHoW/E/LhMLC
//p3jnirPuqPvRCa8CbiSB58CnWksX7yP56jZnYSiSJDHOBxe3n4mYXazTQHx8QhsmYsDrCCTi2G
GTfonyEmkdvb/i9dkXVw9j/eAgdZySHTXc+1fznKlcA4K8cJxaFsZnEdqOfZrS4t+akFgqxVdCN4
mPluFQJNyIKrqgrRQeqKQa/+opgkLBHtW7ICBPEpcensOkTMlU30RWQFG2UCKK8SXxtCuGfVh8IG
uYLG+gIBevoK5QdXJk9xRcBlPD+1S8kibDfIpWbTPaiSWmJDyXmhoV3Mm0V0tMa0pjUMX5BsPBvF
t9lBac89cQDRtMnZGpVunENSK/HBL3eqa1cJJhMYR1uLT1p1ndFu2/SCEeouQ/lPhRtuYMl0d5b7
Ig1t24b2Gz5RZlHJGiDM080CAFi7GxFF277MwFsSztmn90zuH5N6bLYEAW2HrnrFsCX2bI63YWvD
YCneFzI+uyT1apiVe0hrzmbsQOgYRfGRT0rsU0AhFBbjR6FCAkL79lKsYhNM7V5lwcIql13Moz/M
k/A/m8v/aXAslS2NPzQ7/Lfu7W+//ub1W/7zv//r+OMt+pOW+bff+G0/kRJdsgIuoaTiIGqpP4iZ
pf2LbrCUWUQWk/2/7ybqS47JSqfvyAHZclhhv4+M6T+5aJzhVZimy8TZ+Hd2E3amP6/l1VFFX9Ni
v8N4JbGW/3k7SWVQM4YKrGszUtoxxMhdn/FozjqYGYkjGk8BiGSjOE1smtnDElem+44T52fErOKB
3olherKERIEL6DtSn/iMABu9EBklgJ8rnHcrcLV1QYkCTOzuUZiRNhOF41g/iaIOgMgPcWbk59RF
9EzecpJc23rE6W+sM2dHjVYc82A2PBvXqpfPEm5TnhHoC7tjRxgTQ6zE7e+wI3UN6LAxuGRGxW6E
nGU/W0ONSrMZf5Ck9KryzvlBRLR4yUYqXQH88rXJU+EpaL5Hy2jfjCZBSTY50czpV2+i8zJH04Em
gtrxRWnXBZ2qCX0g2GYyMhCTNa4eDqCVKrLrB6B3GXQnUGbJjRZF+nciKS+qBwkm4wlmVxyJ+7kt
yvuuR7M4dOJ7Zsbu02SCzkF3syb6uN8nSMx4oADSGEN+pxKNEIq+0a+bPG+OvWMEHhotvNxDOR5N
BGZXrpa9uV0NlqaikEdfl55xWLn7rNSG9za1A/ItTGOXFjL7iY+qwRLiyJ8GYoSajIemPLh6/BOg
akMvK56eTelg/w3jhCB4Msu8Os+cVyp/ToU2QDCIZ9/zOP9ea7w0RhGS86JxeAk6xikGeQnwLWMS
EasVJ8CMa2AwTtqApGvugiGApUN7BErfcb0jn+qhtXaOJOtqQ3RBegBZXsdoyWxMvkz78cMiX9qL
wcBgWsGFxjGD4OlepTK9ned2uQkodz00ikSXGzjx4apPJq+C2M0lTHGvkqyZsbwY8QNTsOxi5tV8
iWbLuNJdgtmtKBhv6dg1u6Jtp48OVAJJ8GLFl6cgyd22BcsVjkruc6zml2YJ4sNkFu2lA9EL09Ia
wx+RnmleVlXmIZIdTwXMxPZZVi5QsrizBVlUFIoW+fOkHxe6KNjXBxexUdt/g5hE77M2Zn2XGmk9
ewRLxb4eRsMOlxGdJy2HYFzmunsegPOSd48vDF53XTY7l2YKUWXjBWRHdcIh3j6F6BjyzcDs5rPs
kWU5TuYyLuFBiJb2h7WYRCREUcI8C7YLADAN3si0oPs0KqPC5Cbc7/QgYaQ39rkKiviWCDxaNDjK
3jH4ZTu019YHFfdyWqZ8iDxriKz92KAEbmQ3PpOBadxqaWBDS8HT3jPnC6EZjvO5HDXVeY4TlCd6
b2PlE0sVbedeX25tk7nbgu7Ks6yp8AmM1I8t4IT7TJhMS7Ox/2ZyRrmj2o9mvHlUM7YbxmetMmbO
Jy5B2o7LRyL2EoqYTnAnmsERlWMzzNC5B1SDHRCHeHSWpwHL1Qa7hNxFNKl9QMJ8JQSlXEVO0dxa
Vu3LwGkeqfqte9foD01hLDdjL6COT/aJAzAKN2SG0zEO8vHgjFZ5m+S6tpWjRIwL72N+gB5SXeXt
oD/qOslW4FrJerBSknXHZiTbPY6CY4GG4WFKat0j2dozAIVf5ba2FUU53oWqbi5zQpeYzVNctz1f
d2kWkVfk9AMHUbt+aIxQ7Wv5g06GdV2pujjqctCPedvTPpNt7k1FpYP8DsJ9g0zWD+LqUbMrxN2z
bnQPixvNP3OBp2zR7PlAGIG6g4ux5jNhR/cNQ488GZvpHmB75ccBGzks9+4cR/30VGRC7QDph57l
DNaVmArY0yUbkRtGox9geHkxShEd5mrM1p4kHScFUoKTuGm98BBcDhTQ2k+Z1NpmGiPDmy3Vf2K5
BCaMbOa+hQbioc/fdGUt3sIlD7dQfenv0RrYO0OL5LQK6uhFX8LuQtb5Pe3qnsAcyBVG0wDLoYVz
uxQrb25yllshOY+1UUPue0ffcavQm8KqKQlINRAXEys6+L0dqZ+Y+YftaE/EcdCPTtkzgRalnG4b
2iSXSFM1VkFz/F5NTMGVrJZ7C16iT+Peeunpbu1Qi9HUMhHsyjidrgqcwGxYKGFHM1avaTYgC8HD
dy2DogD6Usq3kXYZiuDlKUDy7unjrB8Yo1Zk3DMLAcwv4UaKBRGRm90vQh6pHgQBl4a0tqmY+YIL
BlSkywx3Y5WG37XJpNfYUwbP+DJvk6ydi41Wh+M3RLZ0mAyYo/ThkL5zO7oH9k3Na4HJt7Zm3C9L
f9uTWY/nQGRnxhqpZ3LvPSaznp+CMt6wJKCEuBL5xRJGR9fR7lM6qYg/mpLq2AhCTxWhc4hBNO1C
h9xHjrq5J5zgwpAh5UDd9kfaIg5aVgH9rcqhYPU6ktO8jPeoU5ONPmUruTfIL6HZsH2PwfgWxaLa
aySjnZehtT8kECEGC5V2bbbNHWMZk7wePFCzYmLtBvUFqBOyLRroe6e3+21t2sMT8W79ybTyt2RJ
umMEvxigQ1zuh35OD/2yCnkJLWtPsR4gdI9DdU8scnm71AgOaBlyFEmSO4lT8QWd6nhxeSpHG0MG
w3cZx9ohWwbzkldxctJjc1caGEgQ5d2klvo2QSkEKJxnWwYewcZmdv7oOmG17zunvqkcOq5TWxk7
UQc/nTRkCwyjaO+0TOnJyMwObZktl4gRHY7UNHweXHJw7HYofdD6NdMsc/k0MVtHeVEgpErshzTg
LXQy7Tze37yxEuNqYFfdgkt6DYA4bFA5RDcJRt9s1OYrUIWXOZDqKavT4lQnoFHwkQ77uEF8Ek9p
8Nr084RiOW5eJ62wyKXp3S3AwOFoj6iUUc++QiyGqSRyuQvHNYouzLdZTyutN2e/mQ1iQeAYnlwX
R00aZuepO9sl+aEgQ/LhmhCX0IscUXqRsLOnRLOKB4qq9FzUDo96Uwacx8bUSW7KspN7F0PCNQ3J
XW6tjZxJ0MU2FJ7mydT2UaLyHXEs4cVOCrYdPekPYZDEkGTGxLqtTfq0EWErO/yxjT8niUmTa3yl
y554pd2YdN9HudxUI3Fd+OzlqQT4tzOdcXrDEuBkGyJTKVLAywPWANZWwMPETWOWy/RRoM96tVBV
Ccrctzx0A5838pn3eb1L8sIlhLnQmuPcCoehTIrQZ2nIIYVCwYxMAv+6qiYd9ihQ/+045HVE6En4
A/6m7ivc6zzSLNpRpium+zRNbqh7PfqEcKp0a9mJoOIJOgaEJ7IPeDyEK/KpHXEIDE18YgIzNx1a
QZJZISfh9gu3Ms6bDaUHOb9ZemfaC0K5Fnow80KCKupCT46Cr/p1pf0c9CkItjaA69U+1Kanpu1b
L4SN69dj1mOEIfDouY7EKtrrUS7Hi7izIXwRFwoU9lqOnfwAK5PdEIDGhjDomUcqkL4LigW5+wPx
Bn2CNWoA4voR9zkK8k1eZG7+aE+EiahTYDpxeu4mxy0fx5lUMsQ5PyYNA6JbUClvEjjXCwd4wtgG
eO1rYqUbp+Qhkvrta2SHYCIL5+lnZVXRj9HlHVIjmM/8TvlK9DoEK32ojsEcQL+TpC34onXiUz84
9VVd8dM4dsoXg5VnpHODjZmOQMpgyu/DWd/HNoMSZh5T8aMJhLwq48k5Mv1fWMEc5q7t3npcUANu
6sa0fhD30AYbCGzVOWBKtzXJirlvVl1bYuEl0/IqvxMjtFaLaC0wpUSbHVTWcf6PWvgqNa6JUlHC
6GObw5WK04PV4LqxM1M/i6JVp0aA1wS/i48zi+DPWjOiQ1vj9SDglk9TPKjvaCfRP7Yx/joUjysA
QmQwFLhy96PhIFfKuvllNIMbqOlcVpG508M0uqE/JPBtvQ6h2tVchSTPdIhb4cYy46STbPUImSoH
5AEjbnJriMBO2pUI3la4T6c8SR5DOPov9LUtzkyAp+ZiCR9yc2l3CI7rK2D8yZ6GCqcvE1TdtRaA
6gFkOw1bq4egjXW+fgiCXHQk9/KjPakycE+blRDvMklCtfCtiRr5LCunfi7K8FuQ2+KikDwSvl2g
rjP0/8femTTHjWTZ+r/0+iENk8OBZ9abmCNIMTiJpLiBSUkR8wzH9Ov7c2ZWt0TpSS97XYsqy6qU
AhEYHNfvPec7dQ0xMID9RO//QgZFfTcA48G/Edal/IB/lsl73HxmbpnTjVoIoFgZsUnk8mjy2k+W
CLWEmYfeOcvn/DEFnfzRT8eQmD2YUSiiLXvPVqj/mLVqfBkMC6EVFrOLrohqCP1RuUvblIdwakuS
HrxezCu2HtQ6mgy5CWMxflmo+qj4DaR7bTXN143UaZklo7/bNgqoxJqFoIQhRULZ+QYIOibdxzFz
k2O8LOmlgCF1LECZXOWCnYOcyJ7wTONL7lfLR4RlIbFOlsePcwhq2poimx9BXmCPsMDu4tSXy9mY
q2WTqzrc95oHS3I6IquF+6pdXFjMjRmdQhs+bU3lu06SoDqUaWitU7ZlFftPXchaor0UDsV1UppC
r2AMEWYcmTG3XVo0T1WPvPVsZWnnoPDz2Iw1SLNNrISEg65V7HXmuKIlsrwYc2mOCBqMFOpuRROQ
SJf5sS+nemJIbKS8X42eDW9/rczOkbQFlUSeiA6zncYLTknr+zvCSGJv7XRWBb7u/xTu0MVub0xX
hLvvmaM094gJpodv2j8/0bq89T+/adGicUF8zwBFUpXR3dFKoG9btHUzjWnuWOMV0i2xMQKo3xY2
Gwko0KBLG0bPduHsh9Q+OZnYGW67I3Bj60tapWrBoog8fzD2wZJu0Nftf/3l3onM/vpuHjIhLTUL
UAd8/90Ka2hKM7THK2jbV7KmVgwPyXD1zw+CFMolJQ+yqnx/AgTOdTa9SBwSXL36P56R70pZ7d4O
8+95x2/mHRZdCMYC/28Z2w7AQvLynUv877/zLxWb+QcfgUncxJWCb+UbwoIv/2Du4QkNTECp5sj/
aUs6dDJNglPe/OCmjVzxv9uStvuHYJuDvcXkvrJR5P6jtuT3TUmyZB2hG6bAGvhHqA7f36TROLH5
IZsKo6bCzgpvEa6sS1dQ99MChNCiLS8zj8S+TRAjbf7mXP3k+X33iAjtn8Hcw/mhJ+vhEvj+6E0T
wXoi9Gk/Yo7byrnwqJrsHKBnUhz+F4cKfJYLiYMObev3h2qdFLI4qRh712oT8m1IziGbqN46Pr2D
f34oTmXgeFAKsSK9W5QWa8rI+HTprWG+AyC4NJu274EVTVIdf30o5IzfzofeTqDDb3JNxr8O4Jbv
fxXxqirLBScwSMIAnYZN1LryXqfB2+AtTKnicCXCocjWNYncv1Ea6gXsm8X374Oj6Nd3MYzod7+z
h6QaOnXf742KbqOVTvG2tGgR/von/niPYC2mzc2sz4M8Jt8dpYt8pxuaUO3bwPWwtttlR5FOjOGw
TeuCqJ1fH+5dl54fJZBh8zLWjVnTe88hE81gI/Do1R4zUE+UfftVOvarH/FatPLiApfv3xiOP6f/
G32tfvIQ/HgaGfvTB8VUxlwAwO/31zCMUen7TqU0alQwLA/I9DKDavvr36VP0/cXi6Mw/UApZSLq
d/Rp/oakgh6McWaTqb1D83HlGMYlr8zzTFefdmghVr8+2s/O4rdHe3fRPNeMmkjkimbSaK10ayMa
SJeotRSyCqiw2iz78utD2kx3fviF7LM8QnoAjSMN+f4XznFGs2jksbNizz27lZs/RKYOOqwW0IVV
lG1UcyuH2V83hCy/kMnhn2rhHMiL1W2KYNiCQwIEOcr6z2lyiKv23GBloz68W+hu5xKjtJU1y28W
pvdKYn3HOaYrkRPDCrF/uOP8DgdQ1fMYJaMiPNclMgGK7SSGrWGws8eG1axrTLIbh7NHSNXkPiPT
mHBo+PWVhAgL3ykKzhb7iN88C+Int6bDfOWNIiJ4yvW//+amSYPcy5A09XR3Y80CEBuaFjoK1+u3
XRN17HUcYrdHL8g3dFEYXZXEwXQhnIFNMRHWOJgl3YoOkzIlJu2cmj1oSQ1a2tHMINhur9hbG8cF
u8cG5CgYcLZ6GKHa4EGNifHQDz48ECdp1q1ryB1dU5KynNZn/DqdeiALGApz5rhs9ACKi4vYzT6q
0adP5RLxNDtLtgNUQifM6M+Eji2HBokuE20MNVOYh5dmPJuPRtsMe6h0xhoT+Ws2O7e9DyKOPgjw
VS/uz3xyufv13frjA8K4kcKAp553sJTvbtapw4QkGDgDZWETlhGBgsqLpuZ0rxaUtWSwWv/4keSI
gsVaMInU68331zJop8EPlqzft2F4tDpAIFb0Z1C6l3BRgIkG3tOvf+GP6zZlOasNiKggoPR5t6x1
pCuXXJt+n855TViFOx4jpK9bn8zhza8P9eNt6gsfsTtYnUALRt7dppES0MaGiregP4iLymisYzUq
+ZsT+NOjMCGmTHFQW72/ZAUgqqIfOYGGRweAjkxgHFQT+de//jHWj+sYv4awAZ9q0cLq/O5CZYmB
zL0OSACcLFpJVscAbSoixGXEK7thJykpuPFx0USn1n9sSR6uGAb+blli8v5uOdXmBrRoviUg07nv
rl/TVO6SDLKjMZlLPJNBvgvHtN+5I3QffH6Le4RVSwvQrL7m1ShvCcGFMiDM4UOxLM6JXJPwN1fA
/ul3kiAumKEHP273ItcwjDB2un0ZqfJotsR0mYz2EHA3VyHcdOhzqv6UCx7lvDHmsyLMde2h9dsE
PhGbssy/5ohUrzIaUMsyPgOPJrg26eu7uURfXveJOAhGLKdyzq9g0f+uuPj5DwhAfDmU9Dz/+tp/
s6CGVhsUM2iMPaiXWwaJ9U6NbvQxZhVb141MN2FHQh/Agp43Vluc5nj57Cfyvmu94Ei3IFxDqhiA
A1XBDWSe6t53l6+LCMuT49NNHutoxm6cGrwrengVCSFTv7k79WX/vo7gtvjmF7y7OwFs8IWruSPa
OqVHgR/h1AtGiqlhbvqkZZFXANbS1DzSXYNao6dMv/4Kzk/vAkxbpuBhtOT7x92fWUtmobp9asQ6
OS73xRfKqmuEkmDTAvOlyofpESpW/GfX0kobIngPdrzJnBiHcdTtbBOEVOu5ZOAl1kims61IZOeA
+0ngxnbTyPo6l5bFUinvJCZZYabVBonyIyLD9mANwrw0hJUfFhLbcVzfeTMHilxLreuRtudvzvmP
pZvvsRt0sS2BG/uB4yVsH+EzlvB9k+aPZbiXQ5pvjIUAA4Qhzm/qxJ8s2yheBDtPV/LB5rsdBa1q
Dxuj1e3RlL2S+hry1sYM7eI8+c2R9Ce9u5M4EmjBwKVDYr4v7AlgY4QfCu6kNrrPEM4+pvmiIXgz
uwkxZ7h0TMxFp9Cz4t/cQj95+3qmS1624/BiovD+/jEkGrWxw9QE/SdnJBX+9SSbW9MNX3PZf2HL
6/3mBfVWe/7wWwVYRMtmw+29X9ODweimJOGWZRte3iqHumcGgDTjTFg7w/LVDIt7wETTJpprihsX
q/LQReRGUq38+un56c0E1pE3CzDCH8AVieoH2pc8v6Nf9RuzZi7nogrHksSQSMTp668P95OXpmdS
OQLcYO/9Q3/KC9Isgl/GRZ5bvO61Fa4XJrm/2SP+9PxadDK4kzi9rv+uAqAHHhG2W3d79sjt2h8m
woDLNABaQHTL2Dk8nQPhh8ZMWOkYosWgG5Bvp8G4WBbvd2vkj5ty37PYFbIppy8n3ntox1kJYOxE
+DpIj7ZxxCi0a5cP8zBH66iwjDVhZ8RESmwsVabM3zxW1s+eYKohTjZ1O1jtdyt0H+F2c4Am7WfL
jb/UUitHRojW5y6xdAC8V3neGsU4hiJjhpywGrwmFxt4mLinCrTWGbCDeSSi3ME3bfe9AiEXie7l
13fGT74mrAZPz9MldY5GiX/7KowNP5lF6TV7bwpxXrnLsHW7JgBpJ5LfnJKfHAqWjAtXESCpDwzw
+0PBwOvqppXNvicV+xVjnrzBE8R0zvDM/8XPogYVrunpltoPqxrSsIXgVrfZCztpbzCjertqluFF
2mrW5H83Gq//Wj2+tWr/ZBHjSLRFKBERWb3vVNiYT9NKcSQQZXjq+rK+K6LG3vJ2Qyw2Fah2K8Q8
vz7oT08l+2tMDZ6FveTdVYsis+yDWDT72dZIETFBX0ads2lNu/vNoUDQ/viGoNIwwb/i88VA++5O
9jO3UtGCT9ZzW8DrMNF68j1jd1w2hOIAyPbaDj4zNXm+bpxhNHbsHNW0XSbpFIQWCR6uBANVcARo
nD/YxEHFENEyXyEayWE/ApWNP5PiwbCRoVwHdCSHQ9ABQIzJ+KBHBNAGUtQmGMRo7UbHdOYLYcTB
Ppmxqmwr4jFTJNCxde+hsrI2uTsJe5daxeRtCZWK7Sdcgknx1UtplkSrmh1MjEGvBb7YAs+OP3Z5
Zc1HJrSB2COxLEBLmrV1Ikh+MvYd0b/dlSiw+pPgqubwBn9JXu7438a4K8a2y4CxuEHGbD4b3OiD
L0sdyYGpK90pNAt38L49YiBKozow7y+RJkWt3WLsSx6KznN0PrZbpUfyLyJQKqqqst1MDGy0Rb9X
tpfpwHYSzE+AzGjfdWOQgc0UM07eYQ7Ni8LoQpO+Q1Hbm7oQurhKiHf7LMlRQogQAjlHN1K1d5C+
DWKC+i6dr8dQEmCbuOSVz4DA5K1ZFZC7FK5gdaSInXaNj/oH9ETk1TDGomVZow8M9qV2I23zULf/
TMNGyN4wEP2Yxo0GpReVs+5cspzIQUIjWPjqhj7vTuGAfgxrO3/KDd+87UtvXIVFOh0M7V1zmuCs
8nmH8W83gYG5xYO4Gtw42mZLmextNxs3WZAhtVfDyRlmMtuJBUoRnaxQ1YSwRSdnVzjOi+sY4xYR
PCAIPEx7jzylbeAm3t4lWBcwDiBy1BKMKAnV+CL7Zty4CuVrKYfPS+OJw+BM2NkmpHZJ/oBic+sR
R3UtgqKFWYlCEKAw1l4zsS6QucQfnJHrwW4hYdKHcRmI214YFuI9RuAYFsJjCFZ9PaWZoqjo5Drn
LbHpOrncZPl0hHvZox+YtYggO2d0l6bRbU+w/e3NYmaog8A/rtI4RKElybkaHYJNubLXoe/eFkY8
ocRDsMjUj2wjg7jR0GZGv1C63oZRXj/DTzEvy1iCJOobbzOZffvqGU25Nvqh3vg0rPeyqgSZjsGy
kmU4HfEsI0ecIcnRpDjZ1rRLRG3tMjE/FaZizJyEBxSMd4man8QU4m4wAxp1KnwqPCNiKp0V/nFQ
kjgXownRhxn3SOTCUxc6cPujygeSgywnB+GMUSkguJN9w23SGsN1E7WExSqcD6OD3nRGCpNPOqLK
KL92zVgffKdPiFcoikNZ+MOr2yE8npORvM5NNiT9Mq9V1ZTIHFZUmm0Ubqsk6O+zyofNb3PzPBa2
6SBlbthH8DJlkUgxQHyqOfdXzchdls7QiPzMOuLynvGW9dUOqYV/wT9gPOWB2IbCFnN36c9Y1btP
c9zKrkFkGLojcQmd3X5iBL4z00hnsNp857007OrPCcFJfXCy3Fabwm/lsJorLDeXhuGBXckkQNMV
XmphaOWZ2dGkbZJD23KmiC4r882CKus+pqt/beepfR8WZZYc0fi0W5QfDYoTm5lvMuDDJIdsOsVJ
Z37xzJB6kv6u9oYjcat5yf7ZQ+YDMTtH1TpFpudcTlPn3blDFr4GNPcVYVsessg3hNky+9NH5kzF
a4vDFZpt0VnP5STbDVs0cQ4Ib/iUBOW46dBq7HsqlnufnLBPBPfiODFyeLW93ZyWiv10MmEctF2n
e6QLxxgkJS5h1w+KOwH8TvMUR37zZ1O72S6bjOZJNnZySGF1k9s+9XACZrN7hAZMDrCsxnHjhaLo
N2rpeDgw+CEbxsKIMQRHXUrBdVRayYaYEzl/3ActUmMo4YeirvjzfRIND004RsvWF4nlE86qMSeV
6YJWKhgNkpoX5/oeNMYTqYLxnVmAJUQwpexdx+k0HoDE8BNlnQXxRWQvfFUvGx4Ge1LjhygMI+zI
RP1VJlytCpDYJTEhfKpTJ3sXIsDd0BOhvqISaU4odFCnjV39TOvO3tI4E2d8eI23LasCooOast1Y
TaTESimjc57XgwRxTFYfD1HDQ8XVpQnfnDIY62eJ7uZLO0Ttjbu01n2XcL4hHhC5N+Nv92NOqtG6
MzHKdnNTi7b+IvQOc116C8brrEkTeEUiOZDBxscaCrBC6zanGmLcJWrE+ks/1+0TAhJ7u0jZ/FlZ
EdKMBfEknMiyCE8R3Yi9CvruJRg7cXaXhkSIAVH0eYLnjkLIK4r5ZUF2BwartpGyYfIZEe5dWryW
NcIUA4+B1b0hMjtOS1YoFYJ0qkzrvsaXcU5EFX6svTi68oSqnr0I/Fqvc6dwJi2hBTybIlIoME4R
gsPT3JrhJjLUcKHjlxDiyumjb6SsixGydkcT42rTiM4qaIgHjn1BBV4Sj3Mmwy3H8hwWMDkCmjgb
8m3CU1z0/AGwUDrjbsz7TbrU+KygHtS0scrukTC9Gf3Z0L3IyCWiJpwRx6K35i5XMUqcOrXRuRbx
8IBjS0n403zJXJjZrd+39Wcnjb07I1jIPKzLMT7PXlFaRFGV7VPeLNO1j6T0wayn7DbRlxuwr38p
4HXdNu7AgTJj3mEBQNtCkRGf3Y6zRg78DMzUmF/NBdmpMbmiRAfvh7c2MKRjY8boW52RT6yW7JaS
ffoILr17WcbBNU4LSP54a2B/fpU1bb51qOKwWtFvIXOesDLi4T2jAiXopkuBNsbwwls3Zsu1qlXX
zMdiAOrLb+dOWoymZen1XO401qz4TDJNZa0LBFPX2IZp4sIC4VqjRYuHI3Iwv1wHXf9a+QZ7psEs
UlwZY/NKXKz14Eb1uBnGzvoKj1CpNY9ec8NqsWBlT+t27dnlnIHuE+qr7atFcM0k935dc1o83uTd
3hzBOhPiYhGtipvhNuhNVjPpDV8nxFQ3fYitRDV2fQWru/40YSi/sXo/Ooce2pQ+AFoGd8lB8BUH
0F19nu/SiPrHBtG+SbqK37HGV5lOxpwrTp7vyA/sicNdrULkT2gJJH3T3lEMhB3/een8/iosdOpK
ng8H10Mr3PDavHSA1KEKlVFy7bldvatBOX5s6yFEmxS/9lHF/9XVdY2asHa+YLEXO7fOF/TkxMUi
+CY9ESPJHi0vMi4mEhsoETyHvVPMt1bRTtcUIeOqdNPwAR25S4hJdUf8wQci+cDcmeiWkWS2m1EF
6RXE75OpwKukRd1y2Mw7m2NhXcWyYN1wFsbrZmIgsTXqczmL8M4LbYz3U6LgVCcE5Vglw8bGEuZR
JP1pmOd8k/BsfjCjsQXPIktQeJgXKfUpAQPGf7RQPwcibo6ZLNGBVoPzMuTuqcFjwJLm819O12xL
0jRh17oX05S6j9TbJlbBqfoSjHrOVPW7mM7ysQkrybQspiAd0mp+9KcxujVLmAdyqg9ehbw4AIMb
rRJ4kf64fKb/V3zKCklKuqw4STYCVRZ6djhrjGIugNws646ZgTN6CA3kz4UL2k0pBl+WqjdUqOM1
iAtzTxhOd6caA/8JosJb1XEQJUKJgIugHxrTWBtl6H4OksB7IEonPySJfJgI1CAHJ4qpAynlVkUy
V6sqGeMPCeahdWXZx9BZrC+xGY67wTdMxGvWsvGBZGwQ1KJ0r+N+NWa0CqMZPzjFhfuYumJfiqna
8TixAFcpu1Ok8sFek0deh0zZj7DdraugCBZUC4V7XxNuuZ6oYXdghcRFAR/owRJS3swDVwmGxNTs
JHUhrpI22hLsW39dGDXZ6zrqk6uG7KI7EiCjZAWuD6t6XZNY7BZpt54Asq0ZIGCTI8ddSY+CniT0
zyk5s6cIR29Pqla6Eq5xWc2ECy+m/dgnZB/wKO4SMnwp1ISgIJPqqnCFTrqqKDPcgWg+iaAQrXly
65vtAkLP8S+6OWH1MuNtLNACZk4rzgXcFmTYEKUZWuTLcZ6r4QPeB147BcmHPHBeSQrjlJ7z1MHa
1KQL3r62JaNplRspjxEztOFDEPbpU2G73l5YNOBprVW8sZaaloZKjOka9XxzOdPM1oDMARKyaoki
xnZm3gqJgDWV0yGEpTP4XfaBqJLqois1qsCtcoajIwGXY9eTcpKibiehy5qM4ClgZso+53NbkShU
EBa6bmoYhKksYyCbQ289TbPbHitbfrEW72vYVs0zFWv+nHdFxaJFGiMSWmPnDCra9qAxbmaPiiWf
oRKR+N6DZgCxACTUnA6DXQzJyXCq0d0M0uzkQWaEkrFoeNXZGCNg5+UsqzPtGzCBtp8iilR5ziJU
WaD9iyItb+zGL27ItYRAkswsoGk89i95Z5sEfabxSxOaC6ROgw9sUAGc4JxXd1Do/PGppeLhuiVs
corYy3lLGJ5zzGufN0ow1Z94W9I7W3LLJlqJhuSxChP7nvqYnWkGAugUZVP3UpAu8oKKmyZCB/Dl
NXNLugo6qu7Z7FLrSwadIgSYDRW+a6bwGTcWm3A3TIxgXS9h92KI2iiAqQ6B3C6ZKO/yZmJh6GJI
9GDh+6HaucFIRwNFLbdHbCvN+Szz6i6GyQIWP6rCZ+hp/J2gnvJ2I9Mg00JRk9uodGC6bIaOb7lN
BXKpTYlKC8SQDZmLVDK37C6SRfTsG81ysOL1iMA32lG88smLQTjr0R1pP25iN5iNvTHrEqBnQooH
ayqCyzQ2sQx4LVnca6S8XCVj4VW3zicVPg/tEGMdV4mG5kaieLUVVI+VapzZIgjcCZ7/OpliMCK1
chhPguXsTJRp0lqIhWU/Ue0BvUVrp/G6DMiVbgrgui3vBPqxcp8nKe0elAU4Ocpsyg41ZLbgbDca
BtYLQL5z21d3YkRRwSVk3roew4bfl0lBP6StzSxFTwxrZl/MCD8+wC8dXgeP3uhK2aKOP3iGFd9n
82DvS1WWjwX8kJtMBg203to378e47mZc72Atzq7iRx/sweQ7UpXzrZMy5OJ5M7Yu5n+VyNdcE55d
ev/xjCzd5SwORs+fX0q7e0nYvSQrvqzOdB+6r0kKJH0fqLZhgBEUSbo3s8SewGDw/KzQ5kMKLun/
ncaE1IUV9yEVHabjGsOB19JEaZmtQGlqEoHfoXTZcPMS5v21LpQZ4niCN03GxjIt+TkeHLwKuoTM
CdnGbIw28KOVmvYWTJV5YibdHsZCOTdwXSeQlVnysCzx+HGEuPXXGOzfGtTfaVBdVBTfdGl/tMVX
I63jv4zyx5f//A/rr7/wtwA1MP/QL0dCvNw3henfEMXA+wNRBl1cG4UGsiOt3vsXRt35gyfe8qUO
BtPDFKYpXaX6+D//wzX/QNUYCC2g1OwN/tY/IGzw5H7f4WVnq+Wnnu0gXkbl+jbq/WYeTrhuP5Qy
ochriunCSDv2Y5kNvsER2UtRDstxDHtXku0jogiSVJhdOQQCfQKsBjsilJ1xbUXSjFZxPQ/XrtOH
D9lCZ+SiSabpz7jHXU1OPHTlNTl4jkFW4xLtlBUG2xBVw8Ms+vFGtbWDDwCQMbut1M9fhmEWl0Oj
/Id4qlIYTbkOTOiZ7c34C7DX9M54jOnvHQcx5Ns0dhoM0wTXsJErHO+F7Mn8a2nKY8Qb6SoNpoEq
onFvQYyqZaOGOnztnaU4R8bwIcPGRZujTNJPCy/tz24YDY9TBNDMnrv41XAItGclF+xO20le88YF
rDbNTnedEqf9YZEtQtaADfarLAzjpioRwqzkUERXg2GjfXP1gC8iapQo9spxL+04zVBspYuFYGrE
QrYw5z3kXthtBdGqn2CHR9Oa3Ed/3+kB0yooYBHMFi0DJdRRVAjpDslI6g4Lqn8CnTLszWqqHXIL
iXsq4oianOFKLslkiG1eSLwl2ebiigcn4FbBy8x+r17Dg5M4yvNBXXhB26/tMGtOKsw0sM5iX2xD
ckPDMQUXLa22lQAvVBJPUvtX7DJoD7O5UreDjj6N5rg6UBJ3X2Ij9Pt1QMxwtXYZ6901+dif6HkZ
azJSODlBTtaVQVzj2cJOZfIeWdIzrLqK97iQw1OuIEZ6yu39CyuuMFLEyzzpVxQwT4ATYU95Oqbg
4Mv2jPWUWcQEen2FJxWf4DhRr5lJ15/6tHDilRdP0bXf16+0nWZ1MPulScAoO9Ur9UsOUWpcyFgB
kd3/WbaOB+wa+9tDqKb0ODhls12COdV9IW/4XFuBf+2N7bCp6lLsAvhwEtpM4+ysKsA9NKFiOC99
F6UPjZmF03DDGzqpcpzZBhIzaQ3J7Qjr+hqL+2zlL1xde3ShzpNXCl7XLfGZXZqIHKvkCtF5EV5F
HRbowqqwrLj9gFFp9LBVW/bHyOcYYddsmNXfud1EmFaJMWPdW9ZQHsLSqndGFZKlwhMKy58Y7Lmn
w0adUfB4M4ediaciZnzkxcxmmMi/atuZdYHmzwp3aZxpZHdvbxNYpKs2copNnlkXdh/g+jItdJGV
y6CeVBdyVS+X2g3Xs9lCbTbJfPWmhvOu2A9gz4dpuSn9ljvQLRvzyiAI0KMHrhwczCG+y3TpT3bR
FltimSQdv2C8VOwnNyNMh30jSKyECLA0F17XqBMux+IWHpALoa/yxN5LS/gaQXezxDyYGQzLxXc+
WgbLQO5nL35buRu2bQg0eFffG8rOr/JxkuuuBJmTTMK6Y4/NquXjwVsFHTJT00unNYa9eJWOkU9z
gR79oLJrjJcPgduCxqM7sjIq55D20a2H93hbVFZKHA6u1DQxB7Gautw/ADLELpx5+mxX4z1quXhj
DnNwlMi5EI96+Lvt1L71aJYQl7UAcHdbcaS7XtDUC/CsRW6nPggd4NroKNcZ79ijk7vukyxEukEQ
nQNkJvxVql7eS0kgbP2WDRtEOicWwTlrZaLjY01KNeYROlTWpOWHq4igWXix+dcMC9uh0jG0yiCQ
dnzLpo10TG2oA2t7HV1LL49pOTHHV4Uakr1sC/8ia+3PaACJhI0I2p10EC64zH4LCYB0XEcH5VIP
Z9vwLT3Xi3LOtv2WquvrgN3kLWvXf8vdTSamU3FolJeJiLtzCjX8ZdBRvYMO7S164ntNHeSbulLt
yJYpnhoGgdfxW+JvxOV/SqGi2EJhktbBwJaOCJ7zyLxHeZm/drPbf5JW5N5J4oFvSDCIwLYRNJyD
lvgwLD3ZE7S8MjKbiCRG3Eg6sRMn6i7RkcV+3DmfHR1j7DgNGcg62ti36u4w0QU7d51guNMTgdzp
MGTYghqupCOSSS3rL80gHC5hYoYHMyZKeUi7DD+jz5JJzrKlA5cTHb2M5lT6q2zwJTxKopkRjNn2
Cs7ecjLzmp2PDnHGixF+jN+Sndm5ds9zYrOZXHT0sz0QAt3ZYQNf05q+FDoietFh0c5AbHQdphIQ
7luatCRXGoM8MYRgQC7BeZI6nXtmyv2mo6g9Zd3BdrF3iw6qnsemR7IHMvKxbgiydhZvuo7f0q1Z
mJoDb/Tpc6zDr50YZDC5EERi40fHW2mDv025K9nK9Te9mruUtrZj9T053AQS2zj2SRAwn2YjyssD
rIk2eUQ9EZb9uq88xZsoM/FAL1WMq7bEV79VFrAKkgemYlub0/Li94O3DbO5XLdtwhIcY6wB0teO
4SqKZ7UfzeJ+JIJ3T+eWkSZGziOXMt+wQ8hvnHruN6KUJxUZ9aahEP93ffz/h42y8b/8qj7ef63a
6HsOnfXX3/kfj5bvmtit2KS+1ckIRP7FGhd/ePgl2PpK783Pw7/6F2scbcTfZbFDWUzjBC8WEn4U
s/Y/qYpB1n1fFTMSgIrHh1GEu66NXOx7vUpgV6B6Kz8/OH70acziadV37NMR0T2VhnfXDsah1HNR
v7CeaPlZOyXnHREGp17PUOl620dnJG6x0xPWEoDJMdBTVxBy9UbqSSwLRftKnpy3qfScttITW56K
+hnJpXlrvM1z9WTXyZk7137C4mGUE3e0vE31JHjkRZn5fXFRjgmY40HpkUrTbDvDtnmEmSYz9F03
Q3GeO+K+az1xThk9t3oGLbpQbCo5yrU1j+reTshxxzoeHmM9v3YZZI96ot310aPnFsnK1tNuqefe
vZ6Ap3oWbuqpuOV1DCP1pJxW99ZldK4YoSs9S5/1VL1gvF4pC5802pBNq2fviZ7CZ3oe7+jJfJ03
tND0tL7Vc3sYQprJyRQxZ6jf6+m+q+f8sH1cne7z2abDqsfYhMqjCigSBvmpVgosEIkgIQVYyFER
FMgJemQFTCHPodYZKKOZDrXDzHqSlXUbaD1Cr5UJ6NZ3BUjlxeqL2wxV+GWS+61apSg+MwYf+Qf2
JhExjP6giQFN9gRwKLlByEqAT2cAoHBK2sR1BMq3cYzwDh68uHCzmZ6PUYiWiFGvYVdeJ1dtlY9P
YUA7ASNX8DAVTlbClFEMNiumwjH7im2HxfnYoKe9kSN5omXu6FRBexCH3vHrTzJJ6eCkcsgfyqwk
DClHCWPauXWF+Vh3xKwcAUlk1i20JNvf1Al8jE0S2MpiHkOh1Nk1CWxdGJK3VJmwMIyFLm7jl7KB
SJ2NxsqqCkpQJt8XM4KgnT3K9Fna9N824NnLLZqq8CG1aXHB5yq2U5FUd1ZWWVeON1UXru6Q0A5O
n+uaV9wqsCQtnSQjYrZIjWnbM4i/nsVAHFAPB4QqgmzOLum4fgBvD04/oj4V2KM2beO7nxvTyR9m
xsBfWiWdI1sxla6jruesthV/Jh6ma06gsUa4kSzQORh9MUvFBNPzkWiKZ7Uxy2i+tiNuTaGIgjqI
buDHN3M03wJG5zsWlaZNeIoOLLBH4BTgXra1n/OBFga7ZktCdbmdCU8FYlPUn2Kev31CvLC2CDER
Cqek84jI6/OH2iqTq5mIrJeE0Oq9BQ/tq5iYt4Sqqs9v3yzFvebvBmXx8blty5tII5NpAwmc24Rc
3riTHh0bffGa60YmEbjqvktd0EweDvJ1on/42yAHjWP/EZs1fzAPU/soBhaRDbubeWuCHdjjGU+f
3+60VPQcbcEOolYWHPKLBM4BCdhBdR7Bd7HJilI0AAwgH2hn2o9jqXU+feHKm1ZE7rFiQ3Nr0fPc
tC1deztS0j3UAxdVKbcE56A1wzbxOjtCA/uXXsbJVflf7J1Je9tIlkV/EfrDHMCWMylRA2VJljb4
JNnGDERgDvz6PlBVdqed1c6ufW1ctUgbJAhExHvv3nPN2r+lDNdXKrLsy0LEuYyEGG8TnkgOMKEX
vYY2c+TRKxOq9mjiH+IodN8IXeWwuBLjoZ5xBRETWT+omGlFXXQhR25+rXIsyU+A0hGs23w5PVi4
lNY1VFDyhFzv2lItyZTkVYF5AjUDTRxEBx0MwGLQnkkUDYKXgIp9bSsISW0237RVcjMofdcb7ZdB
0csevPq1Spn4lr4mDvlsdz1zr/guWc65RZccyqz54Y3hVUikAUGp4bqyxWVqHbrryb7z56e4aWEZ
m1Nw7SOAQVzhQcI0VrbU9TqwFzQe+xgIPQffoQVw7EJ38LG1MuvGH1jDcyuIN74gE9ISuIPSUt9Q
kW3GKdu04MWcSkR3Fu7+W2uC7xbUMWqmMfCTvV/nJGeFg7vVhGWtBLrLA6hBue6CXCUbo7G+VTQY
BmV/V9VQX6kklVfZ3Lfbyi6to2N7H1DODlXg3bNNkrE79A592zh6MWL7a2sEH7rHijlXbbkrBsr5
UoOUMkpHA7+aGbPYjT2spe/XDyQ8uGuSy+Zv5eDRzqTPsuhyd7KbHqqsl6dQ5AzKCO/wQITs65Q4
S4AaERWYzvE8W4/g6m04aMwCJ10eTTLqDyOL8MYMegmaFN6YGfaMa+al6K1flAmoZapq81rnpjg1
PPioeyAR01l5Ma1SrUnXWvWW/gEX4iLTQHxPbWbE7qjMV8FQe2Pl+RdiEbI3rQ0ioDOofqmjgrXZ
Vwh0EIKcCLIHkjXMM+uBMxSHOJsdmruB6a5npq9h9KDK9ltCzjeks0DfIDYcMTnHSJXWFVUNqbIz
aRpAsKvr2vJvCtb8ex6rZkt/w+K4Tbr1aPcVwNseHEReEfLqtsYAxMSW31uPIC3izI66rCm4pHzr
C3ApCpjSJrOGr2ZEUppZs9uH9NoxSvUfWJdf4DDvTa2ix9GStEucfFiRcJoD0UF52bjeY4Q7cO3z
GjJ5qOKvQcY+XLXOpkPOez0GDIw4JICUFN5wEcwgHnOtljOECBfVn69PYxeNTOztKAC2PmSP1AEM
lVq3/N5GIvvOPLk4hSQ6LNGDJKAPBiM73x13pDucxrh0toQvmTciyup7+KLI8BPFycpZlNOyCW7k
IMfXytTF62hbzo3f4aX2OGGBF0nBePAWsZJ3KeqKpPIUdXwZhCt/yuLrASmRdaJOsgBjtzP5jiGF
W0CDz+SViJ86fzJufasJ1rmDoIAfkThtQsopRPOM2GKvcXliKjDlNWwlgE4zAHJv6uubmmTKk4sO
dhspryQ8UUVPIV6mC/PXNNvOLZ2BVRdWxk0XB96Rk0K+t8xa0VoponUxerW7TZrpR0U63a1Vxt3j
2KTjQSZCPfukHGB41dWGLh+zHzGSAObKdI0f4ZiXnMJQWRgns2YBk5atDjU+jrVsugwtlI7QhVkB
H6tAJuwW74LGxKptohFcl2Gem6hqyL+qm72ysT/0JMWsOTOc6bXuMHjtYxt2TRHML1nTEGGQVQMC
z1E169nKrVVKQbUrXbNb103u7ud6Pk9pQlQVkq+V3UfOziva4W7OOePloE7YuYbglrKyeFBZC0/Q
yY0XpwtviDBov48i5QBCubkLpU9nuIjkynAUDPcmTTc9JEqiOBx70fiQ3ePVt5WYkNSEvQblNHpP
jpz20zjFm9aZH7TviJsptYl4DIJsj4No7zOCWRdWA86rjr+rSe+dji0PyFCxHdKsp3E1Tad0sEjp
ztroSDThdRorgmw8byNgpB81BfBVlOHuQvpjJLm1RfZwCaG9ldaV6AHGLT74pLDkPqc5Gd87Pvnh
vMLtGCN5G12q7dAwYraEWJlMg0Iz1gzSxkJPR1hw/nztcVTJ11lc5t6WqnnYTIEklcTr84kwXvbt
nvx6P6WCbmOSPD6SPECps/KdqLYP7IbPzJruDTMcdkC4lpFoPz5EYp63lp7bmzgDE5gNnntm8PZV
zU66naV/AWljrGnCdZcEVd+mCL3sVgnpvbdTrdeZXc3vVmt15xFo4y61hu8NJKjt6NnDORgGZwMR
xj25E9UPo632jkGofT0KX11ijipbIHO4awzxCgoiWimy6d7GLtaohRqXAM8oOpVGSmM8I34pVy2w
zyGl/8b8ja1SFvid3XRvEhgdGt208nL3anY4aDM2+yZsGnGuKpsb38rXRe1+JARBollJw5OOZ7/a
ZtZy6I8ZMb6bDNO/idyjyTVWLef41j04for4NQsfTEznwO05yxhoSbv8OM8RuWfz7OprF3XqvSzK
+blozOLcJuUHBSjYt9pWPUO+bplhVlG9Adj5ocqSXd9Q5Tcx+MuaFXXdrq/okTWW2bxwfPG3Nsqc
SxeF85oz0MVJM++WnMi4hZdTOCdaqgTR65k3ra/GJ78f+yslnep6LoYAQ7buitu8UsT00OhM3hFM
070E+zbtSjrlxGuEQFEX+TfxS2MRBt9glrNwDLFnXdDiBM8dXseX2SnhbpPLRKRI5LgGS74ASdqb
Y/WlWuSu3iJ8jRYJbMvCuA2s+Zgu8li5CGXrRTKbxohnrUVG638qaoF2knOawXtCBlDzCMUcSoja
Qn1bLUJchtqLKBfO5adGl9PzItmd/iHgdRYxL1PU4UeyCHzFIvVtFtEvGL7v+SIDbhdBMKqTa1hT
JXUWYmG/NIe7OEFA7CxS4nwRFc+LvNhbhMbNIjnOFvExH+yRwi/aCBi1OyNDolx8qpU/Wxn/mYr+
7VQ0WLyJ/2OY+etUlO5ihbz958no51/6o+0jSITDBofBmVIQLvj/tn1CixEo9tLFaRz+k9rzx3TU
XqajIYpM0qlZPhbO9x9tIAINfAGphO4NjjfT/7f6QEAxfukDMVEUyBhMGlDLrC1cHEB/mo6mfgpY
2WqT06QoZTmK1N7nJOxKKgGEWU/Eb7g9K4nMFfrNxTnFVjoE5JVRp9bq0FglluFgifOY5yXZo/hM
+eiWwA+Ox2R/WJ85IPkSCaI+00HQ9JEUoqMC98VgtwMMyzJQqyLyyBXpPzNGoiVuhIwzAXZuCSGZ
P/NIqiWaBM6n02yHhQWzdsYaCX4bkWPiBoZ6D5dwk8+qqAtCdFuzSfZJIouuZRqIxH1jxaNrX4c2
iXEtY8fz6FLllkN/aZdAFfGZrQJikZwVb4lckUv4yrTEsDSxXV6WEr/aiqk2kMkFU0y6u2fGcFgz
eSk8SUEcj4qJWK0PMcCKky2blDFfsGfHbhDL1mm98yoKYZuwGm7mSGjyZvJQfrmdsJ+LpYOcOk3x
YNm4e8LEfY2RaRI5pcMNa4tz19tZcxxq4nMSy75L/Lml3euLraHZaSZCnO8cYRSkm40Xz4Q26RUF
sxQ5ieQD1aLcu8xO1iyj+ZVVlsgUGWddhgbcGjnWaXxGSuTejEnl8Nn6ub82x61iSnoTyab8kQ1+
uBuAXuxaD3d+3Ij2YvvhhxexRVgR4j3fSBRiLv5AuvUc0mZbNbDD17LwTsNYcyJAV/+QNa1zYRg2
XTlSjHdo+hFt58l7BhTnzav9cQPO7QpotN54aMpWPrN2DsGSKBkG4w9Fk5ewqIv2xnbyZN1xR8iV
ze+bIutujIlUiJQ39pGllfSJ1p5uNM6KjcQ0tbU8PqmBQJJxVRR/mQOBIqgIFBqrrKph4DJRpEiR
0rpyEmWetNl/K/jvyYFxi3sxVAihaCKGF4F35D5gLg2cOsoA4+MgunENYOOZhPWWI9Pcz0ZfXUyb
J1r4fXdt5657pQt7JRvH3Vk89ucabNMLhG68iIxQk5ObJdYGr0ChqF8Gd6PyfNyD1Ix3BmlSPqis
k5n452FoFY0wn7Ee86JsHWQTRMSqYMza8gxihsFO0Ed07vy5ezJgtVEUXHBCmrtIXLnDko+tKkqP
PrtLnObWoK9j6SbchIV7YX5UbKtAfrRSiCNRQE96cbRz+ngtRVPsEAExOylTm5hyuNDU2VeF/mbE
nGlr4qsQzZvPbk+6IPPA6CDHwTiPQYgUopfxhnHUC4the2vLctoZ8OqBgcXeUdPNeHKRXeMnEi1I
cSz+BidiPzNOAiLMCu3bC9JdMrpE2ewLOn+I/U5zl5JI1CUrQq0XecNNFQH3pINOQohL+tmUlYxt
ZLrLiTtau0AKyYF0insZePERfzsGF3ipR8giRBNNpElVXY7LTMpmP+eTf3abAdkjOoxGk8C9AQ0+
3o9u90R1bRwMpYnCdq2k4gWrW3c0KfgNtwg3yoJYe6ej0SmvEV7dlE3wXiui9Hx/Dr9k1OU7AFM5
svw0uiO+LL3lcPlWuSTReYrifU6tN18OHmSoxuxe24avjFVDbhpZ2FfMlYDj2h6PtBkTxVa6Bb6X
pLjTLLurZGK9AyeHAFRU+nXuQ6y3EeszB+zuOtWTfg31hFCXXBn1gHL9oTJ9TAlBVd7WdOOwpoUQ
I+9iL6JRIqGV7qXtgmEsvMFEWJjVR5kPSOXTqgPHI6vw0mXih6whq8c2wrcxCQqE3WhBFM5XgKfS
r8p6yXjCoQ3StvfA8MvUN3bWjFUmsLtyR+znxCte4QCc+qek0K3lHvRQdaeyMpOevcVQHzmzZr1K
CG5jEp+MNuTOJsCkQDpzcMh70MTXk9v49xMb9gPjd16RfOTROzZ0wb+2VtqckrnU7QqYkffe8fSn
a6tXMYR0IxIko/lSXBQOPvCdHGhPNTy5k9KRsevCrIoPkeqOOnXi26ToiwfMFuhWGJKIfYLkhpTR
eUxe8OS2W8bq5cEiQ+otAAEWrvBFwXuIkShcx06DRkZ86mXmEWzUIGHQjs4wDCsmChzGWdp/VLlr
Ao5z7fHcDW17p5nNmhuBlA+ZEBUlJRdOEDQH09w/m4ugRzVm+sKeTL8ZndyZOrG8jQYv/GFOCWqg
pIici4HQ8NnIEQuVqIawShMgsQiJvE9NUfqpL+oXqVG8iI68ejgS9FauUfWgSNKf6qQw4i6C3UiC
p36RLwGNLr4ZmZlR6fQ23lxfpuN9pFz/iX0k3MpPIRThI2hjhJARZCsriY/NIpvK4Y26LEYxDYW8
GhY4Aqf9UifGXfqpu7I/JVifYqxCossaPjVadljODJpU/s3tVH7hzP5AoDcB5CQtR0eiJEr6Wwkv
qyQ56Hb+VGW1YxvolY2NsdxqOzTPskjGF2/U4/coSNQr2rRhVxlZiFc7DmM0S0obp8bKhjusrkgm
nbYhPMzUoMwQSQOrwAZxYBwmm4MwRvkaxlMVrPUc9UdpodvaZGmGZCcUZfasgpRoo6B2ukvmMmxB
L+4omjuyOPLOIaski0/qtXYnteKTh1tHNOZLFHaRu61Sk0RbazC8fU+m6CUKpblHvyoIru8rWvyB
SwfAQU8GX3sg+yG3xbUeO3WyCM/d+NI1N3pYNBg2Ai1RyHkhu7hbZdI/wpfUbfHThu7KauW91bfd
pvW88LowBsoQQYW0mUQmj61wm2pVFlXzkjdZB8Y77ltrDW+h/pprpi3bDnku8Z6Zmr8v4XTnyCQX
wrH9dzdOwkeRVOVbHbf1zkGKVWxY4tHu6CGnNsfty4roTdo8plj4z+HsitfBawpaRJKGth17BKhq
RzvvYiTBpYss5ymku5Eia3EmkNUN7cuqJsAeaSj/NyfaNjgga9eXII/UsJ7sxHobQmKqUDXJV7i5
3b0X0rJaZ5NtvvRIBaJtbI49z5LZ9ivmRNa3UJH4sI1KP17y4rLoK1Ve9Uj7zm93TpVMV33bk6ua
GQYuhqYlyAbj5TGL8ztz7tOvqhI3sUZIlZQD8ndjS3eR2AfdhcRRheYNwwXSnsKSgBCPOd0t8m9j
FaAx3CvKdrnymsF9ByRmg82oZfxUuVqAuyFVleGV4Vh6bbWpibchjm/azp5pps7R0c4KZgmu121m
6RS73jT7a4tsDr9vyu9JZi9Sst4X+MThq60G5gGb3O+ax5i8oHffraPdUJv4R/k1CZuXDRoStHX5
MeaYRWM48qio0ybGuhnnbvZN0oupCN7iD2kkBUuLM55rvO7PBbLHL6Crkz0Zrgb1QdRfN3IK4aND
z0NgUxLKanJGLMf4FOCvaslGVv0hSEO0NFDb8q8tE/BmhZQDPn+SejSapbT9LXkl81VuWPI0+q51
zTcsrm3SAz+iOe0YlXYdXkg17OKQcGFVxM7GzudnqREhri3bat5iohPuHKWIrTDT5vifKrnq0k7/
XZUMBhHG1P9dJV8Rxvn2c438j7/yh3oY2iwxfMIzg4VUZ1toFf4pjbBM+79g59hIgRdyJUzJ/5FG
LJXsn2piimVrIWr6jNwI5fo3FMOWuwAm/kTSQTEcOibeNWvhPNr+r7RMBa2nyOLJvyptGVhrGD8W
I2yLHUOt+9aQHbmXvHJQwfDg1NFNXWnkiY1nGpyi5w7FzkNB6IlRUpr6TjNtjXlq3OgQRKh91r0z
wAQXqphxVybA4MSubDjHjTcdGnuEGNoWKCeZiED433VtUfrXg6vajzwe7+kZCjZS2xDkpPtiVxDC
QkGm4o20Z/1gBPNsXc8dE6+1IuOD1wytWDbvefoXx/xkFViJW5MFRzSMpQ8F0efqjiSs/KFRUfjS
FrNDVAqCRAsB0pDJK4y0CY5zHX41oOLVXEL783YiFj3dUyMAX3R0VW4ZTwS3uar8FyXEuDHCenxN
Bxc1nteJXd1rePRA3dFoYGpE9+gAZyEaxqClPJfFMSOt5dVvPfXVbh27Zkifhh91GHwUk77B7gSH
YMiRm/BHdB5638Eym5oHsB7WtsuccD05JjqOAdP1fZ9hf1ubWkMLG5lKrThwheUKWTFyMTcCHTZa
3nCojLm869n4nqakZP1s9Ling6Hvw9bWJ0SDCrcEngfCuJn0H5IiS7/xPHj3WU5zeDuQynxLYAfF
vec3h7aerGuaotWXZBZM+yFd3CE/FEzu4wStcNDZZ9cb7GejLloa28p2bms3XoIVkRKX2KCPQ2rN
VwUs+WGT9m6/tWzSCY1FKTaSVLZzRmc+FG5GUKSO1Pxq6FLugrQw9kDn56Ob2POHWdrimJCE8TCb
OrqhN1hf1xhcyr07w6qb+tkHUbybBrezfWS5//xf6h53SM6GZ8PVX6cmWxMjiyHEoXvKJBHn1QmH
3FiAtwNnkoU7uhkXoPXQ9FfDyHxv3poJx+aP/6yo/68VNQT/+LsV9brukYy8VT9bMv7xt/5oPJJT
ivGCSE/nHyYKwDZ/2DJcIgxFAKIThhTYrIV09YfezPkv0w5swv8CTBtg0/638WjzD4b0Iulmckg2
YSP+O4uss9Cy/rTGWpZFBbNAwYUHNQkN/y99R92MPSO85ugR3RtsssywLmaiZiYvqdzVKgsgMEth
vreGiL4I7MgMhKvoZDQpHb9lAC8KYV3Xpl/tmcMNaxvaVrkKgtz4EsiS/HQssem2NrtwbSUZKoLK
6L9njW1dY2VDB2Ij6pUlEDTSfqMzmARiNlA4DAhzkJBbsdmM+6405gNJzP5DX/XT32D1f9lluAOQ
xGyX3Y0UB8Dav2COMuwJQz1IeZwaa7rDHRHCg+7Dtd11y/fic//pEfkXLKdfsEqf12NfQ5HAbrpA
qn6+47aBKSLOc3kcjQY0bVy8L3rvdRpxD35/paVn/PNv64Imw/QAjw28w1/g5Ahm5xZXI8Ya1W5s
eqirUBPsg6AqfSA2xt3rJIsuv7/ov/h6glb7gjiG+A648eevh12sHcuqLY69n5B8Zyytw9a0hYd3
0YMV9O9fzaM7T4ceZjjt+J+vFofBmFZlBp2AEW1+rhqoFpOPUQbYT/jl99eyfunRL78caTZcRDi0
6a1fUYITcUsJ0ZbpUSVTgbkgwa28UaqsN0Fj0fQh1/K2b3r2nzYfDvTHoWcg2fo7WNZf7zBjggAM
mMmYQLi/whSZEgiNDS9DvocFdTO1ukV8FEVfQp8G0N/c4L8+Q55pEYtsL6BaFKrLPfnTXKKBBet0
jZ9RUs/zfR007aYzeIMpDPOE/KUUo4CoUGz8zXX/1ZcUvgWWxPdDAcHx5+vmcYYH1cfGWI1qYDzB
rzk6/QhMICXZ7Pc/7C/XctGmMfQMLYYvrILmr3Q1NzVGa0jC9JhaHOCY3AuyaswGajW6kMffX+uX
9fbzWp5lcyuB4bneryi8rOx8oyG9/jjrebQ2dSTKU5E6g7X5/XX+oivmO5FkvWD3Ph9X++f71/sF
HNl6SomIQ3lKnnvGl3J1he5/cLyHJE1htE84Y4nyaWSGhKiMk/PvP8Mvz87yXXErsdAxPbN989dn
Z9BWniqUUccIwOWGBCtlr+KZiOrI0eWpRqqy4Vyu/2Y9/7yFf1r2lsvaLEG+7zDToz34y6MzxD4t
2EgQ4EOb+bnJ/PKEz1bfSM6j+8aR6Ks6o55o0ukpFutoBEh2HP1q+kY3TjUfEn3sCbVfdIiX2iGi
YQX8NjPuf393/tXn9Ez2dsTCpH9Arf35J8o9JxpnYRgHE7jju9a92yCWK0J+osIffQ7GmcRalxmC
wVI95mdzsIkAcpA0HPu8dq/on0THKQ2cm9DwW7EjPbTOaHeEYtj//rP+9akNwA861HYMSgE5/vJR
zZCRPf299FiGJvqRnC5Pjmqr7ba/v85f30SGrPxkQhDI8FcibWrY3BSjTWF61/N9mC6u7iqvvSvO
6t7D76/163LOcxKYTHBtdkeP0e+vIc06aL3WnTKWc+RFmziIhg12GDzsvCq4k2S8lhNRq1Y/iRej
rOL9VJMp8ncf4pPR+fPjCmPcJKmBaACHj/PLFlY00rB5M8Ce9WOjj6KwWUy7cHLkEWrufE+5Z757
CcAUqLKfzvEEilEKU5CBZ2l6Vyh1olPY9/oOrb/dr1q1MGoUscmEcublfC6SFrsrHNzLXDjRj2Hq
i6dAF/MZtytKl1A1/uJdyjHJBd7V0JgsuPiN7AuyIP/BT6R56KzAuk7ogKFzlqlB+uk43+s4cvpV
Adj2tmRE8lZECKhnuABninONTHqqoh+wLjx5qkqFg6vCD3uYGSu0u0yALFrRZV3OCDWt9lWlbPct
obn9UfWl8zg6jlSQ+z9ZI8wlfhRD546bkjzbZNvCHTrHDm+267G0WM2QvvcJi3cNbP9HXDM+IN+V
YyMZGyaBy2Maxj1Zhr67Z9LMYQhtV/stEIR+VZkSL4EakXtgsuN54+2P4YTVIZdnBmUwYGxZO+lK
ipcZsdZmysP4LJa/23o1H0N7xDyqdGwxOlIGfglrR5/ZZ4onpfR4+3l7I3/stnaVmPfSUUlOFKIo
kmNkxb5zspkqnXMakcRrzkkGT+1ztWK8ddV0MytUAJTjtapznkhEyUDDi8KaD30quXeaML923Zhm
8oVUSfe5R0Jk0LA1q7ulD7242vh3RvwWZ7rdiNeUSN8bmHrVKmoaHROIFRag8kgRechix3kMqqGx
V4bNvS2JYHgv4tLeWbgc3zJPobvjpQGTEQHcufdGY8JQlaM7Nwc13aaa6nUjXCt9LfyOpQmXACNN
k9GYszyH5aISCHpcj2udwE/ZzJPFAcYq63mH8o9nSZTdfI5HSE2EV6etxgwzzPelZ6DdWqZGmz5p
adNnfIF2VWbjHK1bHrCtSbzPWzLGJl6vgKcXFdd010R4ug89IbvQvGrji4/jlN8xdvU5NorslAfF
NpwNQJeNO92iKVQ7hmgWkgGSnhXOFShzdXMf08U5mkFTXcHkW/TRBaBBuzXPllPNp16Z/gEzfvQl
7sS2dvv8TflVftZcDUCXJ27LWezzFACJQvRKLzZzXgLoQCsJdc2sNS7lHAGbaUzz2qbmW1t0enbh
xJiehj9BgtxV+ylMh9s0rvQps8JdkmAHxtBdk0HrYLs0UIkhCAwRv/G1ihwsMkGPRCsRGcTABYV6
57kv6AScc1ymt83EPJDWybQZIEut2XAQUqr00Y98JjOttK8KMBUmXJG17KpxT04UyrkZMncymz6N
EuSWaZhc2kS/0zd/k2jZtxm67I32cc1CMbGPhhl8hdeBnmtwZLHWU8Cu1kv7tXTc04xMB8FJepP4
KdRN1/8yDNFVXYn4a0f7bJsASjklRckC7C5npNLWN37qOOcOpeu9lRYtCn4IfPCcr3OhdICVqGRi
HeJjUXbcfscZLQ/aqplxgt+IGDDHTnayarcmoMaIxXXvFXygunAJXSFJaX70ZtfZTWNBYG03EA6O
x1ndclByk83os17kwiwAY+n4kUHR+KBrOPiMmwlzX6Hp0+dczM4yqRA7N++Cb1lJW3sqfAJSVUi8
B0E/zrmJzUvgjeNFjFpvnbnvt8v+g5u3lmR/p1KVd20n5rXgTSuOrkGPFq4kU9tGcxYhyIC9sPLb
tU+mOUtRNWLgjdgRRByKg8wofWhXkcbCMW8Ht8bd92g35bqRdnnbmt2TKIinskaC6Vw1o1iIC3QL
m85njrDgl/ARQ93aVVnu3ZnMlXa+6OPnLovHK6efIP5H4ykjvLtDfjeGr042kb3pQS0BYM46eazC
JjlhYmWsbZPLcpiHkgcz4+xAiVAY9+B/xLbUDVGS+GnNErM5ro7gR+dOWMH9yiLiu/TE8zTO4bw3
AckSADniya97zmPVpA5ynsMbAI4+KpNWr526lli0lDhQQYeHcLKglkirb75LOwi2csz0SXXOWaAh
hqPUIJRwQ+sa1HHFEaYSIOGL8L6IFJioyIkciv8scWlTNNYXA/kobo8iPPGjhg+TxwCXTRgXQmUM
7sc0m+296Ay6BqrCDFMTNxn4PALYxeVKQ7rZjyiAdj4+UuZOqYuMva3v4q51VmVkZccoU/aZO5hu
HKZTaois/eB5PNhhdfZpH6yjMrTvYmjdBw/143UYo99s5Ow9RJ6yIEiN9b4Aa7Qr5jZ465dJGguN
Wg/tmDrroCPKbpWT9LpPhsougDxZpM22EVMsc3JuejOob82ZHFqa8LW/ki1Yqq3OSfeC8TwU+yKv
xAv0Rpo4tYqvMCMHNaGebnHURqi/d5Tj14xYexrhBpGxjgyHdm3kFXs6zh6Qj/Xg3VCxL0plWqrR
YNWnwtIdb1cnz2NWFnfS97rboJ2mg6PA3K3TMDiU09wcx4AI9IHg+KsaQcI56+ntuvFQvi+qVKK6
ZaieXTAZO9/P8h+hV6KEk0LWR5Q+9JKyonkSEC9L/ulto8iGWoceEL51i2PhzZRuBhfYaI1jLBct
dGChL1do+TdABvsrYJFI3+tsyy+ebvPS/hiNkNB2AjlAU4QO5pU41mcR9vW7sKrhhM3H2AQheyDW
h3mvPWAEcNm6O8sc2vesyVmzVcGuwSLQ5OTuDS4pxd5jh9FDtB8+GCoird1qSn4kMOuJIW4LgElu
V1EmdcYP5SfVecIPcJOOXv+IxGd4d5s0eIn7kIFwVYUGw1yS/ZaJJWATUcIcKquD4bv6ZNsZ8rvS
H551h2nczEsFl2IoQCcrqEAplMI1p6j4RttabLpC0dWwVYTuoJgcPlU3HdwqM8/umBbQGUb2jNrW
aMqLvscjxuKU4PTKsDxa0cLfaErZbzrXrlnONGG0gZPZSHBRnR+9cGIbsegO8VwW4WKvm40vKRke
uxBs0VayKewdU3YnOaf9h6Q2osJIik1llNyFJkhfI3t5lOkomedESLti+tNMB990oift2c6bYUvj
h42g+ToKdPzFq+ZsbeGd2E/uFD5imRtwDXjNayTdlOOkGa5Vmz5yMEY0HPkm/AJ18R3E88uwe2Z5
JTaKh6p8Mj0SrczAuIhhyldg0HClimBHL58Q1wohFoSHEsB2QrsTSCokQoC7ATU23nLsIzAK32Hz
JmCRqZOR+HU1W+USBG3Yu94fv6OFCffU8u5aNXa4w5El1nnpn+y29NYWloFV6S1OkpDYhsA2cAvw
OJvZZF1pD4rfbIF24R9O6j7Y21rlKzCoxd7t0ulB+XayBhcWnzFX/DAkOEE1l0RtD4N9Smnsblu6
Wae00cUhNGkP2NOAb0c2/R7An/med5AeqPHZdTgIndweK0kLYBMmeQdIpJuy69ya9jnutxW2wmlN
Ue0z75luR9/EC+pO/sFryN82ywFniJIk4aK8tzkK3k1Wa666ImN80rUYd4x6K4163lt+Wq9KFb42
GiBfo6V/1Ul6B3NsHoHZImc13lLf3dVRojmnhDdV2SLyVy9jOd/2eXTqav9RNtGZJZeGEWSCK7+Z
f2QqfiK/6iKghklO08gMi7fQTBk3oahYiS58tzyzXc/NMg4yLO+xLlJ0iLX9PoUWBytsaRsot2i7
m24T2uYu6yWIdzFiL/U/yiEk+6qkq73yDCqCeOz759mZPyYShP0Muq8SBRZqHer42WSaQ2JxE+Qn
t0E1q7UGN5I6e2veDir9Og0T2pYuufbUoxkM/RcVkJeQtOkDUVDJQaDYWBNl1n81bBLSJiKSDwM1
zHXfN4z6J2whzAfNk+ek4qsP4XWflgqCW5uMzTFVPu3RMVvKCQTr076GyrFlEJ+7CJswiaDUMppd
Uk4XD2HpNzAxCHEMWdDQwVPSBubeHoDrXnX/zd6ZbMdtZF33Vf4XgBcCXSCmyD6TpESKopoJFiVK
6NtA//T/RtqukmSVtOob18QuuUQiE00g7r3n7OMX4NqDJsYdm1vt+vusJsPRRtN5pHEhwu4UwddQ
ezlmdRvQ1XRSiO4InfcEocPQydgPocXvJc6lvkOIoeGvolhTNE09PVJyZsREtxizP/gREGkdejyA
HJURgwtDp2UrQiG1xQ9AWRRx2/dbTKTIO6N1pgHtJ/yAJcHYhUZDjVFhSU2TZQIcibHZb8L51nBc
quSEkOUOI7l5lxq4gnedmik7esmyNOrU3pRirU6IbBu+pIs1vkq9Gd2DyJY9iOLsHEPv/RAVBk3u
yJHiQWi323noR2A4LoP5qapGz73t4mEteVWH6SV2a40Ke2DrkJNMcaiF3Z7Y2/OrDa80dnFFgb51
MZnspSAA0By97qOXk76QtGz/gMvVr12g7JkYyhNatHSz8Mo/WZnmRart8GzHLk0Bxsi3fi/pEayT
muvxhtoxdnPltafQs5nZZMhVyFEt3l//ivIL68H0KPsrmaqDxC55RHhSP+sCJflmai26BL49vhqx
ZWLxNNdZz1J6b1TGyWSy7AZm3DX7a6O4zifGKFPlb/uMvnFeJDUZhwlOckPxEYt4zM5oY8uDV7j6
XZV0fAFofkXAOrLcaxovr4Hki/eg6rjqZWbymcepPbVuCVl2WgHWhIkfl6zHGFaTGAFSlu8FUi98
rF3KvmaIa9x7c0ociFFT2/d9Dl8cHDmW92ShK0LzksWghzcZmogGKmdwsYCG8Ae5/83FuFFVVD/T
/MMilKV0FP3lolqiKEgIVR0tGUQKiGWipdp36Bydm7zBXOjCYbhU6cKEbHFpXoVLdr7ed0ZSLvsB
Bwnbf+S+iMKX+7jTEHOGyVg/XwwwzCjprsGucpZ7MvU4J3nPlE3wR67VdFfJgdNGk3LjCAjgVinK
Q7W24nRfLrcSwesraFOQHjDR7D2HO6BzVvs5Rl1+YZ56byJLGajaB2z7eUU/X9b+diohThQmP5KV
TnuS5fr/Vh1nS+C3R+pky/l24Bdhn2yVu21Gw3wfC9chTrvLSMnQ3PexwfZaSPqsKH4o+AVcsq8L
2SKXIeVushd+KSrp6plWYokqqLSGtx1y1RslwF8PsJ+fw9jEuB/GPDpGzCPs2D2zSTyf57AW1XMm
dXdSzWSQ+KiH3ATJkofigeKAb1haHu2vMIoydsDhWB5UmVg31C3tuw5fHL5NM8/OfcVpGnRl4Z6E
jn99YC2dxS/FUtTPCAU59NTr4ZwTEXDqaLki4/YN/bysmT5A1++7hp9TpHpcWHw/9a4eNrFIKD26
+jN4bwWXLISpNrTh2ey4Ol0X8rBPPIFhPys6FqU6dO3Q7Vb/2q1NC/y2LvANt6OLPGPxFnHJI0u8
Km0SPdx8JUJ2VD7utmQ5PJi2S/ODsai/RWauNiPamBu3XuNZkPUQ5ACsow1GMCBnTy7mp4i0n2dG
kQZa5Ljmma5aF18s1SniNNZH5XCmIjR2j3jSwq8ST1wRqG69B1uTWDfp1uE5wXYRsg+Yl6MhYRFg
yaPswwU+fPE96uQNBcb0XlfJ9HEafKZQmg15Syu1jnYx2wrejAgTb4QeyjvgrP1jYo7+Sz2Qw5VU
kzoTVJXPAWaN8ZWTjM1+duWMmRFu2GlQTfgh9VzA4rpFUbyVpHsO27xOABBcu7H/M1j9RjpmMySi
5f+fpWPvEv25KnVSfuuw+uun/hY6eH9AirSAzFqAcVZH1L+FDtYfhFx+K4L4l9DBkX+Yvs2gWCCP
INpo1Sf8pSZzLCxb9toXpwbiqeET/hdqsu+n/A7eBhQOtmlBoHQsAd/n+2GLJcw4693Yu4DKbY9t
wajfZZt+XOY5WzZdq11EHv86QT8Z8//sgOvUi0GxayLw+GEKlfGta/wV7sV24aOIYUSMpHijQY1b
QYZa/Gbs9f3o5M8vCJaI86UUSVE/DtvwaC1aMRe7yCr2nokQhJSSpuJRu1BEfv3V1onEvycW10Nx
qbnWLkNGppg/fLU2HuOoz4RzoenoPicybY9ut0Aa9qxI3K1L1ZPMwEu0oTs9/PrQP/mW3EnIFNHs
wzK9ztS+GUePTTbMyPuci7aIF8Agw5vbcEt/WwzRb/PBBfLJH78od6DAFeiR7s78+/ubZkIiVki6
6pexQkkZyJrRCNBdM6fj1ckUMrWNH/tckHKC8BxKjH7viIr96JTTvDKtUv0m/O6fX99jk8z8zScL
U9Ia+P4DpSJGux7BPPVHh6+rCmDXppHxj//bsYTgoQGWhTlx1Xl+O/mPUtvMY0j0F5uN+F3vGKRO
dNQEfWrVH359Vdfz+P0NRS0IfNZ1pclQ7scYO0JZW8Mj3+wClvSrtrTa9Razm18f5GfnjkWICo+D
sUr9cDFNtl2yQ/RyWTJdXVKfvWHge7WxEUvGG/bXB/thuLg+I/Qd4O1ajJY5hT8KU5g8C7zewr6k
YPSKrc2Gg96SAcAnb3XNwClznx2qiDsbMvbDHHf2iTGe/acW+j/mzf/kDkbawLJnro+qg4rj+4sY
WsIKQxq8lwnh4xkOlDCIhCD5oaYDtjFpThe7LLNaj4ZHD5H7+vBSm0AzUbo9/vqk/OwKOICBIX1y
paX5wx2V5cqbiqzm4R3g/Jgm9pqxBIfk1O3vAkd/dqhVAOCu6ieb1LzvvzchG23Vysa+JPSdHpSK
eGSJDGKp9z2uxK+/1/dLPcs3Ui4oTGSbrmKrf9y+9EmId2hq0pVmaLuBYbT1B7ybmOBHOPJrVpj/
m3tZfL8Er4dEFy1NXsHcZ84/RGt1tjgAn2HVmmFL7A8dUyZzrZ4ePGZyDwmx7EiBXTJdYp9ApyTi
kSKkvbpIA3sXKQ5ec1waXn/XFaRzshqL8WIBbwpjIqm3iQDL9euThPjku6d8jSOH0ULFiKHahgP9
o4iAqiZ1YJE5Z52beOdW3xkgHmMfCU0ISWUWyDEYbaYtEw/4kLOHUdSl1d8aOXOpNOczEpjDhQzd
qHsBMNC9TJD0CaGKF54ri+kkANQWOE1AAQbOTOChem5if3rIPdhExGZ1L60JxF/O/NxW43Q9jVba
fOgGWV38yLGJS+AEBnNGeh0kL6OFwGGppw50VrphNt2II7U9v1pLYDvbQsVwvMB2hXYA4p4klLxs
OAbtd2Cy8fy6aVDIBc4AST1gXivuNAoN0muo3D7MleyWg0GssnceaxsqWBcV7XZuRRmfszzuXjK8
kR9kze75XIhkfmAGP702rA5Ez1JnUfJRzEgkAkZPXpYFoz+GT5Daufe6zHvGIcrd7oBzf55Bgb5o
Ua9v6GFwn4s5sz6TO2DRM5LNQ+t1xcEdGR7AUMNLy/oLYnZULm8YMQtmIXbDQzqtuLCQuG0MP5xR
ZDFPTCaTQ2jb+qXVnb81Kks8dovF+VFk/z1oelxPFir7lxqurRcU3qiexNTql6yIIJB6NpwtqnBB
uYbx9amvZ/6WEc6YQcOS31KkM/k5HefN6U38Pde3XMmbel9rj4yKuYjb9AjarSPLAmsbWXuM+Oeg
KOdFnuN1Y2KQf8EYhZgCM7XAr4EGBvlnkoyGYxucHZpt7prMNt1n6TGmpW2V1jTp6b9AClkzzs71
ul4aA2zTg3YQ6BysyeLDQInMil3b8V70qpjnr4K2QrN98cmsMQpCGGjOdv4GuiPsQEmkC8E4WQjB
TJQ29zK+JfWkTaSZB7+jpKKmnV7Xwl+rvU5m037OeS8HXUlre4NTH7kGA7yIfnDhPg8ggp69uGdC
CKFara0i0b6J7MU6EnYeyS1gHedjOQzlo78k823eYPlq4K3Q+Tdy4e9FgrkyyfEXRjmw50DnE73b
cqkQeNBle4QXnJDp4/k4ZCVIbsT/PjGQTgznt8gUXSZX23T2DWczl8tMCJ/p7voqrutzZs5r49vL
4oApWXnf1dovgzTsiy8VvNav5JhXJ9ciWEWRslUyHE7DadNnrEybJWfhGk38+mi05vq9l9M5wug+
e4zcpNjqrgRmhXEi2iNYovOqyH3firQqDwPGgjuVDmLclMheP0Yr0klWjJuYxXuHppzDCxMo2Rx8
PXqk8hXdfibClZSvEcyZU0QzmHRn+VjmDZxe1yKMUgxcRj90qaqzsfyY1qnstuVAn59mFGN9NqNY
SKaGaNK2LYxdwx4QlrMFMBJL7bowhdjizPChh8h2KrOmPqUtXLLZ7ecvIfkuu5hB4/2squJ9kg0M
4+eSPkKZMGVgNhHIrH2WncPzgRSK8MUi3vRDC+OQaVfa+sadAxSB5R88D83U1sa47kl4Sx2kGyVt
N2jRzEbVeuXr8Yadrk83T8x0EkjzC5ww5EB4pZlY9VF88qsaglGncdNVs7Gziqp/W2cewfJDqfe9
m80bFCyfc4nlUOUJjARFfqM2SLfGNoITLuyKe95KC9g9lvcbz2lWYKXJFZWRld7QbS5fmx2+5hy/
nL1hRCW75znsxJ1BrpYOIEgQuVPVwAQuRAWzwbbI52s2rLbdS9SaLEjVosTjbC7csiZyp6dW4mfe
+WiLzd3q2oGDheVnCAoZEhFjuUb1IRSIQXI6RBuJgfbYaVrYJKC6YYKf3qkupPatv01MtUao0bEE
sRqzMasrVtuJOoomN1s4b1jEI91THv0+dpujM+EBOboiqz/UtEz4aBIGVZDlZf7BYmjKfi7GmiRs
bJE88whXio8upt3660zfI9ADHo4dGmEmiqkzfmGi2zDeyQz3HUGu+KVjhS2ompmrlFOUoLMSafxJ
D91zSobNznWSKNoA4Gr0+xzGgfEGiQnIcN+K/bsBn87Gy5NsF49jc6SlvOxnv6zfLioCjKakM77F
3lk8eFH91cqX95PliFdZZ3VH1lVQfJYCHOf0tfXC0Cd6WZJkfAOMkSvHE5/umgG5UuBEiMCCIU6Y
3je5lmfPTXSF1DSH8a491vFN1mNaOSJmMy9OU823je7sB2+ZEiNoi6wXgcdVSDdsdtSTUQ5APSZm
7rdT2zqvloRMkkY4/UOR+M2mrYT+7AxGTuzjYn+qlDdcOq9eLAYBFtQN7dvJhqCdOBhxk+L3bnKW
C4VeCxyPc57H4VNYG+Mb2FAZNtseOFkSuR+z0cuiTQvelHclYcBBAyH7TjlzcttOZAUZalRM1oZI
P1vJWF+wmCocwaDQhWcaoC06DRdAsOTtiavrwT4Iywph/Ydy2sd5aT96WV0fhxJoWJ3E4Y0593QQ
Y7OiIRuNH/q8a/qdqbWTnCcc2S42e5OxIv1LP7vzJjy8BxX3+kiVa9ykcqneMqmxFMP2njEeBjQz
O/bcPHcjb/ivaGz1bV+DQJl4EV7KVIMXAb1J8l0lKC9iFjd8GjjI15F5aUDQk8N9ZA0jqKw0ZIZM
VxWH8dTZASNB9wZiCsuobc6KKXk9EMdpFaSxbnKGKbcdGCk3mFUDAs7PpcOCKMYvFSPYkOQCJi5R
DdXTcUiqtnNvOSKhSx50IZq3vZj1k59DIBymBZp4OiFXkKB3HTOORTAtqdzCPZDAAcIlfkEswnuo
W9uRIUTyfOtwql4PC3UK0Vqy3ZDbmLyyTPIXaYwatwTAkZUAT9He+9cEhXINU2i0dEdmVInSSD/G
5WuYx9O7mtjXzyOBaS/MWLxkb9ZeT7hvLhBBpRXzgiBckxyWa6hDew14kEQ9uDGZDzpd4x+WNQnC
voZCVFXZbONpjYpwZNtusjU/wshJkrDMNVRCRezZo2vUhHmNnXD7NYIiW9MoDEcO7+NrRIVc0yrM
a3BFuGZYlNc4i5KB8X1skG3CO3uFMxR/ohpgx67ghut+/X+90N/0QrHJCPpA/2r1/QM2dVe1Xfz/
NoSfAZ2iKfjvMJ6/fvSvhqh0/wApT5fG91xpWdfUnb9J484f+HKAQNH1WEN3bMq7v51fHibctRtK
H8S2+DGqqL/ttfYf/FUBpGoFRRETbv83DVE6Kz/UY0o4lo3nCbk8Ihdb2t/XyGwxIdvlhASgB2Rv
KlQWy+2iI3ar1tAqIMpDzTKFiDr2TgQ/8yiXtJl8eDaMmjbWSI7F3l4o6XfgEqPmaJBwPrYBq0SB
XCKmLCgSF1JuCMKaWZK4I/7KOXXOOm6b17orrynGsFuyJx7TnC30NS6yIG3mhiWr+lBqn5crOiU4
U6mmfBlLdEciRihctoO4K1RhlJuK+HBUFZXl1weLBK92pzNj/RG40cUmSxOwzE1HeWELDjzW6zCs
01SF0eSqJwiX00O7loKgPJlxgHmU7asIMkx1Zrta+Wf8KZRP9CMfYb6sZWXMuinKtaVQo1R8PaOV
6XnVKb7Gn4WOZUWUm8IWjybd4WdpsVhVldEf7SG23167AiVQzKO2TXYMHsHHd9Favga1BMSReuDO
Nk2TsCOSKtWwX0ABvKRgKglzcyrqeU1zwQ7Xfc5kt/w1ZxLVpahcar2In0OPwAf4swgec3oQph1Z
j2kYIyrtbQ9gnqcmvrWTcUw/s+sPOXGQYaBydxmCfjThnkKKuZSxjO+AaKY3PgK1oB2T6TYNk+Fk
Vyo7lQnxMYE01vP5526tmArqKu5r/sufFzQ3Iypt0hHUk9WvV3iY6YFzSbV+z0o3TzdjHdJ3mjIr
Lag88iy5N8jSBWOE8YGk6IENcuDrNe/PhfiSbMbU4DPGk4FGeJwdwpmlQX7poekKzMSgMmPzXYvk
wd5DVDTgK7PO0zXluplDqZ7mfHxARuqy9adUJK+OMnaxdApWirYVgeBsE2tRWI+lww0I4Wa9a0mz
JDja4a02k2cTBZTO/FOSKZLwSbiJOpPaDdEDf5bdwN1gtZorq+xO2js8d/YJA1vv3OZSsp2tIxo1
kWFReIaDxaMnxxp0JMK5aGeu1W48NmvJyLaJlFcy5iwwyxEtjiytkQCXEOnZ6vBKKHA/u+xXcSir
m6pWnnOUKW95A3O3vcG8xOdOQGEslGx03GwzKqlHxoI7JhS9fpkmh0OWi8FOe1jvk3nNPARmPoHZ
pyOJ6ohWpVhzDbvGTA7KtdROEm54mIdB7a5tjNU89HS9hRNDcn7X5mq1PuzpepOG3jA9YNzilIwW
fPQJZvvrYrHoJ5C/nO0tz1FPtFg4cV1V2xS6hOq0216a1SUnAZg7YH0keqZ9BwIeOXlz3HOx1y5O
AtzoAy//9gguFx2513vi0UFY9AQMZzAQNaZITFD9IFdrKQcCD/f8brH85JDHLmTPMSn4OmbinBKN
uS9o8GrzPJgmN5hh85Bj4+P8hK3Dxt+C8Pxn3cG0ihZSXCmwUjnJ1Sj0qOxJnwTcS5Y1uHXDB/Lb
Sx3br9NmoBo3Wj2znkLYXS0m8og2xNybOQx7l1n21h5jo0UGvPah7amNxv1CjmS8AxnAE2ZhaqTj
Y7NiFVY1xg8z1dwtJHW1u6Zd2jPPMp4EB5RNZtDoEzm/5xrymxH6sk07lgzTDOnNuHXPGSzo39Tc
6OQtIHn7kNGDOCoEOQe0DNajJDH7zsvyMdz7cdoubzSzNec49SyR9sIXnrK1T2KotYcGrU88Eq+5
1OeokhRvdkl6Ay51sr5Tk3yw3lnbUMPIVcoTUmh1YrE0o7LkngpJ6kD6hASE7b3O3WdzpKzcTCU9
p4ZuNEiaeZy3kEqgaRVmxf0iNC2jquQuHVGcri2lRtwlFTVhUQg+D9nBIEAHtd45koyCGZpby6+3
IlI2o4yI6iR2ubvXYGYmhdSPiStSOtB9e+yFNNG1rfe8Y8E12lCq8iktqnubq+kxBEmoOF16znxP
c132hlE03f1AHPy0Jw+M9e3aCMtje70f1dr4rZu1tgEFRQDodUlLNR2cLcg9XkZomNr+lPq6oS0/
OGO7q4UhXjseT1eeg2oEmczptXO6QesTh4bOeRrLbhKbqXHbeH9dWasqFt4B5FfzJBK7LJ9GJKrZ
O5eonGQDaYEPep0/OnHnPqscJH/aN8W9iHtrA6zqBZQO9WYNtjDwG3N9OYcRKzC+EHE3Li4LWc7+
YQWAMW8LpjguRfzKmuP5yPJjFyM0x54tBHm1JZHbHiX6BQcwuhhLhhN8ZZ2o/H5J8y+pmeTSp8Vg
oEMusvZYdm7BJSrXtnnWT6y1PJMtQaMlCkBjtAg1snEnvVRl8VRFoj2rcOoZG8z+OLEPsdtHRssn
9ACcXVQ08G7mqL7wjvFfCwQt8LLbwd63jU1dJ0R355prn5URGjygKH6byMalc1iGHxtyyAyq9hvN
PHrTdhKBZ8ozAAZTFAYlbEfESozcD1VUW4SvzXjVdaruXQniu651szfofr+uaZ+mhXwI8Zub72Yv
rw3eE1XhhSdB3gWrKgAN2/G87WKbPZA7sy62qFaWcoOwxY0Cr3HSTV1ZoMvwohIg5tT+xnAyG1mO
NSgMRssebf54ppNAbAg2rJmGbVnH8372iC9Fw2kkLdranngvC7v+BQzK8sqfOnnWqeI1l6CjTyaj
Bqc/ireOGKpbA/P+K4i7/llCVd/m+LOItPOrHQlwdRyY9WQFaSb7SzsN5i0CRESk2nCn59yp0rez
LN46KRwVtE/auW+yuISjqEefYL5W7X0SWcjIatUnLD8MKUZalgs32a5x0fv57dzuZ6BfR3Nohu1M
8MWu8GuQoo6TEsBq6/TWb+MUmYzZey9p55f7pafRPeeJuYuS8a1S6EezRLYHGY4fGSxtXLJLPkXY
eB9iF6y5yBtrb2cyDazObe+hGRPYp0pv507F9Bld5iM94jAQo9a3fhKj+1tQ4VSyL/Z0wZxDqAZ5
U6sERWejHxsFK5+2GjujnS6aCk9KyBKF2glKfFzvIvYNZ2x6AvEuUkxXVfqUqd65qezF3HDSSmjv
jftm8ujYTU3j74gYptvHirUmomSvnQa3BLtOY8nEK14CM1u+odwjYvROeWvP9xHoULu0y6MFufHg
r28IWIY0HiLVH92MC6aT2figw4nkPiZrt0vq3vcJ0kF6p+YDUlefyOu8e0sb2yDzjWCcwPAlPzfS
pP/UYbVmX2JZy7mbyuaQJl31PmX7Tju+J6qZ+9vKHq029FGh2sad6TXmhjevJCXIIZ3InfdplRWn
Ee/ls5EV7/FrwFgVMi82Q0sz15DcNrTrR3LUl64/EENLLAORERsW/2i7uAROhkCXT0PpvtRx5Oys
jp6uqM18Xa3EaU5b+xk2JUmMYaWn9+yId+yuW3aCiVluCWTIdh30u8ewYUVh5V+T/ypaOwYRDEdT
T/ahQG20BS8zc9FyMd7EvSFFUJP6QhSh9vyWc9e5cODHLBe7yM1biIWyQev/kID3XzXvAB+PctFD
9MLiHxECbzVbWv/1lgZFSdJwHC5tUEV2SEZHjNB9bhPv6Gf9+GRk2vJ57YWWFyS9iLdt3VGBEAAj
vba6RUmXbBO7G59qgkVOi0ekucImuV9oQez62OSPqUz2npWbb8do8rnF7aJyjHNCbw5KDY0hoD2o
RKIbBh938dDpd0as+gsEzFsvK/WGl1f4Blag+V6N2iNInNqlOwMWnpN3mrhA81RkHgkURiMWCyKY
DWoGVlPfjADPDXZOEYVb+CrsFCQmYImUIW5S+R+IAWBRD0F0k/1gjDP5dIzi2sU+yDStFpI5cscw
8aEYJJyQw2n2eOHQWTZ7qyc9gy63b0eIhUO3uDRmy3/PKlq9W/M6SMGXqAiB6tmD0uZjt0VyORsR
b0AjiBCzzuezSWb0w2yNzKykyjdFM7ItVwb7s28q/p+Ie34Yv+ISclwKe4sCmhn/P3QYPUagpCaf
7hgSNNpui6qyp3eLs/QIQOZlgSNcKHYjVUkavBeMGeKfX3+AlQ3zjWTCXT8BYKz1XwyC+RQ/qBnG
2BPVYnXR0Z0UJjRSsSNCDJQIrTthaCIIO1iwh8RO4ujS1eFS7mrseHdR2YlH3+yZqFUZu8pff6qf
nBa0R7Zrsm2ndy/XD/2NOocgvbCKUyc6wnRikz7x9t9NScWedKA4xtpisfPp0VnGW2OIfqciuYp/
/i0juZ4TDo87CmiOycn5QV9ATHzWkyPMOZlzSqFUNHPNG4dweNIminh2DXbRo28/ZjI0TmLdfpcO
JKcLWK/aeoUcY8iWwMw6FPbdWkHXTVSmiM6RMRF9ykL769P1k4uIDEK4tIwt00TH/cP5GlSU0M0j
/A2XIppNkLB0HhkpwxZtCehsNmVdlDtv0s1zQdLXQ9PRqyBfkg5ANbUPRdn8Tlew9ny+P4UeeyAH
zakjbcFr+PsraGDxXXr2Dcc2XQWznuGRJEBL6onIKvaBvrGWv6NFtJgjCMqqB+qLcmSCchC0i4k4
0vVag3Fmf32qrunQP34wD2ceSkUa6//gZsiBmWCBj+RIdgc7VEZnFYBbNY6tnNgVkaD5hmQM30Hz
z7Z1O9mVzs7M3YeH3hnQy8YDs2fTnKmWneu+WHSUsUZCERU5YIb3V41EHmIDDtq111MqkycbMzvd
kky2U39LnG338mdRmhQjQqjrpLuc6+kBd35E9lyK4GLdxz0nZca9hTOPubwrUWv85jpZ8p/XSaLJ
QpYGh8ZTP6JoYmE0yTxI44DOnzXQqhZEA36/ljrlxKe/TrxnsuSMN6W10DyZipiPNSf98mbCXVEy
KxZUJ+5i0OXOHf4nJ4t/TjJniH1tDyFgXC92m9Kl6UciLo/VSj3eJLIeYLoPSCqWueDoJAXRvPGy
eeAOoSB4uV77/3Wif9OJZhq7LmH/uRN9y3305dsG9F8/8VcD2iOiwPZcB4nKGm/gKt4RfzWgpUB2
i6tDuSj8cJPRGv478oCgBPS72GaUiZGDdfRf/WcHKBnrlYvkUyjEZEDJ/gtB7o/dZ1+iBkI2RYC9
rTya4d+vNLNiFermlesV7mjLuPMtgazfnI2fvKX/eQjWChfINYgVU7g/SnABu6yWLbUcEdaBpPUD
Yy6R/HFK/3XO/w9HWT/FNy89EqaZ2sUcRZYftfGxmr507m8e9999kVVZ9c0hZFI5GGo5BKNDad7P
ybZZPv36W1Cw/6jPYuzAcsJbmzmZQyv8hyuic6NOr0+1a5Tt5woo07hDpm/tcJstRzfMcjqIBZ6G
vMc4o81+TwrdtGMKIA7zNIyHpG7bJytebAEHWqdbyuh7COmDu8UhNt4oErTw7LXm1u6mYS8Aor9J
IPPHYB/69HHOMLjLVKYX7Q1ALyosvD6ZUL6vdwwWhmNPwgAZ0DFQeqhR28yQ8W1es9PMmr4KPAIL
sfn1mHTMXF5Mf/GgtpA8TgjCHN+ajeHhqsjnzWKCK4gNl/FxVPRTwKwz38Ir7m96qNZvodfm27iO
LdIvm8+eVUgIQKSGEWsxbMk0BeFo6Rsns7q3Uzk79yMw0YOBk3xX2W2K+WiN7euFs9eZD590qsWt
j+92l9rOFEy4Kx9sZLQHB5vGjVzSeVctvjXTF9fiNgxBS1ZYdjdR1cf3YTqMn1VXzPfDYrMz8EJy
xeWQcrxk+TKWXvg+pnGVokPLl7cgg1x7Oy7iS9vSHd8At+m+Gg0KEXD+efekrMSP9xOBZvfDYPKL
1hMMW+22wjxLN4DIScKYXW9b1GEHVDy0O9oPxBCFJBnXGz5fhpGazkifp8ZdGjlfOm0AbJ+7/oUX
31tnsb4oKOYfJos4b6c3kvcdqVIn0uA4JW3ciEM5Ol9Wn5oK6HAvx7QxSYEDuUPsUkhGQm/y+5gh
1EChZXYulKufEgPONl15eSn8PsYnM4YIG1tx6PUYEwFupaeotIetaut2P1p4EytKV966ZCFuFPqI
nQ/WGntc7kdnF8HaEYsjB7AWjxFL2h2IPMmOqZsOb7Jq6d+wV+Yvt0pzY/iJe59HcxWYeZidfRwM
gWNUPZtZ5bzyFaczaNbY0wLCwhYJrrzrRpWmp9Tyij1lNfDOqWG6telbPEqMDyKQOYn5Ji37bArq
MXFfWag6DnEUmQfhtOGnEDk24HPLCO+sUaGDZCQn+8ARJYR97Pev5rgldTeiVgLqjqqhbpubhtr1
QdAjPnmq9l6HbCkPuqb3LIl6uxkd9yksGjQHMtYkO7iDCROl8axT09KP6fuJPHKUM+GnDi5QoOqx
6gIbQcmhAtLylS6M/xXTebfRhh4vLRqiT7EyKYr7xhHBqtPfGTRloTSo9XyE5L9vqcJeaAZxJvUw
5bs4qk10k2I+kpVn3cDLdh5x9C27cPYRa6LTEgdflu3BHZ3xvW+Fw8cydON7s2jM40AwuYc+acJs
J5MBfALsgc8iY+Te0JC4A8E/PrdE3t2WfaReTWKxH7HmQXrRGuPn1JCSex092GzuESS0/mvI2+Xz
zAjgvp2Z301p3N2xx/ZuxITJTTfKvWQEYh1Eg/CLKG/vTT3bPtroeTnie/OHDRUQB2jEunjlVtjd
t4TilvS1wkwGpee5WyrZaj+Eo/nVSdBXBnFexW/ApKcv7uLpIzR5vcuMQh+4NUAKkRC9r2cESF1F
RuFW14kmkCZ2dr3pNJd89JYUe3cTPy74sKIgIg5zdcDGHgFUgIgB/SxnPm30aFEWnmcyEy8QPeZN
jr6m2aQeHdaAMZY6+ewY9lWaenB6InVytcK5iMOP1PPIOFBWJwVfgIbzhqof86kyux275vb0p9cz
bvx5HzL42smwp5FvmbnakAnAeZiqhZYjKt/XZd42n8am61jGhuye3DQwFKk5bzpWgY8kDixk5El5
ROY1fJEmlkgLFtzl6mQcK2KRqTPwrJGDLT51sgQDlOOo+6oV3CpmHyCVhIkNdTU+WqXnviEwA6/v
FBV0Fl25elPhjGof2sTgI/jccQ8vnF0Uqo5AYhtcD4lcCr8zg0JiCWeLCsHOV7t7RrNETp3eDm7M
X3Va29glCTa9q8nW0pH1AKsBQxpKyKchKYpDp/rygE823CWLMJFXmsVmbIALmNNqwav6Z1/Z3cmX
np+hEk5dBIWZeUzHVbM7t8OdAgWByCt2jV0rVEKLZhqwTnZIrGDYTEfq55kJYC3sU2vZZPxhCC/O
jBFw6MnKI7sbcsVy7CgW8VhP6GwUKdZvxKTN91d+UuKsfukrZNWt/fIgx3U8stQ9hyW+PjxPC1l0
osVmWsnGeCQXBNCiMXHpfRuOdSUxJ/e5Hb9cfZrZ6iEtWs+9hKIClupp4KINajeefsM/sBttT3Zt
ZE+jStShLBvvjWo8A8laqyCT4PeNrq7u9WWn/z97Z7IcOXZt2V8pqzlkAC7aQU3gHejsgwwyghMY
oyH6i779+rdA6VUx3L3oFlnTMlNKllIq4AAubnPO3mvTd/LeNbqDhQcb04S7KlwgKRFO7ztRT8Yr
YapE4ZQMcCsw0v3MiF7ZoCk2UF3kb6IMuwtoTM1jk5KFy0AK76i3hbct/TGiYICrWAZI17gu5c6p
hfWtZUPaosbWA/KuyGz+tx9TD5Txrm3T+X5W1P53LwPla76EZcxtm2hrqq//eU9pOwZvk8qPHQ0x
bFWDfi0uZeUxDNLpjsBTeB+ZDjDaHOPvsmuce7foSdlRO/NZdJPx3NeK8ZyY5XTDSmVtoypS1lMc
K2scvzj7SXG6nkOl/kJsgdzoNUxvmP7jzftTp10SwThznFs9pYEoZcHC1ySX6BQ0UogAXEvEb4gk
NXU7moV6aUM22Ug3aS/yqRWbssrpHNUq4VGB7U77DnfrbeBo4QUgLmAo72OZKibsPcXAVMUJ5XJ2
4vHGbmSwAS6C/Nho+8rDjZneqlWSX5CHYn1zg6DftYFqmJ4Tsxiqs8Hrn8EI0w7GB1xhSw8HV+Qr
8IERU6C2mIUBkaXTeMOkMF3oZSBv7Xqe13FhdiHu3nJ6Ir/JJNtrRj41d1ODFZ5jdeYSQNxRz78V
aaRsO4El3egw2oEDG+80e8DtX5cjCZMNSzexF+3OrgoF1O6c2+kaAjvCT0cj44O1qb9wa+BBXmA0
YGnaTGoracvisYMPue2YcNgDgWm5pAbYEjgI37jurJ7qLrbqaSABoYLstkXso6CBTKXy2Kgqvlcn
79kxG4LOWY83Xw0RCXp0X4mFbhZiqtNXcDgQyuzwB2dPKgCETY4ify/cWPvxjigzcrBTxjCoPybX
wdZMHU0gEVtIfg0fZozDaT+DSrqvUxvp5WBMG6ed6gtn0jEwi6kHX5cjkhy9toev50niaO5VC0gJ
vW0ao6uAv3k0lCpEp4zf+qpr8TgE/KN3idBQ2xGKHfjERBu7WBUzTcqAHiN+s+WObu1o1FdYkqMb
bY51Ek3j/IGUCsJPHUBCcxkpu9YsWkJbzEl/meTk0H6R1YPoBQjLNFYu4djcIfi3vcKADoKq47dT
QajXDPlNdABqsmQKrriNdJ2pBTOnGTb11nHqYVNgjt4hXe7x3QftJUi+GmhjpdrIgKMIfIyZr1rM
FzoOYQR4Vv7TlspPnPi36PbFVh+HfNm3VRdOROCaPcePQxHNK+TUFC7pePAg+pUGkmcdQteCTuN8
UyQsavj29GxiwnfXDh1WLxVgQFSnRdhtlgZS3pL7laVpsKuiQMqMDbinDK5LGYWEW5NpbyG4j2Hu
9x2E+wSJetebfkoYALaDbuw3ozMXDyW0ajQEoVqBuNOjyyixyjtJOPM3im/o6PUp/w5fEUROb1sP
tga8bp05ZXrR9dO8R9yY7ows6nwCZE1wPWFl3BlOPd8loVU/lCGiYLhcNlSesaZoM1vWBsFTQBBx
FO0yd062fZVyJMfkuA8TbaLX0RLoV8/5peYqAtpCZrr1eqC1QQ47wus0vWzkD7b32vfRks615nat
uqp1s6AxnpBwoBfdcBfMU3HRTrAfSLZttq0DqEzPc8JMUurzSwgvb3E9BuYPI0I2vuoRWt4aWpvc
S5OM0I7+yXerZn/ljei/bibHbb9jkrH3qRHL52Ci2etVshNP6rJCWlpeokBzIn+UsruMYse4jvKG
dm0rTPRu1bDPzLC/HJQp/dkaKKO8CMsT2QRtcNfbZf4rb2x11VsaioUmKXQ+kdLea/D5r1AHmhRG
OWCTniMNzroNIQGT0hpfhbSx0wVowr2476ObQpl+p73tfNMLW4LamonrC7N5C0KR9OSeUGn2eDOA
kyiHo9QRcbe2ppqZLMkSnwg7BGEYfnm9rLb7iVMFcFcxE5vgEPpYzusmzh+VDFqMJAojZJb3KNxQ
kHWhyaRa+VyLRJAuA23BU6FOdWuTnfEO6XT+SIuuuGrnTL+oa7hK7Odzuv4CklHpdOTYNYOS+xyX
LOU3gbAd0rvavNA6y3kifHbJcgQ1xClmQIEcB19hFLRXLIrEn9V18joiev+aVGn1reyQ0+1KBXuK
FwdVnGLTMAPTS4ks4jDVynsUj4NcvZMD8HLpyM/qIdn3evc7xNHkdZR3rmhxyEvBzvanLFWL2AXS
6SwlvZmLPiOYUijZrk3xL8FqKa7SvhxokVVle0PjJrxJ2Ax5iZElzcZxzAoMnwU1EsXfF77/Xy3R
Zh4aXHrrna0TdB60856mbXeXqhQZjDCLnsYaq4s6EXGhyTy4b7AH/BBK+WIkzfBiTOMDJfPG2NrQ
ENYKIIQdEUzM7KUiyIVbUspce2hXUBvrL6aaNfkqIMAI8466nfuelDZGvK84hbGLiBIhodACfUAI
LQkSdJH8JNHDH4AhCFhiJvRMoYSgoEb7kaMO6wnc0Jcgt9V1GbrPeBKGS7XU9B1/CmHtY9U+GLHx
y86c+rYv2gnWfNCTHjk4BN6KKbl2SUzb9bXNEyscZ1eFCfFmistDEYH9bPeR8Rj3RQ3qKOaDrV26
xJI91RQRQmmSiNWKSL/jDPK0eElux3K29lVlQVgeWmtTZjJ4RSo4I8AaHLL6RIKknWYUhCROMXrN
7nZs6HOE/SC/UC8nlUxX7vM8by9aZ8rvg1ix7uxKDddWYtHZinrxpoUSzSctxk3dxeE+kFF3K80x
usrM1HwwSoCD8EXnQOm+J5LQkChtdjnT7aYvRbme21G9D4LO8rMB1m/RpgViNpE9tMy4XjfKcuO6
vbqrs+4x7LDvjLZq7UVYTLt2qF8IsLb9JIxYsdgIkrdmK34u3P6KrZy9HzAR3SCgTdn/FvKta8kg
Xmdt+UOA5P3eYPOCzRXCf/1RqEmiXmplF2DlDpI11RLMa2GjP3a6Mk4r1FWmexNnxJ2ib62q0RN1
USJhl+PM0SyqgV5NdfYocxdplDm5uyheGNuUsB4tvfk9jqA/VVJGVnUl6r06Dz9tk1ODmekYVUyT
Q1IF54uY9eSCbrG24TjhK+Di9nz/5jc7t55yREQrRJChz64wW1Pu+NnoMXwlVHLAx1hfp2Hwu9HC
ocTMTfAforZ79lAWlTPKRErnaD8N5EaXBiqhjVUJCikpcvgw0PzeVYK3yBLmnakq+n0zum/VaChP
IZ/eV12362htNkUFtaYeg3WDHd5TpFnsVHfsNnpcyTWhPD0xYVQAPi+EHldBidVAE01PxdUcEtn+
rLVaY6bLHgGfPxjU73qFYlxcFozJasd5PD/Txz2q7DrL1VwNtDYCcesQpWCP5sg+ya79qSDFVoVe
7MUgBzZZWGbrz2/s1KUIgbBdx9RN86hnrdLYp/yocWOREz7ixWXJwC13jY0qPdPYPOxOgZ8gb4Iw
DWKksPy6B89QS011ygSXkrXsrtKsTX2LNtIqYPB6VTjmu6JncP39/ema0AR1OBOq+sFFyUMmjonI
WR8hpunpECI9q6Zkx5n0P96I/6ut/hCuv9wfHzQtDNtQaXUvffAP9fiUyX9GLlf7BCWKgMBkJWFy
c5KLVKeiSdZvdVdOGhXEbI6uO5yVZ57vUon/2Ax9v74Q9G+AUtCjOajUo8QvIzUNG9/JFQrwkhu0
quHr58/zsJm/XARlgeosaROIdQ5awSjKW6LydAxzLaVbe4jYRYS2CG4yXZ3p/Omj13e4BAr6stvP
L31q/AgcEwTg0Lw5auQjNx21UBf1UiSZNqUwER8lSyEYsfmSyhuyAwOZEGw+v+wyQg4fqzAW8QJv
Fvs8ra+Pr1U0rlXQSiZOskqyvZb3X5Fwzn6IYQ3PHOP388ud+iAFcwwAlSVVTRw84LBGawmlj8vR
Mn6s9AoFWzCSrmerZ2aZAxqFaby/S9TZBidwJppD8oKLdOjf79Kau+Fn8z42p6D7NbaMTQWvExRz
KHSWM6uvCJcoJg2U4j+/3VODVriOhYsLuYpz9NHYosWZrNbQskPj3sQrfF2GTLGfX+XUQ+UVLu0r
NOA4cv58hwZGqM7ImXreZ4Ge1OYVsZijpxlJeeb9nboh4x1MJKjK46P581LpiNhkygYm1KHK1hAt
XyynePn8ds5d4+B2yFzULRbq2tf09nq26p3h5PefX+Lk4GD8abwchscRlgMBpTPUeovchb3rddip
+l4vJI0ymEXfIoUZBnCgehvWtFnwoasXwE3OzWjHnx6aM5MWCt+fewxnMRCmC6VwISNp5Di3RWut
Bi2tSEFN4PGVrlx/ftPHz5Xr4Sp12UcB7Tj89iqOVc5UisrP5cgGxZru7Uizz2wljseioIduIvCx
HB187cEH7oZaO9fEiPtxG3arpiziFaTvKxuz45mheOJK3ISDJs3SSBuwD4aJ28QxICun8JnaYAkq
zSXxtI9lnTx9/thOvCbNxt+g8a6YuYxl4v6w8Fllngq3tgt/Rn1bZ69ol1ZJKhcM4v7zK+nHa6z4
41IHayw1KivILS7V9S6Fe2mgPx3sltAatycooZfz18lkP2bS/6jXlUF1X60hxVkcWTdAKNoNQmwa
BA1ltLwWFMBzdD57E0nzvhUj+Ochmq+DjHOgUUmBZYpuEeeqdpPpbdLu7T4bb4aio4I9kaazosyW
kE4dz2dulFDMw1WHFZy+HrwbU4Mof6Baw9mkCBcMDsEYUfvskrV9o/XOl8my4td87ux9hxNgwRx+
rzGpbO10omYyWhcWtP4YcdFKq8oUxO/XPOBghNgU+Hb+pRyc6xkLvJcXaYUhDn9vFZOVHdQJie4Q
DyAn9rq9VxKlW41GYfj0tod125KcwXWSNSU8+yo10DIkqRusRuZr3KsQGuxwXBusqy5PS1c4N86N
+gPttTyzaJ0YazrkKRQcrFls+Q/GWpD3FbuPieeSKM1Vr7nigrc++mFSg64eAzH4nw+54w2PQM1J
uClcfXXJgvtzcEMK7/uhzAvfdVqDXJ0i31Rh3V5Zomx3gRO2VxGl10eDLJFzbJzjIcBubkGqocU5
PnPUpBQrUWdJMj2m6VtvDdpLRb/nERlc8vuvbxKBB7MRtQ7+Otw60hflvDl10s+xeO5AS9PEoxME
yzWR9YXVpLGzamiwE84JB+bvpyn2VbB/yJLlIesHQ91OwcblhZR+E+DEqQb5GC4JTE4y1X+9DTCW
SQrHznK8AhP057ukBtSExLlkPkEAz9O02NYdZNt1JsRfD1O2GwimEEZx+jhKcSqboujCvsvQFXTD
erYovIrkdhhMa0vh6dfnb+94njdUwY3pmkEumnm4bIEkKlGsVtyWmQufkB1Z0EOkp9NkSzr05xc7
/gC5GFsbtgYmDe3D5atCGxJZXc6dKcZjJJRnQiN+JaN4DAfrzB5k+Zb/3HlzKY6lFrfG8nKI68JE
H09SQYhBWMhGUCt1sQoTld7P3rww9uF0nLm501d02YpCEeSjO1xejNJ2iAlK/Urr96lbvhb4zUSd
VjB4rczDGnVGwXrq1bHxJumJXQdXPBiRZsO5ow3s1Fe6bj9lvW8Y6W1sqWcuc7yxMVQUvDaecpvd
x2FBoXfUMY75o/1e0ZeYJon1emRF/HxoHE+VXEVT2WwAmrSOorPg1o8SuGTq14KKFpUeSK/dmy2t
+6Rqaag780pM5whiS5r10ShZJg4YYiZ80UOAWJDPcLkjigmuOVEFx6fCWoe49np06dLPkiZ2MxGI
7BFjgafEnl380o1q79oRHEtGH3k7sC3C3lN9AY9L5hfOLeJS2BZUCxocWZz11cXX7pPTYZ6Z40++
GOL4GHEaJP/DF4MkIcrobGQ+1Wm5SSY32Ssjdc7PX8zJUYaukpISsM+jLWduVCwjYYGivLUhUhW9
r6YI/u323K7l1KsAz4Sqkjg4zrB/zq8mkCFZVpKJaCwFQpYguhgtddx+fjenZiBSxCnDEf9NsWN5
ph+2m3Oi6mPYKSniITjzvc0yRSwHpOsm+9Enxt/vojkzIhNlyViSSw9PqCRSWT2Cq5SzY/BreXZY
du7zOnj+/K5OfTx4ti34S9Rvjjh4YwOFcS74eDLoCHfppNFiC8xfNFuKbR2azk8AOskF1cLmzFJ1
as5DEYsyn8X3+NBD6RQog9Gnfhjqt61U4JqH2zJ5KpP5gQ/xzNVODXiOPTqDnZPlUZGMiDIkpAQK
+WVYprscSMY9sD1l/fnDPDJ9QGVVeYi2znIkkDkfzKtup4+dScndd+AWPMWAdbYKimMvSESf0Zuz
h6+J5hSrrmj722qS6Y2Z2WIXOWg656m0aCwn5VqrSH6Cmo4eo+uSc6db7eSTtzlh82UCazzc+NRB
o5pDnrPajAZtgrZ61VqX/HDhNBex7Tx3I9UJLHg0MaSIn9Khby4Ct3iJUHTM1pKJMuTGBVUk17Mm
BWtuxH18/iBPfGv0tNmCAmGGMHK4IGY2vyEe2W4DgftVzlq7VUvElEGGfmV6/fxaJx6H9q4xhqJG
gfhwG6OTCaeSxM7WPtB+qRQc1rmpvjZTJn0QYQnRCVZ7Zodx4qPTNDp27GhYsY7K+n2dTRjrC24v
Mb9FcUhGHqod+hj17AkyU75W9YDnj0Qf/+/vleRgDOXsbOC6HMyUBgH2ce00hc9Z7aay4KNYdXZP
NT4kbyZ8mhxcv59f8dSbZMtGGUDXOP0eekP4VohmAbflK2qI21/rUSVI0d4P0F793OIg/fn1Tqw5
3CB7qIVNw2bx4AvM4SNEccGjHfuQzoUBGFOtimoNU9H+J5dyyaRygOdQ5z9YEErbiNtcckTT3ELe
mVlFhordWpfYKLUz09epMSoWju/ihlrqwX+uPT2SODlTGfCbvHska++3aVaPWcP7i8Pq3iFq6q8P
R0xgmC504oFpnxx+gNpIr01vZunP+ozGzx6+1F29BoNqnbnQiYmZkjrpwILKMzaO5X1+WFXLmQwN
NeAImIXmMzyOnTNXj2eGhODPONjQ/3GNgzHhKkmaGAbXQNCveQbkmn1jNuYXvbOIdsyGhqeoElgw
1OW6sZLwa4GRC7EQvdrOqVOKfx1qSBnT6YUZu1FA92wGIlH8WLT1fjaM6F53w3ElJ3ITglKVu7xB
nMXpFktvHwYXkenQpFChjWBARaub0L7/Mrs5YisJb3Zb5Jin8ZwHLgeoMbxNMpXdYbFENqVxfRuN
drTToHZcZCYSzV5E+XWv1D0OXhfzXdqseMLpNqdWVHsRQkEfcWLuFcNcbgLwgIiF0+GqMGDSDXHS
bT9/vKfGJqu4rTFOwFUdzp8EElbtZDE2kQm/VmP7Cr/p1hDKFh8wUTdD8Q8+O/bcbPYo39MQOvgW
zGiSlQgn6bdVtNScbgY9vRhaeWbzelzyg4ZE15DC38IHdg8uY4xpJOrRlT4i8vuyXDgGg/OzSr/S
hL5GkLLqTP0lrOWZI5M4fV2qtDxRDteH5wq3JJy2HExqIsU0f4tGFZdQbSj3GF3UbINmhjNOZeak
hKV9tc4kIkGi5pjIK72/MFH5m8mgXAi1U7Zaa8hVgDCUAVfu6HfSwXaTHyaYBW8YkQISFBmu3RZe
R9zb8zrUggc9JV3Lmc3KI4/EAHM3E5qR8HsIZCt/4/nQ7hInm3ekEVdbHF389zle6qhpkw3sI/2p
Eua5V3FqTscDCkGaNhwvZHlkH+aIWG3MXKa99In1neguedOg7lKtPecYPjUXfbjO4caoL/s8Kwij
9R0zU6GLWt0qj6LN55/LqQXRIkObvgL9NusQ469WellUhKn6NJ3g9C9BIqr+XKQRmvpmOmM6O3kx
6pWcWVzcbYeHCKtmMpJgXNHfWTkn0XlHBucWBSha6vYcZv7URGBR9me1wLJ3tPnNpklYCSoq7Lr1
vd7YFrjE6bnI6t9tjGYhss48Se3UuFh63hxgkRDYhx6xuSkzni/7tGTMyPibdW3vzPVwoVOLXxdC
iXyjrMhhKl3xJVaDyIfH0uzCIpbXTuikW7cwpq82liDsGQHG238wUfGecS5T1lna138O22EMGiWN
2OYMVflbuOFTpPcPmUBH8vmIOvkYbIeTIsffY6N70ytTVKLH8zmJllRz2lc5KcO66OozC+mpbSvF
KUQbxKG7/OvPGxIAkcwA7aXf4hmJGiSug7yvC3OfONptVlSPeeaeKVScGsAfLnm4YU1mI0Ojp+a+
Moy7sCt+u0aGuN3a10V/5swhTo1fTqQ0ydg+chY+2By3g2OU82jnTDP69NJG5RtJ3daKgEpnRfk2
XC2pXaucGXkTV4vXQNEWZWaN6A/80zMA3ug5qByi8nQcC7ja8BlFbf0AaKtYOzIDARE0zna0B+fJ
MZk1PUs2CKaUZlzP6VLaLPQ3ddCxs5BSNpbqS1J0N0hxyk3Lli92+sHLJxFvunzS4bdqJou9bp4Z
Taeegrs4dSlxMG4Pu/MZZHswoSU7v3K+APKhQTo1ns3yPTvmGbLYcOaCp17x4sxCKGNTbD187GWi
hVPFZsiPK5LA+rKry+17ZpgIibz0mkWT/vkH866dONgQopjRuUE+F46ZB286VIATgTPJfQu84yoa
OuvBiLR+JcVkXkZFlj2VpM+TVo5y8t0u4EQEpOXdTGQskr6dMhB4feYxnHjubDYWC7SLMfDoyOta
k0M6ocj8BZ4GU2SyrmXEtnFKiuY5qclYRxf548yDOFHERJVA1WeZte2jsy/MybkMer7oZg6QsorQ
2CJIFdsmqJuda1vCY6SgnDQJJw/raDXRk8F5YWjrz3+IODGHLb5w5BigRGi06X9OLSrSCCtv4xzf
ciJojSy+hlgQSIe2WpqXPBn7ok1QI2OxIjs4o4isgbXPvRjI+d0gBnU7TQEhcAYbb72d1W9si+Uu
GhhSOKbSLaI+c4ck/zeMIY8pu98YVhJt0Aob61qRrR9Zlb0Zo85eO+GlXqTiIRVyvOWzxYQGG2h+
jpzO3Weq/V0lqvfMwfzU/dMBw4O+IDjoSv15/5TbEjDkgvvP0vEhQpbmj9YYP8eaEm0/f9anLoXw
Gq0BbnSWjWUX9GE3RdOpqvJlWXILEa3LylncfGOZ7t0oC58/v9b7ezv80pbqr+D0yjJ4ePyXipV1
Qx5zOOjBy3lECYDjn2dD2wVl0a+lnWmXGkz6u3bUhxtdV8J7IiXAX4us3JWSkMX3H/T/8Q1n8A1L
k5Nj8f9GCRyBhK+xDrz+hN39u22bjxiH//w//xvj4P6L6QkoMW0PwQHlI8ZB/MtE5UQVzTHRjpqC
yea/OQ5L5hpxaihjTWpp7Eb/D8dB+xf1PTanVGysRV1n/T9xHLgCnxDTKDIzft3BNOKKCSV+qZS+
E2dvUREyVTsFAHSH4/2Hp3P37yH8PxDs3rEbbJv/9T+PvyIIORQGqaGi7Do69WYSEcg8alxJx7GF
deSllMXoDUHUnamQnLoS16BaSw0Ndd7yv3/4XsOWVJa6TEtkcGlHaKN62/R5wnlvPrMsnrgQmiek
assEpB5tp3u+Rbeo59KfmvQtzdI3WI1vCf/510+Oy5iwYjhYUz47eEdoQtCWmGPpUxtwN65TVR4R
vdkqHeN/8OgYq8w6dN3pPx0WA8NSzQ3cVBDv8U5djWqX4gzXnasakNLnN2XxEv6c56hGUCnjTCdo
ahye6uw+dxQAZKUfDaS5Wt30ZQrHJ4x4T+9Uos8vdrwP52KCVhfyDAve6fJjPowIwqALvs2i9N2q
If0SO5+fkB/sFUr8qjoQZmOcwp5GlsXfD0VqnYvA8H3bdPjqAMJ1cIJlCYsqLh461Pye6eKtRRcn
znxfx2dx7pH6C7MCe1C+6j/vce6SbkL0UtKhBu2TY87bJDqguM+f5Kkh//Eqy/7ow5N02Ir0Cjxf
X3FHPN/1+NTng9zL+p89ug/3czDqB1DQRS+5UpR109oak9cZuhO0o7Of1xFKnV9N8wX0mEsKGFql
g+FRBLnp5EWZs+bqBVTPXkm9qWzHu9nIp40bqMVac8ltAS1g+mo9FuskI0dCVIbcQ4+lxDsUqP4d
up0EXUjMGlGcr95ZzgvaZtvZ6dsEHP4inLX+urSbwKvLGf6t7hYV1GH+kSkK8o2aDjowRjxuhNLk
91A39efU1onbCZLgpc/7aT3ko+kHS0ZLMZFDOySM59QeoWWAHFZyL5Wjs+4raMJtS6O6I89kw1ZQ
PmAPNfZ42IafVcAsr7UWvx2j3f2UEKIyOE1PRJbtRMVmMjL1R4I5l/Ybv0dhk/KaB9x02rfltnDD
Er76XEBYNEwOeyIIEk/rMhdvgGjdnYV9d1upSKGTilwk0tSUVa5yd3POxJVjLlnZrdRXgc3kEoUx
vkrMVPh2R23LEZLwm56y6d4AVrmjvUPuntpyGlyyEh2A8Ss7o/oTRr15OYZa8hI6RfZkDYQoVo0o
v1dWrj8H3PuC5dbAz+dGN/ObetDQkV0SgyHExLc+WgYmesWosydYp+YlCcH5Pcy09iXg0eDarMpb
q0veVOC4qw730nPuxG9jMwQPrUUA0rBMjVEDLXvK2Ptu6wxFP9+2m0UAKqzxCypRsjM07hY4XLzr
QwKv2AbEC3GikyTyIqb1yO2Jb0JRukSSh/LNgoxzo0GQ2VldRgFRVwbH8d6HfdbACwFQ4VxFFo8s
jXkIVKqBnRjRBCmxDEmKWsDtoR2nLy7WYiJUhmINiAO4V4aJeMZXXlvZLpa6Wl5rXV+6aysKyKwg
WMXd6FoPP0wWCxzaUmV9hRljfnaw7TyOMs3fdJDZe+5x2uBWDDxMB2ToEHn+RF4I0hsAR8kKBxFx
7LVhYklB3dFj/ByJ7qoRGVBH1XkFbTCmJoSUMgQQHJJGpiYWdLqq5rMzCOxeQVEG8o1nGmtaubjr
8HlFT3S7w57WgkxeXY77W5KF+2vUpRopIW6fEdYMH32o3f7bXM/pDjlySztAqfV4m+A/mDdzAqEU
lHE4dB4Z9NoPxCXNLx2S+YVB0o22zgaz+dqTDPI9TAi8fo8aykF6k8HUKWJvqUY84ecmF1RLeRNm
FKYvFTED+zHAGVyPjb4CzfqmO5F7FWiW2PNDtC28immtTA04+Ci3ohvICeOmC7PFRssb6gRLH8rp
bBWBHF+DoQoekr7GWxvB0P0tS9f0ZWotkO3Imq9g0H8rm6nf0SfAkO52DIR5cCTGtRjMIZXsSsG7
22jZDlv877ar7XXUjA+y0v226H9Ao433ubT0TReU1iVLoX0fdXyUmuRnqVrWX/ctWY5hyndOgxd2
eWmnzw455Zc4t7Y5CWarcB4JWMuHtEkxgi885DZjUDMrwurMymktobDeCjaV20rhq087WK19X4K5
bcAlzTWzWz60/U5b1t3S4L71PHmFvu3cOnR3X7MR6ILol7yJcAAibgRiP3aMKBS8wcsS07BSs6lY
97SXNmYz8xnlTuWiiFi8EUqd1RBKmXMiGE33mlVXnqFmr6bJRFkT8rUCL2HfzzH0Db2up3VgV1D1
TdE597jn6yttwBWD64hh2Ll1tcvUvFsnoL9Xud4Va2vg0nVB+kOMIXCFk2H4GVG/J+ZF4uFtcB0j
ONzUcXaL7rTYRgPomajJy9umWvbVpEldZmT5MZNXoPC9XDNoKvB0yFggkdDqtM37rDtE8fc2dbTf
6sBs1S9jxISlepMGbXyTmCBr+4kCOLiEBP6v0pogncxtA0qE8LtaX5liQXi2xbjqZ6v4CjbavZ3t
QK5HlbwdAxgQMq+WmTtTYbuHrAaPPez1lWNJuQ/mLr9vOuYeJWT2GFw++rTPeeZu0W1FQq8jlH18
IwJd/eFqXXvZK8TtpEV366RNRgqV2u+g97u73A2V67aOb0Us+m9KkjS30xi110EyP8MlGJ6ddHLW
zoSe1Jg1059JRNzIqMpv8WcFd1n63a7wuccieivCxQzSxl/5np/qXg19HQkgdKK8WrWqoIM2NTqi
qSlcwpN+KGbRgdBm0Xtn6ytxlD3hMJf7WjLjqLmjEWKulYtAY0CS/T7JghqhksY72HL2GrzUAtjF
uk2SICEhnU/p0Kh3MnI9XYvKwWsbN5HelGVMZgmHvIohkrikLoYq8RpDpbpABOylJYnHaj31FUjh
rBRUR0RYtSoAoKFawC761ybX8/1QiXxPqqRargqnq/Yia7p1p1G6zNawkJHjXE6DPuYzi09WM//l
oHa/VPqA91RNE5gNRtzn0R58p4AbAWmod/ZG3xXSC6xO2LDwUf93ljfjAYDpnUSQevo0/12aqBm0
OLQvRscutdUwQSVhd0MmW9WMzOuTs1Qh4P+07Z20bOz+iQFdY9U4YUJ9L6oNgOid1pMbpjUvDgTn
dlWM2cOQiBETvGZB12RzbSxxEFO/l1mSruNS/WE4nV8mSQLZT+SeYVK50YkVWTNx9PemmSjXGjkO
ybq1c3xOhj7t+E514RUJUKEuc1pfr9CTjVXwmkZmCulOT2EaUQsGhKN9owY23nSs0VDvQ7h10tA7
BUy1mG/4XMOfYWYj3kq1RvEye3TZWirKRTyaqrO1w5z5jRAGJv2Q3QmnJYO4W/yw5rrkhn1I0KTT
OJPZ7z7fYB8XgFzWToctPAlBpPm9Gw4+7LCbGTJY16iZX7GAri196K/xn6g2TU32CWDA4puJTg14
/pl9RerCzeODNy+phYUkBbjnDmpHZdbl91AhQHaGmPhIkkr0X8g3wO8hdR3G23RZp8ypZHu9yqz7
Ekwsc58/gaOTIW0ZND5ciYhw6hzLYe7jAzB6Mw+HMiPelE2YBFTFAkXyn5RRcakYgCg+v95xV2y5
oG0uJXXUTEcaH1mzwTGIzGBCgQ+2cCiKddzIHnphnb+2GJs2aUOLnmDz4e592RlA9Fi7CFL1NiKu
YwVc0XyFuEJuG4CrMwe741Ivvw9VCcozG5fB0aG8XBjMjtGlfpTnxr7rm/ytEFj9vaEdGjX3QoPN
dkb0LmXJhJiEfglX1VJ+camx0Y65CbYycu/olbOedE6ehDFBgs2mzrw0QI5cSRqQV6lFzHDbLwFE
bReYfrio/AUIvGJjkNDwgPfLeBUW9WLP5d92jqLZ91OgsQAH04gyI46Tl/dVEVA9OVPDnJKbe+Zd
LafYP8oGy7NgR4m+04KhfCizCQkPSFi9Ur9FdgKHoCm8dqTTNAjjWxVj51fYNnpOEulbsyYLAgfI
32pnXYCnDv598Mp0Ag4zuVFuDBatpNh3OW/vTCUsLktjODcNHFUsuAqFCuwWGLYQNhwcSbu46wNL
FrFvGWyeLWS0aKUtQvx0l3OGlUITmhIOD1HKpvfzZ6wfP2O2KOTfLuZd7diONmmpgeBuoBncDGHg
w/t3r5QgcF/yjq1xUwzmdOsq5CZJY3pK3al6U0pz2LRTDzmyLWT0X+ydx3LcWLau3+XOUQFvBncC
pM+kSTqRnCAoSoIHNuzewNPfD6zuuNVVfU5Fz3tWKolSJrDNWv/6Tbaet91ArOToW9tkEJSTNtby
1N/BhbDX/kcbG/Fw1GJ4dL8jLv/Fq/8Wrwa0+8OL/jd4NRbeH/WPf4Wqv37o/0fegZiuQiYd+hNk
NhbdPx2Hg9+YlgNjISVZeenAQv9MvAt+Q5HEJCawV6rJHx2HLe8LxDY8ACPbY3r7HyXe/fla4Bpy
oXVzRuv0in/xWqh1DGSrtMCoNzEcks4nu76gP5qfK0Nh6ZU4f2fb+2dAjX/Qs74C4fnkf2VADwgU
Bo38hoNS0DN0bcKLzv3bKICVAvDHA+3323X1WmAGAHXwT7DdgLIECClVB9Kxsj31XXstmo5ZnmeL
ra5Jsjd6KJnkimgPvSQh8w9r4N+h8sGfJ5qcYy6DJqS7XO5/RZfHcfazafaGQ1O6BBUpdJU7Yviw
7kTYd1Fm2p0UrjL9Ht+eipSN2Ip74KuMyX6PKuixQUJLdFbsz5C8Ui6PxMBCy19ksSOnnT+LWxml
klWuwW9KYGZJ4duT0YJFzPwLJlzxYNGdbxbssw4p2AHIkNueYJy3r/S08x78BFxDJMYMQ69lFhdC
EF4OequMJyYN4raTiCSw5lX3AxEGJ+n24sOvqoxWuJnmX2nPNwJJnF7KsZ73fa5qWnQaKpzkfKrd
xqwvKRjfOyom8Ubxzg9Kxa3Yt8rcwiCJH8iQqYbN1BOoeORRcXcmhs7PEoFlW3szmfiautfjtYyd
2hPBeIDMqknvHJyEoBEGiKJxPVsDArPu2pQT6abTaiqUD55PYAlK1sVSGcQ50pisOOtOxWi2174a
4hMSUrV3W6M8tshit4Y1TC+k/U0vbb64j7wdc7vAh9rWJh3Y6Kr2c24k+8FjOp/Jen7GaKF5Gwnz
EmHLfPDgrnbQnuxwqxvInXMNLTu0bTr/kkDGz3rHj8x6139zMRS6EAFhH/GYM57GcmGqPsj6ohru
g6pi+L4JcgKPQrvCbSp0x0XHMqMU217Qo8t6ItelNYsH4dIxjUaCsYzZdJ92zC+TgpsnSvDxTQ6a
QvlT22P7qXq2M2OBmbC4sTw2Pi939siFV2NO2l5vYUiy1d2+PApMFGHaOQU+qJraa0ZcPIAWFDvX
T9tbm2ovKoNk+lnosx7WGEPC9dR1Dg2jeacXnl6g5y83QTvxV1npvBcVs1ZD8Y0DqYnbuFg3u9Y6
d1qiT1gQ8F1cOw/CIUjJwcH+qiI5uZ5+GkU27+fMtO8SmzcRI3YO7RoUpNIsG9xNjDzXIhEfXkkx
oihe6GaUltVYgcXxg0t22yeVxnJTy3R+Nhn87mvs8jZ4kBQ7raiHHwBkdKo2PV66eo8ZGs+2T3iP
OSj89muJlrWafs4d337Bl4sgvIU3YROXt7cN1n+HnPKtTLz4VPbFm9T68ZRSE94l/i99DPQpzDSw
KQhdlXlMe+ddh0//amKy9JKYrE0swgBXv7oq2y7fSUaefg62J25F7rAolTlFKuVFuZ427OLWpuqs
LPsuGKRzN1IePtVZTyqh4zbvmKyxWj3sXDszbt4tnI/OOf7Bj8qffYGRqI/DKHkUH4mPYyV0hlnD
QSgoNl9fzqfUPpLLqD2oWdTDRmX5cgOruP8moI09zKQW+iHk4TIyBgNX1DKvIlfqGdgXKTARcSaU
ayrrPiHB6bwmEqxp74ldezUyjClxuCXt0TWt9nZwMSI1wSYCo3DfJhD94TPrRvstw0GsSA6TtdQ2
tgCLVq9JcnK8mVtSb04ysUb7AQ9R3CRtNT8bmNhGjTumdWg4Cpl7u7g71qGjhwOjsTps1MDRNNa3
Y0OuFk52wcnWivtB77Vro5cPmjPe2pWoiPLznOvSwX10PGXddk7yGDvxbYUn10aHk3oAkU+PRDs9
9whttmOJHma05++ZX5EEPo0/itSsjlqdfM6jnR7ThY6/NkZxaapJbktnUhGEvuGHkfUtuVz9WQHy
7nDHMHCXLYKNMXf4eHtOguiOqtNe7PlGC8Q0Rx22l27unwD82k1WtvUSiiBuj+hEcdXQlB3h/+WE
VVbAoa3K8lcilsEP4bx6mIDbcxTY9cNce9nWrLTgnOM2fQOlXOKwxobFotQ4ZzP9zUhOznGBBg7m
NulHvdamQ+VhhCkGy982UjMjYflsy3q15NYR1ptapZ+lkwWHMTEerSoOdpAB+wtop1VuTZ79Zy+k
dCMHGhVK+4V3CFFmmA5YT3o715DvNX73lxFYKQI0H/EcCAxYvYGLn2Xstps57j+tRo77xEm487jA
/R3Oh+SbmhgR5LXbPtDUGVgwFv0OlXGqEI2QPxb46t13Jho4q1Bn8uHpWMqieMNVq/EiV7nzPsim
TEaeK/wNXRBqyMm2qBAttAuG6e/sEbIBqbytqW9mDhHMewth9qFgX93YZS/OconxaTZ184jGr99Y
acqu6rdJAg5eQxAM58FwTsLt1PNC0mjUrV67iCYOstxYk9acjM5dPkSpO7BDq+VJECKGfWwfHNTi
BMdqjOf7rLCWzRSDVRWVsCMirXAnc4spLGVSbHvbsq9eDyW6AWEfw6TDuVMXPrjwhCYA0/tQOhYA
S2Dlr54LeOHrs9zZ8YyLYDBpuxbXbYwdqmtpaNzlhBkcs8xSjE2maZNoSfCCK7yxLzNWvGs16dGf
VLwNZGzfNDBViSSX2kM1KP/WaJf5NPsdloy2E+DL3bpd9dNO2lvscrxLoPBpiWwpuyQs0TkjKk2L
G9EvxlGgDmijLHW7c7nE1tuYe7MdEkSOnYQpy/6czknhR7mR6z8Fzndkm6OjVRs916fj0rZBJCqt
249G6bzJcswyiItZfrGHpP+srNzVb4zeJvQIiMNInDe863Qcvooey0f6JJAxsImdlzrT9yY3mmgo
5VoXiPaKRVy5wVymbrY+A6azplafCZw0c4/lV6VH/F66C/PuxsYRAqJrKBsnw1DTj/sozxrnbjbj
7LAwnP5uCsZfUSdIKePd6OFXiZTnFvcQOkDs9fv6wviGcPuapFs/iyUJaXIde+mEoSV44fvzL3hf
PnoXLX4QsOTZAwVlghfrIt4kDoPAr5lomwrnbsEu+UFrhODrguzuxiIrsMREuRBVFHnpxnaV+K7E
iBojRRyISS23MzYe7en34qvNTAYDZND/EAROMEBwUr6fUa3sRzXP5pYy1H1URUtZthaMGDFPdrEB
FCiPEM3rS4lT8cHWexD3hiC7octBUyph4g2bOj2Xe1A12kNNJN9LZlrJXVJRadSOK26T5etTBO2r
pa023HHbrofyUs2/BrIuGEd5lCdB2xr3HIP1D0u4sLa0BHZeT5l4chMOorDq+DirR/KeKKDxJc10
3p3Ran4d6VU375PKnc/6lPP9x0luktW/sKHYesMXAZB1Xstf3K7evEGV2GfzFSAiIhSu1PzLnwnb
VUvcbOs8C8B1JWDp7MTEEBPRW2JyFrTX/72JMP5dD2Eg4qRfAhn/i265A5RokkQbDsQit6cYyvFa
Dnt11OZth4P8Wt5bgE8TL+adNMk1darmYY+D83cNjfFn5GTtZ9ZPYnn4sZBS82fkpLEgQaBjP9gZ
lT9p56Nz57kEhCYDXumzTUGYEjpJwppO3FOCTUjeOxjjDs17EtcszNpqT701zedaivZ1HG37jhQD
9SypuHd/8+Csv3R/CBrgQqFRQ038F9c73/MLb9Ks/qBllh5Ofe0+zoKNpht5eqeNrDquIhaYMbHi
MbfHJYd76sSUv/nIBXWzx8Tn5n//UH/BfwLaNshMEEnQJth/0UAk2FyaAYFah6qyWitCY7d6OI7t
ZZHatO+6Md1wNC/bGWJkGsYjFVQOv2VPojbbFIXyQy7tdX6Blz1AYvNDZKV39d0Ec86B4JBY66A9
tIPzd2piuL9/eZ4ekuXVpwFX/lXsxO//ATt2mNUSJIipl8KsNJq9TOTbtgpmskDhRYgMJ5Egtbxf
kzlPB0Iekp1mmB+YCn3DS95CHEW5pDky2Yw4ydxMnWm/TQIj6GyxirOuV9a7iTeBwvpM1NMZz2X/
GLtGsWE8vOwyxYauOEoOSUA4iM6QaNuRqf6gSqbgFJDLrlbWTHY21XzX4jcC3258Me1Re5iSzn3U
HG/+VfmJjgFibdsaI1POWBwMqXsJTDuOkImOadxQs9Ms05ckBX9osdcV0pGfgCfrWquremmvNT4j
nCnYwm7InmtfgwoasK1nELetQmxNFYvbAknohTBhalADyIEMgOklWTQSVkEmy/fOGgv3NJSLN13a
WCY8pCxLuJL6QW2dpEhJDhVWXOI3bOUjFtsOTNTe3vCFavOliQkY6VsLa2vPXcrkWFDSbOJl/R8x
BX280XvEBVGcYVAwoeP2zTOKnB63W0sJbmNq+k4nZnwTxynfOKmDZqs4hGFQKEp5+CJECc0U+bTT
Oi58NCK9b/ffdKyyIzyRnah3NNzcq0DgMdHRuPmpLb7P+QhdIyMPHAoE+6mQrMhloKFIa3d8GbLy
3evoH1eu4psvSyvbdHM20VTy7ILVeve0LCtn2kk1cj+J1Ta4OK6FBV+FLFQOPd8ZyuPg+M2HmrXm
w54NakOzNM2QbVvsrMHv7ulE/cvc6piNS5p+t6z7b3VFL6NwXz7qitNoWOEHpo2wA6phkuTxlgoq
QCnHnbEk1ZHkALqW2lvh4cy7VlY3vujGaG7N2mw+nL7L9hjGzWdh0D1vunrhBhgao/9m5gBKbVuK
28HLsA6ObU6TIa79jeUPdEaxbWMA2zgLe6TXRzKYlMFvDvrSfn6Fd/vVQjAj3WHoZPZyQPfVnlrR
gsoxjCQAJ1iv0LTiuHRmDwCoMttXrDt8huvALITbBJfEEN0pm7364iY8ODQy877WTZJ7/Xp6QbpD
ey/B1/0VAUJZI26rAnzIy2iTEdEsv3x26bLN/EW8FW51PylPfB/GgXZbd5I7o7axXydmk8AD/tJa
Wwvn9VMrOwDE8hE8d1GDTuUyW7Ik3ZmtqtbzXS8KuRGAJe9Oq4jI6qoc+2k0JttxykBG1uY1UzoN
fKrs9gpRhjfT5JQiX3exqBPYBGA987lABU2odifBdSwslQFW+XalN5+XhEASNYGufS1DXF1X3k5N
Wo4atfnGTkA8rH5ur1+IT22xfPBOKyOX1IOQCIjySNBBBi4PyaxEl3MZYxdB4QoPaInGY8BGxIsA
HHn0K5C3ZKS+FAJASKbpr85f5puF7VZHak4oRuQaN+UnoFe6UMVDK5DshhTAwRoP5OC84Kn7diQR
ISXve8F8TC+PihScEJ0Z0erJwhZEBAgEF7vQrpJCdyIxas02yFmCBK8YcluTbxThHEtkUkHkCwWP
3gF8IQJCowAiSOBE+7pY0LFCZ5DtJ9a25paghPm5xqo9jM2uPGoruIIDG8caHX18+kJqcODUQ59S
o4vqJeNvqkzAnnbhiLMM/vkv/ObrklRrjGvdpPZR07Wfur6s5bKn8frKimKp7REE/740M6BLYQMN
kYceP8CLqS+iMYsNlkr+xR/69rUxwNAMMltFiN1EfZFYIN2RwMi5legDh7tGxCYea807gxB4J3ob
XCQBxLtGpjzC1Gm7T53cK2yoCxgfPe3Ttncpz4ecPb2u57Zbj2GMtvpz2ROWHQWZR81bdPw4l+h8
zpB/PqUr6k1dst4CNGjvhs+SsJex/zG2cfORGnFy540C2Khb1w9m+7jng0OWLl8nXtGvr/LWD0BI
SScoHio5gSLZXJMu8uWnr7vBGICARwLX7zyOfHAnQFT4Hvadl2gOV4UM/EsbUIa0c2E+yW6eoqAi
l8dtqIRt2mEyUXPjSbgWsvGRFwmpvTzOpV5fYA3UF8ekiK3Wd5BSHr71iPTFDuIfxbkkaBwr4Oll
lpTJogCf05vSfNIq0j9jzrFX0lTEG2To+AR+4UZfkOA0AFr6RJKckjqVm1xRfvacJiKizSnI4las
kEZRnAw0OxUbG7KZBQralGyKWZ+a99LUAKglmLGVxbQKA4WzhUnvxgRc3nLZs3i+jlnl8TRAjhiL
N3byja5+FuFsVms/0StQqM5S9x2gzbPwqNq1RQJZTP3Ew9Q53tKJfVQEFreWOwl6PIu1punxg5Lg
ZWapquxY2057Yh4OiLgelRiMwS8qrOJu8XG8L93MAfUij8pqA+6HFMiEPdmBTmMiNN9gNQQ9r/XG
n14dq/3ARw9rCjwrygKaEFE24jt8aEqOtl/KY16zyTKRpXeQRt+nyeGpLZ5mHWG2sVUIP8dlEK7j
pp5k+0pVktvhqGYSGHC3D6hbRie7lYQoGSEEp+mlaWIqyBnm6jTywmcfv6fCBFL/+uXXxpyrnCtG
M8bukwx27UFwqRzrBfotSWrzrkrzbE9eLBs6o6pMPIdDBm1McmcLD0ngQoLqjXAXOjLpzYQaFr9G
e2ncbdrTwH4BxV4v3m1S2aAIUgXMqqUlE+Yy7gES+Mby6JU5Xui+/bZ0SYrJPMXsAKCyHR2Pfwxe
k38a4uEfuvz/jir/blSJawWN0P8srbkryo+0qT7+ZVT5+w/9Y1QZ2L+RLIE4BoYMnI0/hqOS3PHb
yg7w6GFWp71VWfDPWaW3/s460cbEhxFmTyBI+n//j2X9hrjcwVrZtLFXYfD9HylqnD81IahoME3H
GWd1QzAoof/UhHRT4dfKNdqTPWhqY9klvOZp2FnV4F+dFBbL0YEWV8MfSxdnW3TuqDGlcfIfaCzN
pg8VnOmljqqK2DSyKTWrexrntjz7tBX5PVS97n3qMu+NKLr6lBpJeR5kbm7QFQAxw8KoTlT39A1Q
AzbDlNcXujOteashV99MM9fBvpqNfSLXK3lJTbEDA+6CN+obyz/4+hrnwg3jvk5Sjf79bDrexmuy
9ML4ZrC3ljthVAoL3M8+pkFLXznS++rQdA32pqKnZbgMjp4OtFZlpdvRqBNPqKhgaLfkLSZqiBp3
flsu4raBm0W2s+oBlzlHoXoilHYxkdhWTatr1amGYu6XYWvGiPM24PVVfIt8KB6JfCp5nm2YzdVI
in3MEEVuxmkCHzbS2NA/JeCcXLZFmjnAI0XdO7Dv6ryJi6gau4XAJ3esrTqsfXDiSA2BvTLE8VJB
qunkwl4iiLdJLaIuESauYnBKxmbJfyzxPPcOWVtVMjubCW08cKBpTwmZHSrubhkUakdd1t29TuYS
XDvNCuVkd2Hep/URP+YJtFiYj4XmQv8kh3UJJ6OWVwMG8s4NxPzhibzYghWW+KHMKYFafbub/Kq4
dIAE+6a3q2PTDOO+qKcWjkXduMRUleOKfkbemDLqqggWs9w0ucO/CfJiWqoNvkHFxh4cK4Rp3qBe
DeJrV8nqG5DHwBEXE9u3aJO4Ix3uuWiq5ApHsb+X6eRdS1FMb2nlq01CQv2pE6m6sh6a3Tw12UvJ
NXcPB37+BuMIFF6O4zrCNeONNDLvNgiK+AU6s3VQqavdaYxhhrDvtGA3eZ11id243ONimy0bw+sK
1D+t74ReXLrPrWvUj/0MWzskxhu3GAfRjIqyiszwCKuP5Vh3putSDvXVdsTR5yjV0u1liS8TAR7W
OVjW09uAm/JkBwYomC+6Nayj6MpfhqSrDi0uEEUaeQ2jnhBuAvtM577LFu/YSecpb71Nn482gLOl
vIsxC2Kjci5QCJXdON2NGLGdDaUazCCDMRzymXc9ln13TUu3ful6Ve+nmL5Emuk3g/RI4FvfP/Gm
qy1Qvk0oq8DmF27pNXb79FTbqntKDGt5Ha2lqnaBVOZn3nT6WVtq8Oa2tXAfK1Wwww395xQQ8GU4
ertNCePkDXo57ak/vupuXn6biyX7Zskhcxhv+MW3VquDjSzYYa42YJ1DdbcNGEHvQErP3OJuhL6h
RHBhzXc1AuKTVH0gw3oucgZzdaDdGSTxcNkSfEU6q57d13GuTkoTikYqKeAoG9Q8qePD+MyAATZk
k5GOy1A5krEkpAe1buh52E4kgPnC6eWp0TEGR0BuvthUGHeD1j1nS/eYC837QfxdYYY6eDizFgnW
F5liyZ88mKfnigiTiz7YInTzPt54WXIM7N4j0a1r2Rpj/0hcbLlBjdB8uiMNrZBLc2/FwfIdSQTk
RYb/RAJUUpwTgnCfE1gHkduuLqWyaufNsgTJDW5g49sKUdUElkHwq/RoYWi9RHAhTmMmko8e29Of
pTThwU7txRxjuXVcqUhLHq1Xk0z5g4W9ix8qKecLrcEKxLhYJw2DiQdcYac6cwml7Qj/W32Ydb+5
Fnnft0y0jGBbjsq4nfpsbSfjDPwjrWSuDmY6qIdG2mg1ikRaj9MQ+98LWZF7D2eMqs4vYa6DmMwP
CBv8CxIq52MkYPAcIMxx16kP59yoU5UmRh3Tv/hpT9tu679XirOh9bcesNRM2KUlN1heQ6jvs/TY
VP4EDWOmZwYza277jFo6kA5DCV1h8+PXD4Z052MCqwukpScFOY/7o1OIgGLKVhdtMLMo8IX/aTed
86vR7B+ZaM2L4U39EM0teVplAFzXwbXPKq24kSr1bwKrKC7YArp5mC+fqW6CHOrMhWylnhu9e1Tt
oke+gdS+jmlms9FNdxn+ans9W4Jra3TNVnPNlGisXvbg0+ltSZgbA7QsBhPpjG8Zbd0e8ry+Y79/
5viQPrRA6lHals0TNApOkLQTsKpJgSZsyylvHHQn5DPX001TQ0PHaAOJtlu5A/N2o7mycqsNDEh5
n81N96NVvaajpDBKyh7bf8EuwD7xCeeNKQUGWY5wRFgWTnVfxZqzK00IrkY9mJHe64ohgZ5dtC7x
sL6om/0wKvJCRzW8IV5ICY6D3D15xfvQG9/z1UicnmC5TLJK0LlAxyE7Dop5DYy4URWh2LOl+l8G
WbrbkWy4xxxDzS2SG4L/EuxdbB+00Oq0+DGbjP7W1T0ClgOLQWePqRbBgRZJQ7DHk9DG7SHSulQ7
yvHcZXYaObX8TjJl+d4qAKpE+sWPyidza1503qvvv6d++bMrsv5oaVz3uoeBa+vwX7HjkZTqOC5Z
wQOD3by0N1NmmDtzyIzLIrT8k4gDurHyK5WQTChSFMtrPpTWyezzbCcGQgZGCpLt2JbBwbIboiYV
lRdOWs4eDup0zqqG0VCpGFEPhqZtdOwJcLlppq0F0eBzcGQW8dmfMibF0Ug61kFOFmM/52axkajW
cAWYXAbmrjGcz1YX1xEtUogAJY/A3/cc0VoIKRsigT2HxIBlmEcvVBil7m4Lvbn1RHf1dAwi+na/
yIpspwqYSU/rB9guxSlvlmSHhYgftgEgHQIv0tXIQqQhS3axXd5YlaY9EGot96U7Bgcb6icDFQRr
RU1kW5buhkrHJaDR6sgt5ysW+8aGoRrCqEEg1FtEDY298UMnJe28hr7AIexZdxoeAiFnu/cEMYNZ
YB43MN2Nn6RikvcKtEqa0ViFZiYcLrIi5T6wRmxAjeAzq+YW+yqWH4SMg6um+upqk89lvKR0Z6MR
6YEYj6rqgkNeJ1qYZIt/qob5im3qSiL5ncf2317q73opbniUsf9zL3WT9ZzEELpF9i/t1O8/9492
yvd/wz0UrYGJVBkrAJe/8h/Mz8D4Da4l3gRrw/TPPuoPvZP+G/4rxIYHkAfX5uk/6p1c/y8sTweN
JHaUlmtZAcJ6PsgfBzhkhLfcGH1xrNgUN14C3AqWxh27VFygzgAANbQr4dA0BuoNA8zJDqeVwtfY
zfxMawA/sAHMhJJYuMCJgcEhHBWxCQyTAXh4GLC+ER7dLSZz7mxcznHmzeO27oUJZDjACvMYJ6xK
zpiUIlztbr+YXsyZrTFqSerYdalF4HSO8eRDu8YadTnAii8leuEVHv4ilMHXiE+NA9WLgxuEkI/J
kIaYBfFBXMSyg+YKhkJvd5zHOTdCN7U1ZOIlNebYPRoosLSTr1JphLOGt9SPKbESdycDTzNf9ClO
sm01JqrLQ3S6zluqB0ioVihuSM/NYBVw8illhLxvTVqC0EuIPL2lF0n9XYNlcfJAlI+7Y+pctTZe
jhWSF7OfBn2jpQwHj4a9/skEvNl7VV1B9rLb6m6YMF3Cg4kU+yKKjd5LNob0F8tHE+kauNuHlRvj
/kBPknyvljm5m7y52TZArcQVenPLVZq0/uvC/aVta0OqLVNgaEDuwrEsVchgCwwob6dbz8/1Pir0
xDqUrmWg10OYLYkpfsV9NfCDcl911cqd8EtUwTvRTX6O75Tbnmlqdq3dinty+kwWjPCY749EyWoz
Lc9E3vFzIZziVScwGYv6Oo0sfOWiISucn1qt8gef6RbnsGoJ4qRLSYHaSTMMrDdoEER+4+m7ybyu
PmZBPZxoGg9oAMuHFE3TdVJDXYeeRigC8i9YidI99U19VMH8BEKNk6sWBP136of4oWJUtFHAjscC
I5+tLofq7BEvCXvSriJiRcvnZgLPbjUj3SeqCT5dqDtl2BEBcj9pbvuRTKhGuMVm/TaYfY5dkq61
E8MYfmrWa/3arQQDCensxTLLp1wT5pvLEDaJmGF+ZogsXlyqMVStlr2DOmEfk6KasMlQzJYs+TPG
e+tjof3aBoLUQAiPyfDRLT0lQEaiUSrtsBDyPNmpc1ci+9tZE3cSw6i4OXSJXRwb3PxuYDSRLGuO
kHC8GoKVKYdjkBeA6/YcRCOX9VM/NsmdRSV5KKzKOsOEVLcU8MuhSoSDk2Rq3DKqy1/bOs3feKPl
XqnROtOOl4exrpljYnr2KRAxrjm4iXfKOmu5b51hugARkIOdMfsIY+F7D3M+VCV6SYtjBcbtDfld
1jVYaJlCyZY4lKqLtRBoIzvVUDXuRn8kvKSzsm/EsYOuWrPUb2iHs5shLdqnERnYI25J4mQVyIA1
WMNvDbcz+kR3OBMNiJmSGr2cBEdvMXdGlVb3jh7ER2zT5B7TpWSj54G/69rJ+eVMyE3BruZvKgee
TwKSiQtRMUmMbwBXmYOOqR7KwFFbo06OZiDOs6MTyxdYoSjs8cdYSzO0Cmzd9YRgMGKN8S0wekb2
We3tzJRyclFu+x2CwXjWW5ntShtZn1vb8po3DmQo/FcBckbrGs9yfh1RgH86sTFdeSDxnWrE+G3x
ZmMVaVcb9smwaSqVwxiz872wcxd5/9gUz1h/lnteO7tFWz0vvUL8gC0z7BcIKsBbsW5t8WqymWV1
wz1EZURKUzWv/OApZZjjmL8WMw00BkzxyFJGEYgh+hPDqekGm4R7MQ3BrdmYySu6hHIPHa3dMVfX
phBIXb9xs0K/CYYiuNWayrzOahq5KIgWuDTNKo0u1V3ZjgLCEBv1NI4J6kWmguS6ykEds8JITqJh
7Jz4LmL20apvRnAWFHIcNah8z5rr5CcTnOjRnSuHOh2/mahv3fkzzSXxq5L4ySwc+zw/9HPffi9c
bLL0nJhzVdCatY35njNzOJa9U+5bzHWfjC7vHxJSN2/NgbAzjYk8PdpctM99PQa3yvGWmwlN84do
Rp0bzZAPZda0lOFN711q+ssfDJpJuCuSFsV47ciTllTTPu6N6RZJN4UysZg7Zqnti0QJfa+cOd7A
1Fj2VqbSKzebeHODsfnuD7X3a86KoQzdoU9Q7Sc/ZKHydeSBKTu6cIk29TwT+7rxDH2ItIbPGQVa
rx190kglIZjl9CGQ15bRZEqLqdOi5ac1O+EF0+Jh23iiOWLml8WR4+bFLyKY2x12gO03P6lJs7ab
pPpuJYm/r1sV34xG7J8nn6q/BNw5poGP7qpghMWMhfuktIfydrB1DBT8qr8pjHnYjth1kwihoTIe
NBdPusK5laU3hdpUj98w1cN3Q+A/GPVQx6HfW3K8iqT3L4sWzD914svHVVvPdY07R3Iu5aA9panj
vqGE4+gpiKdYi16C0jm0caBflhhvWdp35mO1dYtvJklAZMttCr+cjTCPHX/vDc3XmpAZKtxAQyls
4A2Pptf/KPQFg9HM+kD12dxoSe08+knSh4aurIsEl+QYnM17HP/0CILSzfoCTy35nPtlGFEm19lK
wzdvkHPnx8REGNaldXPfJKb17PnDRD64Vu7all5Ic/Ma93nX2voul2NJN7bRGkscadL6K+xe+5NZ
X0kO9UA89Sin4NEAC93VbW/u9LQznjAiSe2o0oR9X8QtUx9zUsG1TCDzov1oIqlbFz/uJK+9AlIg
IvFmgM13CgbT3xqZ1v5E9G4O8DZkcIiH1jt4Gt75fdnP9O9zfy+WUhCqINoDbD3zoOAJR0x4tEjK
JVj2MYPMb9QC5tP/Y++8diw3sm37K/cHKDDoCRzch81t03ujFyK7DE3QBl2QX38GUyp1VapPqfUu
oIFGq5XJ3NxkxIq15hxT22GOCRgZ7FdiNIfXEh/KPpbNi9sW/s7Iw1vbQiHB5zPpb1KndJiFJ+Qr
eZ/jkW6UcfIqq8sicIcqZtNul09Zo0rYSugbz6xBb92a7Q0mNWO9xOn2ZS7dm5jadC/AmJ8PjFPz
/RQoP9/aZOvkkWYRvrKRT20BWjyBYiuvR1q/TRQvpnNgv6v2IzZOaByMtYxM+EeLieO1L3zNruBn
rxRoXhchg6cAmePj0ORxlDCIJ+ZeIO8/uQXHU57s4oZx2JhGytE5zVKzpnwdu5kgDzndeTQGNtNi
TyfPnKvrnokd74ntKR6O0P9M4ZvucONZB4lw/BIwLcW0plJlHmGZ0/1oFsmjKevi0bGoAQk1XpzI
ReZ43cg+PF/kGlyWuPHJ9BvOhomZ27TX6aqhYR7jE75FtWx1YudneR+GNOhHkQ2UmGF9LFsr6b7Y
IGC6EJxDTysJsmCLy2RE6KaRxRBwnLYcJDv70nHUfBW2SmxDmWErTFp9llZ09BMK/5fFC85zx3tI
PKRUg5VdVZkr+JTOWSl98SvmKWuDHa6IOMqis/dL70Uso3WaidTZjFNqb9uBkWljL28qRSbvG7cB
PX+oJaO3LRbB6L1l6F731XQwIR5GEneN5ohwnhWi3BUgz/la7D3mKScKu3DY2gXFDWnuyAAy+xIV
/ivCXuSoI0nOiZTFVspAIQYuuDHlFCKKYVAc2HazqX0wQkna2vtqCPZpUs1nOLKu09mxnmxVFTIK
dF1GJnOfPYg1K1oMvdCRHOztUs/9piZGzw+wHS9Zbr/OhPscaFI36J6CQ0h35Vp7qYwar5KXuGzk
mwGH1vLd+KFk2HJswJ+cuVZnXqZlkTHQmByaSIptrkuzU9b4wX7u+iVqOmSJs8PkBURPclUZBTu7
zOdr1+TDQbjeZUtfck5oVB95DbKf706t/8Go9idZ5zqyszGpOSh0/8xKTmNnLrIhyE456HdKOI2f
RS0Bq7TLyOneMav2E6RRBviKidP25xfnfNv8YNLj4pjkMDcGLsT2j5rSJauUNy9NdhIaB9OSAzFH
05hCuwjl3c8v9SfXoct5BlgZEDYT2uRHVFnWZrmnU8b+q6qs2vGOzAzs56T+8vPr/IkzAAWNSaiz
okOxqnkfSdeynmeHVMTkNDTxvAdA45y8AcVZUWU98hOJJWYMUzPjSy/fmhUDwKqCCISwoPVwHaf8
dT//k/78FfsMhmEigVblTOt/OPsPZh+kPacMTEXVcvkuhLbziRO0U4QgeswkVZ8gwfA9C9xr79f+
p3/0V/0jnuyfzuJvvlRVR6DZW5X9OI//7Qe/WYedXxB7BVh9IQeuuEpm4r83kALzF3c1ktMdgr23
NpL+6CM51i/8o9XV+22M/++ZPLbi1ejPoyDw269T/P//Pz8kfHcf/vf37Ele1g9vcICQGUn4GlDn
Q1D4iBssSrujg2TOR9ev5AxWpc6Y8xaTfWWBNoOqaOUYEjGNqnI/9V4L46VT6kRHXJj7pVUTdLTC
hLPadj0MkJS3y9h0JCJuVfiJA0l8PXlo9hmsm1snY3azWUqMsSurmgOzmDljeIXFKM3uBLhqoov6
DTOiVcqTpwutAqtmYDirszlv0yuyW026q8vyGFuGvb4AfrpToYmaGd1Ee59ImBVHVGWcboU2faKg
bK+KpKhhAtWQEKnDGxpM5aAR2afVMcOY+sUQIvk0LUZ2qfmZF3eu8wHVQOhcsPSvEDcfteeGfCHM
FIQyYd80JvcG31VxPlJtXWc15J5x6oyDgN8TxSat6U3dj5DvJvQGuY9qj7mITCLNDGBjKLRNBSoG
Zm1NjLq9cO3HQHGbheFLLsGJdD1lU7xAOT5aVpvs8CaEGwdDzxnlXnnTG7a3h7dW3tJDqm/yISDb
A9OtBSxcVmfoL5ooD5Y4klPKCZdg0D5SQXlZ+dh4d7PvMXikfbXkUeWazyw8/cVQOy+dm/T3hJJV
wSFQcbj61PKk4fAayEPFie9JF9LaI2kODmWT5CtDKY4vHdho29k2ERDUrE+uO3Z3Pi5ZAo88zH+2
MZlfO8OrdgRY3/njTRkW1bZDCX9wEvPGGdYmVFdb9hUjtuF1nSY/qtLW12OXuyjmvJ2xEqXcUhob
P2UrBaZcnIWFii/CJq9uXSael9KxnjNG11tZs8nN3jBTnCfxPSSPducZLuh8k1KhFn0kZZ7f0Q41
r6l0/G2snemUePVB5vjlSsxOUToANoyXuqRzONbxMada2A9eKb+G0/RJxKGxrx1ibTawvMUdD3my
6bRuT/iiys1ShPZOoMLdSvLCt17l3tY8bRHd4nPwxOkK5fJoJ3YvS0nTEEy8sU/pOW1csN3HqUth
cwwJaJdBZGfFmBovoAmSU0MBeOcWTXM549Q684Ou3eZGOu/U6vInnSi9sseW54bHdoLiN1uHBnbi
ZoA6sc1NB3lH4w3uLsBweTdP/aqNyzhTHjxQjol4DOJCZ5w3xUTl5YrF8aB7TWmSBneTpwuviWYj
DIZ7y5LudO9CsnKdjdvKVDwJh2dhZ7p5du4p079lt4rTZ+0sZY+9GSLkHoU6uxWKvJnrw8cKg9l6
DtEimJsiXxX2KrZTtXNEbbgvpB5W+Qn3ORqFAmUJnyY3kV4eVE1Szf1IDuR038tsYDyItya3ketj
CXqVsldLtV1GWfmrlBTyHDloIUa8ztKsbEOWJK8lOCdYmSnuny0H1pLHE+GhudPgetCVikzz8QM0
2cm2yKsgwCRh9zhb5x4RHMQoDK/+b+5X7lE44Ogb+vos6ysbvUQVy54I8cqL5Sk3axcpU2oOffxQ
ycGbI7O1cdORrIMExDKE/q1K+Gen/qudWvgB8IifTHrqiqCKHzfp337m902aEc8v7LQeJPOVEMte
/McmzZb4iwn9wbS9lYXkWN9t0iGiOaAbRB4Gros6i7Ltd+Gc4/wC74eQMrAfDGg9WFUfNuWfbdII
+H7cpE10I6R/8B+bYFKIrGtt/J17p1nQfMTxjDa2aUIRFUaJWXZKEfC7rSfnow9kvsIumCAJ3WR2
cwlTwYiKLEk/d3Gw1Mw5SnYEJGytxuPclut00vc+LRjUdkiGAwfXdzNf1C0SoOdscdqLulvMz7md
aJxygyRj2CSVeLXvj6N9yAzQeX7f+9apa8NxPNN2pqZLxVlql/aSIzNstnkjZ09eNhT0kRjingXO
uDAHXHhQMgIss3m1WNt2RrQ3WGpnWSmq6FHTuJ1JAfniuebgMjwmSCAMKK13zIjcNHK8NLskyWM6
0Y7yjwZhYqexLhHj0MzVt2NrHKx8sLa1FWJd0iQiGkVfRmVSr3/VvOTP2u2ayB7sZjvM+iINBU37
fKGPINABQd/ZDnWR0471beXS8ako6mlHqI7jZSwJseCb5y6byyBuMitzzxh0dzcYpnP0QggzP3FH
MDl0YR6rh8Uj+qJXTmc4575KtNzlClSIw5LaHFTQpPittTVdohbGrVvA7J+FMKu9R0d4BMHBsLu3
jwQYpnWLE1024+CfMyaqVLjgOSacj1FRKoc8hT2VKJgDJ1FKEY505wjo84iVF+TcylMSGL7fIO7l
/D3alrjrEJDdFBi89eewQln3NcxF95XgA3qTVxaqwFLcoyoUe6/PfMSIjR/7Lw3qu7U7HY4XGJnl
mVcNDTdKyZhAh2LIT5kTVvZOFfIWwYfamWjSNnEqp+u1kt6sICweSy3r7dxQDRlMiM6CXNa4r81l
j/1VHiR0EJE1+q73BgdblFFY2yykcxcVbZ+cBUHvO5Fjc7cjCx3hkXnOSLY9aqkTeSpqTzOse6ut
pvhk9a2wOYrjH9iodh0DBTGayQRjhY3yIxRnnd1PSNiSgs5DloujUw2/prkz9tFSO+7NGnHo0kVo
EtK5HBNNlFPuwQwbh9F2qq3P5S4ZwjUHsQh9W4FZICVCBvm1I2J/U7YBtZ60THlOJ6kFkscgcRtI
rzqNWHGuMiCT1gazsnPhBflyVtEM2xANS3t0SN/4G3NmoSWM5CK58lLko9vB8S5M3+9e0LXFv6Yq
DYl7gzfW5Lazky113yD85jHvlisgAu7t+mRfM440t75pQxNuxeWS++gwMkClgd24NL4bS3EHGvNr
TXjlde3K5CVpsuVctQ45byPst469fzNnXnLI81Ee4gxIc9yukFhQpwd88uF94hhMP+3AusC1+bRY
5nVl523kG7F3IZfRpSfQGkcYl9Oz2+L02ORSTxc6s61XSBdMZIZ5qTlFF6Z9hxR5YIzT2V8NoMtl
1HM39nLJ+xPo2k+cX8JIZQzgtgbS33AjR8+5b2wUUZHlj/UnJ5iTBzensGTMrdx/9SWstirsOn5H
Y5yYnlkRvSVgdgMmj8n06jOpWxxw0BahlOR6b1dJcNQueX6okBBugI7J972bCB70oc/ORZgOD3SD
ZVRwfx463d7yWNd3gTXDSEmNyJVxeDRQWEKRxF9wFiBPxTLkFMFn7VXpTVgEGRj5uvrsZ2a4LUxo
QMAuEWjv5tqBP2AKvJP5XV+q4DRDrKSQnN17gTG8pF87WzT67Tia+uUxMHOxnbWLCsr3W/inxcjK
jojtV7R5gI7TwdjqSTj5ViNoegXTF25tqLV3tQ6zyPHVhDaV4CDXzutLCzlrh2hKf8JbP+5Gy+6/
JpACaPG1EBOKtDtox0LBVy3l9SKy8HrEbHkzV269F0XS31hKNecAYs17urKLZPRD7vi+rrtk1yFb
fgsI5Nk6eqjv8OWAs55pN0ZpPiBconX5VS/MGaux8l9tYlcMzoUgdxeWnCiFoOZtMNpMiA5Z+YNJ
cRQIRu/SahcOVa5h048V1mPSMvsLJjc9q0PV3LQiRejdmiN3NkznL9ms+ntiFNscXFwMN8eci3aT
io4Rl269jcBNfFrUPA+RY7VfOPRSyXMI3tiuVV+SZZtH+OXUxVLV023hGztGPOFlOxK5uvHnLI2x
wiDPS03RboXV5r8W3YhXiCytS78J5ntzEh1TLLA/dw5oheMYMFerdYxSGlMoJhLsX9dqbORzyYTl
GSeauqlAlmDwibPzQbdgMtAVPArlzDukf/lhVuO8i2f03nRBuxQhc2syPqFh3Z+qYhmpkP3h0YFq
Nm8yp6u2BuObiMgmfF1mat60aBXsnR/E9Vk1GQ78YjnN524+lxI8IofwoHZs7mM/vTjadzfumHqH
WZf02PM2Xs5EJrxPFr/fiOq4ym6SPp0iLzfD53lxu6PpLGz0AYiy1RbZZXtGkN6FjybnAVqOwjLr
KpghSRxkzjaY9MXQ1mrPoH+oon/aWFWf9fNfFcc2spSfFcdXX8a3zz/Wxr/9yLfaWFAbA2GDekcO
wHuqyrcGFv3R7ztWprlSDlifcZ+je/qjGLZd6mR3bWbRfyDRBWTj3yiGUV59KIY92hFcho4o/S/6
8R84BmnvIKpTjX3px52PAc5xWSWFoYBNFEBfUmj6WySMZ7SrW7GpRTvuzIWcwomcrsNgde0FzIfB
enHTRV7VfqHS81azoyOkbrW7HXi5nuzRGV96CZ24T2YOk81s6SgcgxGmR5+DWPLSCu76NIu7AS/6
azXG4/WiwlhjpavWfX9RHEJbJn77rHTkEX12GQ0Qp+gjNXN/8EL+xE2T5lqC6KtZoUH96htnpjez
TzWqpCMN6mXYapkTOoBIHLHoLOXnloHcdZa4Y4kwo9TXMU5IyFbQncwtQCS0OwD2pX+qZ+VQUomB
QrOjGjdxzmKvOMOvOCMBcttVkFy5+bYsZ42kij+wPnfiBWBZ3cI3uLWCpr4NnTy5W3JJxHjBgCP3
i3474XhA+A1C7pBPyj+u7Zw2IiwB2lKme+RkwSBZaRyl++bSltYjnMveXxp0Smbdt8dYuNlwKGMr
sf0DgwrsMb7KzMXc6rxUlRnJKtBXWBBKEklZ+o2T04maWIEmaVPEEDRFq0picS6Qqz93TeF09h2n
frlRnKE4vrtZPOor2Y5OGJMxlqmQ2UxCA7NB1pNsBhuFGkJlI81j6qPZ2LMbC5TNLrlZVPuUBvTD
OsCG6TZB3uXXR4goIibVIy3ibet04/rg4FpcGDMimNE5uHpZetgiz/p+GBoE7Jj3elttVNeN00L8
xGRNnXhJOMhYy6vOSNJUnzH09mW5ceWyFPHtPwvef7Pg2Q7d9J8teI/9W/q94PP3H/i23Jmc6l04
0wEnbkx0a6bZ7/16sa6EKxHSpV9AcKUDVfR33Sf9enNd9BhL/XvZWz119A3WczHOuVUm+jeWvfcj
/neTNtZO1jsW4tWmR9zgx1i3ul2NRTMsSUSSBsVVMDUzHlBvCp+AH9snqTG7RGOSNOfMWLvPYsZF
qwncQCBRQZjF4HFOXqymVzxw5s+Evkvn2b0pGw4IkMPp/sWB3Njkd+BoL0vPiac7w5817zbQKSin
j2msQ2J0BmDuiNmmEcaJWcTG9WpqBtCuctWFEUe6OvhqwzPPhuPEIV6PJ2oQkcWnGPF5fhb6QTve
NyM3+d6oat/aNU5qObuExWQ55146NuNDFlIYfKieSF5CXwnCA7S+s8z9nSqRAQ5TkV3FZZkeWt9a
bKCKHl220kofwNXYRz5UzbR6MP7FYpU9BLmjcI9gmL1loH/Va+wwaCeSfVrHw1sokIirrqTRn0mF
7IvJfRQCyCz8KNSLT5ZFjr/YBe9O+DWDwGmCTHoOanNdn2gS6itCL1il9FRPnN6kkcz3BmAvFjQz
kfmqVG9cyz9YHOMH9OLvi6Awk1isylA5tlLfoYjP1GWjUUXyLaCessrx9M+K8N+sCNYahfizFeHq
y/T/jm9lw9xeffl+afj9J7+N8kzcsEzdPN7BVfP9+7LgW7+4zFOA6zB8pxO5woG/LQvuL/a6jBCf
BK9+1Yr/sTqwYjDz419fZ2809f4eAvjjbJyZML+Iw+9aZLFyrQPk7/qDjuFp9MNsSHJtkdkLh1fL
S56+uyn/QWjAR/xh1v9+kZAicM3r478+TKEJSjGaMIQ1gsys3Wi/W7apP/oREst+9/NLUSz+6VIO
t4WX3fRN1/5wqZpUpTZP7OWosb5ssiKjh2LZzETWI3CRZP2xFMoA5sUMgllC/ReX/9PtXFdrwkMZ
iAq+tI8VplUgn5g8C6lVNT1Ypf8coAf7+Sdci9TvlnNCtbiES78ZphTQ9I+5sUoZ82DGoj26YnrQ
rv1EP6qOBkv4dBbbLz+/mL0Crz9ezkHNQJfaIaczNNcG83cPCJZVxGZ0QY5omkEFyFKQpRFiJJZu
XDJlch5Z7jFEQf7ryd+waywueIZwBpdyzejo6pgjrpWIEJI+7cRh8snzGGu8lhF8PXI+Ohqe1cZq
BfkfZIKShBFCWMxL+19WPh0SnGwoGgOmQKo3rae5C5tVeD6UTGHQBqbtQGcilfZ2MGf9NNM7vaDl
NCUb2/LxczltWD54yLyeQePUWBRRJ8cJrD63B87hubTDsRKXQBGR4AygLtkywni7xoXAl3HxCQ/Y
YlGsXQ65MeI4L786fnGHR/kTrdbbXqEjmpygPGtM/WuCjJdL5AweXX4nNMJly6y0Pch2TXGqmI93
+fSF/lt78sGRNbNn0KOk34n7a9ixC3hXWtur+tOLz6hyn3w4vGd5moGp7/wG6df4hU5BSIBUx+RU
5DkWhDZ56D0HVHEgsQiNCdZypoCQcUc4NUW8y02dXtKXjQameuRdzdO5i1cBR7Qy+hns4JyE6PHz
Qe+z2g8fWn8kYIfjWGQFmX/RmHlunleNoKVbaaW8R6fyjedUjuoanAu/J9DaeqiFpHes2Ls5V4Il
gVaPzwkO93lctuqyBnsJRgkGL1ItHpGyzW/aGnJHPlVih4fe2o9ZYT4xEiZRYaRnbaSZNbwOmdni
DTRncWEsfvKQpbSUqowAkhg95DZtSQPeTJkITwvxNhfYNNUtVn91U6ruIg5n+xUhYf/gDLY8tkYq
LoW2vWNZ8SyAjs32Q1/pQ1XarylNPwYP+NUYu9v66HRZeGuSs3IAgKYul8Sob9bgJasb5kvcA00b
hbA89+gY2tfaczEyo1qHOqld4EuhM5wjeoSHs6TeTeZ3+zi26xK9ry+QGyfolSUGUM991mNCMlu8
njynW3iRj3TTaW+MOeEzJUQ0FGVyk6UjDbYhmW6NeBIHy87I9TYJ9JjL3jm5Tdeez4yIYQQmbn1d
zuwbPNGMnzZGnJi3dtzObx26zajgpbnAdmic94lnHWwdppCyDJLR8hIsJgpUf9uaLVfDgFzzviDs
j2rgB/u4SWfMyUH8Gsi+gtNN5F0Sx9O5pgEa+fVA+wY3zKEbTWiMsjQ2lmOip44HHcF6pBXmFdMZ
KnRxwZw22MdrTFld1zmdI9hPnp++2bH9HIplhivYm3eZns2jNdqww+ILIyiSeyb0DpIK7rSdLWe9
UyPWjaUCdWT02xjOzrYNxMonzC+Nrm1uaTQV26pdPmdwWgMmqhLDepyMp9hAIgEB9VbPw77XdXLM
DRTtddhMhwU2Capgr31UiCpKlqfJIKFYkbyGEvitG+HU1Gnj7Tq9JyPOfnDdJowqITGwVPhubwaj
sd9Yt4NTVk72AWYdOseRMVSaDnxDLgHvV3Ehe4wFMXjwWgTFBQvSchIaezhzlldV42mGL29sJvpr
UdHEFh3H9IK23iFlA9iUI6MLRti4c4tSVFddGZyK0XqUJXYGKxZVlKD8JAiMXiizp20sjeAyieUX
6nDy7dpu5w+W8zaYTkOHwB6vG6crw41b8O6xJHjX2Zzri9CDi0X4nzraQSa39bRML7WebMYAiiub
qIXnqPB4gbCz63UOZBTPYmpNWnSLc2svuYeGk6mjKMq829RuYR9wq/c7D2kt74mnP9NCMK5lW9Hk
g04tEf4+uWR/HecQYXjUqmKANgbwOEfZtyuCljbM4jsXEOSmdmM3y3hddoFxRPzmRS1eY1/YSb8Z
STTbtrGbn4I88B/AKWDRdDPMxhZ0ZH+cs6OF7GPHgCs9oiEh7kcP7tHtXffaywSpMEaS/Bq4O+J/
5kMxp9z+MdWPgpULFB/uEm5S8WCDyiVCTOB7wHJq3Tutt/PIMHoGwO/8qkfS6TyIv89dZW8RukzZ
Jm+UuhpE0+9lmfPkgZY9OhI3eOHxkLF5fq2gvzIkUbBGEqze7I/TacQkvAl/i6vqxXt4lbUGWb1v
9f+IAP6yz8n5+7uq6E8pH2uRf/ZFdV/mHyv89x/7VuHbv2Aj9sg6RRLnAquhBP5W5btU+SxooHMY
lq2H+T+KfMGsn5bkmnxDIM17x+AbPycg4noNneX/wUVq/r3OJyeDD1UcQSOw8EifQUjoO7wOP1Zx
VqvY4mAWHIFA45eolN3vEMAqeU5cJbGfJmLz+8TtMFiaWTqcRgKpb2GPjCXiJoEdRQF6BkAoGf74
8UA80YBR0mo0SIKEFDL80Z15WM0aJPYxJFm0MRHNKFCFk1IWP2ircl947d8KQcHBr3oYeT/R4tTL
bafChxodUFRUHAg2NeQx0H4o52jKgUAbaNNWoGICJs8eVoy+6c2XUAoggoaRWXdVNcmzTjHKBafA
GbzhByfI+TsHRNgVKU3dViDTu4vJ8tyVnRF+7SyFfAicCQLvscQCk4x0D8EfSJyko+hJgKQdsTiw
ot9vlFzQBCo//RfffxYZBCThGROjAsSAXPpAvR7WUV4Op0XmTuTb+JQ2nTt11tYit4CORxmW4fOY
L20SVUVgvgC0WS69Zgwj14J6V5qA08idQo5gkL22CIyvcHVwNHRZH0ZTVtsDgrFQuej4MkZ+U8cB
R+UBNbDVJMbrMBAagleFjqA32OJCBV1oHiZXFE+zLHwgwckgXhTx0NlGauw47Bqpvg6awvi6pFMY
abuNz4Cwpp8NFsurhpCow/vf161/FU+2mjckH6uTVfR8Ge/oQd/DfLg31VAdhgFAXR0AxctqbnIH
o39XLcDZN36fWWxbAoTEZugBQV54jM/SY1wIYme8DiPVPnV9CKv2spYbOW3kTWXU8mxx6tOoHHbJ
Ph9ZKrPEegHjFnh70cyBeeBRWWlzJc9C0OD3H7oOrs+Kw+g6NyNeyyVHBTzlkzLs4j5t1PzSNml3
EVR2+JAvI7YA3CzelkLUBoo0JOcELaTPORQZmBmze86RNSO7MZcevgqq97HmQ+aLi41/sbrqgOkQ
t6bbIgTwwt5DatYsr0s1zYfA6cJDUVj218mz4XrHqizrDRAaTVfYgvmyD3OzT69kUfO7wqFo9l7t
WQQDO0wPsmwzqtonBTCR3V0MaRdU7iQje9VKLr0ZX5ZemSGgTKbgIPpQ7FWR2gSxoLQEKGTUG8mY
sMD8kZXBQQqzu+8RaAJQHS5K13ym6zTD8R3bdZo+0BHcMau/LBOArVGHqH0PADRmwovqB9U/Nop3
cSg+AXVNs7m+6VbtaLeqSKd5xnu5KksHSLIb5pbJrlx1p4vv9TsyjpczPGrIUiXKkGhatapoSjgk
ljN2HNApvKirqtVZ9a2VVWVjRPyi3Fer/tWq+xV5vapih1Uf2zZ2dzmsmlkdAA6uVh0ts3VrB2EX
a535LrRN3kW3waq/LcI2G7bTqsodV31uvCp1Z5XnX6q+PqmZr35Z9bzVu7QXEDwy3/ld8mu+q3/f
hcBGvoqCAVq392AkkApPo0h3QzoiIAYUsTzi+jNJwkVfPHJIIE24qZ8wM84Hq/VJkMFBWfdwhBsT
czY6QSh7RQ/NN61gCw4VYuaJhUJA8pnM7biqnaeY2Umql+455PPbJ+YqOj9BTva7rbckcHKwi3H+
JRqGyQCV+KaksuHztwOG/pT83sivGhWpgo4muZLmwikbxYEFdfV87HMJKhG6xcbMLQ9WltcAqQ9H
TbxDUpFSWRK5B/5IZbN1qjkLXNVEYD/gtWHxR1y8rAAlepx+VfRADINFMbJBzeMjd6A+ZDG3vJFV
qfOG+PV9ZWllH38NdSnPCtBkWwvBi/nbW9QQyn2vF9YoQgyCrWeYLKuEhdO5BR6A5a72qoNOWJ5J
lqTL2yeTdSfc9UJoKPQWpxl/STFCP5zMiXl1OhlhdQXibr7qFF6MbV0v/a4bEBYrtKvn/5RL/11P
VHj0gP5vzeRaLr1SOXwoltYf+lYsiV9oHliQ2DGm4FX4vljCo8CghEkMtodVGkl/798tUZPGnoua
hSo+AEj/75aoSZRaSN0lgJT/Vn39jYEJBdmPHa93Fw/GKNo7NC0/NtjESASEaSZsPwFwBkaKiXtt
q6m5Woop+LvNPK4VMCbgXjCU/RPXkKLJoLgQ1cm3J3G1jLO44jwWPs3cgQswA+Huu6/i5rc24feu
jY9+IOLQiZS0EKsiSKUo/VAHshda6ElMrlcSur2ZzIaDXM5byGiDUVDVxzhZbR2Ih8kjduvnF/9Y
hHJxqlCP8xHfXgBG8scitDXMjmqMY/JC6u3nsig7MHtiBBgtFn2n4yV8Iv34rz7yn/qlXJW7xbCO
oT+d6A8d4b5DtTcFPgCGUugbyfnz81iVRLKHmYLYZc5/+4L07U2Ty/H00ur62APOTUM3OF1CTpFx
fe4zOEZa0DM5C2zjVzsevdef39b1tPLjA+u7761gpgXcXFS+P97XuROoFGI9Hodat6Sfe3FnsVej
XkKP7pCsNg+ZuAqKyjn5sxR3kBGqp6ppfPwKnlwI2fY7/66fLWvYqNFFmg4gglAfHeqX2Qr+4ilw
/f/w9yIv5d2nscypaR2Uft9SrnBRkoHdDxiH0OhCHrbc+LxLCrPdJ/UKl2gTMZ2xI88F9ojeJaah
SuY74m3U0TKBcZxlXWCfcHu6b4ndKW8DrZhnqYut+rxcAnGls5TU5tG0inIHJERclZbJfWiluwi8
rR2YG0Nl1gZJ3BLsG1eLKwhahtoNOH/PG2PWd6JnABpndBI2ixpr918BO/y89dSix10gWys/Vyj3
bzxWCW+bkfoMlckcjWdi1UIypBU77gk2YgsQ0+9mMk1JF06F+MJTqvFMC6R/Gid3ODq3upqni8pM
C44vLq6FkWOmRXHGQqDQU2EmHjt9Y8BSuAllqwKCt1ryv3IL7I4y7ZM3yp5u+jhC1y/t8cYEAlpG
IcjuLAKTEOKWUu5boEw4d6oQFv2juHm1U7h3BjCUB7cnTCZbMveNfFiLNtYc6lev7mEEIVBHwotR
Vd8NjuKTUnfTpoc8SPuzyuInK5cwUgekc2/vfD1CFLhvCpI2/LD5bgna8GlqF/fNY9R0RwRGuGvt
ybX30HX6gDGpgVmjG2N999uzmjK9GaKUBs9wmUndfS7y1QHiuHxYax6b7tBNY7FEhpplykg4zsqT
bI0Wx4hHy2zY9Zisn9OR6XbQsJ5ukYH60E9xZnqbsfKct/qdb500vPzokS/CWYVPDR0qepVVxpPB
MdCIHDq85woqIkTLdfbNEQeE/AjkO4t4u5tXjeIEKnTN4ZARgeJLClNiBgZ09A36z/WzTmRboz0k
2P79/ju6d1GPB84ulb6/pb2XdlFbhebV+7/TxzGA2tnMWTeW9GjwWW9Tvx+3UxKG+6HteIDRclMp
9RKAWtflcXwOioRs87Gbhq1sdRDe2WAoESn3gY3vrOewmV/1tMgbdwPu1NL36OxN1HMx2sFxX6AZ
3sS2saqai0yYp0n0PjnnSWlUoNK6PjMOMyGhRBskxkwKUVO5EF1rOp6bKsWecmEt4Qzmwpo+j7PR
Al9HQpzdTDim/5e9M9uuE8nS8BNRCwgg4LLPpCNZkyVZafuGJVs2QTDPw9P3F1JWl3VcLXfd90Vl
LaeVAoJgxx7+YfqrY/lpB5fAnToyXsjUcOA3VjiC+EPAFgTf6LPO3UMtYrWf0wXbhBJfEazEto2h
GzBw8gDeQNPxQ9PqHacjDf2ZznU1PwToomxVzXApQNL62vOzYNtJ5XzubLfZ0asONgh/ODdgJvu7
STX01HtaHV97L4NVoERHSYL47/xhRLD+CCkxIcO1getv7Gq9DtsheW46wia1lrwocau6ru0yghWF
Txt+Z8gBbti7eCWveAaflTiwPUfMJqZdZw1JumNzR0gZ9XO5i7yxozqSMn4UZdeXtCO8T71KkGRs
m6fSkRr0LZyoYzPBRuIH8f/YtPbIlloyv3tWDn/YEJfnO4459rIbw8xCdBQjwGlFkB8yef3FpxR8
LBZFGxtpqsIALsf5jpIzfjSaV9e159Rfli5DS3TMpqe5CpNHjYPghwIdfpSMbP2Xblc+LGpfcR7b
XXqWSiHOwzqykdLEeGnHMVoxSiv2sOKh4fEYycERcDLRGFgBbq5d7XwtWstaz1flDeG5KFpEE7ZO
TatctE4L7N8V4tuajH6wb0tqAliMl7hDJrfoSiioBtGDVKp5zPv2aSlmE/1T55HWNIwyNH+u6V4T
5/0afltU1e7XwUK3eJsroyAUTfKegUcmd+k4neNqb407MTXOlu9Sgk+r2vAQUWXezIOLDcWKFECh
wnpXzR0qBWMBRNhbKNtQHMAxldldXF4z5/K+5Y7g52tOrPaTrzDt+haFU9qiHVvH1WENK8ovN8kG
FA26zLoENTawdAVCoCsF6udFhtUx9UpUKZSwd5pHOkMCk5oMt7DuSzWH5CJ1j3WFmBDlyJyR19pE
UbtP884jWHh50l7T0lkAK+rw2poXjoWCOevOyoPu2c7xN/Bj4LAU/iubhkpwvuvw/tolM9aWG7Zy
SeNBVc61QCgl3TQvktg64veMKEKeBT3uId3Eq9nmyIUmsDZROwAmvUzo1oPjo+8HV2IzC7ymg7xO
C9oYGfG+HdvjokbiIDbVHVqMYDlhVkIg0mHFlTWHCTa1KCnc1oLLB/5EB18unONVy4VFvHpPK1X3
gFkGYVIyIGkh6SZm6+OJoW4xR0UVcqgn7xIRZDqMuY8PWosY7nMpEEemq9KyI9y18fED5XzsUp84
XVASt7sF9wEEPXtfkjEA9AzOXm/LKX3UlBqlySRiy0h8y5Zo3+Rte2QQOd/2mFM9FEDe9w7KxMsF
rRkw0nANCm++coIETVi7jaovk0tL6cb1R+46LWqedRpXLllSP8s7r6lzxFCwGPcY/OUqMa2QKbRH
KfHt8IKLIevgOqDOt9zHVuV/CZRDYF1aS18ipjLTq4MY03FkOMnDJBGmIG7mwaW3irAjLkrnPq8s
+6IelPWzb5voTA0TzGDumSwntWT06M4T2yLMW07yJuqdB9EaL/qErgaGPdID95XMqVlRQGIrRn3g
wbdDHaKHxfi0L+9j80axreM1DQU7Lu94jZbTUDX07mq3NgPt2koZzYCMfXQsGKaYFyyklveBSK3h
fnxlgKavfFDmSxHs0KyOVkOWTJolPSxZasEi1SHZcnI2G34puJf5Dn0uf5++0E/jvEh3WEdArDDs
VEwtyUGkC9c5e2Gv4uWzTQ2jlf8xRzUs11yvNTNnmK+widV5ZtiwsxWlF1bPbHw0XFnPsGaZkaIH
aJi0+TC9jJgChGbh2tqQbr2li7cNiNYkJKSLNsEmyE6cXWvYuu0Mb7cyDN7EcHkxl4LWSxqCLDkd
lo2TkZH0hvlrpR58GcMGjl6IwX0zVju3AjVKVPhZtni958tNZMjE7GsSgwGCcdTX9g2NsnE3wj4O
cP85MqJq9uTG8f1sSMra0JXpPE37GTs1z4bKjCZc+ZG3zblsiM6cfAUzZEN+tgS8HfjQSZRfDRlG
PoKlurENYbpGNZ2JIyTqakQhcitgVlOoNWe5IVsH462Ae03mh+OfoWNDb4H5+tqnLFwambSD5eTF
4dHS6w9IhdCJcd9KsgNgoEnBlzfSwmQEI7ANTuAO18HRRBBlxtWcV0TDHgDx0LjIBwkUDa+6LGeT
FopokwYtO3IdjQ1hPEMkuV2ySdOMJe3evV9GmarjLa6GRoQUPo0FmpC/4WqQstEYwoj6WPsvST98
QgRvTOL7/nV+q35AiOLETC+Dst+jcHtb/USx6gdd9QhTlgHBeEC646HpWtSmvdmpPgSeKV1ewuH7
1/2t9Oe6ZqAUBFSmHpXi2+tSkudwdeb6OOs8eOqtoj1ip4I9+YTJHGrFRbncBYEyipyjyXLfv/pv
uCyubkZZMGUDboJ51puab+k03RMnqI4T6nfuBjkc9yE0URflIqJ9n8DqQ2ChpSwxmTdWegT3l1v4
/wHnHwacwGFp8/zvDbv/yp+67OnXdt3rf/FPXLMb/SNCVB2ypxTmBbKxXkebKCP9A4IO5hwucyqg
xf9q1klGm7gdgnT2wlf52/9p1vn8lZmNIMQkpGcDlP5P0M0nBGdzO47r+B5NSXDVdnj6OYVM8wti
jPdDIfqmf+YFlrL2bppcq+l3fa/d5VEb3N+hWwReupBXff/7HOd1eelUftW4h9oCfrPJmpCxE9LN
aHCgmJgzDfvU2rCl8WP28MIJNmmMq7CFNd7YYMUkcqiHYpcyeHJvSO5r2aLcVVsTviMmi8k1iDKU
QEEygHlcB5SJzgT2Vo2/wWXbj9ptPhk0zaEcdVcjCdQpfCP+8NU5pp/3r6BmGlARlFxggg7MLOGe
rk7VBU7Vd6v/o6ZqphotEqnAr7RMsbOrKPEjLjk7aVn8JHCnywNjHzLPrauGludBTzb5k5moYfq8
vSUpjY0LLiOvvc+TSCC1Oxd0AZNnh6IHkreXJmbaR4GLd5OF+BggZjzpHKPDW4fwYfSM+y2GcXWV
PZGsL6gRywHc3kVu0z9V+zVOYLus+cyr2PeIZa+Pqg1ia96TDjfB9YrJAD9WRF7nNwCkugF19F8+
mNvf26pvzw6Pub7Zg0BYiWwwi04BrvCU59TK8vKHPTGauffL1KrumEVV6+37F3obRs2FaEub6O2j
5xxyvZMwmhdNtAZz/AwRxXXEvs7jDOKna/OFz0Jq72bqKl+ozQLk0eq3tZPI8Q6J4VL/fP9O3nbJ
X+4EEJk5xqg5URw6OU7A2Sx2NOvgeezCNrj2GXT3jLoKS0hxkTAkRBPyP7siMgYI5bBraJgT/0+h
yn6jU7e0gvopUqEYlmO8hHp6dFbZo9cRxIxD1z9c8XS1MbtFfskFbsswwgWo/Xa126YD4sNqPsEz
GPjt/Zx26y2mEMF4l7hRwowpjgLAaqS8/PlHTt+9vZl7Vfjn7z/76QYjwPrkCyYAS0hypyasU9nP
dLQS8VXZvbN8WLB1W76HJdhu9YdnPn2vKMKBAucfjAjYbKcHNZraTSgc7XwdYFhkV0gDm/eaIs3t
HQGxNRgbvv9ob/MhAgouvYhbcR4wv4Hrd7KRsHheK2RT2q8tTV6+05aqkE/cGdTCe43bJkf5SaXJ
oqKtzHyVLH+Yibz0m38JktJFGN19ceiVzGF+w4wvXqJyp8abrVH2guYw237Fax1t5Eifralq19ux
VS3xCVl3zUtfFztZxjPL71e+wQIEHGYeiGqYxSm0j5AfApvUQsG2gptTISqICx64gi5D6rXbhaK3
QkprJ+sh1MiJmSYNiGWoqAtUTCKvwC5z3OpdL4dk+e5M7Qx4bMyKUoO1zVD7PE85hcIVWJk1cpkO
wSMmu1brypgpftrkvLOgTr3xQXYCe0o6+m3NbTElJ0NEOTy3RohnGYWzPuiwt9uSa9JCAq2gC0NK
s7sEBAt1OXoC44U7zvSjPqgyU9mrTNwbYbFfR1K/bTjGAPAiDKMBybLftvaAY4qy7HX5UqHXSFKa
1H08IU+8MrkxcOXenAjvb7m3qTBbTnoiAhLFviNt+I0HCheROrcLpy9RAm9D7Ic0Qm4EUoGbWdd2
Z3MHRiBvaOrD7MSCF4Hvlrmb92/j9KO2ET5kEOoTZfjWICy8DS+Wg2ME7qXiez4AL10QNAFwlW3Y
DWhF/+Fa5lT9dY/b5FqMW9ECJJUT5HNvr+WmiF7Wqe8+zw5sau+HC0dJqfMYV1F9wdTFnBk5qAI2
5H/6kByKSDpRUhFDf4vaAiezFnHy7vtsRyaGsvjheIcGW8oWff9SzulWsgUTYMgKgQ8Ik9znZEF1
BQZ9Gt3iuaOFV8gj05vyU06Lq8HrRCZxUt/M0RrbxWWVtmVg7yGlZ+uj7hDHEQw1yPDYcRrMzUet
OYzoEyOknV/ibtMi4w0SzWODvn/Tv70YUHl47cmQtwPM7zRDc/CXQsfFLr+XS99yF9h4ZfrnCLfU
/1xVBYi3XVyM1R83n/P77nv5Aoi4nKZw607ysBgT2Llufesbocpx6ftKuLXdlnmlau2tI3K3y4+c
+5l8WlROUbZr2rYlQBTW7I4PabFOBA0Vzmv/LSkdHaF/EWDSS9PCQ2TjD6sUnr5bbpAxp/lMIqOF
ePpu/YSWGC5z1TcVpi4hTAMyWwEjzSa6/R2Qo67ugmtLxClfU0dHhuy2DBZzqkSZRyRlAxb6Z/Aa
BNOY/hfDNser9M/XjNKLa9Ilfx6S4HPH2IVgOhYyY6eC2+l4O2WLkGG/K4WDPiH+UbHJOa0OBwOI
Acuchx9jVffzl3Xhu8e1YV5j1sKlg8aRZuOmS7h1PTp+04bOTUpfFEmg4kcwQXN0NqKPyS/4/CP/
M044bE08WzX36CDDWg4oCgHjy7oK7bo94iL5+rj2Qo4PqNyTkXSafzNtVKnNeYJlTsU7c9U8cWnM
dFMOCI1+CR96HPI7YG5C7FDJYcGku/Q33aRdfjKAb8mPpIHsiuDMH2fVf+wnWXD6Lc2sySm7lpbw
stdJxKWtFDcjtaHNb64Gf7EOrgXyws2XJkz98Rh7Y4PqEu1vfBPQsCg/KAw+hgtMl2b20oyyNUuH
jTlZTUhbzpw8ryG/CWOXr60OG5PfVR7g0Oz49wP4ulc8ailtc0radoz4NWydku3XzYkJYnkhcTvc
Nx2+O8U+lTWs6m1XZ5ph3OsiNHXDwBcvWj9VW7ZchVuGUKvPGgwCD8T2OHMw6YtFVDxT8rqqHhBG
Vs5HkIQfmCYsCy7KvB04WnH2MFfEoIwydKkBUqhNvciGxyPQm+1SRT1puMiqkk2jEWop7rB/hg5+
0CRibJfa1y7f1FhiaUH3Hodm3pmYAZ79BF+MNNChT3qMSC4sj3HZ96aYR9awmuGK5EBJ0aSN70MM
kliTVQ7YlqEGU470cpK1NMWoduC+aDQOKX95CB0xprxqgCSUCcKURkmPrupIFNgztxl5GDyhzf5t
GcTxpwRRGnKBqCPl0LsKyRk+hUGD1eGATJgcUlgC2+OWFp6efzkNtNj1zosUWIltgBjh8n0JIa3i
pbiifXYcA7B8KdjZFDl6ptpIUKbXHfw6/3M6ePxhG4lFclvai8waNyMp0M8B0CDLuYbS7LmcmtY7
avArrA+0JrNFTa9gfKjDkn828Cv4gKXuiQ3UwiZl86aU73xpFyBsm1VlVJYM6lvzSXuR+aXYbjm8
Cb+jEEbFu3YEmVSa4WuJWqisu+VIe7DTxdWYA+sR+6Y1HbwtYhGD2dUiTdueUXm0Ov5xDnN/blFS
fIiUn2IgihSpNJFJ5Qp79MC2DtBjkloc+mxJPHvH3maIkDDZXW/9BWMA0rAOJqC3j4oJ+j+JwlQF
TFP8EfILFUHe2BRAWqQ3laOQOEIaEVAp0SodkQQ6uHzLkIzTzs7TZQOFua86UIFdZ00fMpQwuMfY
6ng3jYeLu/9Udo5JYXEjBCJ+HxVN7JUYi1bRHEJxRkMx3xOICTf7XiR6abZJPVRRtBlI7zH0iF0G
Shi0awRPkw2EbDz6vq+Tb5HXEmwXnjlCvILEGln9WankEuWuwZFAkJD9ZvOk2oQU2U80gw8Z8HH+
ZA+M6YJtLNKGPLRaq5W/a9xxaIFN+YJQSb7OKu3QMHOAXMw27sfNdWfImGS4ZTPwlkqc6zkLqqVA
7xN8hG2i4MDis3PttI778WD39cRP0pMBcLrpW0QePoSZPRbzxwgncTYSk82EKFV7c8D69coiOoys
It+C4/YdG2psWoHjHG+/AUeMrBQ7Pcw7ZnMf1GyhxbX1nHzm/gmXHEcj4xJO+SL2a7680MvNIYsY
RMN2nHEwrywO5XYhPiyhsrwbdO5aeGaEKGbGddMDHNmHeMXCgypck2LZ1pQt34sQ2yfM1l4aK0R9
szhT1YgqOstQ0WuiPZp/k7DOB72uLdOYUCSQZqYy3nv2EDf3cTPz8CjU5kT7cZkkdywRj2aVqkJJ
Pmzgw/QHjmEK3z7b/L2ti3Qyf7d4lWDjrilU22ATVJYJ9x00rtWMiWzWWMg2aqcNmWhi831aScqX
64XIqwOLZWZbX7spYXeHsj0Dv41cnSX4ikRK3t7bxZw/RNRIOGe2jLQa9ORqbNaDahzq79D1G+tD
C4rBu4q5UwhsJTpiX1Ni7nrIJPaTz57O1/auqIKifZoAoU43OAXk4PrR/AMBJHwkvCAdlJFfbxtq
3244TJMfjtdtg5hBBaYfhbVLkXOs7uOwHzER4B3hesA8t1lx7SzH1puZrmWjSenXdlpo8DP6dFEU
gcLbf8F/ZfDug7yn/kQSyctmaxNhVcgUiVm2cmL2aZz0573iJKNyo3++rrsoZdTeHmJ3RZVh5uPA
lLDH19GGhnQY8dkSO58EbX1ItKsqDr6glxcdulThRgCmd7aLQ4TDRy/puwgnB1fqLcpwbrtN4Mge
JdJdu6ayJzy8otK2z5zJUS7cvxn/xE0v8zXdqlj41m2No633aejwlqzO7FriL7GPKnueHxByET0E
vL607jzL69bHvmRXb5hQB+2nVWIBXG3yPpBtfRaiQLbOG2aidbBDMiE3MnE9WmrI6IWA5qOsEq7a
SjySmvCbU+iwfFaIURhps6Bfmh+R9gXI5wELFLlxEarp7bM+Lhs/3A2Z7efBWYzvZXAdOdLKsrMx
ALyTqx8KGgDQeUgLGay+neP3ywp5S/TCSq5bl4fRt39n3yh9xYGDu1eBHtlmqlJzoNaFKGr/07T4
de3t6nhq45F8CtGG7LiM0icbi+2JD6aFxMj+Ly38aKCFink0x0pEIOHjbuDcctZygPM54OJsIhwQ
fZNhpuBtnPigl3xKgBcIVCLDDxBILFJSXzUQVq58VWhOmb4EBb+eLVLyOw+DX5nsD1KsqRykdgwG
bEFlI4/OhqZIg89+2cEdPnNqFKNhcFo9zdN6aGivHfyuI7MPM5ps7pnn+mTBTOFNFh0tU00s09DZ
CXootZkSXRSdb++xWg5WgeYQYLv2WLq0MK1zPA5NS4G8JKSB7vtFawJikbuc0RNYTVKTaYl6Fqgu
pTk5w2aisbHFK15y7UGuslrvR5pR/F0VRzO/zMZpmm+p8yvTioE0buJkBhmbH0FqPOKO6CV0TvsU
tZHJV6MYoNij2w9t8G2acHU+BK6WJWRLPXIsoi1kcqmyliZlURE2VtiqVmXQOz/Rd0agbTcBTzUC
ZE5JIxT5pRjZuk1ktz7LTwxfTIr00r8OEAHhlPr7BAMzxzrCVjUt2ADIPHfviNhiIevE01F1tmCf
ybBiwB5nIsxocwdDZym2zz9XYm34hIA+CNMNk6XiN1YFA2VvlznlghwlCZHZiik6stQsxRz7n/PW
oZn++ho5MB0HOzJ76B/CJp55YqFLh3c0dCMgsesS6RHsTNdJ2zFW5Zn0NczHOkiK6RyJhWB8QMHE
ZLHOWptuetsyuFXnwKBMUmH3YESMNOViCvkwaNgsBQMIBzvpyW5lv8MQhSwlcWPTwBkrqI/+0cYV
aAxv1165VXoZxBJLguOyeuY7EKK1edQxI8mEs+mZTwR2jungl7rhB+IRcviTdqArf04b56VnFQ9p
455hyZeTZ4N3MaerGvEQt7ZDNZneGJqNZIFYoJt8s0cwE3uvXJt2mc0K6J/xauTrkXFczE+/tvum
PJQclw4Sg5xhSkmTGmbBYDq+jqjN3b5+Hlnv816ADlS8VNypRV9cilmMydcRIS7kYeGxZZKvGoNd
tmm6kBPog9d6Zu/mJV7iV8XkJGO/S/IOmtQFv6AQJLVTBS5iC4ap4Frl2vIIdj2mpllBn1zvUBc3
TWgIae3T2A4pLnFdNtQ9wQVdM3HpAeXLcEdEflD/LJBmZWV17VOx2c5sXkjnRaSXFJ68537x1+WD
mFzqJzhu2Hudza5osqdROQBVtvFr5gOmaCTX6KoQ8MtZOkcZicHfFXG4lhGJwYwcK9VXmTSCPyXU
LO1+sSxr/i5GLLhubQto/VaoWlGOjKpNcDoNg1oMD8GaA9naWhMCkLeWikzRDUfAZGHt7JgiX0at
SeQTiHvjQ9zFCW+tL5hQVbs5tNYIOB3AZnKUyK/WR1bdRNzVaSj3zhtZlxNoy7FgOwU+l2dWEa8m
VNbEZDxbpE/ffl/Kma0Pn9hRlCpZSB71+umVIwQrEDJWEZXFxiCLUFHvR8Qp2BjlZPpHViwWPnQh
7XAqb2zclEtM1JLVVNx+ZGHatEXl13ziVMtJfRXgdkTyukw6OYtVOQ8fg1mu3Xk4zE5+DDuXmoKD
zfLID8TcY3t+CPKs4tdEXt8SqzSmkLxJF51h4sz0WjXOWZLxlTZ6dAhSJPwD7WE6V26+j5LRVIGv
hUUer+amK1zzlgTudLCAuehD4yzmjaHpclMk2ez+SZU4pu1TGvLc+lDOnIR75Ijivsedr/QyFCpp
jvCDODAg6umCiG02Pa/RUvg3dWlabgA6dCujTiXK7ElAtuYXLq+RI5o7k+hCR/hzn/ff9IxCeoIR
Mj6o/aFA+LbpGQJynPAimL7NMQaeoEZQdFb+zvIWFEo23dDyvH/oQZ521WhTAXTwUWnxDMPltM+6
1GUZ2n3Qf/ODyYyjX7dGHlqms/t+T+z3S0knJMcVZgLOrP1kOuWqpIYwIqpvqReb+FQF0AdJCgnW
xK73r/XSDfy1f+zQOpY4k5vWOdIFp23Kzna6fMoz8W0WBWrhHwZVwOLZ+gwr+AwV3ArOwjVABvxp
KD2/o4ky5k2Yb+vepe6mC2FGtRElr4k9r5H572Fu2SamREB3uONMkEEz8af3b/+3pWLAY5PYOsig
OYhPmr//RcQGB8oC+pj0n4CTztwHB5QpCzlcKaHev9TpnkNMCW88x0bxkn+EL+PvXy5VBk05MaBR
XzKosMVFWiCD8slFxK+9dLv++v2LnT6XIJYhEBVCNglp7/vu2+cKQKOlqu66r2NT6/XR19IESq1r
E4jev5R7Mqfjt4dwd0LYVzSqEZQ7+ZgSqJR5Xo7uJzDMYEtjqv0+OWBgnpIYpnpiMYGVrwX/J6lv
OO1mHwIDuY3fhpuaLggVCxmCmd/XuBgStvGKMOdamnCgK8lk77uqtDJV4GyZrDnsA7Tr4GEFpquS
FTQTH0YLyGcJ+9Ln1WHiYBqrzliYISznJ4rM5xbCMUt+KCs78a7eX4ST9WYNYOULXKto2IvfBww+
Jie4igzzJ8CQZiODWDTfNa7oJJrvX0qcDKnMOxUgUwFcBCFtsFMaEXZ0tCAcL34IverlWoNPpyFD
841HHZjfkt+/zt5zQDqsAp7Ipqnw95/acTAJNZA9Ftf3pCn/SZ1qArtb4PY+nVuZHqz1smP+Bjs7
rRHwPVsgr1OLZGVMNom9uDnF/+6T01w1PVcr1y75xxraK3+Hfr554auvuYr1MkySr5n86NAw6HeW
r8ybhACR8B/LkWku7ulwb0wi8dpxZszG3gVjanLNGAdDfuHiFBMVw/tLGr59fWi/egy+bBfAEthD
FBFOtnDDE4yhXcff81HIz7otfffgMk04BhlWdbTEVH9IvDn6sIToJu1qD9vJws3yRwxPwD+XIVz3
qEsEqjhL2GEw3TefYtK97jafEQjZqnB0j2mkPyIvZH8fEVWpN0EL0nJL6zO4GX34YNh/dVeMmRUa
r4VCssaCxvrXythlvEDzFfPBOo9sb0eRnT1aq4VAc5+D4N92UXvrMWrODl5uiSu5tChU11jGM0LK
HxUjrws45zTVtAGTMxme6Hj3Tv6VIaOPvWhiwIaQwpwdTGX54HI2PtWAwn3DxFZk/AbB7eqyBGss
hsdUCAUOyrbQq7coc79kQwQZx6rb+8DrOrAO8XDU86APdNWWelvSXp238xSl1mbwivEiL6t9P0Uj
9Y3S+q8BpiVNphg1+n5qq4dVD1SQnmMpimPL29qB/dHrF/ubu/TdVwcBmU9q8GECzUHxIZMdlP50
SV9JvP/H2TMbgikMwQyuJyMwhDhONkRFtSQbPymfeV9wqyBWZPsgr3o0G1o7+PSH7Ucw/tcR+nox
CVDOzO6N6N5JsAbrDl6jjcrnwJYFGKHZfnBK2hGbosiuRk8MpEtQzT/SUZfZH0AWv+38l8cEq0OH
kyB+enwPfhdVYKWL56YsyfMEgu3zoRAOwLf3H/LlN508peGXAuZA8tn4zb89kmYXmtHIaPnZmfAe
B1TAcbGpyA/S3axyeVe6RXyHE4BVIwHqR/VOjPj+naGSGezmvAf2BVgvuGmRcL8orUZ+4rztAD8M
ef9YFKSZbl8W9cbtHe8j3j3lzwJPqcuSbsbH0TXeQJq0Drk/1LG28AhuRBGxjxFyCih2MlrXiPhQ
h7bR8qyrpKfzNuABmfj2kz33Yrvy/v4AcDgB4fHiTRoAtoF1EZzRpykBKlLdjLvA+ow4OYuvUqHO
0MnLj/M6w/+J8i/CimZ4iQk9wgaoNXYSC4pc778Z36z8mzcjDVjTjE+RgeEYPxn4OlmMAwX9ledk
oM9G9dlmmzn0ZbTraCr2u9Er5iPSJDi2pFZd0BytimNFmXc11gFyU7lMrBu8jryjWBfqTGy+vhb4
F/nbNrOu0qWUl4tYzkoMxx9oGeQ3lcVL2wT0kZft2s90KXUFoF7WkbwDCzJWh8lLfy6BTpFsrlPc
U+kQpElV3xSoVeCEHXfDtyVXwyfbd7OPVhlyQASzMx2E26MbIdoUYkQeKYzkGpsHUDMqgyDy6ZhJ
3aCTIDkT7z3fCi9TvD+NNlUZG+tQHJfeX9y3U3xeMWvrkYzjbAtETbrm+/sl60OQkW60LePnBrD/
tdUI/VinYkHTtSmRdJ4ACP3hio4RXjx5neQGbsT43tC+TtnU2PLlWOvW+gfmAt4FVSb62/GwWB+o
6zHRtfmWdsJP2uda2Pljmsz9ZZpG9kdrjMThD0//+9Yi1SR8uqgLgcQ9BQMi4OB3YVKWP+C1SIyK
4yr+WuGKOyKvsvibxnYzCoLCcIKg86plp1XgHxVw2B1lRRRtmQ8UatdWgfyc9vloOiV0nEqrU1dZ
kHbHRoj5OhgwskxQ00UkSMI53HSL477o/BYQl52wguKw+vWZxbIcdNZbVyiYGSHgSVqXQaeW22WG
D73TflofkonTe1s5aXZZMBUhoxQFGu15k5fGzlYz8mBG8Ijnw7InF+nue3cuz1WRG2luyXSZnUh3
dRtQJN+KKMVOWwJAmRkA0IbtA6Qttx2jwqupRpFmU6V1AK42dCvnnFnu1J4hLej+hXxk+hmT+f6n
hyMQldGo4z/Vib/HH+lRJ4C4Bl/C+zkNycJlcIBtSvYDDoAtNxH+Pt8Yii402XllAKXk89oNMebN
1rdlRI8R9OiIXOr7m+TfbdjQQJA5+ozYwemGBVjQFd0q8x9xESzD7uWFBOug8ssUEbmDvY7RAzpV
w2EJVLyvUcT/goXqWLNPVufhDzfzbz7Y0DOtGEIH0KRTxO5aDNNYoZD/I5F2cN8ETnfn5pa1k/RB
PnAuDtcDrkEXNfT583wWeG6XkoPshWOWShUCSC6n8RKKk/gJcr6BX9uk2f0f7vJtDWDCSgA8DAk5
1F4dIxPxNqyMRbwUUeMNP2gSNcknMgu/21J449Ld2eM1YisZLdhuDcJd2PrVT7XaMtussYuOocB7
6dGP8gTnnyn75LbeQEORU+CA3HbOcidabr2G6cjri/5/nsUfeBakkILA+L8TLW6wa/+VZvH3f/A3
zyK0MXU1fnGcE6DIUQ/+J8/CCr1/4AOLorAkcyOt+lUo2oGcwRaOhEEqo7As/odoIcJ/APSz6Q5g
Dsh/DnHjP1BFOQHXUSGS0KFUx/TVNJzoNrzdi/FkJaMqff8c5EONDaFeszuFNOUFeHXoEIvf/RUJ
Zvt1m64HZ5rjC3AX9Zeos+dPfhnWXwCNdH9hJ9X9lUCt2v+ykrev596vKNK3X8rL3bn0XAxMmhAT
vFgz/3IAAy1kVD9F3rlmSPDkK2++xaamvCz92TBecU04i2p73HawCLw/RDaC2JuzmG4fpTqpdQDK
EX1r76WW/+XqWDPkdcAk4jxO4s/gJQSaVYBKr7KII20X0He/BJ1TMoxYAvlh9qL0k6Pb9Ou8luuz
ZIg67up1ATef4zbCnCE/6wEVZXtomcFHok29bOdB+ufxVPSXTi3qg2fXHsIUg1FvKRhkemNX3Ch3
IeuVDtNoO2yaBZU6hAaGYS3QPYUl2oAwC+bNqAP3C1qi6JjCut6sXYhMCSRoJpH5cIc2VXmoFq8c
UbUUYXZIICOrLbw1vRWpZ/9loUCKAoZ8GOa1zbfeCiKDVn1dXjPxTuBgWhOEUpr0R+Zj+Mhaq9jo
tR+WzSqR/sezJ1DbWpWKSDYvn0tt2OoWKtaX/qRjFDaW/i/6tsj4pXY+2RsEVEGV8AKCI2ih5TAp
prpzhNSb5blTh3+R29wBD9IfIa1jQayTxv6SV3awqyjr2l2o5mg/DWSLhxFpG+yM+JSQmwkTRMho
fCPw4an+wRkq+v+9nIbzKCRsIjBV9ndzOoQKNOSEd1lKEnSgUR2H+HX2mXE7DWqsh71kFR9QRrYn
JFlT8pJMRcMGNr3Ha9WWd/RH17U2uRe0m8n3P0u9hHvlB+VtVrbzoUsarNQGTGU2XtsjhZ3YM/M1
rdtD26NyBmbAOlvdEEEChoCHzE4PjFrGHV9qdM6BX9ytCGMAVqkGfbHqUO9Cv5dPaEfUx7Ww132U
1/1xSdtqPfRunzBJgRWFXuqIIsV2bMruDO1Ah6luOF9EYMgehXaHYzipCRtV6asf3mSPN5RUs79J
S1n8IA1GyQHsuNiga808BEHjJt0sI0icDXN9+kN8e/dIHKDdMLz6rYKqDaZ7p0W6rt40YDBGwDwx
ioh6jhHdDus+ey61itMQ1I0+c+1qes6ysXAYCCpcozY1CA/7qmuiNn1CKTqvj1E5eu5N1+Fcvg6r
OMcETo+fjbpKdLkw+HoiKe6HbRwNc8tX0Vj99zIedL5rmTwjE4wsXrpnOlxa+wpV7CvUQspl29my
d/bDaK3pPd31ZWGg38CftuKSavm/2TuP5bixtNu+Ssedo+LAA4M7SQBpmUkySdFNECxKgvc4cE9/
F9hV8ZfUdVt/z7sG5SSKzEwA5zN7r12VbRH5LZVo/Wa4YwvcjiyccgM1oURDMWZiz5Y+5ijoy5sW
iWftN0Kv3ikF9YPazjmX+iSqwwwr4EpkxfowjHn9yKHK23SR9kWTVeMScOjy3dgAhUeyeM0HllXq
GDQQOrtNPBjdc59YqUFy5cBPP0UA/JsKimRSjfUrtBa86YPmdhvXHOrBj0du5IAkaiQmUkzyd5G2
UpzTpDXFxQ1HPJ81oor3tstd08cngEJrfZS7vHJyM1OpBdg0eI5miH+A62jLU97pCuHL2YhVgnS3
UAvzxeckUOd3U8pW1EdnSAT/yJDRGlxHM40jhGV1GYeXMprypAPfaZbvcu4LLh0EHic6BuvSdCo/
MXz4Stki80vSjaEgFGkcLb+dyxg6CTNhhiadmk73BPNqt0ZVcWORQZLftmZOIl9JJrPpO/MwHKbK
hiApBiw5NwWIH7JP+Qm4dovaOJSq6gwXo2mnFAGrGUq/7Fr7TRmAOG54czLXy1FOqsDgrVlsMKQ4
yO0ae3ytiNS7xNYMDhjxY4WgVhiHCB13kOG/+r1T+y/ARa3D4KJP2WGrGO+lleu5r2RGOOyc2GkA
WTtJMRAQ6kJbNNNwq4JbPMf6EDa8M3N5E+dj+6hlcrIIr5bmhwm9Bli9rsbbaiQOVKuUxcuxyt8Y
MHJOYTzENwgn2m7Ts3g5oC6pCW2eWvWkI2o60KAu9oYLCJ4f5wy6R91lyec22LPVprDxUCEcILWw
0khpmXu7pJcf9Zmn32ClLbR9AvPMyDS2U8gDvyv07vnzDP9v4fiLwpHJkEo98/8vHB8q2cf/8N+z
qv/Bp/vHF/5RQLoWblxCRkyiQVh+/MWoi5R/DSCiTGGBgQGEOuWvWD2XAtGlhHHXjoh91h8MYoJG
MO8iDmWkgSMexcd/Uj9+1sJ/GViYgkkFGmTSjohP0zBKrgumvxRJrujAy4Uo83hKDPckTrAwNFrz
UOS4rexadj4toHbVc4s7pKIcUYfZPTiqgxY2q8bHOWMSjKaw8NSmd/YZI3lm12laeqQQQKAnITPI
+uiKkhaodo8Q1VjLE6N8GmV2N2pGDzEzcjwlY2igWmTQh4ggiGtY6eNGBqu+MXLtoS9JJ6przfYW
PSouxjh0jzBjY0xToDtn2eZfhSLRYupfUrQVes2EHiTy/ewSMZRC9N+xwDTQAaSyuCY80o8VasvT
bMMpRfJVIELTF4LV83K6mQEVH4poKoKUCuloMFLb9p3UPZJtFwsFuBCX1lK0aTMac+gP00Rbbk8N
c7AZGc4eKaAIqARDrzYb80a0zp4dwLUWhIHo6NvOqGFPZTgVfjpRkkROzxOKhe2mQV2/7aH/eVww
VeCUKjybiGYSrjpjU731+LCK0wItaWubin0sMMR4jHWAJBk2tigtAow64YMgSBrJfZDly0Njlo0/
zvGTy1zmCzMh68A4aHgtkUNtYk5uX3Cghpe6nTUR5BUYeddbMxnEaShDfXmAtpxlMkhwySkfGb4/
gvAoSZVlK60upUYqyZb2hFkZ1KYEVqJIJHDyyvTGubgR8vtgdBpi1FvOrXFXaB28OHQdO7soGeok
qmHfTgVFnWL3KE7nhJkTW8Ol0wcABIl5Y2c4X1L0MVmgZAuNcT+4BRgbaWQXZU4QkvhKMSHp2KFm
WlpCLdIc7gg1QAV7AQuFPnS269XDVC7l0Q7L3mpf0dCb13apR8Y7LhtuJUUm35N5Nd5TRBa7sqkc
mzm1vQC42lJmC7nsjKVu+6tL/N5sfRkF3f6DMsyWQ3ntpnlBWFZUyEnb4ip3iIRDm1SZYjqPSYl0
cYvroQScnwv1GSrzdD9OzYJoBRX0uu9SgXyQNDX5Ccak0FNkB5MtmQflKc5MOP8cE/QLKM2mc4YP
h2LXbb6aS9RgNyT89FrmaJ6h+phNTRxvHT+FBPEVF5zyyEvJAhe3yzBa0MUUaL6ebOIK9Vtflsc5
VeN9VeZKkCyQ/7zRkTOFTWyT56C003OW5G62ASGi48Q0ND+Piui2AelyazWJE/RDXXswcsoRn3gt
zovoVkJ/I4KJwNI9A+j6zgIv+eRODTNsu1HhOiE37/INsxXY1WkaHmLHCmFa2Qp+ka5nWBL1k+kD
CO/RTaulzUe+ZAXkIr2f2SuvqQ2i669ysMs7DtRoZ3Nyx+pg3rrpED1ipJhOdU5ow6ZRouX1vwfi
/4oxa2P++HcH4jWuvn77x6HL38uvP0xU/vmF/8OZResB+oChCVbPz3ytP6H8IGiBKCLU+BNA+ydl
ljw+zHCrvZwxNq3jX85D9TfVYBa3jmb43//BLOWfYon/Gd6v8iDk9GLdj2FmwZup/XgWNqCE2sJ1
K9KeO2Syc4zPIsOoiMfGxa6kmS9jMQxn1q2ERsj6JY9M5SBGuoNKsrsp8Kz4dWcUcPeL8i6X4gn+
UpSwO0bWUhlwahep6IdWZRpvzAoOI0bfG6ezLzWi0Y02qXcpbKh3Vy/O1pifdWXchT1jnb41XYYX
dOT5gGYcktF3KWRyKXgfvVVFtz6EGywG6Ewmk16X9M1T5Yo7JqjsxdsRRANGKsj4wWzM65Mu+d7l
aeYXAAMCu3Iutj7tsN/USGHL725WnkHpX8PJjIHby62hZWfAGndGOp9ExO9qU2Uzxcn7XPcVz5/l
w+zhxg3qR2VbL83cbas8zL22iPVnAO77pHWszSh4orFqWlgtOxe111+yIX+3xUJbHY1X0Wbn9R3o
C7CXxG98T2uUuR3x7ls9n1ddM9IOCSmDPcDwGOnj1SknC4+YFR3Q3X3AKHd3arzKT+bTqh8/LDno
TmVE9USuI9V8coSgoaF+g1MYz9exNl5iPTvS9ry3TQpj27wAg2vxRRgoSXlB6yKs6uc7Vvv2dtb7
LXHUtAHGJxkDpTj9ywaZH5ELFW+UFmM0gPjWbyi04iDJ3H6Vilanvk4Iz0FzsYEi9C5VxMViXjjH
kJN66/eCtgElCyHm2Im7Xht3MiY50YkKD2HmCR8KfJMs/q6jGwxMNTln2XTS+HD2TuWi4kh4hZUx
Py0hejMk/DnhVbriZx3faEiYPMRA32+QRx+rGfOi0WCoMqfHQpj+NJcjlicE62GVvJfQDIJcmz6c
ajkNWoQHLG4TglfZ/0zid07xW5dQJ88a1e2s9fvFlO2+mZAkN6wIkxrZe6vvo4LPSBGozCj3EMXI
5WRVM/KucZWs66oOH5QrAYdqv2m0Qt/UnXgqI/XD1UfA6assu4/yo4oqtmnlozHlSGXRB5PtjrGt
mB71UI2JhOpR1dCnoW9D0qhCbvU+33eE7xea25eqKdOtxd6vZk657dev43Vu4snmUtStl8Ru5z3Q
jmWjqIQraEr9loYKNIOUTVirhMO9bnHZ5VMUenNjmB7K+GHf2PNwbCpzOGDEdA7ToJCUAxI3aJa6
uC2Vet5CjB2OmF06T1Ny/aNXu7d5aK0b1cnqNQGsShrDb8GooBcm5sC38bu+h3ZFglBUa0zRUqMp
nxD7PBUTFDCfyAs32RRM1sBGXowye8PINHgwIxF8Wixx9cSv+7kNGmOKwaCBmiL5cmqjo/OpmbCb
S67Ed2VFSUkm+FOFxR3xqWkGgzTfody2H2UJZLhU0jjIrWbj2MRj1ItrbYukkDhoq/BO7U1EviWX
/5JqHxXBfZuuYeMfD5jcJg0Vu01BwU+xsji5DJtQJf6XgTUMNFsiXOaimzP7xVasi9QaPJBD+10Z
25Nh/Qpd8OMSaX2KoysFEc7m14Id9rOFOiFPGDhqVu2NgWJRx7FFLNZ0SczmvITqr0SMnDx/7Z8+
vxvkE+QqhqBh/JlLDvNOYma2ySPgVvcJnDpq+boQ13+pLP15mM7rWgfaNt+M1RjQsB9Pp9G2Jz0l
iGCv9dk786Fssz6OU3XEjcrkpTrwb+IXO+QfWSuf7yV7QY1mc02p4Z8/fs9IL8G6ULfu596MA7PD
7YBk0FPAjoyKiRuR15vny6nteLr9pXb4m92B/i/j+/X1wtTB6IQe6F9W6aDHxoWZbLnvilb3U3Jk
7nCw0gV24kSPl+0h3XyM3cTwdRyGYzp03LcuWTctKvGYyMyoXE4yAknHGGnvugUATNkGmjOeRpIQ
No5FmAaTn01TpefSarcFjo2piJ4EHh7fmowLZl38rxXePNOs6tcIIo0HAm32//0r/ZtLCEmV0Ex6
cBafPytRtDxxwb0a5T7Wuq1RiTvhLnck4DS/eEfXrdPP1yrfCLyFbTJUoAn58dN0R9WZ+EWuVTc3
Dt003c1qYgQi5yFcWi6mPge2TKQW9/kw39GOFfdxxBlqLNH3ZrVIraUKHg1chdp0ihSm7+4oHxUX
d3k77BDa9WBgEwDMUWztmkmbXiJTm3dFpNUrSjg5SdF21zKbnqaWY19qiXHsE6cIRsa+J0DP30MU
R5syy1d/gVPtJgUrCL4BB8gj6BEOb8YI8YxKIS4xUIMVAwQ9oURb3UZyubNnpt+M1NQtIOe31kQF
bavUWP/+A/ubJwzEjjVPlIgAzfxZoLbYSoX1Wi/3y6h+lhMTTzaz1sg+GvX9v/9e6wLvx5qUuRFT
Ij4tEF0gNH78zHC9JXZuzOXezIYrmqtjQQzPL77F3zxZWGlrhrH+/V9R9QCSsz4XotxX7lATbzSR
eRMuH+uTPlkQD2G4PWaasXcV7YJ0Pw5IGjkqU/jcpenvjjWQE1oMLXi2VN+jVOCQdXk61XNxJt7l
+2KNegARPNvnuoUO2tRH5t1Ld5MnVjA49RcExas3zokOxpyQXbdyGLALE67pIhnRWgZDuoufSE51
vxFa8t0suQRZ7J+HKSPxNMInZKUUqOpI9UsSagmJ2RtEf61KLQ4MffmFQNH4mzv2D+0Gz2GCgH9q
FEoNmgR+5XKv5jQKA5nUXtITaK8pGa+ZwT5Bm2bq57NzYd4CvadrxQY86W2PptYJszKA3Il3NUR9
2wOD82UsXsa01n1HMF3JBusSSgxKMjQvsaulPmhcXGoVZjrWVE8Yhz6WTmwSO3mYdKpDt+EFt8q0
y2LxhGWk39QQL3Z6PrJfHa+Raa2bL65Po+bB11nIP13FSHE3Y1jRzOXJrdvhF6rsv7lJODPWv1Sd
PIGfd79j1CDLGIdyPzqlT4kzbeyRHwcX8yaso198IgT5/ut9gp4PwBogLpg2P9+TuIFn5KSy3LfE
QAWq1VW+E6bHkJPKVfl8FqbzEElokAaNxxSDs5ckys9WRgEoq9Bih4Sandk/hlmylAgpRliCo+/3
LlNvlMG5zXEv4kdcUfQlIm+97j6KdLlO+XwqkHJs1sss0rP3cFyrVGKj0kWcG4mwaao0j3I1IOjH
2fZ8pJ/t5WJMgApNfqPbZkdL6fmKehy2dShR9eHFO0wQmj+boLBEnj0Sy3Ys5fiY9DSSThaRLNTQ
6pnL+Nj2kdjM69gUE5aWqXeNkoCDpVpTbenDLMEgx78oBf+HqAsuyFoOW9Vou2C9jbrJvFT2+Ij9
mAbCzBTuJ2j7eUO1RNbTmfwKx7drfneLoLxJcV8zNG5uXHP6aPseogRvMEO3c8JslvAASnEjN17S
eLiOCMgJyTL3pHsciU89LngHyV7iBu77/EhTvCtCTpYkGrgwuTussT+zPnmLu7E8Zqp5GTqI4VqL
q4zGiN12shvhMp1wBVzy3njRACT+4jy2/ub2ptYhHxARPFfUzwKfHKJ3o8Eq2nf2/FF22IYF595A
mxWa3NZr/fXZakPVwLD66bJf7/kSofo8dkBkUr4MQrGfgRYBcuP6ztDqNtDrqPEA2pWBO8l5n6ud
QoOWFWzf2XmStxl94Kx1z3VL/usCLz6Am+je4Iynyrf1i6bwjEn7+WnQKbdEqzN5E4n0Jvgjm9yh
so5oDDkPY73iA4kos+1UPvYDT9BW66+tQ0tKstl5kPJqmDLZVbk1BezUdL/BXA5t/ZGNMLgGVVk2
ZjV/WN2CW7rur6AxUob7QBU4RGgy5aNuTXdrNd/bf56v/105/S9WTv9Wq/TPlZP3juQjKf9l6cSX
/jljc34DviqYu31uiJiL/Zl76ehwXqmpua5tFk7rr/wxY9PN39b9j+lAlLfwydpUCX/snHTGb+gU
TW4JlG/Ipf8jOCzunJ+e1WijhClWCi0/h/ovpiVJWmLZpkm1n7A8j/jPMvIIkMDDSi858a2SBzn7
4tS5dxMdDjqctOQyWjwEhzx2VvKNVLlQE/35U65YWVr5MHRW+IbAEXjTopPEYY+Lua9bnX39ugI7
JWt7RhRmNXl42q3C75UpZWuvYwq4oc4n+E+t6BdhlOlHHBl5EzRuwkK2nWeqvIysxMlfVml7V0j0
4hhyjW2mdMYtUFQSjOLQ8BSYAUogGkU/tuGMAoOPAFQGVlMNv9SE74S4QuusAfWBJaKFBJMUun4c
cfQceGqKMpjyZngVBT8UGt2w/8Z3UZHtGCViolCWDPOcukG1bFv5HHxmQqDTQMIKdqHKgoT4vX0i
KFwDfRHF94QPfE8IwXQHSmqM4OYn4dfFWmFKmTp2z/Wi2Py5/GTPRo3ooRxFdnUzTBchWT23owzL
xxod0m3ftcN8YoAfmb4hmW5t2A/gtcmLXA09ocKmANhTO/dTxs/VcHjwnFJD9lIClNNEozrZ90uy
1G9q5Dh3YU4ls+FZju0ldG3Ev9hBq63tFESMLvaBfVp9m6mNewfqJ4lv4AyZ+473D2dT497kVtLs
ljgeb2LpatvpM+sAmGr1oKqNc483JqFLiTmJZsfcFypnEmeM+hgiMjsgYYbUlCfGAe1WdZu1zaA8
LEYxBxZchqPRjaPX5ORGcDZrZrdflALTPJwaQGpJ8/vI+fXaso1/rsVs6B7OcZpCFvDdV7yWTtD2
MamTkDPd+6mOWAhyKj9wRkX3k76wkYOZwIzJJD+bAV7XUTMrpgZbSBnfnSVzCKtQ3Zu61u1oK+FZ
Ho0pLZN9iGlrOUjJ4mmXhFK50UJlGL0RmVGgi8kp2YMSwtgfYjMz0TuNtbyiQzKzm5gs8bvawZ63
UZkMfSnV2TjHnSJG7Mu5oYiVc8Dk07OwBuu7CDAGcSpKmkKW2Ci8EYAAgN04r+DxV+mZyyYSGoEe
8vmsijJImrIZAwiezjZq1QWJEpkeSn/srVqKQ47eLXnW6s7tjyZ/QS/m8nmxw0h5mMeWEVkWnu2i
GE7J0HfPcVNcQlePbnIqCvcjNZV00OBsFJWhHKNC2KVva7n4go8s2SbLzCG49EsQkjq0FRb/2aOq
PzRLND4lvZb4ihtXZ9R0TdBxhqVSjf2EtRDSjVRTHRRh8fhkAam19tzeymMZ6eGualkiIvwCJYJe
T62BSRNdY2VTRL40IVVfzZKfYT+LhHXWIDXpz/00nRRCfQ4VQGl/dstrtTg3fdqFCB/VznOdajqO
QKkDm7Ugo2W8LwiDdkzjFHZ4PGnysPWacNmR8ZaCodBIP6h7+9LN00O/dJFvR+MqBzOf1HYNfZVS
UsvK6pbgiquKqYmVAK0wcj228kYTAcYj6MSBGrENy87roJ+eRFl339LZvohFC1/Jsh73QOjyh9Ki
uE0H4FPkY7Oay7vhTpWhvm0q6PcjFo2dYS2XpIEVlxuiB7zQ5dtZzdQNsaadpzIPwOTfVrWfOctr
FdqMSnP7ll3puR8zluBazLRSr9pdE5btNiVT8ty24XhrdbmzSVDmoHZpdmWiOkESzuGWFJIUzhWi
6krVmv1SUczkw6AcIZKppzmfh420o7dVcORHoLW8zAa/pblyBdhU7TOq7HEvMJ9+WV1HXBijsiNc
47tsrXw3x5gI+nZUHwdVC9/0zMShMYWxcUC5VZBARpdxkBbdwl4vDPNUEs2xhb6NzqqOqmRXE9Rw
dMLVSKvgbpJ17O6ShaMpXeEmPfoJrgprsS8z6Ct6QyRk4GGbZN0bN+GT25DUo5tFCLBBxpcFkfrv
ZQXqbLOw4H6p7bxAckQzHSaaswVv6u6qZahf6zEUz24bKSxcZelVY7lcSnwLp7kZiQzQC+celkN5
7qxJuaWVfrKjpgAY6TZyGyFFB58TqtNGTn2mHs0pjW7crHBcZmRm4+V9Im0v06gaN42VLEAG2DWb
JKR4g6bqFz0Evr4QTtxulLokGgJh3s6u7eyotBHCvTqSLFql8tTXonvmikNxkMixPgm9vYJAq+4Z
9ouLnmal7/S80zLnMjDIKZ40mGfr0kbTmBwPnaGQzman33S2aN9k0TKHi/Vi8QD1jSbnoDUfS8Yk
SDHmxvTBcKlfoJQNV8gUztfJkREOhca5aULtTXHldygH0QsC7WmDdEt4nWF+wQavnLmnCF/VMwKc
yC3mVmrCL1Fr7BiwvoWW/HC0xtwBO+pR7S/IqJP5ZUb24vd5pfm23b43Bbz2QRcHgPQIglWt/haF
9gAWXYHu6OjpfiD1o/K0ZTZYUITqHVF4bZB1Y3ZfqjjvI4SIjPhkUPQacV9aNCTAIuJ2rINOLZZL
NPe4LYruq0zjR9YQlFLUF0xjoHDpQ7631RRlXyig2INn65mCNGsx0zheT1e3mTjlgrgMk3ctyx4V
zWJ/NjbiLdbsBPeYY39r1Zb9ufo9pPtw2oTcOMV+LXOm9o1JCNCUCfvozuFyUwtpbGy9ea0iegGC
kY9jmYHXiOs6GMom851o0PGczsUB0+CB6F1C8iz1SzLO2Q08jhDgnaVu1bZj1JD2iIxFumuHvD5W
/fRgLHG3VZe4ZLNpeuS0LV976k+v12X1wNieCJkOX9wmLPSZeUo5BKRjoRIpu2I7SRJ8WsX5CCPt
RSWC5VU0pn6L/B7gs2PeN2rPdWV+FFqhHpIFZEsdJ/WpLtnJEWzyzS5GSNbqV6aeTexDRqg9tezG
vVOHRIUbtREkxBFtMLrHOyoW+woiLfIRAKZbQfV4q5V2eNeG1bHlQ6/ydpfE4gIf2/BMu+YSZYNH
xuSk+S3k7guAmi+E2FlsVWO5Q3hioobQyuoqYzLTUlpBe7B4dUQSGhzpN0rTWT7E9ieQPru12GzU
8hbhZOQZo0uXV303k2jPAo3sN0XchmN3u+QJiUY94cEdTpi6eGMvWqIknx7HTt7Van/bK+WZai3x
+IOZtPXh5EEhy6gBZeTNKbe56eQYxEw9MVlVkRdwgxLcubGKpiSWst1oM+pYfP7FcgcUM/vnGOe/
jd+vGj8Lo8Ffhrb+e//+DyKvk36+vBff/u//ef7W9f94StqITufHvu+fX/ln32f/ho7QWn0nn33a
ann4Q1vhaL9Z2JwBGCCr+UNC8ae6QvwGPmG1CiIX+DHDV7d/Y+9jCVpJ7O2fYSL/gcLC+okXvFoy
LBvri8lKB1eN/vNuLprBVJZpFLM9teWpckqk6UxTu5NOipefGzAwN5nU1Ss5dpu5wDJKmZX4aKbG
fRaTwRWEDEa3be+2D4jiYfPpufuUOH2+i10FxRLQw+pUTWaDOK3oM6bzsXlAc2C3W5nKcPEAXo7W
hkADNN9Ghr15cOfMN2tcthA1jyXoORquOSI3pHCiLzwQqIcHbLWea6Uv7ki2QQd6bmOE3fwF2MLC
7YhpLxkUEKGIsu+jsVKPAMvo0iaeJkFPrTB4ixI2V3Nukhu+hKKyFfawqyvlPgnrtPPjKR33rd5U
52XExTt1unhGyjacUl3Mj2E9k8zZdvGd5nYsaAGYrlTCMusCrbASJGNpvmUXyiA+Ji38IYpNc6vp
U81jhV+2RaOeXDX5Qp1hrnLD4ewY89aBnuwp4DZhD1WYLAGQ9w9Zndp3YaXq9yGDMXyTFqGhW/LG
ecXwckAdytBlQzwYgVYP6sYC2uPzM2e+3vWGZ1RuwRTctjfhpD/LLKv3Kg2cTYbfTpXxbUQQac9G
WRi5b6PjQpUxGsRcRotx0yvtOgOE9MZqbul55Pd7dyz7L0Y3pyykk0UNlAEmImtPwFptV5p8Hqa8
WRxt36filULd5DFeDUEW9k8hQLQjXoAvczYbtIKifAPkMB/VuLY3ZN3HPtuhIGKx7edpFF07o9RL
f4D9fnbSgp15GXM0ujmoyg1J79ZtJDvrLtOV0Fdi9JNhG2r3IKfSACIfotGl/tZryGkYGgMtDJsk
WiFu3XFyCftLLd1jxTrRu3J25qoV+rJUwnu2HC9RV5Uge+zswAM2jE5jL/LhfiLIonlvo6h7A1lI
KUMncW+BNzwx19MfMgjVYDxKeYM8vLG8fih4y8a6aM80WG/jZMiLgqgh0EbxDbvkG8N3ivUCMehh
SA25yRNd3FKnq50PBtB5daJYPi7KehSR6xVYTZgzYC6kLPbCkGa6DS1EgvjTx/EtjpZK+CoBxlQr
nFMTdU+rYtiZtcC0e6RSDE3F/VAtaEBELG7qxoX3Cbg0vB9q7W401delc19Fi0MYVFTQ2qLAOWIl
tesZdty0O5a52k5EmvVshs5jFNbfhCZDWh87r4OWamhv0hI4t3GOjaF0nVWqYmksNnl28CdgfdK7
+NI1yYkIpfEwqSWzBVhM8eTJqBu1c+d2S7RzQnQSnmzr1wJ3vby2/WzzI3XbVJHhHQV1tWmbrD7j
5Bn8brCmrRTujsaf8LpsGZp7DQtQsZehWrgewsn0lOkiZRLT1eiXsZSY587Uw8DWqxibcqgGTd2P
uHEwtaq15TxDf8CK3S+nUtjKPuq7eJc5BCyH5KduzZBWxxXzuC2NNNkgVMpewPfMfkGHc3ISe2ug
B2bXM6uS3axBdkSbmvdxVWRBbVHdWiNTEEKQDYAKRXNMMx21qJT1Dq8KGzK1iM7jwGTIW2mzjw3R
Pwezd9rzRH3zNFLryJyVbRb5RAvXOUP6ygkmLNnbtD5Z8/TCDAM/V9tpB5DqS2Dyu065KaqzmutY
j0xDoWVo0KeSSEhHbR8ymk2eVG1zr7ut/sgeB8ePRRZ3jAF99ECVzbuQyEHbc/Mse11S9NHGZI8n
xp1rOvTwRlghHNdBxsjZAHdsNUaWjJKGS75E83eEUwO/Crw7NiPopnZSIz4Juw8jtGjibfoEYqlX
84gm5CEsZjiWVdjidZZv68ZtO+Jz35dLM3KXhlg5oEyPI6RAkAofWslpE2Dr7m7IpnK3Q6Q+RGAm
9pj8xSkRqy6udNJdbtNSxku772pHsMl0HQh21UxxSaYtVZM4iHmdu7lZfLBGg0QkTPwnq8dVx4nt
bLtaaHhGVPc0lXYSTFp+BZHLJruL7N2Icd0BDoMCEIpctZltx9gUNc9eFHu5D+ekOTRsvFi0Rlnj
i0m/a9VqHU1qID+5Rc9xHSWXhBLTy3K2PCjRXN9EgHwkfiPE3dOcpqJoArEQ8wzVE1xuUY9Birfr
ptf1iNQsIz60i/s724QC53/7tXEjGchs/L0oDBkIdcapJTlu1DY+OG0XkdGQryhl5zKo4bXvSlrK
QkNOIAfzHpFdsW2VjpYnvUrRKfdjnN6h0nKOSNwI+xP5JbKLZTtZGdUsPjITlz/j3q25dC1KQTcC
ezHI3sPoOH8xshmHpeR9vTYYkSy8d/0sz3MnoirQODmpYZMJl2AvdHg/GwMRngis0llEEIdQGh6K
RLjKCzErEwh88DQLk0CUB0T/luxmp0zNcyPAjabO+9pMHsxPZ93y6bIjI9G4DJmKw6EyGbkhbsaH
JPDXfZs/jXqoyJtbDQZZjAexXZ71Wk7PBYDeI3GLKl0Jtr9mVsbPhAPUjeqcDUdhZSOP/rzkPRhi
TIOrfVAF8bRfobDv82ouZJqQEq3uSgjyq/nQWSRSAVF0PpqigJZ5RLG3mhU1qey61cDYzU6zRZmP
dOvT31iUPF6hfPIGMdGZtrGIoif8DTUrZ0Iz2zqjRXEL9qnJp4dSoP4DvCtZunO6sciujFo/tSD4
46DX2lrtaBaky4QHrisQW862jTPHDsB/WyabJcvj4wzDNYJa1Q3yIOJZnvI4Uw7Kp/1ThIJtFxtf
91Y1Fav3qn5pki2NLipSx11aP9al5Werr7QzU5RvUyrSeydum2vqplhQXagBjJBcc9cxhN62bCP2
y6dtFdj9gIV1bu1ugwywf85ZY/vh6nYFZrzKbFcPLMI6Y2t15o4ECNlskk+3rIP7atNkSQhHAjMt
eGymoIAUo0CfFIwpgFOitQJq6EGRPx+M1ZzL/CSFx06GnRcBxsm29aeTt8t6weis7194eC+MhToL
1a76u2FnGTe2KZifU281mzwT84SON0NF2ct03rTS1Lwe3UTtGVaM8JDgHHSZWUzSuhmfa3NkaLXa
ksfVoGzFq1e51OmJu08Hc2eW+c5gcRDgAtSPzqfXOS+N+SsG3PjNpeb+gsfBPoUGMRRgPwb7psMp
ZPlhpEbuGemo7tEKvvSr32xenWfW6kHLVzeaNpnigG5lwa7Cmv1Vh/QKKMup231CDBlnieae83Se
v2lKGHl9k6jvPE+TYzIqaoDU0nqBzt3NXtYWdrhV2Hc4fs/UEldA0W7nstevUq10emWgGNVsZ0Fm
sDtyp0IG5jQM/4+982qO28ja8C+CC42M28lDjhiHVLhB0aKEnBqpG7/+ezCyv5Uor1S711tbtZZs
URhgGt3nnDdd42Y9MX+DVNwhHlk8IdQ6c3NrVSOMeGFiploou7WzE2nNtL4RDeRJWAHrsibf18bs
DH5G4u2sERMOq7LUqelS4sfheD42qLfdNft5BjVYdOewMosPsTCRJrs6C6HYxtEVlB3zCj1+uyMb
q702seG9t+eeib3Z1EcierkAAS+g806zxaJHUPubNP+oHde0+EnO1lxWuwmN+j4rjOqoTGrxBpTk
XMvC3hmm3Pa4Yd+mscRaLCvHm8z3rWs2iRHyQcLL4o8WBQs7n51L3MGNttnmZebB/xYlSpNRt6u6
7HjXpZNd44oTEc5hthRQffE5yT13Pvi4QjIBGbyvY4/s1ytVEqyxQVPvEE4rezdJp/5GN/xf//+7
/t81LUDSf681fP5CdnjVf6+qgBW2/Mzfnb/4A/ND6JI08hfDCfgxf6sq7D8c0F5aeOebYJCf+rvz
d/9Y5H8XgyC8I97oDDEyojZxXEwUTDjS/4m24g2LzcLaDy6QzyfkIig83rDYAjEOMygSjPUAWk2Z
JAHlCVS9757JP1BGf+KxeQJ+o4eZFowjnsTy37/TMkYDknC7jqPDgGEeEnWT0ydQUf2p6kd1V3qI
vQt8EeSmnvHA+PW1l2f/I1GPi+M0EeBqi36Fh/3jxRO8hZSdB+EhxsoffZ7sJqSB4NGlC6qaCZTv
cVg2ONxWqb3pZp1+UQYCrK0nPXuDR/i80iS87/sRgq3dGi1J5HXCLD+DNp8VEWFZWtJvxfH8buj8
6KH0imnzX9yEz5wHjRlcAOttmqMpOQ7Kfg4P7YxsWjmYE5RGCWrqT/qptbHqiETu21uDDOy1IKrq
44TJx8atY83nS8MFabbUXd0FAfrumcFlmMy7MchRPsOTYeYA8FKmA0SZasbQzyiBE359Dz+Rd/ge
8ETFFgW3X5/x2I/fQ4dl36D9KeSwIXNemjN92Cg1oMXvwjZ/YrgtVwoW5jd9ihu+pdO6QHtlI7jS
SDo3DOmWLw9v7CvZ2+296QI7//rO3rxEqJ8E65p6HrNAFtlbq0JLdFVVwg86YHwp79kdOmpxXBV+
fZV/eH6LIR0upwHMb/utL1Uo2S6KyQgg0k0pkt/sa4OR1iHvgvOvL3QJ6vyB2rqQSdAqYqfKvvDT
ppDFkFEn1uABvm5xnP0OWV/ImtGaL06XhNStROLRttd9/qBHNzg1jE82DsyCh2SA3F26bnsv9RLY
7Y2MpRuxGIKOwp4P8eKBUxeo5VPW5tMYI5xfQ4pwEFlkEwCvE3MR1TjWFn+d9NBZXvd+8ub08Oub
tC/Ewx/uMjBRV/M4LUxoQpyBf1yPiwcDXalUhykDvCnjGlJWHHVUuTLf1XlnoRWov6pCGgykCpBn
7WeHosyG3Siafpc3Ut402HCnq76CpuVV5ntBEviNCybAVKcs37utBwQ1WY8CPQnDJvIR1kTtFmfL
zMNdgofFpseF7ymJK2tTxane5/FOIJT8xHaWH7zedRluYbg6pjUh316YHMomsrZ27KUHowo1zUxK
xJLliH1n18FZRm52zIysRO/QItYFevmcoFRfl6SGH51mHm+bAls/ElZ850TkDU6Skedum9FyEDw1
w9oDYS3wQY3rQy7r/JmeELohI5Oq1MYtBpT6VWu90COSfhvnvb13Iwe6TuYxM5xBUTYGXqT3bmKb
52boyvd+nORfG5Fg9ZabodaQKoG/6E9M3NSrRH3wcdbZ+KWF+X8YFsdMZ+o0t6F3i3s75WWQVuHK
JiXndkBq/meVFe6L2XZbAnLwMYzyL0ZuBO8MZLIbJ04R/Pryqiw9PrUn2m1uhYsUiDymqInQ8WEd
t4olgh7Dr/YEhZ2W5wlElKHQhZi+WG13K1HaH93EmxhwJOYxzsvyRNKdfjKKHHcMQZN3IwYDcz69
CF5NzhciuSZ7j+YpOA6zY7/IyOvuKKS76thj8I8SsLPPuYOje8OKGIHNBiz6Xmr4krs8sQxIqyoo
V7VVyadKd9SaGNDx1eC00ak6Pkx62CWJfW9FVNLsbeMRwFOvMP3rA1QV1qst+c6lJ5p7LYt3hLQl
6Otwyx3jYtgM0ZJ7VeLtIk3zqrHog/B6dlZZqOJHhv7v4Fl8SiCYHJK+Nx8iMRNXJ733GjqlhRZ8
Ax8kWxuZFz73DP1oS6U4+WqYrirCoFb1OKt1aTKAGLLWQBFsRpCwjIQtapjWgggyBsP1QsSIyVIi
026tCfL+aDSJ5sOoaJdYzMGgmtXM9Mx2ZHGNk7/hGMp3aRx4EHWnNN0QMmjtJSlc1y7EA4bStbmW
ytUvdJQm1iadj/Raw6KDiZ41twxC+YZEJ/AS0MI5khhQHISdmge/5nXxDF2bKMxba0ZCb00QMbHU
RkTVJ9FamVn1WY5O/CGLxPBKHpj+YI9yuiqDYDzmY0jAYdw4J2kaWK30UCkAfMfjIHi/DJ03q6HQ
Gt9jM/M7cYQ+58/tRrReuS3NGFKDMasnZzSrnW3CP2OM12ydomYWqCGBw9tJ9wJf9FOqAF0qkx6f
4PXqlFVDDunFU+0V3lz5xqsHvTc82F5tZ+a7KBs1DYGc6hv8kotNtPh3zSSaYS5lIX+1oI+mMSeH
mHFkYsrWbM1xsrbcsbzyPawOJtg6JCCaGiMD6AJzODm3Fi/qjU7Ndtgwu0fkQ580fsGNa4IaZs4H
AAD5OfHh4OAz4z9ffHwqtF9nw6S+KOomuSUDkOpkpOSrayZpXowkfxOR6IXHJeKbrWKM8lDAjvlA
7mO+yc15Is+HutBwG5gtubCPk9PSmsfh8Ew8Ozwi5j6v5CWYhyJz2HskN9k2lF+YEWNuhKjyoLXd
3JBPGF35HcxkPdkM9jxMotErVc02lCN3TvLDbWiWEzNQ29rC5LK2juvEtzPRNcBdzszPWGGB6ZDn
gYFLm0+Cr7O5H8eeWzI8EUNs8mmt+zxzt7heuLeCjWE9L5FBTW/NBzPzCrJCh+iKWsVdk3OI5WpQ
yKuR2eJK2In+Sg08PqejZF+vLWbBGkNP/LscgBmzbPfE3LvXGF8aD5oLJBuj4OSdIZ7xsXXifppQ
ti5j6aR/YNDJryCgP0gTapT0E/HBDNxrmPLZ3h/bet9lJGGtqBfta1cR/dSyKQg52Dej3Tq7JmnV
EUNibz0WGbY5dkT6WzWcRWSQV9H3DI7ziaFVaoKuVyGsiiQe97IZdbLn8fv5ZwCANjnJrmxHVjPK
xF5VOJkxHjAhh0IlOYVR6TbsrEwBcAi3nORGTUTcz9/My//XsP62YYUj/F0l9BNg/Y9YNcnK/NDf
HSt8Y8fjX1mLzJDwWBqqv7Fq+w8P797FGJ7m0yVL4/87Vjv8g4YUbrNpYihI9Yhi8W+WsvcHfxsF
GPVkYFng4P9Jx+qLn9RyXN6mZfVoi10cNZZy/LtuMhi9umaaI+hZdVUgpa4DTrbQ5bXT7SlF1KSq
6JOugJJXA/DZE3sd5Ax8xa7TJB5u7NpLmdmN9s71SQ0D5HKDu0THzbX0quJcV5oCBc+DYxv154hT
OFjroX0x7YaJzUZCBnjqpFE9Wz1M+6acOGdGqMOvblQBcScU/o5W5EKabTGvIVK5L3ZD1bdauofn
3quNL7ny1RMHXqm+4H0e+tlV2jnTDVmZW4mYBau97Bq0qgn23gjVF60GavtVbAxIH0mlE+zStXE2
HBdBERSdcdsEHOo+heuqKxcVM8F06kZIBQcsTwKwmSKwrjs6WB4LhlUHpHfxKWsEUXC5h4GPSXtO
MN80uTvRms4q6vI/nXKurjkw8O0LZmfjSif/QCxbhdI9cijz2BKLyJ6e8b/SuF+7ggqzW6QLkITv
onA2fQAe6HsmBdhHtm2OcJSNTxiEJJs8zQpn1QLU+c+M8Jjw+fDjkIzjgtysVBaZ7S4KF4kj1WRv
3bbQzdudAaR0lm3gvAyNg/8ffTY+mbEDDYZ4kbOa7OUps9nFq4Rx7TnMGdWstEVri0s6h2nRuPz1
vV3QjUimhDcdFM1h7fdd061skMFyG9A9WnjwhxUif9mSHzBVQ30NcmDZhAbxywJQf0aow3hghYyI
P6eTkp8B/8v9U1PRewNnlHgF9WX0nDkBuRLu4ME7HR0aogKQVpC95YbPQZ3jJYdiJ3ymoOzjlQwW
Mm8Isn+2hMttlGSI7Se/xuNG9aF9tJPefWkgo3d7BzwwRYzZzddhhYMQrAxBkxCLfF5nGOIwQF8e
itUuc8Q+JyP1ygg0H2AS0MW3fowuaF2OUfOxoFdBlEtaXMmRIm0cERXSxk3gQ+C/IRVuinYEN5nx
sV8ytVYEwvWv4CfGOoVECTMVUlvKE29lsScqbPGJNirUQSsIpfwHJ1icAJW33HzAbAErNUIi5rWc
Fq/RuWX443iMMhTV9ggpigmQFw/G2jEabiICNb8L0tE7Xa7o+YSW7EbD4yguBGuzHem51tkUR8+T
zPtgbTtu7EOUtMZ5T6HqvJjU4cHaIfjq2jMBlFuLOm3VEjILSJC5zn2cka+U2zjvHFM7RUwF09C2
162Fc8IqtgtuS1P5nZKo8N47faaN58unJJxziA+FdtJqjbMTH9ZtPFaZgbn9DelbOIYWeWdX6PoW
z8AcCdv8CPOWIVRdLF8pevLlmWTa7G56DT8mRB13rWXN70OdomgLwrhDvFrTfOe1wYKgkYTmCVeH
Gjtr5cEpQfV2adsUX+fZZUVmnrGsKWHhU4cLSlDu62EkSsYXpSIegiCDtSKie9r0IeUJBFQMPib0
bGOmm494BeCmZYIdBazTCjfJ0AlBFwM6ksbFC9S1jHZcdRY2EUMJK3sN+cW/8bByv85CHT7zZXoJ
yJYvHnBrwCSokF3zsXeGLiIM1VKPI6t4n01BuYMxuWB3sUvt3nefMwNBClopXosiLNRjQBD12rdg
cK4sOUluhgdw8pgTcHclOZeruSabcd1jKkmIZ1h1LVG48TgfFK3+YRKh/xm7d0ZioqoDe+vgyMvm
0KE0iOPMOSIa4PlqnBueJVjiyRtaPDZ9q5xuJ+E6W2eMLbrJHk0sFgkY5ZeM4I62Sm20WUGSrBGz
x1BGm+qhIFxuIRRjK7jyaeeewnr2d3go6C+OX9rklPTpIRsD8Vq4/kUyrfwdac3ZqZVe+sVu1XTG
9UEfm7Iqt5qR4hrfqyesXOQzvX23gczZQ6GGTLHXwsDVRBnFSdDM8u9UtTMDRBJVbM5fUh0jVbCn
orsO3MmHIpn5GhR6juyPOs+66x6jWBil2J7TqOLrUrowc9xpWipI1VP4pTCyTm7c4qMGNooSL4Em
G9Cywlxt4fj2KrhhCPUgSmzWtowq8T7LSSIXp+JCu6D7RVEDFaMf4WTMF3bGwtPAjKHGDxPuBkmv
7CawOaoLsUNU1Qc7nnC+6C/Ej5FwvlOTV6b1FDV2/Yx9rXwsJucuccf2gbi0eDXFnaBLFf5jBSSz
KuBOB7ftQj0B3qGriRPzQ2xN6tqBoTIvVJVhIa1APoPq7k5VHfJ+4EJ1GCVWt0icDqoJy/UAAabr
YHlC5kncbbHwY6aFKaOjtjfvu6Sugfx9rNgWTg0xNFLBaOiTZovtbmVukiiZPhH9WhJufiHmmBeS
DjwsCDuGcIotRTam+3A4zlaVBx9T0go6jkL4PsPC/ClpJ4+jh+XzeoLvrDjer6diGG5gIn+aZNC+
a5hOk9YxqcYjrCHqT7BFs83IUPJRoxsmtiYT97nw+q+Y1cpP+kJVUhfaUnqhMPVyzo9xkVfrppUf
gAKj+4TsXNJhYT9RCqrT2At7XWACNvqevBo627iVsve23YVCpbGzRTysTu3Cno9cbd1naT9+DFKI
U3GZeHdhE7q3zAZin6C/haiFeq258Y0of2dGrVVBXTGNewxx3Y3vDNOWx+WvRsdTV01XVp+YQMPS
rZunaGjMKyIunvuFN5YsDLIOKpmw4mMGe+tEyI7zYZpiCGd+ruVaRJ3YRkaSXHcxLZzN8OHd4MtD
MDDyyX0L7buJemLl141yTqQZONwh0KyVOBiNxo019Bx+xo23MOJMqHHlFODoUYj3Ueb4q7jwYLZZ
NOmMkOi9VVHAE4Jn11nQkRNFWxfbYTQvKg98Ei7kvPBC1LOsxr4PYse7C0LZP9aSQOyVhOrM/YAH
5rPaYbA3vqtlTpjRED95CyuwQtdAdiZMwZihBg7GZfmYZjVEwmzhFFrVEhBjFRnUaXOxqe0Rj610
lyR3+PTYO8hO+mwuPEW9MBbh57BBwWB+xw40HlLVpd2mL8N7uzdhO1ZDwm8tp7mG0t8+JC5o5Rom
97QdLnTJZGFODguHMk09GrnIO6J5CU41iZZP5oV16ZbDczIkDEzwsAZzCigo1Bg/jdD+V36n8Jds
O/vKW+icCvoY+qQEwtHg8T1gYAzzsyxx11gH/oDhh17IoeOFJ9oslFGsrjgdC0TeeCGXBSRtJ3hu
Qm58bJR8RMjg7zrVRhkDFgipAVGWGzILcwKUopWppHhIIq/qoPslzmbWMea5Dlyx1YXaoBa4lDBP
kFN+RqF6WvBUn/3mlbQb7yujTuDWC/KaLCBs4/vtIZQhwOwFol3AWmw5mB1dEFwmxB6CP2DdrBpT
uGfBQKiFsDaRhtaJ1eK4yRdIOF/A4Rn03X7ifMtJTMCeZlyXoOV3WZ/a6y534aCXKvYeitCwF4Zs
KMlrgXIJ18H5MxeWGe9Cr8KGbzSpBXNP5LfY6j7GY6FOkFC7LRTyEIi9C6L7jjLgnVU0kCwrbccf
/HKsahxYGN5GTvgxBrl/mCO8DhiFJ7s2HzQMRte9aStofwzKWmMz1C6Rq3XRXyvR6n1QpeqOLOju
nEzlVTu1100wq00bWu1t2dXdZ9y2mZX0rbzCATDayzh4plCbdoxk4HNK556RVUHS9Zjn+Q5jdsyl
OkLTxC4N5xmykCObbA1WUGe4LHnzw2CbzZ+KXOSY5WMVIybXkOztCo5dZaOIyAdplJ81ssk7koLn
W4PxPh5xTeoOfwZ9w0BaVzk0wnRwImtfGmxuR4hy+zax/YdaFO8bcvaS66po/ehkV+YLgVzNO4Vf
4wq3rnY45lMK6QPzmxxH9yzxH0LU6Ob7tORXclpJvKHuliC6nYvJ5JLT7DbT+zlBruPYMoj9u9hq
2jtOv2NfcoJOv8E03uJeWOO5IKwC+jaBIc5bkDDG80XjNCoPvpTOcbLpRN00sc6z9rvXUIrfInpv
ISmo57YIXAvs2HQoFRbo9btOHEGCRtLc1YeqlOEJhSVu2mzMLxhfk0+D+d7npMCm4wavnwF7PfDU
CMdwQszKd5mbFex8vNhbZp2OvC3lKG5KA+bMlbRE+AyhKtyOOUqzlTNXEWVb6XWvZmzaIQ2908+P
lmeQl9sqpJAp3MmPfZO5LziATf0jYk23w5hGoKZdVx6i608z/QR6ikDRsMWRa1Prx/QiOTvGufRt
ANNCd68smeorXOjq0Q5jKvq+7fjzgJkN6l8yak8xvZGx7J0mDRbDvvvZ6IZuF2KA3e2DuEaWyR+U
2Gw3wtvLRKDj7wjb+XjphUuvFf9RqKVLBIbveg6TmgCjK4Yzb7D1nAoZtMGsDy5TXzrNNKM3GHAz
jb+N1P5t+tvyF32Pl10uFKJAJ7qBZJq3qyuQdHAwUetDkYDBMJwosUGoWr4f3j3npUsDeuu4VjQh
xJH/Dsb/+eoAukEYeoFjhna4WDJ/v9QaQwsfrlV9kFljnb0Jq420TfWDqAp5qJXBVb3epwkwppK2
7bsR2T/wF8RbE5MQ+oBjmRiYCd8Of7p3cgbhvkayPnSi4W8fp3hw3vl5a52rrKNthvzAzY+OxlQw
xiALD4hqoPGrYr+Ad6D+CuT533jzt+PNwOG7+fd8nPcvCM8R6dXVj5Scy4/9NeDEUvsPNkmXof03
72+Q378GnMJy/lgGi8vU818ODE74B85uDq8aP4SrkM1H+Gu26bgYOtDlQF8nxoFdV/wns80f91MQ
AJb3NxWQMJmhvn2X53puB7YT774cC8SVnK/DvcTvxluhCO4+ffdg/mFR//hGXS6GBdDiVxeiPfpp
845d5RQ+dfB9YtD6V05tnXU/hs844iwv07LlxabvvIRjJg//xaWxlzADMrRAXd68zKmRC9XXwrmf
Q6ZlVYj0fjvqyVdbyj9xtgPFrtKZkpEbEiFmJL++/I/n5HLnvuUwog5IJuGLe3t5y07jChDKvi+I
c6JEM6hR1mY/cPSk9XI5tYx7fn1N68ct5K+LslQc4WMn578liVQNYRpxE1r3LsTFM5xP+4hGiKkm
bK/wuelhUTgpKRHs3QNHSdIP/avHbHRfGB7PoQVf2zdM7dShQ9wbbeeZTZcoRba8yB1NcT0ucoNN
Oi/q8K4RHMCqqJhj/fo+FlbEv06Bb7dxGbwDDwhIvm9YPMEU2IPyE+ueiSVrZcCvThXLTC7o2OUw
QiVSOwee+/VVAQ9+viqhbAAIvBj888fdn0GinylXivuMtJ5zRdjInlCU5KuZqfZei1k9uE4jbhAe
MBbWCVPoX1//5xfTp9BZ6EtLWDUVz4/XH8OwyuEmI/QxPPWQLi+MJiflLh5/e56/OWsuT9gWHLYM
LLjgT2aAkfb7yjQHcQ93Vj0AkzODHlPBaDuy7e5V5Y7zMpre8naaTJkbf+JlMTIfT6o8MX7zdf/T
jeO8zG4JexYS8JsbtxyjDlsY3/cDWGGLBgiLkJPVl+ZItk3+O4rTP70kPtse7yX/8yksf3zOosnM
1LBH6152fbCpdMKc+DK5HXyTOGy5DO5GZqRtm7LKw2KmZByhMSCRxfVihfa6vja8UT3EzHex2Tct
xu4A9lvRg9UkyQhqWumMt8zFpHi6CrGPL3a/XisXreSbV8S3+P4ga7lomi/Eo++q4qyIoyHQobiP
ogwcA4mjPFzWjerL5qOU+F0WAcgFZnkhJBysfeMUhfC602F7wJyP8iHNHbg58zQXciMis3sNpKke
fv05/2EX9GF3UU9RN9KmvHmTDWUNoxc54h5nFx7I5TFDuG4+CjMSaI7k7yrV5QT94S32mPUsvqxQ
YV0cOt5ekVB5KzNz3d1PTPaugUfclygEKcNZhNH2YNrqTtoeA+8ojajsyatFfj5h2fKYEotEDm+l
+1e7hhqQmewApsFLkNrAP8R5YTy2PKKOU8NbIW0MTx2SwWsNU/BkGLjKWD43tHhz/Mbh7luF/f33
jTkoTQeQpHAsiI1v8cg5yEOfUjS+r/mpNRQpJBCZb2S3Lf7Y/aEaE2j2mT9mCCxd4Pt1SlJhsgsT
4IcV9o62udZMINdWZo1b6B7+bpxjoz9AsRsEo8pY2ysjchkumfbMCMRMJuOpMfDR2Jh+XZOSFUME
WIOaMsYxLZM3I+umASVKQoZ0noEEOEFT3Q9Vn1wHXZmd4ILUN2Rn+u0mqCXGf9gbGx8EjH1yq3Tx
2cw7sSmoAzDP1jNaBo2+5VVjPOZd9TqpNmnP+X0F5lqiubCz5o70uLrEBznE3tWpO2RlPqk9jNh8
o3keqiKbNnbk+48hjoiQNZBAeYzTGIasSkJXZyQhIUM8WCjBnzityYAZf9fnhxl/CguUbXAIJGiJ
oDhGdCcnKx4ot5sxuiLkLsSwZgTJ9BnZy3uMPgXUJncJ2m07Kyc2jfCp5s6Py0KuVegk0SbIpvAZ
WSXHbs4a8ZmSoJOodbglYxw7JkqDcOuLHpgIXNN96UKHMgElkrihBFzg3oZToEs1P0ZrXSTEj8MF
xo8XUFMxn/NPBL7lAyezSETQAEwPcDOuYKNm+h2swvYEfS0Qu1jXZYIhZ6rQo8RpgkQp7D9DiPPA
O2DiMIgkSgjX+RibEIeAM/ym65beajLN+YPoApzTx0BtsOe3/tR9XdP+AQ2S9hrtrNmuP5Vh536o
bYO8Ba9JXlko6ks8RNkCG8fVxhz4emDR9RXDmcbFXs4f1yysC5sLc0MVwDEzSMOr+1enNb21wtqg
ORtukOaEkASgKVdVhQHj2R+j2gxZADjC+5vSL4MlD0Rj1urhwEhwhsU/BTwrLAoRhRgYhWP4pLH7
CnIRNh+MhME3HzfPKrkBaSiDnWEuxc/sqoea+RBsEYzCMLmHGstubzgvbTCB7nRgwJqRVVQ8KaPj
G9MRuG4J/2dYj364QGYLepZqVuUqCcQSCE+wBwZRwiduUXZ8sx6UKESUC6JpmjLYTOHE8qpikPsu
H9myUye+HxCc9etZe85LBGJC7rZJvdoXixdkOeHXHc3hM2PE7rVj4oOVCoiv4bAP+U4ZbkuJ7zjD
ywQosixt/np8UvhwdBz1NWVd9DygwNzkuqyv8yq3zi1mx/yhumCu0o/sz2xnDDMLJyRQTYiefxPj
btPhU0jh8w1JhIEDthigpH+RFif1qi9s/gRDiOxmwMAtXNNXBycMaMJT6NfqAY0mh/o3stWyR1LD
BacIft31BVyM6qBDQ7g8ygsm3ZG1Q/bZ8mmBNoDPIA3BKafstPBlSvUdYV/8Mi88BiCAdACsMUOd
gTkM9oRUhnqB4kcxh9sLaWBIaTfsIrPwjIOcnvRq4Rcv1aO2ePYCyim+N7y/GUyjsXtNaxYD5pXd
K7xxhjNA2NAL8tF9gRgdbnGt7l6bgtMW3WP7McvxcFurtNMPl0JhJlxaX6ms8F4sRX1P0glfbcuH
UVaQvQIDAI2lMKKPdWuYN0TyGQQtR+ZNJ4u8PrGM+O4YuVO81y0HT8esh+w49WBmJkV4jQMa1Ii8
+RgNS76BzuGEbCMrpErvZhBwUEJdH9tO8slHfmZc+HAaKMWQjJguBc6wlCr5DLz+rfmxF9Aa8RLk
Tsx3HcIpjLzNVj7pmc67ydVg0qXrkF0IJXvPscMHhFHJVCswqinDpkZEf+Kgx8Wryysk4AeDniu5
lEGcPP1GTveBM3WvRdjxHTVRQHHHb8NYcABjycPeVi+tCq5tMAc1hAK2Afvo8U3f4HrnH7md+toG
kH9A9YrCk3wfPi0onjwAK4qbflmeqNrEjRlnnEy5M/A3ZyPlqgPyPbxrpthIDmWCxT/usBWrFlY2
gC0DLz4M2XwM4Zx8GcWJIHxWY+qfsxzm8rZvzXRvWyFr5DKRSsqJZ4pFHfd/2QQwq1YPGsl7sC7y
NDx5mqlfi6X3deMtly8n6AIXVgHh383HTECyBjGTB8r9FtMJm28VK6tgU3CQ8xwmStCwSqNnI9Hq
TunYe5EB9tg5Pt3l1kpngwwqlzdeyo5PclmJ2MSJ7npK2QJcQY2+/UYkceI27u5CggCnY1AvX1DW
EiCws+qoPZSS8WfazyokpJLxIj5FPUWRFSz2htYUl4/aZNJpZxn0DhB+/PQy2hAHjzKoQoydV7a1
uBOyz2NxoNNwIVQ0vOgtyOHd5Q45iaiRu0USKWv4kZeGd56M5uPMdPk8Qkg/p2zd5mqipT3DVhZn
QsT5WvqlSpsJHC2+VYyXY1PPJiuqKQwYKsGFxeE22KNaMKqzwYKZPAx0MstTgyyoQgi9gvxDqPG8
9B53gWrTeWkGVMxkXjC1BqDktZq1HW18e7Z3Q1fASHC7mO0ozXm5LNzeyTjopGuvEpY8IQl5pB6S
NPLs7TQC0OjUhc3jYqrqPig5kTYJZgI1xpCm+/IXYyWFeFMp5r8gtM4xx1et3oZhMBVX5ejx0+gD
rPYRjupExR7BA1+T5CFu8Itb9j5lZca+jgWbPKVIvLTkTk+/AtO6viZYHbvAy160NO5jZrEvLBur
jH1OnMvajWLFsaZ69JfKT/WfKI2i+8v6dLBU2OOKN+wxcnLyd/4QsEQCk1QPx0V4nMRawuG9LIhy
KoOvjT/mYEdylAcjq8gK0Y37AmtVnC+rwiO6m1E3TmPgmwh7RFuJm8xdpg2IhwmmBEQSpES4FzbT
jM+w31oMIfDKht+TLjf0bayKezbpMc7Ef9MUQnLDfi9uhMMtsOTEGdp8PW1EEfNm+VHLCQMTzd7V
DYtmyGp2ezsVt0gy5ns6dRa1aQgIWJA45OGyA5JExzgVrzoeNgYty/HdZzwl25+WYRAHEHHrsa2n
dTP2bAp1jDfJrjXAVrcVKi3U9QPGt1u71Vw3brR6KLVDS9DQqhF1BUcldmPue9AjHgCT5fTGJnOk
EsTUG4jMR3Im1aEfxiq5FSDO9bFiG72RqMxjmsZ+4T+lNavdFNEsz707UITERh4+m1OT7qtGLfeL
rPvOGSz/cQhUeWvZ7ufEiIx1HmYd/hitufIlO/uUx9nX2O6gjSwxHLZHS70ea5sXWMGpy9KGE0mn
07zuGXmGVCjae84zzXNOG77Q2p1mtTeGzN6ZFQGeq7jFgisZVXlMmyZ7ZzudEGtOzfJIZ68OC1sF
c6mmqd5FNdqWUBXUC56l2AwpMpcAVavHSEJ1vXlFsgqUsSzCy38N75iaanDIebGKqjgatcUUhinb
gCUnxJrHOLP4emTZ8P+YHPCQbHdWd0wAiVGyMcJDoMC+1I7UOOVS0rVJoB7yGEMziODGemihKF0a
5RyE4XqyQ17VMGmBMkzJx4OVwrDJqqkPIPLwSdXlMIkS9u0ZG8z8S02NyekC/WAL6cc+wpOJniOc
xmNc1JbNziQkhUiMDIq07NnTak/BWmKeBlwGW/CUhjGYWROKmws3Txh992rNOth49sIZYjnZu8qz
OD9xyGW1ljG71eyl1nnkyuvLvhlmOZsjtFkbuXTFO1Es9WYThcGplOSXQspnfIUHTPORvD6U+T37
noSQdtMXLJ40MnDuq92dFy878zzXnED0dsnBcpP0izN6ZnftNgNvXG/AbHRzTFeJvl0qjBbrtIUV
V+ZV4Bx9H/rlkYZN9YtXNgDpMMg95PlhVziWFdCrQCQ081mcgwDaoHJDdiXmPDwSPzM4NqLIopO4
4FUeKN+Z2EFvcyHrNa7ifZhjDqNvJTNy+K8euPOKKVlp7hDM+MHW072148rJOZGDeiIQZz4lxAg8
QXHINx1vCLsz3c68g1k5+Bjnlqa11k5j3EnDwwyYcroKtra01cGCyPZ5aGz3FduR+UtBVfm1LlRH
uT2BBVNXWdeC9JGToCjbFwxXPkBU9iTKl6jA0ZPAIaw8a4QTLgSuG9K0gk2ceel77DniR48aH/OZ
stAkM7nmHm9afRPaTfSUGFDa61b/H3tn1tw2kmzhv+LodzCAwv7QE3EpUZsl2ZYXteeFQUk0FoIA
iIUg8evvVwQkE5QsjxuOGcTE4GmmKRdRxaqszJN5TjKSGatBjqccu6gHxQoRKwm2SqN0VM3Cceau
ra87dOZ/GZ6fZXgsqs/2gKxnBey3xMRkeDrpnebfPKZ3VGOEzIEAqyVJQRkYmOVjekfT+Ej6KU/d
W/cJ11Q5053INgB5ZWX7Y4pHHSEyYQPyOKQsqAkSv5LikQjmd7AI2Es1JYnTNUk1kVHSJUa2Bw5O
y0pDwW9VXZfLBy+PUC2821uN981Qb+Jy+T4J4iL/848uQP/8Cw6g8myjR8t0wxc4oUXASwdSdxas
rwMXx+QnqPwO9u5MBi4v2TCucISen0OIW+hVkRkZGtn8CJ+U0hFqX9H7RcZNLFbmP/Nw4zn3Pqqk
BVhGKnJaMCdEMkF8Aeq18pYPoBkO7TxJp/qqa59OM08ewLicB46KwbwsMyOnsA24uz6PcjecZp+c
EIYSuehk+mm7Kk5CEZgXOSIt70M0v+iNHU5XcXFEkgXLr2dwUMTaotncuFrrLjVe0XLlLz5SpOKt
AZyMGJTwmJeAZRVgRyBcleIiI8v7eUte4200XaHACo0qqk6W9FHXl29tuqgemxukdx1tYVb/hIhm
UdroLSnlRV/liHy9ob8zFDut34aF6ysfK8p8jXiir72pC94CWajYTE/tKAvyJk/xP6vxE6tB7ySZ
xftxXvhsVs2CYN9otP/k0WiYxgiCikqKwyTXgQD/d6NhqZIQI3O7UiBRldnf1moIMaKWmwSdCYJu
yKaZT1ZDc0Yu+KeDTVFtGp+4v5YYPkjWYrEo7wCdERY5U0D7A7MBzBnVoemJj3mepuC19TLfQqjm
PY9qGtxepgbYpx9EGeVpoEc+cj03wqVIKzZIVh1FgQNbI99QpwwtsjqGuka9rZJOkGWhZkdVGcdS
qHgeA7IF78Nsky7GCj7zeYKO7kmJzzBJtdC9FAoi9JAjoOjRb+o0EdvFTR3C63Y9JHt8TSnnca1A
4/YN2IOKVKun3SzVUH5eVDNKarYzG9JbcEyRLuw6+GP44tkiq09QZuF+3irpXSn8cFZ41fa9siCj
CTiz/UrH+wxo3VvYR/q2LubrzNPGIgX/8bgDPtDW6oPExIBHo1x8LvVNvTje2y8v2NVdquu7sZPa
FY5FEy5+VTLm9NGWCd49y72sDSNUprn1sc5099zUS3jTQla7uJSf0M9OrAp7HIil+z6xU3EZV4Kp
ISWXmPAkKLOsfQSubdtMzt26XNPyzvSvBT71gxYslNt4ZeY3PozeCRU89EwyCyBSxy+iL1GEqLPn
ZylhsJ68c5zsM7ge/QPS6hL5cfFJ+OIUATWqFa3VTy4Tt3ubMGlyQ3IDI6dAoRaEsO6kU5Blb6qm
8UcjWU6/avLX95JE+4vbDYKmrWbnRB/Z+TKsigmSREvBFYBPl+thfbUp6U2ZIkcP28qsNu+8mAad
VaKbH6db/tdKF2KOXK5GwzJRvfPJ/F/q3mrz3nSmX6iZEaduEET0W4Q+ahEWnAVxFdPLOFNOF2vd
Ot4iRz6pVbjeY1nG+lat9YfYKi8ryscI4Kbm2RaNswJBUNr5bCjZ25jQXdXU9SnP+xqlbnhhGEl1
H/iQCSIK/e/TjM4P9paCoqwAP5mSLyTMLE+KoNrccCgX1/Ya+x2BGZ8t9Ad1CTo/tqaZRRV3WJu0
vkFaIqDEjNY+AU1pEjt0T9U6E0ciQIzDjkE1NjG/EooBQXhFE9bV5daJBEzrOJ070WqJDD+xtTWm
8H51toF/CmU8z8+okgjeRpCzr6YSRHFibX2F88/khF4CVKz8OjzbZn7oHtWGJ24U8jPv8kJjQUXg
Icjv1GeVKc8mjbopLqnyW4MO43eut/AuDYO+4qq32fykMM3s2izJzEOXlhoBiBtoYqCL0d07XLDT
qbe2lRsfkagPhVvGpwoarV/orUurEBtePP4ReydL6vtKOPVRXuTIYRnV1n8I04Ten5aYXlB7v7ql
jXR6DMqnnq6c9C+yOItjSnOXn5crRlmsQSXG4VqPTyN++8tEqqKrhVdPctPbTIDUxc2GLraoZW+Z
6rZUtlekgRBfQjf6ZE1hozSodG/LzLTQJmahiEmglig2hJv15jqjufyH3bZNw5V7RAn09ipbmdql
liZT4hBH/ctRlvmtC9J3S2nC6jrIA4ICWATUYOgQTe5idXG6ovsCMO/GLemaVpbWqYHAnz1ZOL7z
zlFXyXbyur0SMn/73V7J5cczc2wVqyVga9ryaO/Zq2ql5fTYzqY3IkstShapSxlvs5XyMaxdZqCF
gg6hq1z5FG6DNfrSpCApds3QZDh1CHa2Y50zWI5FtJpeOKRBZnQ/o8eBu6pgU6ZaNv2aGcR3Y5Uo
F0p2qfwkj/7SBAx5vWq48botdl0T9yYQ14s803zPvomsupgApG6uYXl7JyvIlBm1ddgZHGnsBYWg
AU2eTGViOXE6I4w132qVNf3G2dMlGJrM9I2tXVo0mLnwBa3WqPR2pp8A/IES/Nij3cHri7+7jw8W
n0ACMWUhyLZRB3Cw+EtoorVRmTcJzB6S2Hk+/cZunqLeQjrhCw1f6qtwk2/eRfY6Pi1IlwVjEccU
1qfB+oKWmsFR5YrsPDKr7DyxV8onOsy7p1DyCxrKQTt8hzhfcGlDc3lfLd1IjIu8yr+tuSb4iQLj
Lp9WSPfVtUOLhxVQTGlUi/jUpuz6KA1N5BIFbSyLspzeCtJDZ4qjOBd5sBKwQFHbjHLdO0kjf/MV
Siw8umo9pUGLn03q2I6Rsqdafq559P+kwaChrI/yVGiTWk/dEz1Z3GlLMiO+Hq/G+iJNzyNjPf0a
2xx1fAKgJnn0cIS9hwy+xnpiLfiPJfjtRb3JxE0k8m2JkKq+hqe08h9USC8noepPv7Lz1nOD1jZY
ELk0oT29KIO4vjJUWbRl0M3yJg1o6LcVy8Unwo2aOnHaJlDqHt5DtiX54vkbirjpbZCRfD5SjEhc
+psqJ1sdba5DreYueX0j4CQeHkOX4EhF9QibLd3BA7cBW70sQRigVURaYR8hd4xC6s42R8jdnUIu
8iEbTJmAT072BFcsnVmiqD/UGjZp4i3zc0TibALFMLpY0f2ugumpBgCFShgsx54XnxSrhTyuFMje
bSs1+oz5L+5EZaznZWAbyjG9XJf2ce47INEx7tjVOi7MyZJ6WvYB6srRONJpC35CzyD6BcFdLc8c
T9kcI51Mzx9j+XkDAUTnLXNkWRURnLorS/kAdXZbHeelWj6sTK4V9pd/nBHQnW20Gn4qpxapukC6
nPJ3RVi/uM03izNTQeTueEO+hIzd9lYDjjxGvEYf8z707c5DDgRYHJs1FEj2W/TfvEe7jCwC6oMX
iRaqZ7UbbRXkeWraDa3gQtOffGq4R7QA8b9wDwRfcgVZ1HGdVjqqE8EyvM0dwwWzWaws7wxYR0Wx
RMcajHOftLhC9H9D3x7p4IDLXqgUiZ8q9JE+zmoJ++p+WUyKjb9Ume4CkxclOQuVVxn/e1rQDoOa
M1FPjxwrN1BLr7X4k4dk8PlUNbh1ai3U73x9SgtNT7PSxVulKKT7424/AIAmyqRGKvNuiViGFF1E
pmOLZVePlLjWLj2zWlxs2QgOzYPITynG1ifLr+n6Xxp5bZjpKJd+APKflogWhpubDN/yjG4C1Ink
eV1/I+/unDtlrZDNWFJ04dDzQpYn19XEWK/RRkaIHKlfmnuMq4xCmTEFBDo9oLwMhigdB8dmOlWP
oV9H32y7uimSlSwyx21Fw2dhI7NTLZbXtr303wu6LR5xGbisDOyLD7uD9F8T2bYTkXDVZNcf4EM5
z7Y387yMivxRml9+usNtPiV/749eH6jtTPCTWBl/TPZN7cTKu5favfFrY0QzGh+UD7Q90FE1RNHB
cDRgMflg1aIEiarmY8V1R+DhNMOWxavywTfkC/cW6UfL8PoMm/V8/W9em8F899OcP/z5h8MZ6rsI
siyc25D0TTNJov/9RbBNFglAkcrR5vNm1f/9i3CflHEhNyOZqU5dPBDkv7YGByPsbQR3ZFKjYksG
0O7B0dlfAzaCSuGspUMU3z3NF/7712D2AGp8HORFFtwX+zgQHqbVdycYYgQnBRqUTqGNfA5WgZ2A
D6uaFr01dk+DVQ1oFXBO2L39bII9QjHGQmoDgEQ+BzZB09wRhe9wy42m/XDzhQNaBGwZP1y/RRAj
24IjhdvfPQiONQJLkRuktYjDmz05ib6zB0TF1gORthYRs9+xBgLFW1czCUebLfKfsog/tAbYAumh
99sDzoiqam4+u7WJBwfBdUaIIWksU7tKbJVhXY6a299DMEZSCVWSBRuTd3AeNFJxHBSoHGjzttZi
WIuAm6Q1bktDkXxy3n7BTzIMNjxWn75KL6+CSm4BfoULY3domwBi1mFK5ZfdRJIgdGyipXB7Lx6c
BOSroc+hZ2s1dndAdwGlr6LvZWComEMuxNbYPbsRbXtEUoGuv7ba7I7Becls295HQBuZNhk12lk0
Nv9gD9jcmOgZk1Yf3mUABav39NURuRDpArd28CBIcNwRhCc4kLASm2dodgCqLNBy3xsRqQBKJ3Ss
3L5DwAlQgXdld7tm8oOzggS4MhPYa/qCru9SaB+9lxePAC0ADQculpAFJvIZnDVESkS2Bui1CjqN
Dg0OOpddM8sDQ+DQDsEgjjSokdk9w1sFqYfZdxVcuOeuSwb/+yz3TwRxArYQb+ExlBygVbSlJGev
vYBfxIlXbSzj0823vwqaZtAV09UhTw5v/jIp3nf+5kgnVCYv9D0E2J+/5Y4EoYgkZg7VLlIb0MQt
PbxjMWKCFuiR8XTi91fB1QGXVJUccvv54GATfkTR20kGKxXo2ZKlbVYBE7O/CrtIyXaAFBDOlcdu
QF4yYYukN/eyBbo9ovOZcCzzO1a8P38HPWKy1xDw29txgBaBm7vvKlBlKinRcDKaE3/gJ7oasYTG
LnDaWGFwnpJQcWL6rgIBI5sBq9g9A7Y1slW6jjzByIPzDYCRe/uJOmiB0CSPvIFEDmFkatZHqE/Q
a0YWnw3LEgg6UfU9A8Do4MN4gJSc7Z4DD9EGMqJ8WkcWY3DTB+VpfpO/fx3qgCFUSqGz0R7xA8jM
JlSk3Jp6nnZ7DO46EGD8fa9DXEOHHYBuxsuuIdcB20PKorefD24V9BcoDL+KnMmMEmJnwvoBkq6p
3JpElLLovrkvBncigE/7BkuGhZvsSrpEGywdGATXGNEIj24VsunbwOwhEid9p0/EjJCMYz9BQwe3
ItgR6Dn3rmjh1cEdBUEXib64gWGDC1g6d57+omeE00SeXeYavntOg9sLvY+CTtLIQg1K3bXY4HY8
iBJcMCR8ZKgG7SoMzkvGQ9L6+ocg6uwCeBUUQO2eg1WwgQ04LpT8t1tleF6yZkuWSK+IiROBE0Tj
TrCy3YPjtR8x0XwFqA2GGbqmg7OLlPT2jRjZBQZJZKld2PzMgPT78wdP5ROoPDRXfVyfgVkEwt3e
u4DECsUUEjloZnlwFii9IaCUBVjt5Tk4i0BGqL24/77TjLsIoQ71Sllivb8JyCtR+G6hqNleG4Ob
PgdB0j97mQLaLrWapC8fBal1apkEDbZk8PAML3CUznzPVTDoS+VQXQWdtjkKh3tB5iAB2HbcLfkX
jWc2ICANtvKzvl2/HDMQHtMxmirz9vI7MIuEz6Ykcsmqi93TxOtDWgU6HDcv9fcNgoyiHXQNER5v
nsOYgcCpYXK3JRmNHR7QKsBA7b0XJKgqWaf4jC9ekbYzknUJdJNuPx/gXuBA97cLMPmpwSUkb57u
HUFakyiaW1J2UR9YACnLj/o6SroOCRnMFFymOQsHdtGRBSrkW0kxNMszuACS+LF3CQahExWZplRu
aGZ5gKuxCjTwRtdd/b5Kw3IXdRrB9vYUTApQWQD4481eOHAXSTzrBrL+ILBPdnNgqwD9ujeYQICI
P4iFbf2l55AKUkgUayBSu3sGZxepFHomgf/LngKQyq71OXT23XNwIhq7KHN7LdrwC17jv3CRPvFh
jlAkeNgxYYJ5/hJh5kd/8MgAef55y/6QFA/Jbuj8oSTGNN/d8EDk//9HpxR4l1vd+/Ax17r7nvaf
txN8/tWd73qc1eN/PAvm2YxWyHRig0SzbV/zeraETfN/0exutpztsxKwROy872/y5x+d99y7F38y
cL44GFfWLvQeN0NGPu4OvCsZ7j/wYhbns/zxFeXPSKsWtl/fkY9mUfAtyeKg89YN7aH32LRrzGYP
yeNbyrduqmf7jxzH8/siuC+LzuC7ssy+gx/PI1RRsvn+yA0tqvfILc/mTfLtDYI+5fKuu+xNSWHf
b6F9eBY8dH7Ptlqv78in8yTzuq/cVsD1HfnHOjQ7s/Aide8JIHjtqJ8/zPzOBtRgn/8GE3KOVm2c
BN0T2dTF9l2L8/ghmB1YkabCrvfISdXdFk2xUt9h3z63TQ1dpPfADFDeL7b7J7Etrek79GVSIjdx
uMzurmCl79hXsyDuWA+Scb/jermaZdtoFj/sL0dbXdL/lfN8du+X+bwoOnu6rV/oPX5w7wferMuy
bLLi/YfmLsiTorOzaRIkU0v9x85p+ZijCho8DrbzoJok5u8YPSmzw6F/y4sncXGwuWnRJTMsfV/6
en6XIe/eXe0Gtu8/9HrWvbdaKLj/wNWbs9kyzf2ge60zvgRZf8f4F/Msn3csVZvY+x2DX803wX3n
Gmvrqn7H4F9pofq4Brvd3TB/ew+NzpT/5miWJdyU3e3SFAX9ni84ni0Oz36TXO87/Ds/6K54k6Hr
PewiwiPpRjV03ZL4bu+hs7l3SGTfgYV9B34/j2M0TNazgzChJYP1Hf7GTx7mb87zZ3dbA/73Hf5j
Uv5gI7ZY4u/5gucbsWVK9h3+E6s/z/N5x6Vooa/+Y2+6UWWrgtF33M/FzH/c0NKmtAXhfYf9Ms+W
3GydkZtkae+RAyKbg+3dJhz6Dv1678We8c3tPC/efHnp5RuEuPfLB/l9EudBx3PTG8Sx99g/lix+
dVVeQpqeyv+f40+P4igv/bMuuCb/4j6az7J//D8AAAD//w==</cx:binary>
              </cx:geoCache>
            </cx:geography>
          </cx:layoutPr>
          <cx:valueColors>
            <cx:minColor>
              <a:schemeClr val="accent1">
                <a:lumMod val="60000"/>
                <a:lumOff val="40000"/>
              </a:schemeClr>
            </cx:minColor>
            <cx:maxColor>
              <a:srgbClr val="002060"/>
            </cx:maxColor>
          </cx:valueColors>
        </cx:series>
      </cx:plotAreaRegion>
    </cx:plotArea>
    <cx:legend pos="l"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564205B-6536-43E5-8785-9F0F96295148}">
          <cx:tx>
            <cx:txData>
              <cx:f>_xlchart.v1.1</cx:f>
              <cx:v>Sum of Profit</cx:v>
            </cx:txData>
          </cx:tx>
          <cx:dataLabels pos="outEnd">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axis id="1">
        <cx:valScaling/>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chart" Target="../charts/chart8.xml"/><Relationship Id="rId3" Type="http://schemas.openxmlformats.org/officeDocument/2006/relationships/image" Target="../media/image2.emf"/><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hyperlink" Target="https://www.wallpaperflare.com/black-and-white-paisley-wallpaper-cucumber-black-background-wallpaper-cfvi/download/1366x768" TargetMode="External"/><Relationship Id="rId1" Type="http://schemas.openxmlformats.org/officeDocument/2006/relationships/image" Target="../media/image1.jp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chart" Target="../charts/chart5.xml"/><Relationship Id="rId4" Type="http://schemas.microsoft.com/office/2014/relationships/chartEx" Target="../charts/chartEx1.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92209</xdr:colOff>
      <xdr:row>21</xdr:row>
      <xdr:rowOff>66675</xdr:rowOff>
    </xdr:from>
    <xdr:to>
      <xdr:col>35</xdr:col>
      <xdr:colOff>438151</xdr:colOff>
      <xdr:row>55</xdr:row>
      <xdr:rowOff>0</xdr:rowOff>
    </xdr:to>
    <xdr:pic>
      <xdr:nvPicPr>
        <xdr:cNvPr id="4" name="Picture 3">
          <a:extLst>
            <a:ext uri="{FF2B5EF4-FFF2-40B4-BE49-F238E27FC236}">
              <a16:creationId xmlns:a16="http://schemas.microsoft.com/office/drawing/2014/main" id="{59970C61-942A-368E-940A-0F4C617FFA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9845809" y="4067175"/>
          <a:ext cx="11928342" cy="6410325"/>
        </a:xfrm>
        <a:prstGeom prst="rect">
          <a:avLst/>
        </a:prstGeom>
      </xdr:spPr>
    </xdr:pic>
    <xdr:clientData/>
  </xdr:twoCellAnchor>
  <xdr:twoCellAnchor editAs="oneCell">
    <xdr:from>
      <xdr:col>16</xdr:col>
      <xdr:colOff>24334</xdr:colOff>
      <xdr:row>43</xdr:row>
      <xdr:rowOff>30065</xdr:rowOff>
    </xdr:from>
    <xdr:to>
      <xdr:col>39</xdr:col>
      <xdr:colOff>47065</xdr:colOff>
      <xdr:row>55</xdr:row>
      <xdr:rowOff>106714</xdr:rowOff>
    </xdr:to>
    <xdr:pic>
      <xdr:nvPicPr>
        <xdr:cNvPr id="6" name="Picture 5">
          <a:extLst>
            <a:ext uri="{FF2B5EF4-FFF2-40B4-BE49-F238E27FC236}">
              <a16:creationId xmlns:a16="http://schemas.microsoft.com/office/drawing/2014/main" id="{8AC7E210-4CA7-FFCE-DD62-E9577C3906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77934" y="7987522"/>
          <a:ext cx="14043531" cy="2297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182656</xdr:colOff>
      <xdr:row>32</xdr:row>
      <xdr:rowOff>8068</xdr:rowOff>
    </xdr:from>
    <xdr:ext cx="11693783" cy="2057400"/>
    <xdr:grpSp>
      <xdr:nvGrpSpPr>
        <xdr:cNvPr id="7" name="Shape 2">
          <a:extLst>
            <a:ext uri="{FF2B5EF4-FFF2-40B4-BE49-F238E27FC236}">
              <a16:creationId xmlns:a16="http://schemas.microsoft.com/office/drawing/2014/main" id="{DC4CFF20-592F-45D1-BC46-CE4FEC7F13E1}"/>
            </a:ext>
          </a:extLst>
        </xdr:cNvPr>
        <xdr:cNvGrpSpPr/>
      </xdr:nvGrpSpPr>
      <xdr:grpSpPr>
        <a:xfrm>
          <a:off x="9936256" y="6104068"/>
          <a:ext cx="11693783" cy="2057400"/>
          <a:chOff x="0" y="2751300"/>
          <a:chExt cx="10692000" cy="2057400"/>
        </a:xfrm>
      </xdr:grpSpPr>
      <xdr:grpSp>
        <xdr:nvGrpSpPr>
          <xdr:cNvPr id="8" name="Shape 4">
            <a:extLst>
              <a:ext uri="{FF2B5EF4-FFF2-40B4-BE49-F238E27FC236}">
                <a16:creationId xmlns:a16="http://schemas.microsoft.com/office/drawing/2014/main" id="{2ABC7B30-031A-1EA9-27B8-3B1B31B9A5A0}"/>
              </a:ext>
            </a:extLst>
          </xdr:cNvPr>
          <xdr:cNvGrpSpPr/>
        </xdr:nvGrpSpPr>
        <xdr:grpSpPr>
          <a:xfrm>
            <a:off x="0" y="2751300"/>
            <a:ext cx="10692000" cy="2057400"/>
            <a:chOff x="152400" y="1971675"/>
            <a:chExt cx="12515850" cy="2228850"/>
          </a:xfrm>
        </xdr:grpSpPr>
        <xdr:sp macro="" textlink="">
          <xdr:nvSpPr>
            <xdr:cNvPr id="9" name="Shape 5">
              <a:extLst>
                <a:ext uri="{FF2B5EF4-FFF2-40B4-BE49-F238E27FC236}">
                  <a16:creationId xmlns:a16="http://schemas.microsoft.com/office/drawing/2014/main" id="{2B004095-3B0B-078C-BD65-0F138C6181B9}"/>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 name="Shape 6">
              <a:extLst>
                <a:ext uri="{FF2B5EF4-FFF2-40B4-BE49-F238E27FC236}">
                  <a16:creationId xmlns:a16="http://schemas.microsoft.com/office/drawing/2014/main" id="{176A329B-A7F1-82B7-A718-97A88C58B083}"/>
                </a:ext>
              </a:extLst>
            </xdr:cNvPr>
            <xdr:cNvGrpSpPr/>
          </xdr:nvGrpSpPr>
          <xdr:grpSpPr>
            <a:xfrm>
              <a:off x="152400" y="1971675"/>
              <a:ext cx="5219701" cy="2219325"/>
              <a:chOff x="152400" y="1971675"/>
              <a:chExt cx="5219701" cy="2219325"/>
            </a:xfrm>
          </xdr:grpSpPr>
          <xdr:sp macro="" textlink="">
            <xdr:nvSpPr>
              <xdr:cNvPr id="17" name="Shape 7">
                <a:extLst>
                  <a:ext uri="{FF2B5EF4-FFF2-40B4-BE49-F238E27FC236}">
                    <a16:creationId xmlns:a16="http://schemas.microsoft.com/office/drawing/2014/main" id="{5BC4B7B4-FE1F-CA77-DA38-C77792D36EDE}"/>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8" name="Shape 8">
                <a:extLst>
                  <a:ext uri="{FF2B5EF4-FFF2-40B4-BE49-F238E27FC236}">
                    <a16:creationId xmlns:a16="http://schemas.microsoft.com/office/drawing/2014/main" id="{50135A08-E36D-B123-0E01-D565E4DAB23F}"/>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11" name="Shape 9">
              <a:extLst>
                <a:ext uri="{FF2B5EF4-FFF2-40B4-BE49-F238E27FC236}">
                  <a16:creationId xmlns:a16="http://schemas.microsoft.com/office/drawing/2014/main" id="{94ACF64A-6EC8-A07D-DEB1-B50375B40209}"/>
                </a:ext>
              </a:extLst>
            </xdr:cNvPr>
            <xdr:cNvGrpSpPr/>
          </xdr:nvGrpSpPr>
          <xdr:grpSpPr>
            <a:xfrm>
              <a:off x="5448301" y="1971675"/>
              <a:ext cx="4305300" cy="2219325"/>
              <a:chOff x="5448301" y="1971675"/>
              <a:chExt cx="4305300" cy="2219325"/>
            </a:xfrm>
          </xdr:grpSpPr>
          <xdr:sp macro="" textlink="">
            <xdr:nvSpPr>
              <xdr:cNvPr id="15" name="Shape 10">
                <a:extLst>
                  <a:ext uri="{FF2B5EF4-FFF2-40B4-BE49-F238E27FC236}">
                    <a16:creationId xmlns:a16="http://schemas.microsoft.com/office/drawing/2014/main" id="{92859FCB-7BDB-B22B-F5B5-5FC2FFA79E06}"/>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1">
                <a:extLst>
                  <a:ext uri="{FF2B5EF4-FFF2-40B4-BE49-F238E27FC236}">
                    <a16:creationId xmlns:a16="http://schemas.microsoft.com/office/drawing/2014/main" id="{DF467A7B-6CD0-59F9-26BC-E6ED60F1928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4D38302A-A239-FA0F-92D1-4F5D077358E7}"/>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E0BA7089-966B-66BF-94EC-1ECBDE9955DD}"/>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737C5D45-86D5-B918-5863-B504131A9B3F}"/>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16</xdr:col>
      <xdr:colOff>136712</xdr:colOff>
      <xdr:row>21</xdr:row>
      <xdr:rowOff>117662</xdr:rowOff>
    </xdr:from>
    <xdr:ext cx="11693783" cy="314325"/>
    <xdr:sp macro="" textlink="">
      <xdr:nvSpPr>
        <xdr:cNvPr id="37" name="Shape 3">
          <a:extLst>
            <a:ext uri="{FF2B5EF4-FFF2-40B4-BE49-F238E27FC236}">
              <a16:creationId xmlns:a16="http://schemas.microsoft.com/office/drawing/2014/main" id="{954ABF53-50AE-41E0-A0BF-87145DCF184E}"/>
            </a:ext>
          </a:extLst>
        </xdr:cNvPr>
        <xdr:cNvSpPr/>
      </xdr:nvSpPr>
      <xdr:spPr>
        <a:xfrm>
          <a:off x="9890312" y="4003862"/>
          <a:ext cx="11693783"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16</xdr:col>
      <xdr:colOff>195305</xdr:colOff>
      <xdr:row>24</xdr:row>
      <xdr:rowOff>22252</xdr:rowOff>
    </xdr:from>
    <xdr:ext cx="11684352" cy="1438275"/>
    <xdr:grpSp>
      <xdr:nvGrpSpPr>
        <xdr:cNvPr id="38" name="Shape 2">
          <a:extLst>
            <a:ext uri="{FF2B5EF4-FFF2-40B4-BE49-F238E27FC236}">
              <a16:creationId xmlns:a16="http://schemas.microsoft.com/office/drawing/2014/main" id="{FBCA2A04-F22B-4865-A684-14011A4AFDB1}"/>
            </a:ext>
          </a:extLst>
        </xdr:cNvPr>
        <xdr:cNvGrpSpPr/>
      </xdr:nvGrpSpPr>
      <xdr:grpSpPr>
        <a:xfrm>
          <a:off x="9948905" y="4594252"/>
          <a:ext cx="11684352" cy="1438275"/>
          <a:chOff x="0" y="3060863"/>
          <a:chExt cx="10692000" cy="1438275"/>
        </a:xfrm>
      </xdr:grpSpPr>
      <xdr:grpSp>
        <xdr:nvGrpSpPr>
          <xdr:cNvPr id="39" name="Shape 21">
            <a:extLst>
              <a:ext uri="{FF2B5EF4-FFF2-40B4-BE49-F238E27FC236}">
                <a16:creationId xmlns:a16="http://schemas.microsoft.com/office/drawing/2014/main" id="{8875AEFC-798B-9FD2-127C-291693A4DE32}"/>
              </a:ext>
            </a:extLst>
          </xdr:cNvPr>
          <xdr:cNvGrpSpPr/>
        </xdr:nvGrpSpPr>
        <xdr:grpSpPr>
          <a:xfrm>
            <a:off x="0" y="3060863"/>
            <a:ext cx="10692000" cy="1438275"/>
            <a:chOff x="152399" y="453254"/>
            <a:chExt cx="12498639" cy="1383567"/>
          </a:xfrm>
        </xdr:grpSpPr>
        <xdr:sp macro="" textlink="">
          <xdr:nvSpPr>
            <xdr:cNvPr id="40" name="Shape 5">
              <a:extLst>
                <a:ext uri="{FF2B5EF4-FFF2-40B4-BE49-F238E27FC236}">
                  <a16:creationId xmlns:a16="http://schemas.microsoft.com/office/drawing/2014/main" id="{27DF93F2-DDAB-ADBB-D78B-E88AC308F2C5}"/>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1" name="Shape 22">
              <a:extLst>
                <a:ext uri="{FF2B5EF4-FFF2-40B4-BE49-F238E27FC236}">
                  <a16:creationId xmlns:a16="http://schemas.microsoft.com/office/drawing/2014/main" id="{A8CB9D40-0D6E-FD0B-C6EA-C806F38F48D4}"/>
                </a:ext>
              </a:extLst>
            </xdr:cNvPr>
            <xdr:cNvGrpSpPr/>
          </xdr:nvGrpSpPr>
          <xdr:grpSpPr>
            <a:xfrm>
              <a:off x="152400" y="453255"/>
              <a:ext cx="2510409" cy="1372789"/>
              <a:chOff x="152400" y="459938"/>
              <a:chExt cx="2678396" cy="1348747"/>
            </a:xfrm>
          </xdr:grpSpPr>
          <xdr:sp macro="" textlink="">
            <xdr:nvSpPr>
              <xdr:cNvPr id="54" name="Shape 23">
                <a:extLst>
                  <a:ext uri="{FF2B5EF4-FFF2-40B4-BE49-F238E27FC236}">
                    <a16:creationId xmlns:a16="http://schemas.microsoft.com/office/drawing/2014/main" id="{75E5D34B-0CEA-22D8-8464-060229CE5E63}"/>
                  </a:ext>
                </a:extLst>
              </xdr:cNvPr>
              <xdr:cNvSpPr/>
            </xdr:nvSpPr>
            <xdr:spPr>
              <a:xfrm>
                <a:off x="163795" y="70378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55" name="Shape 24">
                <a:extLst>
                  <a:ext uri="{FF2B5EF4-FFF2-40B4-BE49-F238E27FC236}">
                    <a16:creationId xmlns:a16="http://schemas.microsoft.com/office/drawing/2014/main" id="{CF18B221-A942-6F36-ACB0-320B400271B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42" name="Shape 25">
              <a:extLst>
                <a:ext uri="{FF2B5EF4-FFF2-40B4-BE49-F238E27FC236}">
                  <a16:creationId xmlns:a16="http://schemas.microsoft.com/office/drawing/2014/main" id="{FABCB08B-8EAD-8026-5755-80CA0974B8F6}"/>
                </a:ext>
              </a:extLst>
            </xdr:cNvPr>
            <xdr:cNvGrpSpPr/>
          </xdr:nvGrpSpPr>
          <xdr:grpSpPr>
            <a:xfrm>
              <a:off x="2699752" y="453254"/>
              <a:ext cx="2490203" cy="1383567"/>
              <a:chOff x="152399" y="459938"/>
              <a:chExt cx="2667001" cy="1359337"/>
            </a:xfrm>
          </xdr:grpSpPr>
          <xdr:sp macro="" textlink="">
            <xdr:nvSpPr>
              <xdr:cNvPr id="52" name="Shape 26">
                <a:extLst>
                  <a:ext uri="{FF2B5EF4-FFF2-40B4-BE49-F238E27FC236}">
                    <a16:creationId xmlns:a16="http://schemas.microsoft.com/office/drawing/2014/main" id="{EBF56A4D-34DF-821D-1B5C-94D3C966C8DD}"/>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53" name="Shape 27">
                <a:extLst>
                  <a:ext uri="{FF2B5EF4-FFF2-40B4-BE49-F238E27FC236}">
                    <a16:creationId xmlns:a16="http://schemas.microsoft.com/office/drawing/2014/main" id="{D9B65664-B478-B32F-7DBE-A1352F4D7AAE}"/>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43" name="Shape 28">
              <a:extLst>
                <a:ext uri="{FF2B5EF4-FFF2-40B4-BE49-F238E27FC236}">
                  <a16:creationId xmlns:a16="http://schemas.microsoft.com/office/drawing/2014/main" id="{10A0E472-F19E-7681-3D04-3648AF8AB838}"/>
                </a:ext>
              </a:extLst>
            </xdr:cNvPr>
            <xdr:cNvGrpSpPr/>
          </xdr:nvGrpSpPr>
          <xdr:grpSpPr>
            <a:xfrm>
              <a:off x="5256629" y="453254"/>
              <a:ext cx="2452104" cy="1383567"/>
              <a:chOff x="152399" y="459938"/>
              <a:chExt cx="2667001" cy="1359337"/>
            </a:xfrm>
          </xdr:grpSpPr>
          <xdr:sp macro="" textlink="">
            <xdr:nvSpPr>
              <xdr:cNvPr id="50" name="Shape 29">
                <a:extLst>
                  <a:ext uri="{FF2B5EF4-FFF2-40B4-BE49-F238E27FC236}">
                    <a16:creationId xmlns:a16="http://schemas.microsoft.com/office/drawing/2014/main" id="{BDDEEFE2-CFFC-44BA-2F39-0E6059F26AC9}"/>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51" name="Shape 30">
                <a:extLst>
                  <a:ext uri="{FF2B5EF4-FFF2-40B4-BE49-F238E27FC236}">
                    <a16:creationId xmlns:a16="http://schemas.microsoft.com/office/drawing/2014/main" id="{53F28E4D-A840-9658-3232-B25F0804C997}"/>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44" name="Shape 31">
              <a:extLst>
                <a:ext uri="{FF2B5EF4-FFF2-40B4-BE49-F238E27FC236}">
                  <a16:creationId xmlns:a16="http://schemas.microsoft.com/office/drawing/2014/main" id="{25E729DC-1BE1-78DD-F9A4-4637ADC92D19}"/>
                </a:ext>
              </a:extLst>
            </xdr:cNvPr>
            <xdr:cNvGrpSpPr/>
          </xdr:nvGrpSpPr>
          <xdr:grpSpPr>
            <a:xfrm>
              <a:off x="7756358" y="453254"/>
              <a:ext cx="2394953" cy="1383567"/>
              <a:chOff x="152399" y="459938"/>
              <a:chExt cx="2667001" cy="1359337"/>
            </a:xfrm>
          </xdr:grpSpPr>
          <xdr:sp macro="" textlink="">
            <xdr:nvSpPr>
              <xdr:cNvPr id="48" name="Shape 32">
                <a:extLst>
                  <a:ext uri="{FF2B5EF4-FFF2-40B4-BE49-F238E27FC236}">
                    <a16:creationId xmlns:a16="http://schemas.microsoft.com/office/drawing/2014/main" id="{09AADBA9-2CA6-1261-53C1-6B322CAC3601}"/>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49" name="Shape 33">
                <a:extLst>
                  <a:ext uri="{FF2B5EF4-FFF2-40B4-BE49-F238E27FC236}">
                    <a16:creationId xmlns:a16="http://schemas.microsoft.com/office/drawing/2014/main" id="{EB9F6D02-BB31-10B2-AB70-3829C8E0890E}"/>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45" name="Shape 34">
              <a:extLst>
                <a:ext uri="{FF2B5EF4-FFF2-40B4-BE49-F238E27FC236}">
                  <a16:creationId xmlns:a16="http://schemas.microsoft.com/office/drawing/2014/main" id="{D3E5A888-4613-C87A-135F-62DD4726745D}"/>
                </a:ext>
              </a:extLst>
            </xdr:cNvPr>
            <xdr:cNvGrpSpPr/>
          </xdr:nvGrpSpPr>
          <xdr:grpSpPr>
            <a:xfrm>
              <a:off x="10208461" y="453254"/>
              <a:ext cx="2442577" cy="1383567"/>
              <a:chOff x="152399" y="459938"/>
              <a:chExt cx="2667001" cy="1359337"/>
            </a:xfrm>
          </xdr:grpSpPr>
          <xdr:sp macro="" textlink="">
            <xdr:nvSpPr>
              <xdr:cNvPr id="46" name="Shape 35">
                <a:extLst>
                  <a:ext uri="{FF2B5EF4-FFF2-40B4-BE49-F238E27FC236}">
                    <a16:creationId xmlns:a16="http://schemas.microsoft.com/office/drawing/2014/main" id="{AFD73352-D8C1-975F-716E-CBA8C41B6D14}"/>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47" name="Shape 36">
                <a:extLst>
                  <a:ext uri="{FF2B5EF4-FFF2-40B4-BE49-F238E27FC236}">
                    <a16:creationId xmlns:a16="http://schemas.microsoft.com/office/drawing/2014/main" id="{14CF979E-5996-753F-C170-C14C748B7BF9}"/>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16</xdr:col>
      <xdr:colOff>259080</xdr:colOff>
      <xdr:row>45</xdr:row>
      <xdr:rowOff>83820</xdr:rowOff>
    </xdr:from>
    <xdr:to>
      <xdr:col>23</xdr:col>
      <xdr:colOff>373380</xdr:colOff>
      <xdr:row>54</xdr:row>
      <xdr:rowOff>152400</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C087CB93-AA41-4988-A726-F679A3F2B1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012680" y="8656320"/>
              <a:ext cx="4381500" cy="1783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449580</xdr:colOff>
      <xdr:row>44</xdr:row>
      <xdr:rowOff>137160</xdr:rowOff>
    </xdr:from>
    <xdr:to>
      <xdr:col>29</xdr:col>
      <xdr:colOff>518160</xdr:colOff>
      <xdr:row>55</xdr:row>
      <xdr:rowOff>0</xdr:rowOff>
    </xdr:to>
    <xdr:graphicFrame macro="">
      <xdr:nvGraphicFramePr>
        <xdr:cNvPr id="10253" name="Chart 10252">
          <a:extLst>
            <a:ext uri="{FF2B5EF4-FFF2-40B4-BE49-F238E27FC236}">
              <a16:creationId xmlns:a16="http://schemas.microsoft.com/office/drawing/2014/main" id="{02099543-8A94-484A-8E39-B6FA99D28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89646</xdr:colOff>
      <xdr:row>33</xdr:row>
      <xdr:rowOff>8966</xdr:rowOff>
    </xdr:from>
    <xdr:to>
      <xdr:col>36</xdr:col>
      <xdr:colOff>322729</xdr:colOff>
      <xdr:row>44</xdr:row>
      <xdr:rowOff>98613</xdr:rowOff>
    </xdr:to>
    <xdr:graphicFrame macro="">
      <xdr:nvGraphicFramePr>
        <xdr:cNvPr id="10254" name="Chart 10253">
          <a:extLst>
            <a:ext uri="{FF2B5EF4-FFF2-40B4-BE49-F238E27FC236}">
              <a16:creationId xmlns:a16="http://schemas.microsoft.com/office/drawing/2014/main" id="{7CEEB7B7-53A2-4CFC-B592-FD027C036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233082</xdr:colOff>
      <xdr:row>33</xdr:row>
      <xdr:rowOff>44823</xdr:rowOff>
    </xdr:from>
    <xdr:to>
      <xdr:col>24</xdr:col>
      <xdr:colOff>62753</xdr:colOff>
      <xdr:row>43</xdr:row>
      <xdr:rowOff>107578</xdr:rowOff>
    </xdr:to>
    <xdr:graphicFrame macro="">
      <xdr:nvGraphicFramePr>
        <xdr:cNvPr id="10255" name="Chart 10254">
          <a:extLst>
            <a:ext uri="{FF2B5EF4-FFF2-40B4-BE49-F238E27FC236}">
              <a16:creationId xmlns:a16="http://schemas.microsoft.com/office/drawing/2014/main" id="{FA7268A7-6E03-4511-9C7B-1EF23C349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286871</xdr:colOff>
      <xdr:row>33</xdr:row>
      <xdr:rowOff>0</xdr:rowOff>
    </xdr:from>
    <xdr:to>
      <xdr:col>31</xdr:col>
      <xdr:colOff>17928</xdr:colOff>
      <xdr:row>43</xdr:row>
      <xdr:rowOff>98612</xdr:rowOff>
    </xdr:to>
    <mc:AlternateContent xmlns:mc="http://schemas.openxmlformats.org/markup-compatibility/2006">
      <mc:Choice xmlns:cx1="http://schemas.microsoft.com/office/drawing/2015/9/8/chartex" Requires="cx1">
        <xdr:graphicFrame macro="">
          <xdr:nvGraphicFramePr>
            <xdr:cNvPr id="10257" name="Chart 10256">
              <a:extLst>
                <a:ext uri="{FF2B5EF4-FFF2-40B4-BE49-F238E27FC236}">
                  <a16:creationId xmlns:a16="http://schemas.microsoft.com/office/drawing/2014/main" id="{66B0BBAA-E19F-462F-9B43-1153798E0D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917271" y="6286500"/>
              <a:ext cx="3998257" cy="20036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425476</xdr:colOff>
      <xdr:row>26</xdr:row>
      <xdr:rowOff>14100</xdr:rowOff>
    </xdr:from>
    <xdr:to>
      <xdr:col>19</xdr:col>
      <xdr:colOff>334036</xdr:colOff>
      <xdr:row>29</xdr:row>
      <xdr:rowOff>131268</xdr:rowOff>
    </xdr:to>
    <xdr:graphicFrame macro="">
      <xdr:nvGraphicFramePr>
        <xdr:cNvPr id="10258" name="Chart 10257">
          <a:extLst>
            <a:ext uri="{FF2B5EF4-FFF2-40B4-BE49-F238E27FC236}">
              <a16:creationId xmlns:a16="http://schemas.microsoft.com/office/drawing/2014/main" id="{572C6742-3C4B-4AD5-BF8D-25376F16D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359229</xdr:colOff>
      <xdr:row>25</xdr:row>
      <xdr:rowOff>54429</xdr:rowOff>
    </xdr:from>
    <xdr:to>
      <xdr:col>20</xdr:col>
      <xdr:colOff>76200</xdr:colOff>
      <xdr:row>27</xdr:row>
      <xdr:rowOff>43544</xdr:rowOff>
    </xdr:to>
    <xdr:sp macro="" textlink="'Month wise Sparkline'!C16">
      <xdr:nvSpPr>
        <xdr:cNvPr id="10259" name="TextBox 10258">
          <a:extLst>
            <a:ext uri="{FF2B5EF4-FFF2-40B4-BE49-F238E27FC236}">
              <a16:creationId xmlns:a16="http://schemas.microsoft.com/office/drawing/2014/main" id="{BC243088-2F15-B555-CCA0-9122CC78E011}"/>
            </a:ext>
          </a:extLst>
        </xdr:cNvPr>
        <xdr:cNvSpPr txBox="1"/>
      </xdr:nvSpPr>
      <xdr:spPr>
        <a:xfrm>
          <a:off x="10112829" y="4680858"/>
          <a:ext cx="2155371"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3C3217-121C-4449-8050-DA1E3EA5AA88}" type="TxLink">
            <a:rPr lang="en-US" sz="2000" b="0" i="0" u="none" strike="noStrike">
              <a:solidFill>
                <a:schemeClr val="bg1"/>
              </a:solidFill>
              <a:latin typeface="Arial Black" panose="020B0A04020102020204" pitchFamily="34" charset="0"/>
              <a:ea typeface="Calibri"/>
              <a:cs typeface="Calibri"/>
            </a:rPr>
            <a:pPr/>
            <a:t>$ 2297.20 K</a:t>
          </a:fld>
          <a:endParaRPr lang="en-IN" sz="2000">
            <a:solidFill>
              <a:schemeClr val="bg1"/>
            </a:solidFill>
            <a:latin typeface="Arial Black" panose="020B0A04020102020204" pitchFamily="34" charset="0"/>
          </a:endParaRPr>
        </a:p>
      </xdr:txBody>
    </xdr:sp>
    <xdr:clientData/>
  </xdr:twoCellAnchor>
  <xdr:twoCellAnchor>
    <xdr:from>
      <xdr:col>20</xdr:col>
      <xdr:colOff>435428</xdr:colOff>
      <xdr:row>25</xdr:row>
      <xdr:rowOff>54428</xdr:rowOff>
    </xdr:from>
    <xdr:to>
      <xdr:col>24</xdr:col>
      <xdr:colOff>32658</xdr:colOff>
      <xdr:row>27</xdr:row>
      <xdr:rowOff>130628</xdr:rowOff>
    </xdr:to>
    <xdr:sp macro="" textlink="'Month wise Sparkline'!L18">
      <xdr:nvSpPr>
        <xdr:cNvPr id="10260" name="TextBox 10259">
          <a:extLst>
            <a:ext uri="{FF2B5EF4-FFF2-40B4-BE49-F238E27FC236}">
              <a16:creationId xmlns:a16="http://schemas.microsoft.com/office/drawing/2014/main" id="{8D185881-EBFA-0A45-D716-18AF2D3081AA}"/>
            </a:ext>
          </a:extLst>
        </xdr:cNvPr>
        <xdr:cNvSpPr txBox="1"/>
      </xdr:nvSpPr>
      <xdr:spPr>
        <a:xfrm>
          <a:off x="12627428" y="4680857"/>
          <a:ext cx="2035630"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174839-DAC7-4957-B38F-C49340A6B325}" type="TxLink">
            <a:rPr lang="en-US" sz="2000" b="0" i="0" u="none" strike="noStrike">
              <a:solidFill>
                <a:schemeClr val="bg1"/>
              </a:solidFill>
              <a:latin typeface="Arial Black" panose="020B0A04020102020204" pitchFamily="34" charset="0"/>
              <a:ea typeface="Calibri"/>
              <a:cs typeface="Calibri"/>
            </a:rPr>
            <a:pPr/>
            <a:t>$ 286.40 K</a:t>
          </a:fld>
          <a:endParaRPr lang="en-IN" sz="2000">
            <a:solidFill>
              <a:schemeClr val="bg1"/>
            </a:solidFill>
            <a:latin typeface="Arial Black" panose="020B0A04020102020204" pitchFamily="34" charset="0"/>
          </a:endParaRPr>
        </a:p>
      </xdr:txBody>
    </xdr:sp>
    <xdr:clientData/>
  </xdr:twoCellAnchor>
  <xdr:twoCellAnchor>
    <xdr:from>
      <xdr:col>24</xdr:col>
      <xdr:colOff>435429</xdr:colOff>
      <xdr:row>25</xdr:row>
      <xdr:rowOff>43542</xdr:rowOff>
    </xdr:from>
    <xdr:to>
      <xdr:col>27</xdr:col>
      <xdr:colOff>511629</xdr:colOff>
      <xdr:row>28</xdr:row>
      <xdr:rowOff>87086</xdr:rowOff>
    </xdr:to>
    <xdr:sp macro="" textlink="'Month wise Sparkline'!C53">
      <xdr:nvSpPr>
        <xdr:cNvPr id="10262" name="TextBox 10261">
          <a:extLst>
            <a:ext uri="{FF2B5EF4-FFF2-40B4-BE49-F238E27FC236}">
              <a16:creationId xmlns:a16="http://schemas.microsoft.com/office/drawing/2014/main" id="{D919B536-A4EA-72F4-8112-D81FCA08D6F3}"/>
            </a:ext>
          </a:extLst>
        </xdr:cNvPr>
        <xdr:cNvSpPr txBox="1"/>
      </xdr:nvSpPr>
      <xdr:spPr>
        <a:xfrm>
          <a:off x="15065829" y="4669971"/>
          <a:ext cx="1905000" cy="598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A0ADAA-2E47-4F4B-BBAF-6394655F147E}" type="TxLink">
            <a:rPr lang="en-US" sz="2000" b="0" i="0" u="none" strike="noStrike">
              <a:solidFill>
                <a:schemeClr val="bg1"/>
              </a:solidFill>
              <a:latin typeface="Arial Black" panose="020B0A04020102020204" pitchFamily="34" charset="0"/>
              <a:ea typeface="Calibri"/>
              <a:cs typeface="Calibri"/>
            </a:rPr>
            <a:pPr/>
            <a:t># 37873</a:t>
          </a:fld>
          <a:endParaRPr lang="en-IN" sz="2000">
            <a:solidFill>
              <a:schemeClr val="bg1"/>
            </a:solidFill>
            <a:latin typeface="Arial Black" panose="020B0A04020102020204" pitchFamily="34" charset="0"/>
          </a:endParaRPr>
        </a:p>
      </xdr:txBody>
    </xdr:sp>
    <xdr:clientData/>
  </xdr:twoCellAnchor>
  <xdr:twoCellAnchor>
    <xdr:from>
      <xdr:col>28</xdr:col>
      <xdr:colOff>423905</xdr:colOff>
      <xdr:row>25</xdr:row>
      <xdr:rowOff>44023</xdr:rowOff>
    </xdr:from>
    <xdr:to>
      <xdr:col>30</xdr:col>
      <xdr:colOff>522515</xdr:colOff>
      <xdr:row>27</xdr:row>
      <xdr:rowOff>174173</xdr:rowOff>
    </xdr:to>
    <xdr:sp macro="" textlink="'Month wise Sparkline'!G52">
      <xdr:nvSpPr>
        <xdr:cNvPr id="10263" name="TextBox 10262">
          <a:extLst>
            <a:ext uri="{FF2B5EF4-FFF2-40B4-BE49-F238E27FC236}">
              <a16:creationId xmlns:a16="http://schemas.microsoft.com/office/drawing/2014/main" id="{644B0B27-0B27-458D-9EC8-AFEE8A9F3053}"/>
            </a:ext>
          </a:extLst>
        </xdr:cNvPr>
        <xdr:cNvSpPr txBox="1"/>
      </xdr:nvSpPr>
      <xdr:spPr>
        <a:xfrm>
          <a:off x="17492705" y="4670452"/>
          <a:ext cx="1317810" cy="500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8C0CC1-E666-493E-A991-0251E2CDBD32}" type="TxLink">
            <a:rPr lang="en-US" sz="2000" b="0" i="0" u="none" strike="noStrike">
              <a:solidFill>
                <a:schemeClr val="bg1"/>
              </a:solidFill>
              <a:latin typeface="Arial Black" panose="020B0A04020102020204" pitchFamily="34" charset="0"/>
              <a:ea typeface="Calibri"/>
              <a:cs typeface="Calibri"/>
            </a:rPr>
            <a:pPr/>
            <a:t># 9994</a:t>
          </a:fld>
          <a:endParaRPr lang="en-IN" sz="2000">
            <a:solidFill>
              <a:schemeClr val="bg1"/>
            </a:solidFill>
            <a:latin typeface="Arial Black" panose="020B0A04020102020204" pitchFamily="34" charset="0"/>
          </a:endParaRPr>
        </a:p>
      </xdr:txBody>
    </xdr:sp>
    <xdr:clientData/>
  </xdr:twoCellAnchor>
  <xdr:twoCellAnchor>
    <xdr:from>
      <xdr:col>32</xdr:col>
      <xdr:colOff>370115</xdr:colOff>
      <xdr:row>25</xdr:row>
      <xdr:rowOff>76200</xdr:rowOff>
    </xdr:from>
    <xdr:to>
      <xdr:col>35</xdr:col>
      <xdr:colOff>457200</xdr:colOff>
      <xdr:row>28</xdr:row>
      <xdr:rowOff>108858</xdr:rowOff>
    </xdr:to>
    <xdr:sp macro="" textlink="'Month wise Sparkline'!K52">
      <xdr:nvSpPr>
        <xdr:cNvPr id="10264" name="TextBox 10263">
          <a:extLst>
            <a:ext uri="{FF2B5EF4-FFF2-40B4-BE49-F238E27FC236}">
              <a16:creationId xmlns:a16="http://schemas.microsoft.com/office/drawing/2014/main" id="{FC844E94-6666-2C8F-6F34-2AC4000A2B41}"/>
            </a:ext>
          </a:extLst>
        </xdr:cNvPr>
        <xdr:cNvSpPr txBox="1"/>
      </xdr:nvSpPr>
      <xdr:spPr>
        <a:xfrm>
          <a:off x="19877315" y="4702629"/>
          <a:ext cx="1915885" cy="58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ECF6B-68DF-4D60-B8A4-C3FA4D16C680}" type="TxLink">
            <a:rPr lang="en-US" sz="2400" b="0" i="0" u="none" strike="noStrike">
              <a:solidFill>
                <a:schemeClr val="bg1"/>
              </a:solidFill>
              <a:latin typeface="Calibri"/>
              <a:cs typeface="Calibri"/>
            </a:rPr>
            <a:t>12.47%</a:t>
          </a:fld>
          <a:endParaRPr lang="en-IN" sz="2400">
            <a:solidFill>
              <a:schemeClr val="bg1"/>
            </a:solidFill>
            <a:latin typeface="Arial Black" panose="020B0A04020102020204" pitchFamily="34" charset="0"/>
          </a:endParaRPr>
        </a:p>
      </xdr:txBody>
    </xdr:sp>
    <xdr:clientData/>
  </xdr:twoCellAnchor>
  <xdr:twoCellAnchor>
    <xdr:from>
      <xdr:col>20</xdr:col>
      <xdr:colOff>217715</xdr:colOff>
      <xdr:row>26</xdr:row>
      <xdr:rowOff>163286</xdr:rowOff>
    </xdr:from>
    <xdr:to>
      <xdr:col>23</xdr:col>
      <xdr:colOff>533400</xdr:colOff>
      <xdr:row>30</xdr:row>
      <xdr:rowOff>1</xdr:rowOff>
    </xdr:to>
    <xdr:graphicFrame macro="">
      <xdr:nvGraphicFramePr>
        <xdr:cNvPr id="10265" name="Chart 10264">
          <a:extLst>
            <a:ext uri="{FF2B5EF4-FFF2-40B4-BE49-F238E27FC236}">
              <a16:creationId xmlns:a16="http://schemas.microsoft.com/office/drawing/2014/main" id="{E946C971-DF03-421A-AB76-BB875D782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174171</xdr:colOff>
      <xdr:row>26</xdr:row>
      <xdr:rowOff>119743</xdr:rowOff>
    </xdr:from>
    <xdr:to>
      <xdr:col>27</xdr:col>
      <xdr:colOff>395151</xdr:colOff>
      <xdr:row>29</xdr:row>
      <xdr:rowOff>152401</xdr:rowOff>
    </xdr:to>
    <xdr:graphicFrame macro="">
      <xdr:nvGraphicFramePr>
        <xdr:cNvPr id="10270" name="Chart 10269">
          <a:extLst>
            <a:ext uri="{FF2B5EF4-FFF2-40B4-BE49-F238E27FC236}">
              <a16:creationId xmlns:a16="http://schemas.microsoft.com/office/drawing/2014/main" id="{8FCF06C2-FB0B-41D6-952C-82139F91A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555171</xdr:colOff>
      <xdr:row>26</xdr:row>
      <xdr:rowOff>54428</xdr:rowOff>
    </xdr:from>
    <xdr:to>
      <xdr:col>31</xdr:col>
      <xdr:colOff>128451</xdr:colOff>
      <xdr:row>29</xdr:row>
      <xdr:rowOff>174172</xdr:rowOff>
    </xdr:to>
    <xdr:graphicFrame macro="">
      <xdr:nvGraphicFramePr>
        <xdr:cNvPr id="10271" name="Chart 10270">
          <a:extLst>
            <a:ext uri="{FF2B5EF4-FFF2-40B4-BE49-F238E27FC236}">
              <a16:creationId xmlns:a16="http://schemas.microsoft.com/office/drawing/2014/main" id="{F6BB75E3-B4D4-4600-BC7C-DEDD3C2DC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21133</xdr:colOff>
      <xdr:row>27</xdr:row>
      <xdr:rowOff>479</xdr:rowOff>
    </xdr:from>
    <xdr:to>
      <xdr:col>35</xdr:col>
      <xdr:colOff>74473</xdr:colOff>
      <xdr:row>29</xdr:row>
      <xdr:rowOff>129475</xdr:rowOff>
    </xdr:to>
    <xdr:graphicFrame macro="">
      <xdr:nvGraphicFramePr>
        <xdr:cNvPr id="10272" name="Chart 10271">
          <a:extLst>
            <a:ext uri="{FF2B5EF4-FFF2-40B4-BE49-F238E27FC236}">
              <a16:creationId xmlns:a16="http://schemas.microsoft.com/office/drawing/2014/main" id="{4E58D605-DF45-4AAC-8E49-BEF134150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18</xdr:col>
      <xdr:colOff>174170</xdr:colOff>
      <xdr:row>29</xdr:row>
      <xdr:rowOff>87086</xdr:rowOff>
    </xdr:from>
    <xdr:ext cx="1349829" cy="381708"/>
    <xdr:sp macro="" textlink="'KPI YOY'!C13">
      <xdr:nvSpPr>
        <xdr:cNvPr id="10273" name="TextBox 10272">
          <a:extLst>
            <a:ext uri="{FF2B5EF4-FFF2-40B4-BE49-F238E27FC236}">
              <a16:creationId xmlns:a16="http://schemas.microsoft.com/office/drawing/2014/main" id="{F0EC3D1B-9BE8-0344-3480-3B5BA625C403}"/>
            </a:ext>
          </a:extLst>
        </xdr:cNvPr>
        <xdr:cNvSpPr txBox="1"/>
      </xdr:nvSpPr>
      <xdr:spPr>
        <a:xfrm>
          <a:off x="11066288" y="5611586"/>
          <a:ext cx="1349829"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600">
            <a:solidFill>
              <a:schemeClr val="accent6">
                <a:lumMod val="60000"/>
                <a:lumOff val="40000"/>
              </a:schemeClr>
            </a:solidFill>
            <a:latin typeface="Arial Black" panose="020B0A04020102020204" pitchFamily="34" charset="0"/>
          </a:endParaRPr>
        </a:p>
      </xdr:txBody>
    </xdr:sp>
    <xdr:clientData/>
  </xdr:oneCellAnchor>
  <xdr:twoCellAnchor>
    <xdr:from>
      <xdr:col>16</xdr:col>
      <xdr:colOff>108859</xdr:colOff>
      <xdr:row>29</xdr:row>
      <xdr:rowOff>119743</xdr:rowOff>
    </xdr:from>
    <xdr:to>
      <xdr:col>18</xdr:col>
      <xdr:colOff>587831</xdr:colOff>
      <xdr:row>31</xdr:row>
      <xdr:rowOff>97972</xdr:rowOff>
    </xdr:to>
    <xdr:sp macro="" textlink="">
      <xdr:nvSpPr>
        <xdr:cNvPr id="10274" name="TextBox 10273">
          <a:extLst>
            <a:ext uri="{FF2B5EF4-FFF2-40B4-BE49-F238E27FC236}">
              <a16:creationId xmlns:a16="http://schemas.microsoft.com/office/drawing/2014/main" id="{D4622B2E-0ACE-03B8-1F86-8E69448A8B12}"/>
            </a:ext>
          </a:extLst>
        </xdr:cNvPr>
        <xdr:cNvSpPr txBox="1"/>
      </xdr:nvSpPr>
      <xdr:spPr>
        <a:xfrm>
          <a:off x="9862459" y="5486400"/>
          <a:ext cx="169817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bg1"/>
              </a:solidFill>
              <a:latin typeface="Arial Black" panose="020B0A04020102020204" pitchFamily="34" charset="0"/>
            </a:rPr>
            <a:t>YOY GROWTH</a:t>
          </a:r>
        </a:p>
      </xdr:txBody>
    </xdr:sp>
    <xdr:clientData/>
  </xdr:twoCellAnchor>
  <xdr:twoCellAnchor>
    <xdr:from>
      <xdr:col>20</xdr:col>
      <xdr:colOff>43543</xdr:colOff>
      <xdr:row>29</xdr:row>
      <xdr:rowOff>141514</xdr:rowOff>
    </xdr:from>
    <xdr:to>
      <xdr:col>22</xdr:col>
      <xdr:colOff>522515</xdr:colOff>
      <xdr:row>31</xdr:row>
      <xdr:rowOff>119743</xdr:rowOff>
    </xdr:to>
    <xdr:sp macro="" textlink="">
      <xdr:nvSpPr>
        <xdr:cNvPr id="10277" name="TextBox 10276">
          <a:extLst>
            <a:ext uri="{FF2B5EF4-FFF2-40B4-BE49-F238E27FC236}">
              <a16:creationId xmlns:a16="http://schemas.microsoft.com/office/drawing/2014/main" id="{706C56B4-D7BF-43C0-BA6D-C307D748B817}"/>
            </a:ext>
          </a:extLst>
        </xdr:cNvPr>
        <xdr:cNvSpPr txBox="1"/>
      </xdr:nvSpPr>
      <xdr:spPr>
        <a:xfrm>
          <a:off x="12235543" y="5508171"/>
          <a:ext cx="169817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bg1"/>
              </a:solidFill>
              <a:latin typeface="Arial Black" panose="020B0A04020102020204" pitchFamily="34" charset="0"/>
            </a:rPr>
            <a:t>YOY GROWTH</a:t>
          </a:r>
        </a:p>
      </xdr:txBody>
    </xdr:sp>
    <xdr:clientData/>
  </xdr:twoCellAnchor>
  <xdr:twoCellAnchor>
    <xdr:from>
      <xdr:col>23</xdr:col>
      <xdr:colOff>587829</xdr:colOff>
      <xdr:row>29</xdr:row>
      <xdr:rowOff>130629</xdr:rowOff>
    </xdr:from>
    <xdr:to>
      <xdr:col>26</xdr:col>
      <xdr:colOff>457201</xdr:colOff>
      <xdr:row>31</xdr:row>
      <xdr:rowOff>108858</xdr:rowOff>
    </xdr:to>
    <xdr:sp macro="" textlink="">
      <xdr:nvSpPr>
        <xdr:cNvPr id="10278" name="TextBox 10277">
          <a:extLst>
            <a:ext uri="{FF2B5EF4-FFF2-40B4-BE49-F238E27FC236}">
              <a16:creationId xmlns:a16="http://schemas.microsoft.com/office/drawing/2014/main" id="{2F6A5823-E15E-4EEE-BBB7-DDA8F913E4E9}"/>
            </a:ext>
          </a:extLst>
        </xdr:cNvPr>
        <xdr:cNvSpPr txBox="1"/>
      </xdr:nvSpPr>
      <xdr:spPr>
        <a:xfrm>
          <a:off x="14608629" y="5497286"/>
          <a:ext cx="169817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bg1"/>
              </a:solidFill>
              <a:latin typeface="Arial Black" panose="020B0A04020102020204" pitchFamily="34" charset="0"/>
            </a:rPr>
            <a:t>YOY GROWTH</a:t>
          </a:r>
        </a:p>
      </xdr:txBody>
    </xdr:sp>
    <xdr:clientData/>
  </xdr:twoCellAnchor>
  <xdr:twoCellAnchor>
    <xdr:from>
      <xdr:col>27</xdr:col>
      <xdr:colOff>533400</xdr:colOff>
      <xdr:row>29</xdr:row>
      <xdr:rowOff>97971</xdr:rowOff>
    </xdr:from>
    <xdr:to>
      <xdr:col>30</xdr:col>
      <xdr:colOff>402772</xdr:colOff>
      <xdr:row>31</xdr:row>
      <xdr:rowOff>76200</xdr:rowOff>
    </xdr:to>
    <xdr:sp macro="" textlink="">
      <xdr:nvSpPr>
        <xdr:cNvPr id="10279" name="TextBox 10278">
          <a:extLst>
            <a:ext uri="{FF2B5EF4-FFF2-40B4-BE49-F238E27FC236}">
              <a16:creationId xmlns:a16="http://schemas.microsoft.com/office/drawing/2014/main" id="{428C1849-F280-434F-9AF8-629667763B05}"/>
            </a:ext>
          </a:extLst>
        </xdr:cNvPr>
        <xdr:cNvSpPr txBox="1"/>
      </xdr:nvSpPr>
      <xdr:spPr>
        <a:xfrm>
          <a:off x="16992600" y="5464628"/>
          <a:ext cx="169817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bg1"/>
              </a:solidFill>
              <a:latin typeface="Arial Black" panose="020B0A04020102020204" pitchFamily="34" charset="0"/>
            </a:rPr>
            <a:t>YOY GROWTH</a:t>
          </a:r>
        </a:p>
      </xdr:txBody>
    </xdr:sp>
    <xdr:clientData/>
  </xdr:twoCellAnchor>
  <xdr:twoCellAnchor>
    <xdr:from>
      <xdr:col>31</xdr:col>
      <xdr:colOff>417615</xdr:colOff>
      <xdr:row>29</xdr:row>
      <xdr:rowOff>62347</xdr:rowOff>
    </xdr:from>
    <xdr:to>
      <xdr:col>34</xdr:col>
      <xdr:colOff>249382</xdr:colOff>
      <xdr:row>31</xdr:row>
      <xdr:rowOff>1</xdr:rowOff>
    </xdr:to>
    <xdr:sp macro="" textlink="">
      <xdr:nvSpPr>
        <xdr:cNvPr id="10280" name="TextBox 10279">
          <a:extLst>
            <a:ext uri="{FF2B5EF4-FFF2-40B4-BE49-F238E27FC236}">
              <a16:creationId xmlns:a16="http://schemas.microsoft.com/office/drawing/2014/main" id="{3DF25B21-83CF-4D81-9C73-02B85639C3A7}"/>
            </a:ext>
          </a:extLst>
        </xdr:cNvPr>
        <xdr:cNvSpPr txBox="1"/>
      </xdr:nvSpPr>
      <xdr:spPr>
        <a:xfrm>
          <a:off x="19315215" y="5285511"/>
          <a:ext cx="1660567" cy="29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bg1"/>
              </a:solidFill>
              <a:latin typeface="Arial Black" panose="020B0A04020102020204" pitchFamily="34" charset="0"/>
            </a:rPr>
            <a:t>YOY GROWTH</a:t>
          </a:r>
        </a:p>
      </xdr:txBody>
    </xdr:sp>
    <xdr:clientData/>
  </xdr:twoCellAnchor>
  <xdr:oneCellAnchor>
    <xdr:from>
      <xdr:col>22</xdr:col>
      <xdr:colOff>157843</xdr:colOff>
      <xdr:row>29</xdr:row>
      <xdr:rowOff>58511</xdr:rowOff>
    </xdr:from>
    <xdr:ext cx="1349829" cy="417807"/>
    <xdr:sp macro="" textlink="'KPI YOY'!D16">
      <xdr:nvSpPr>
        <xdr:cNvPr id="10281" name="TextBox 10280">
          <a:extLst>
            <a:ext uri="{FF2B5EF4-FFF2-40B4-BE49-F238E27FC236}">
              <a16:creationId xmlns:a16="http://schemas.microsoft.com/office/drawing/2014/main" id="{4AB2E267-88E8-4D35-90F6-22C40AFF2687}"/>
            </a:ext>
          </a:extLst>
        </xdr:cNvPr>
        <xdr:cNvSpPr txBox="1"/>
      </xdr:nvSpPr>
      <xdr:spPr>
        <a:xfrm>
          <a:off x="13569043" y="5583011"/>
          <a:ext cx="1349829"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1698EB3-0B06-4CB2-9390-4CE3482E7A03}" type="TxLink">
            <a:rPr lang="en-US" sz="1800" b="1" i="0" u="none" strike="noStrike">
              <a:solidFill>
                <a:srgbClr val="00B050"/>
              </a:solidFill>
              <a:latin typeface="Calibri"/>
              <a:cs typeface="Calibri"/>
            </a:rPr>
            <a:t>▲14.41%</a:t>
          </a:fld>
          <a:endParaRPr lang="en-US" sz="1800" b="1">
            <a:solidFill>
              <a:srgbClr val="00B050"/>
            </a:solidFill>
            <a:latin typeface="Arial Black" panose="020B0A04020102020204" pitchFamily="34" charset="0"/>
          </a:endParaRPr>
        </a:p>
      </xdr:txBody>
    </xdr:sp>
    <xdr:clientData/>
  </xdr:oneCellAnchor>
  <xdr:twoCellAnchor>
    <xdr:from>
      <xdr:col>11</xdr:col>
      <xdr:colOff>119743</xdr:colOff>
      <xdr:row>24</xdr:row>
      <xdr:rowOff>76200</xdr:rowOff>
    </xdr:from>
    <xdr:to>
      <xdr:col>11</xdr:col>
      <xdr:colOff>359229</xdr:colOff>
      <xdr:row>24</xdr:row>
      <xdr:rowOff>121919</xdr:rowOff>
    </xdr:to>
    <xdr:sp macro="" textlink="">
      <xdr:nvSpPr>
        <xdr:cNvPr id="10283" name="TextBox 10282">
          <a:extLst>
            <a:ext uri="{FF2B5EF4-FFF2-40B4-BE49-F238E27FC236}">
              <a16:creationId xmlns:a16="http://schemas.microsoft.com/office/drawing/2014/main" id="{54198777-D406-88E2-B910-ED3CC179BC54}"/>
            </a:ext>
          </a:extLst>
        </xdr:cNvPr>
        <xdr:cNvSpPr txBox="1"/>
      </xdr:nvSpPr>
      <xdr:spPr>
        <a:xfrm flipH="1">
          <a:off x="6825343" y="4517571"/>
          <a:ext cx="239486"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26</xdr:col>
      <xdr:colOff>78922</xdr:colOff>
      <xdr:row>29</xdr:row>
      <xdr:rowOff>48986</xdr:rowOff>
    </xdr:from>
    <xdr:to>
      <xdr:col>28</xdr:col>
      <xdr:colOff>68036</xdr:colOff>
      <xdr:row>31</xdr:row>
      <xdr:rowOff>103415</xdr:rowOff>
    </xdr:to>
    <xdr:sp macro="" textlink="'KPI YOY'!E16">
      <xdr:nvSpPr>
        <xdr:cNvPr id="10284" name="TextBox 10283">
          <a:extLst>
            <a:ext uri="{FF2B5EF4-FFF2-40B4-BE49-F238E27FC236}">
              <a16:creationId xmlns:a16="http://schemas.microsoft.com/office/drawing/2014/main" id="{ED8B940F-32B1-BA47-DF72-B35E45013D9D}"/>
            </a:ext>
          </a:extLst>
        </xdr:cNvPr>
        <xdr:cNvSpPr txBox="1"/>
      </xdr:nvSpPr>
      <xdr:spPr>
        <a:xfrm>
          <a:off x="15928522" y="5573486"/>
          <a:ext cx="1208314"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B3D896-B1C8-4774-AC94-2E82B6F614A7}" type="TxLink">
            <a:rPr lang="en-US" sz="1800" b="1" i="0" u="none" strike="noStrike">
              <a:solidFill>
                <a:srgbClr val="00B050"/>
              </a:solidFill>
              <a:latin typeface="Calibri"/>
              <a:cs typeface="Calibri"/>
            </a:rPr>
            <a:t>▲27.45%</a:t>
          </a:fld>
          <a:endParaRPr lang="en-IN" sz="1800" b="1">
            <a:solidFill>
              <a:srgbClr val="00B050"/>
            </a:solidFill>
            <a:latin typeface="Arial Black" panose="020B0A04020102020204" pitchFamily="34" charset="0"/>
          </a:endParaRPr>
        </a:p>
      </xdr:txBody>
    </xdr:sp>
    <xdr:clientData/>
  </xdr:twoCellAnchor>
  <xdr:twoCellAnchor>
    <xdr:from>
      <xdr:col>30</xdr:col>
      <xdr:colOff>5443</xdr:colOff>
      <xdr:row>29</xdr:row>
      <xdr:rowOff>62593</xdr:rowOff>
    </xdr:from>
    <xdr:to>
      <xdr:col>32</xdr:col>
      <xdr:colOff>212272</xdr:colOff>
      <xdr:row>31</xdr:row>
      <xdr:rowOff>117022</xdr:rowOff>
    </xdr:to>
    <xdr:sp macro="" textlink="'KPI YOY'!F16">
      <xdr:nvSpPr>
        <xdr:cNvPr id="10285" name="TextBox 10284">
          <a:extLst>
            <a:ext uri="{FF2B5EF4-FFF2-40B4-BE49-F238E27FC236}">
              <a16:creationId xmlns:a16="http://schemas.microsoft.com/office/drawing/2014/main" id="{3A2127BE-4741-89AD-DA55-CE08A44C9A6C}"/>
            </a:ext>
          </a:extLst>
        </xdr:cNvPr>
        <xdr:cNvSpPr txBox="1"/>
      </xdr:nvSpPr>
      <xdr:spPr>
        <a:xfrm>
          <a:off x="18293443" y="5587093"/>
          <a:ext cx="1426029"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55194C-299F-45DA-8568-3CB806A977FC}" type="TxLink">
            <a:rPr lang="en-US" sz="1800" b="1" i="0" u="none" strike="noStrike">
              <a:solidFill>
                <a:srgbClr val="00B050"/>
              </a:solidFill>
              <a:latin typeface="Calibri"/>
              <a:cs typeface="Calibri"/>
            </a:rPr>
            <a:t>▲28.64%</a:t>
          </a:fld>
          <a:endParaRPr lang="en-IN" sz="1800" b="1">
            <a:solidFill>
              <a:srgbClr val="00B050"/>
            </a:solidFill>
          </a:endParaRPr>
        </a:p>
      </xdr:txBody>
    </xdr:sp>
    <xdr:clientData/>
  </xdr:twoCellAnchor>
  <xdr:twoCellAnchor>
    <xdr:from>
      <xdr:col>33</xdr:col>
      <xdr:colOff>526677</xdr:colOff>
      <xdr:row>29</xdr:row>
      <xdr:rowOff>54429</xdr:rowOff>
    </xdr:from>
    <xdr:to>
      <xdr:col>35</xdr:col>
      <xdr:colOff>446315</xdr:colOff>
      <xdr:row>31</xdr:row>
      <xdr:rowOff>141515</xdr:rowOff>
    </xdr:to>
    <xdr:sp macro="" textlink="'KPI YOY'!G13">
      <xdr:nvSpPr>
        <xdr:cNvPr id="10286" name="TextBox 10285">
          <a:extLst>
            <a:ext uri="{FF2B5EF4-FFF2-40B4-BE49-F238E27FC236}">
              <a16:creationId xmlns:a16="http://schemas.microsoft.com/office/drawing/2014/main" id="{9AD660D1-41C2-7A81-A780-8076728348DC}"/>
            </a:ext>
          </a:extLst>
        </xdr:cNvPr>
        <xdr:cNvSpPr txBox="1"/>
      </xdr:nvSpPr>
      <xdr:spPr>
        <a:xfrm>
          <a:off x="20495559" y="5578929"/>
          <a:ext cx="1129874" cy="46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a:solidFill>
              <a:srgbClr val="C00000"/>
            </a:solidFill>
          </a:endParaRPr>
        </a:p>
      </xdr:txBody>
    </xdr:sp>
    <xdr:clientData/>
  </xdr:twoCellAnchor>
  <xdr:twoCellAnchor editAs="oneCell">
    <xdr:from>
      <xdr:col>15</xdr:col>
      <xdr:colOff>410391</xdr:colOff>
      <xdr:row>44</xdr:row>
      <xdr:rowOff>177437</xdr:rowOff>
    </xdr:from>
    <xdr:to>
      <xdr:col>38</xdr:col>
      <xdr:colOff>433251</xdr:colOff>
      <xdr:row>57</xdr:row>
      <xdr:rowOff>70757</xdr:rowOff>
    </xdr:to>
    <xdr:sp macro="" textlink="">
      <xdr:nvSpPr>
        <xdr:cNvPr id="10243" name="AutoShape 3">
          <a:extLst>
            <a:ext uri="{FF2B5EF4-FFF2-40B4-BE49-F238E27FC236}">
              <a16:creationId xmlns:a16="http://schemas.microsoft.com/office/drawing/2014/main" id="{24B3EF13-7183-2D10-0B46-448B31C067F6}"/>
            </a:ext>
          </a:extLst>
        </xdr:cNvPr>
        <xdr:cNvSpPr>
          <a:spLocks noChangeAspect="1" noChangeArrowheads="1"/>
        </xdr:cNvSpPr>
      </xdr:nvSpPr>
      <xdr:spPr bwMode="auto">
        <a:xfrm>
          <a:off x="9554391" y="8319951"/>
          <a:ext cx="14043660" cy="22990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33</xdr:col>
      <xdr:colOff>206750</xdr:colOff>
      <xdr:row>43</xdr:row>
      <xdr:rowOff>140635</xdr:rowOff>
    </xdr:from>
    <xdr:to>
      <xdr:col>35</xdr:col>
      <xdr:colOff>302560</xdr:colOff>
      <xdr:row>50</xdr:row>
      <xdr:rowOff>22413</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EFBE4B0B-ACC1-A890-4483-E571BB29C65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0175632" y="8332135"/>
              <a:ext cx="1306046" cy="121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85725</xdr:colOff>
      <xdr:row>50</xdr:row>
      <xdr:rowOff>22412</xdr:rowOff>
    </xdr:from>
    <xdr:to>
      <xdr:col>35</xdr:col>
      <xdr:colOff>381000</xdr:colOff>
      <xdr:row>54</xdr:row>
      <xdr:rowOff>22411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6C6695CB-0496-2F8A-7409-999BF2EFF7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209560" y="9547412"/>
              <a:ext cx="3350558"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89647</xdr:colOff>
      <xdr:row>45</xdr:row>
      <xdr:rowOff>0</xdr:rowOff>
    </xdr:from>
    <xdr:to>
      <xdr:col>33</xdr:col>
      <xdr:colOff>201705</xdr:colOff>
      <xdr:row>50</xdr:row>
      <xdr:rowOff>11205</xdr:rowOff>
    </xdr:to>
    <mc:AlternateContent xmlns:mc="http://schemas.openxmlformats.org/markup-compatibility/2006" xmlns:a14="http://schemas.microsoft.com/office/drawing/2010/main">
      <mc:Choice Requires="a14">
        <xdr:graphicFrame macro="">
          <xdr:nvGraphicFramePr>
            <xdr:cNvPr id="21" name="Year 1">
              <a:extLst>
                <a:ext uri="{FF2B5EF4-FFF2-40B4-BE49-F238E27FC236}">
                  <a16:creationId xmlns:a16="http://schemas.microsoft.com/office/drawing/2014/main" id="{48E8E8A8-5808-1C8E-F5E5-935D137164E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243176" y="8572500"/>
              <a:ext cx="1927411" cy="963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466725</xdr:colOff>
      <xdr:row>29</xdr:row>
      <xdr:rowOff>76200</xdr:rowOff>
    </xdr:from>
    <xdr:to>
      <xdr:col>36</xdr:col>
      <xdr:colOff>63954</xdr:colOff>
      <xdr:row>31</xdr:row>
      <xdr:rowOff>130629</xdr:rowOff>
    </xdr:to>
    <xdr:sp macro="" textlink="'KPI YOY'!G16">
      <xdr:nvSpPr>
        <xdr:cNvPr id="2" name="TextBox 1">
          <a:extLst>
            <a:ext uri="{FF2B5EF4-FFF2-40B4-BE49-F238E27FC236}">
              <a16:creationId xmlns:a16="http://schemas.microsoft.com/office/drawing/2014/main" id="{EEBC2560-50FC-4C09-9A4E-A5227AF8BE7A}"/>
            </a:ext>
          </a:extLst>
        </xdr:cNvPr>
        <xdr:cNvSpPr txBox="1"/>
      </xdr:nvSpPr>
      <xdr:spPr>
        <a:xfrm>
          <a:off x="20583525" y="5600700"/>
          <a:ext cx="1426029"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5D074E-CBD2-4DDE-A2B6-2564F2D07A3D}" type="TxLink">
            <a:rPr lang="en-US" sz="1800" b="1" i="0" u="none" strike="noStrike">
              <a:solidFill>
                <a:srgbClr val="FF0000"/>
              </a:solidFill>
              <a:latin typeface="Calibri"/>
              <a:cs typeface="Calibri"/>
            </a:rPr>
            <a:t> ▼5.15%</a:t>
          </a:fld>
          <a:endParaRPr lang="en-IN" sz="1800" b="1">
            <a:solidFill>
              <a:srgbClr val="FF0000"/>
            </a:solidFill>
          </a:endParaRPr>
        </a:p>
      </xdr:txBody>
    </xdr:sp>
    <xdr:clientData/>
  </xdr:twoCellAnchor>
  <xdr:oneCellAnchor>
    <xdr:from>
      <xdr:col>18</xdr:col>
      <xdr:colOff>200025</xdr:colOff>
      <xdr:row>29</xdr:row>
      <xdr:rowOff>47625</xdr:rowOff>
    </xdr:from>
    <xdr:ext cx="1349829" cy="417807"/>
    <xdr:sp macro="" textlink="'KPI YOY'!C16">
      <xdr:nvSpPr>
        <xdr:cNvPr id="19" name="TextBox 18">
          <a:extLst>
            <a:ext uri="{FF2B5EF4-FFF2-40B4-BE49-F238E27FC236}">
              <a16:creationId xmlns:a16="http://schemas.microsoft.com/office/drawing/2014/main" id="{C613052E-A77D-437C-9119-5F8707834C6C}"/>
            </a:ext>
          </a:extLst>
        </xdr:cNvPr>
        <xdr:cNvSpPr txBox="1"/>
      </xdr:nvSpPr>
      <xdr:spPr>
        <a:xfrm>
          <a:off x="11172825" y="5572125"/>
          <a:ext cx="1349829"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DEA435D-5A53-4F1D-9055-E636365B9EFA}" type="TxLink">
            <a:rPr lang="en-US" sz="1800" b="1" i="0" u="none" strike="noStrike">
              <a:solidFill>
                <a:srgbClr val="00B050"/>
              </a:solidFill>
              <a:latin typeface="Calibri"/>
              <a:cs typeface="Calibri"/>
            </a:rPr>
            <a:t>▲20.62%</a:t>
          </a:fld>
          <a:endParaRPr lang="en-US" sz="1800" b="1">
            <a:solidFill>
              <a:srgbClr val="00B050"/>
            </a:solidFill>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amesh kedar" refreshedDate="45966.878785300927" createdVersion="8" refreshedVersion="8" minRefreshableVersion="3" recordCount="9994" xr:uid="{9E8C677A-8479-4825-9C34-75EF895891B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209444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619BD8-8444-42DB-9E90-F01A4CE7487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E3:F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4">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5" count="1" selected="0">
            <x v="0"/>
          </reference>
        </references>
      </pivotArea>
    </chartFormat>
    <chartFormat chart="11" format="8">
      <pivotArea type="data" outline="0" fieldPosition="0">
        <references count="2">
          <reference field="4294967294" count="1" selected="0">
            <x v="0"/>
          </reference>
          <reference field="15" count="1" selected="0">
            <x v="1"/>
          </reference>
        </references>
      </pivotArea>
    </chartFormat>
    <chartFormat chart="11" format="9">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filters count="1">
    <filter fld="3" type="dateBetween" evalOrder="-1" id="36" name="Order 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B6E7AE-0C33-4F38-9A16-09DEF6A04B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86">
      <pivotArea outline="0" collapsedLevelsAreSubtotals="1" fieldPosition="0"/>
    </format>
  </formats>
  <chartFormats count="2">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36A36-B1D7-4A0B-AFD4-EA1A60477EE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filters count="1">
    <filter fld="3" type="dateBetween" evalOrder="-1" id="36" name="Order 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4474DF-B76E-4F74-9D29-45C1B410302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filters count="1">
    <filter fld="3" type="dateBetween" evalOrder="-1" id="36" name="Order 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113B39-6BF0-41E7-8206-4F57053DFB8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2">
    <filter fld="3" type="dateBetween" evalOrder="-1" id="37" name="Order 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45C28F-9BC5-4BFF-B8E6-D24212A8068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9:C52"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23B020-335A-4EA7-AB05-2F4092E02CD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5:K18"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numFmtId="166"/>
  </dataFields>
  <formats count="1">
    <format dxfId="84">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B64EE3-8D88-4D3A-B8B1-30E5B855BA7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6"/>
  </dataFields>
  <formats count="1">
    <format dxfId="8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648976-7194-4442-BFC8-7CACD5B1251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39:J52"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1">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E7039A-D8FD-4339-BFFD-A1ED416EB49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9:F52"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5005CC-5EF7-4FF0-BD5C-78A0D6428EF3}"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Profit" fld="21" baseField="0" baseItem="0"/>
    <dataField name="Sum of Quantity" fld="19"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AC914439-FC86-4E7E-8112-1AC73276B11C}" sourceName="Segment">
  <pivotTables>
    <pivotTable tabId="7" name="PivotTable11"/>
    <pivotTable tabId="3" name="PivotTable1"/>
    <pivotTable tabId="3" name="PivotTable6"/>
    <pivotTable tabId="10" name="PivotTable17"/>
    <pivotTable tabId="6" name="PivotTable7"/>
    <pivotTable tabId="8" name="PivotTable12"/>
    <pivotTable tabId="8" name="PivotTable13"/>
    <pivotTable tabId="8" name="PivotTable14"/>
    <pivotTable tabId="8" name="PivotTable15"/>
    <pivotTable tabId="8" name="PivotTable16"/>
    <pivotTable tabId="4" name="PivotTable2"/>
  </pivotTables>
  <data>
    <tabular pivotCacheId="12094443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F7B267-A0AD-41C6-BF6B-EE01E1E5B92F}" sourceName="Category">
  <pivotTables>
    <pivotTable tabId="7" name="PivotTable11"/>
    <pivotTable tabId="3" name="PivotTable1"/>
    <pivotTable tabId="3" name="PivotTable6"/>
    <pivotTable tabId="10" name="PivotTable17"/>
    <pivotTable tabId="6" name="PivotTable7"/>
    <pivotTable tabId="8" name="PivotTable12"/>
    <pivotTable tabId="8" name="PivotTable13"/>
    <pivotTable tabId="8" name="PivotTable14"/>
    <pivotTable tabId="8" name="PivotTable15"/>
    <pivotTable tabId="8" name="PivotTable16"/>
    <pivotTable tabId="4" name="PivotTable2"/>
  </pivotTables>
  <data>
    <tabular pivotCacheId="12094443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728EC94-CACC-493B-B17A-306C92F727DB}" sourceName="Year">
  <pivotTables>
    <pivotTable tabId="7" name="PivotTable11"/>
  </pivotTables>
  <data>
    <tabular pivotCacheId="120944432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53CA8AB3-44E6-4E9D-88A1-4F8D3686FC45}" cache="Slicer_Segment1" caption="Segment" style="Slicer Style 1" rowHeight="241300"/>
  <slicer name="Category" xr10:uid="{F5829FAC-68DF-4688-84EF-5D64EFC9A9CA}" cache="Slicer_Category" caption="Category" columnCount="3" style="Slicer Style 1" rowHeight="241300"/>
  <slicer name="Year 1" xr10:uid="{63C5377F-9837-4C99-A096-A7F197CB929C}" cache="Slicer_Year1" caption="Year"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B6E3-9946-457C-9D42-88DBEEAE0E85}">
  <dimension ref="A3:F16"/>
  <sheetViews>
    <sheetView workbookViewId="0">
      <selection activeCell="D31" sqref="D31"/>
    </sheetView>
  </sheetViews>
  <sheetFormatPr defaultRowHeight="15" x14ac:dyDescent="0.25"/>
  <cols>
    <col min="1" max="1" width="13.140625" bestFit="1" customWidth="1"/>
    <col min="2" max="2" width="12.140625" bestFit="1" customWidth="1"/>
    <col min="3" max="3" width="12.5703125" bestFit="1" customWidth="1"/>
    <col min="5" max="5" width="14.5703125" bestFit="1" customWidth="1"/>
    <col min="6" max="6" width="12.140625" bestFit="1" customWidth="1"/>
  </cols>
  <sheetData>
    <row r="3" spans="1:6" x14ac:dyDescent="0.25">
      <c r="A3" s="5" t="s">
        <v>10932</v>
      </c>
      <c r="B3" s="4" t="s">
        <v>10950</v>
      </c>
      <c r="C3" s="10" t="s">
        <v>10951</v>
      </c>
      <c r="E3" s="5" t="s">
        <v>10932</v>
      </c>
      <c r="F3" s="6" t="s">
        <v>10950</v>
      </c>
    </row>
    <row r="4" spans="1:6" x14ac:dyDescent="0.25">
      <c r="A4" s="7" t="s">
        <v>10938</v>
      </c>
      <c r="B4" s="39">
        <v>95365.937600000019</v>
      </c>
      <c r="C4" s="40">
        <v>9199.2699999999986</v>
      </c>
      <c r="E4" s="7" t="s">
        <v>32</v>
      </c>
      <c r="F4" s="15">
        <v>0.32300170530281774</v>
      </c>
    </row>
    <row r="5" spans="1:6" x14ac:dyDescent="0.25">
      <c r="A5" s="8" t="s">
        <v>10939</v>
      </c>
      <c r="B5" s="41">
        <v>60172.649400000024</v>
      </c>
      <c r="C5" s="42">
        <v>10288.898699999991</v>
      </c>
      <c r="E5" s="8" t="s">
        <v>46</v>
      </c>
      <c r="F5" s="16">
        <v>0.31301008302169103</v>
      </c>
    </row>
    <row r="6" spans="1:6" x14ac:dyDescent="0.25">
      <c r="A6" s="8" t="s">
        <v>10940</v>
      </c>
      <c r="B6" s="41">
        <v>199252.98399999991</v>
      </c>
      <c r="C6" s="42">
        <v>26806.573700000015</v>
      </c>
      <c r="E6" s="8" t="s">
        <v>71</v>
      </c>
      <c r="F6" s="16">
        <v>0.36398821167549117</v>
      </c>
    </row>
    <row r="7" spans="1:6" x14ac:dyDescent="0.25">
      <c r="A7" s="8" t="s">
        <v>10941</v>
      </c>
      <c r="B7" s="41">
        <v>141851.5674</v>
      </c>
      <c r="C7" s="42">
        <v>13437.806799999998</v>
      </c>
      <c r="E7" s="9" t="s">
        <v>10933</v>
      </c>
      <c r="F7" s="17">
        <v>1</v>
      </c>
    </row>
    <row r="8" spans="1:6" x14ac:dyDescent="0.25">
      <c r="A8" s="8" t="s">
        <v>10942</v>
      </c>
      <c r="B8" s="41">
        <v>156122.28669999994</v>
      </c>
      <c r="C8" s="42">
        <v>22308.51279999999</v>
      </c>
    </row>
    <row r="9" spans="1:6" x14ac:dyDescent="0.25">
      <c r="A9" s="8" t="s">
        <v>10943</v>
      </c>
      <c r="B9" s="41">
        <v>147082.61130000011</v>
      </c>
      <c r="C9" s="42">
        <v>20899.334500000012</v>
      </c>
    </row>
    <row r="10" spans="1:6" x14ac:dyDescent="0.25">
      <c r="A10" s="8" t="s">
        <v>10944</v>
      </c>
      <c r="B10" s="41">
        <v>149580.83800000031</v>
      </c>
      <c r="C10" s="42">
        <v>13535.38299999998</v>
      </c>
    </row>
    <row r="11" spans="1:6" x14ac:dyDescent="0.25">
      <c r="A11" s="8" t="s">
        <v>10945</v>
      </c>
      <c r="B11" s="41">
        <v>159589.45099999988</v>
      </c>
      <c r="C11" s="42">
        <v>21896.715399999972</v>
      </c>
    </row>
    <row r="12" spans="1:6" x14ac:dyDescent="0.25">
      <c r="A12" s="8" t="s">
        <v>10946</v>
      </c>
      <c r="B12" s="41">
        <v>309770.09970000025</v>
      </c>
      <c r="C12" s="42">
        <v>37293.192500000034</v>
      </c>
    </row>
    <row r="13" spans="1:6" x14ac:dyDescent="0.25">
      <c r="A13" s="8" t="s">
        <v>10947</v>
      </c>
      <c r="B13" s="41">
        <v>197115.20170000009</v>
      </c>
      <c r="C13" s="42">
        <v>31469.663800000035</v>
      </c>
    </row>
    <row r="14" spans="1:6" x14ac:dyDescent="0.25">
      <c r="A14" s="8" t="s">
        <v>10948</v>
      </c>
      <c r="B14" s="41">
        <v>349120.07400000008</v>
      </c>
      <c r="C14" s="42">
        <v>35825.536599999927</v>
      </c>
    </row>
    <row r="15" spans="1:6" x14ac:dyDescent="0.25">
      <c r="A15" s="8" t="s">
        <v>10949</v>
      </c>
      <c r="B15" s="41">
        <v>332177.15950000001</v>
      </c>
      <c r="C15" s="42">
        <v>43436.13390000003</v>
      </c>
    </row>
    <row r="16" spans="1:6" x14ac:dyDescent="0.25">
      <c r="A16" s="9" t="s">
        <v>10933</v>
      </c>
      <c r="B16" s="11">
        <v>2297200.8603000008</v>
      </c>
      <c r="C16" s="12">
        <v>286397.02169999998</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2EF8-A17D-444A-AB78-EFFC22E9123B}">
  <dimension ref="A3:E7"/>
  <sheetViews>
    <sheetView workbookViewId="0">
      <selection activeCell="B12" sqref="B12"/>
    </sheetView>
  </sheetViews>
  <sheetFormatPr defaultRowHeight="15" x14ac:dyDescent="0.25"/>
  <cols>
    <col min="1" max="1" width="14.5703125" bestFit="1" customWidth="1"/>
    <col min="2" max="2" width="12.5703125" bestFit="1" customWidth="1"/>
    <col min="5" max="5" width="9.42578125" bestFit="1" customWidth="1"/>
  </cols>
  <sheetData>
    <row r="3" spans="1:5" x14ac:dyDescent="0.25">
      <c r="A3" s="5" t="s">
        <v>10932</v>
      </c>
      <c r="B3" s="6" t="s">
        <v>10951</v>
      </c>
      <c r="D3" s="13" t="s">
        <v>15</v>
      </c>
      <c r="E3" s="13" t="s">
        <v>10951</v>
      </c>
    </row>
    <row r="4" spans="1:5" x14ac:dyDescent="0.25">
      <c r="A4" s="7" t="s">
        <v>32</v>
      </c>
      <c r="B4" s="24">
        <v>18451.272799999992</v>
      </c>
      <c r="D4" t="str">
        <f>A4</f>
        <v>Furniture</v>
      </c>
      <c r="E4" s="14">
        <f>B4</f>
        <v>18451.272799999992</v>
      </c>
    </row>
    <row r="5" spans="1:5" x14ac:dyDescent="0.25">
      <c r="A5" s="8" t="s">
        <v>46</v>
      </c>
      <c r="B5" s="25">
        <v>122490.8008000001</v>
      </c>
      <c r="D5" t="str">
        <f t="shared" ref="D5:D7" si="0">A5</f>
        <v>Office Supplies</v>
      </c>
      <c r="E5" s="14">
        <f t="shared" ref="E5:E7" si="1">B5</f>
        <v>122490.8008000001</v>
      </c>
    </row>
    <row r="6" spans="1:5" x14ac:dyDescent="0.25">
      <c r="A6" s="8" t="s">
        <v>71</v>
      </c>
      <c r="B6" s="25">
        <v>145454.9480999998</v>
      </c>
      <c r="D6" t="str">
        <f t="shared" si="0"/>
        <v>Technology</v>
      </c>
      <c r="E6" s="14">
        <f t="shared" si="1"/>
        <v>145454.9480999998</v>
      </c>
    </row>
    <row r="7" spans="1:5" x14ac:dyDescent="0.25">
      <c r="A7" s="9" t="s">
        <v>10933</v>
      </c>
      <c r="B7" s="26">
        <v>286397.02169999992</v>
      </c>
      <c r="D7" t="str">
        <f t="shared" si="0"/>
        <v>Grand Total</v>
      </c>
      <c r="E7" s="14">
        <f t="shared" si="1"/>
        <v>286397.02169999992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E2551-D172-4B54-9F2F-00B9498FA2F3}">
  <dimension ref="A1"/>
  <sheetViews>
    <sheetView workbookViewId="0">
      <selection activeCell="E27" sqref="E27"/>
    </sheetView>
  </sheetViews>
  <sheetFormatPr defaultRowHeight="15" x14ac:dyDescent="0.25"/>
  <cols>
    <col min="1" max="1" width="13.140625" bestFit="1" customWidth="1"/>
    <col min="2" max="2" width="11.285156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1E75-2F99-42CF-851D-C2459CF7FD97}">
  <dimension ref="A3:E53"/>
  <sheetViews>
    <sheetView topLeftCell="A31" workbookViewId="0">
      <selection activeCell="B39" sqref="B39"/>
    </sheetView>
  </sheetViews>
  <sheetFormatPr defaultRowHeight="15" x14ac:dyDescent="0.25"/>
  <cols>
    <col min="1" max="1" width="18.7109375" bestFit="1" customWidth="1"/>
    <col min="2" max="2" width="12.140625" bestFit="1" customWidth="1"/>
    <col min="4" max="4" width="15.140625" customWidth="1"/>
    <col min="5" max="5" width="18.85546875" customWidth="1"/>
  </cols>
  <sheetData>
    <row r="3" spans="1:5" x14ac:dyDescent="0.25">
      <c r="A3" s="5" t="s">
        <v>10932</v>
      </c>
      <c r="B3" s="6" t="s">
        <v>10950</v>
      </c>
      <c r="D3" s="13" t="s">
        <v>11</v>
      </c>
      <c r="E3" s="13" t="s">
        <v>18</v>
      </c>
    </row>
    <row r="4" spans="1:5" x14ac:dyDescent="0.25">
      <c r="A4" s="7" t="s">
        <v>358</v>
      </c>
      <c r="B4" s="24">
        <v>19510.639999999992</v>
      </c>
      <c r="D4" t="str">
        <f>A4</f>
        <v>Alabama</v>
      </c>
      <c r="E4" s="14">
        <f>B4</f>
        <v>19510.639999999992</v>
      </c>
    </row>
    <row r="5" spans="1:5" x14ac:dyDescent="0.25">
      <c r="A5" s="8" t="s">
        <v>310</v>
      </c>
      <c r="B5" s="25">
        <v>35282.000999999997</v>
      </c>
      <c r="D5" t="str">
        <f t="shared" ref="D5:D53" si="0">A5</f>
        <v>Arizona</v>
      </c>
      <c r="E5" s="14">
        <f t="shared" ref="E5:E53" si="1">B5</f>
        <v>35282.000999999997</v>
      </c>
    </row>
    <row r="6" spans="1:5" x14ac:dyDescent="0.25">
      <c r="A6" s="8" t="s">
        <v>1707</v>
      </c>
      <c r="B6" s="25">
        <v>11678.129999999997</v>
      </c>
      <c r="D6" t="str">
        <f t="shared" si="0"/>
        <v>Arkansas</v>
      </c>
      <c r="E6" s="14">
        <f t="shared" si="1"/>
        <v>11678.129999999997</v>
      </c>
    </row>
    <row r="7" spans="1:5" x14ac:dyDescent="0.25">
      <c r="A7" s="8" t="s">
        <v>43</v>
      </c>
      <c r="B7" s="25">
        <v>457687.63150000101</v>
      </c>
      <c r="D7" t="str">
        <f t="shared" si="0"/>
        <v>California</v>
      </c>
      <c r="E7" s="14">
        <f t="shared" si="1"/>
        <v>457687.63150000101</v>
      </c>
    </row>
    <row r="8" spans="1:5" x14ac:dyDescent="0.25">
      <c r="A8" s="8" t="s">
        <v>457</v>
      </c>
      <c r="B8" s="25">
        <v>32108.117999999995</v>
      </c>
      <c r="D8" t="str">
        <f t="shared" si="0"/>
        <v>Colorado</v>
      </c>
      <c r="E8" s="14">
        <f t="shared" si="1"/>
        <v>32108.117999999995</v>
      </c>
    </row>
    <row r="9" spans="1:5" x14ac:dyDescent="0.25">
      <c r="A9" s="8" t="s">
        <v>747</v>
      </c>
      <c r="B9" s="25">
        <v>13384.356999999996</v>
      </c>
      <c r="D9" t="str">
        <f t="shared" si="0"/>
        <v>Connecticut</v>
      </c>
      <c r="E9" s="14">
        <f t="shared" si="1"/>
        <v>13384.356999999996</v>
      </c>
    </row>
    <row r="10" spans="1:5" x14ac:dyDescent="0.25">
      <c r="A10" s="8" t="s">
        <v>245</v>
      </c>
      <c r="B10" s="25">
        <v>27451.068999999992</v>
      </c>
      <c r="D10" t="str">
        <f t="shared" si="0"/>
        <v>Delaware</v>
      </c>
      <c r="E10" s="14">
        <f t="shared" si="1"/>
        <v>27451.068999999992</v>
      </c>
    </row>
    <row r="11" spans="1:5" x14ac:dyDescent="0.25">
      <c r="A11" s="8" t="s">
        <v>3034</v>
      </c>
      <c r="B11" s="25">
        <v>2865.0199999999995</v>
      </c>
      <c r="D11" t="str">
        <f t="shared" si="0"/>
        <v>District of Columbia</v>
      </c>
      <c r="E11" s="14">
        <f t="shared" si="1"/>
        <v>2865.0199999999995</v>
      </c>
    </row>
    <row r="12" spans="1:5" x14ac:dyDescent="0.25">
      <c r="A12" s="8" t="s">
        <v>54</v>
      </c>
      <c r="B12" s="25">
        <v>89473.707999999999</v>
      </c>
      <c r="D12" t="str">
        <f t="shared" si="0"/>
        <v>Florida</v>
      </c>
      <c r="E12" s="14">
        <f t="shared" si="1"/>
        <v>89473.707999999999</v>
      </c>
    </row>
    <row r="13" spans="1:5" x14ac:dyDescent="0.25">
      <c r="A13" s="8" t="s">
        <v>1272</v>
      </c>
      <c r="B13" s="25">
        <v>49095.840000000004</v>
      </c>
      <c r="D13" t="str">
        <f t="shared" si="0"/>
        <v>Georgia</v>
      </c>
      <c r="E13" s="14">
        <f t="shared" si="1"/>
        <v>49095.840000000004</v>
      </c>
    </row>
    <row r="14" spans="1:5" x14ac:dyDescent="0.25">
      <c r="A14" s="8" t="s">
        <v>6260</v>
      </c>
      <c r="B14" s="25">
        <v>4382.4860000000017</v>
      </c>
      <c r="D14" t="str">
        <f t="shared" si="0"/>
        <v>Idaho</v>
      </c>
      <c r="E14" s="14">
        <f t="shared" si="1"/>
        <v>4382.4860000000017</v>
      </c>
    </row>
    <row r="15" spans="1:5" x14ac:dyDescent="0.25">
      <c r="A15" s="8" t="s">
        <v>211</v>
      </c>
      <c r="B15" s="25">
        <v>80166.10099999985</v>
      </c>
      <c r="D15" t="str">
        <f t="shared" si="0"/>
        <v>Illinois</v>
      </c>
      <c r="E15" s="14">
        <f t="shared" si="1"/>
        <v>80166.10099999985</v>
      </c>
    </row>
    <row r="16" spans="1:5" x14ac:dyDescent="0.25">
      <c r="A16" s="8" t="s">
        <v>254</v>
      </c>
      <c r="B16" s="25">
        <v>53555.360000000001</v>
      </c>
      <c r="D16" t="str">
        <f t="shared" si="0"/>
        <v>Indiana</v>
      </c>
      <c r="E16" s="14">
        <f t="shared" si="1"/>
        <v>53555.360000000001</v>
      </c>
    </row>
    <row r="17" spans="1:5" x14ac:dyDescent="0.25">
      <c r="A17" s="8" t="s">
        <v>489</v>
      </c>
      <c r="B17" s="25">
        <v>4579.7599999999993</v>
      </c>
      <c r="D17" t="str">
        <f t="shared" si="0"/>
        <v>Iowa</v>
      </c>
      <c r="E17" s="14">
        <f t="shared" si="1"/>
        <v>4579.7599999999993</v>
      </c>
    </row>
    <row r="18" spans="1:5" x14ac:dyDescent="0.25">
      <c r="A18" s="8" t="s">
        <v>4530</v>
      </c>
      <c r="B18" s="25">
        <v>2914.31</v>
      </c>
      <c r="D18" t="str">
        <f t="shared" si="0"/>
        <v>Kansas</v>
      </c>
      <c r="E18" s="14">
        <f t="shared" si="1"/>
        <v>2914.31</v>
      </c>
    </row>
    <row r="19" spans="1:5" x14ac:dyDescent="0.25">
      <c r="A19" s="8" t="s">
        <v>29</v>
      </c>
      <c r="B19" s="25">
        <v>36591.749999999971</v>
      </c>
      <c r="D19" t="str">
        <f t="shared" si="0"/>
        <v>Kentucky</v>
      </c>
      <c r="E19" s="14">
        <f t="shared" si="1"/>
        <v>36591.749999999971</v>
      </c>
    </row>
    <row r="20" spans="1:5" x14ac:dyDescent="0.25">
      <c r="A20" s="8" t="s">
        <v>736</v>
      </c>
      <c r="B20" s="25">
        <v>9217.0299999999988</v>
      </c>
      <c r="D20" t="str">
        <f t="shared" si="0"/>
        <v>Louisiana</v>
      </c>
      <c r="E20" s="14">
        <f t="shared" si="1"/>
        <v>9217.0299999999988</v>
      </c>
    </row>
    <row r="21" spans="1:5" x14ac:dyDescent="0.25">
      <c r="A21" s="8" t="s">
        <v>5235</v>
      </c>
      <c r="B21" s="25">
        <v>1270.53</v>
      </c>
      <c r="D21" t="str">
        <f t="shared" si="0"/>
        <v>Maine</v>
      </c>
      <c r="E21" s="14">
        <f t="shared" si="1"/>
        <v>1270.53</v>
      </c>
    </row>
    <row r="22" spans="1:5" x14ac:dyDescent="0.25">
      <c r="A22" s="8" t="s">
        <v>2735</v>
      </c>
      <c r="B22" s="25">
        <v>23705.523000000005</v>
      </c>
      <c r="D22" t="str">
        <f t="shared" si="0"/>
        <v>Maryland</v>
      </c>
      <c r="E22" s="14">
        <f t="shared" si="1"/>
        <v>23705.523000000005</v>
      </c>
    </row>
    <row r="23" spans="1:5" x14ac:dyDescent="0.25">
      <c r="A23" s="8" t="s">
        <v>1245</v>
      </c>
      <c r="B23" s="25">
        <v>28634.43399999999</v>
      </c>
      <c r="D23" t="str">
        <f t="shared" si="0"/>
        <v>Massachusetts</v>
      </c>
      <c r="E23" s="14">
        <f t="shared" si="1"/>
        <v>28634.43399999999</v>
      </c>
    </row>
    <row r="24" spans="1:5" x14ac:dyDescent="0.25">
      <c r="A24" s="8" t="s">
        <v>238</v>
      </c>
      <c r="B24" s="25">
        <v>76269.614000000016</v>
      </c>
      <c r="D24" t="str">
        <f t="shared" si="0"/>
        <v>Michigan</v>
      </c>
      <c r="E24" s="14">
        <f t="shared" si="1"/>
        <v>76269.614000000016</v>
      </c>
    </row>
    <row r="25" spans="1:5" x14ac:dyDescent="0.25">
      <c r="A25" s="8" t="s">
        <v>229</v>
      </c>
      <c r="B25" s="25">
        <v>29863.149999999994</v>
      </c>
      <c r="D25" t="str">
        <f t="shared" si="0"/>
        <v>Minnesota</v>
      </c>
      <c r="E25" s="14">
        <f t="shared" si="1"/>
        <v>29863.149999999994</v>
      </c>
    </row>
    <row r="26" spans="1:5" x14ac:dyDescent="0.25">
      <c r="A26" s="8" t="s">
        <v>1487</v>
      </c>
      <c r="B26" s="25">
        <v>10771.34</v>
      </c>
      <c r="D26" t="str">
        <f t="shared" si="0"/>
        <v>Mississippi</v>
      </c>
      <c r="E26" s="14">
        <f t="shared" si="1"/>
        <v>10771.34</v>
      </c>
    </row>
    <row r="27" spans="1:5" x14ac:dyDescent="0.25">
      <c r="A27" s="8" t="s">
        <v>596</v>
      </c>
      <c r="B27" s="25">
        <v>22205.149999999998</v>
      </c>
      <c r="D27" t="str">
        <f t="shared" si="0"/>
        <v>Missouri</v>
      </c>
      <c r="E27" s="14">
        <f t="shared" si="1"/>
        <v>22205.149999999998</v>
      </c>
    </row>
    <row r="28" spans="1:5" x14ac:dyDescent="0.25">
      <c r="A28" s="8" t="s">
        <v>1762</v>
      </c>
      <c r="B28" s="25">
        <v>5589.3519999999971</v>
      </c>
      <c r="D28" t="str">
        <f t="shared" si="0"/>
        <v>Montana</v>
      </c>
      <c r="E28" s="14">
        <f t="shared" si="1"/>
        <v>5589.3519999999971</v>
      </c>
    </row>
    <row r="29" spans="1:5" x14ac:dyDescent="0.25">
      <c r="A29" s="8" t="s">
        <v>138</v>
      </c>
      <c r="B29" s="25">
        <v>7464.9299999999985</v>
      </c>
      <c r="D29" t="str">
        <f t="shared" si="0"/>
        <v>Nebraska</v>
      </c>
      <c r="E29" s="14">
        <f t="shared" si="1"/>
        <v>7464.9299999999985</v>
      </c>
    </row>
    <row r="30" spans="1:5" x14ac:dyDescent="0.25">
      <c r="A30" s="8" t="s">
        <v>1392</v>
      </c>
      <c r="B30" s="25">
        <v>16729.101999999999</v>
      </c>
      <c r="D30" t="str">
        <f t="shared" si="0"/>
        <v>Nevada</v>
      </c>
      <c r="E30" s="14">
        <f t="shared" si="1"/>
        <v>16729.101999999999</v>
      </c>
    </row>
    <row r="31" spans="1:5" x14ac:dyDescent="0.25">
      <c r="A31" s="8" t="s">
        <v>2694</v>
      </c>
      <c r="B31" s="25">
        <v>7292.5239999999994</v>
      </c>
      <c r="D31" t="str">
        <f t="shared" si="0"/>
        <v>New Hampshire</v>
      </c>
      <c r="E31" s="14">
        <f t="shared" si="1"/>
        <v>7292.5239999999994</v>
      </c>
    </row>
    <row r="32" spans="1:5" x14ac:dyDescent="0.25">
      <c r="A32" s="8" t="s">
        <v>788</v>
      </c>
      <c r="B32" s="25">
        <v>35764.312000000013</v>
      </c>
      <c r="D32" t="str">
        <f t="shared" si="0"/>
        <v>New Jersey</v>
      </c>
      <c r="E32" s="14">
        <f t="shared" si="1"/>
        <v>35764.312000000013</v>
      </c>
    </row>
    <row r="33" spans="1:5" x14ac:dyDescent="0.25">
      <c r="A33" s="8" t="s">
        <v>668</v>
      </c>
      <c r="B33" s="25">
        <v>4783.5220000000008</v>
      </c>
      <c r="D33" t="str">
        <f t="shared" si="0"/>
        <v>New Mexico</v>
      </c>
      <c r="E33" s="14">
        <f t="shared" si="1"/>
        <v>4783.5220000000008</v>
      </c>
    </row>
    <row r="34" spans="1:5" x14ac:dyDescent="0.25">
      <c r="A34" s="8" t="s">
        <v>267</v>
      </c>
      <c r="B34" s="25">
        <v>310876.27099999978</v>
      </c>
      <c r="D34" t="str">
        <f t="shared" si="0"/>
        <v>New York</v>
      </c>
      <c r="E34" s="14">
        <f t="shared" si="1"/>
        <v>310876.27099999978</v>
      </c>
    </row>
    <row r="35" spans="1:5" x14ac:dyDescent="0.25">
      <c r="A35" s="8" t="s">
        <v>88</v>
      </c>
      <c r="B35" s="25">
        <v>55603.163999999968</v>
      </c>
      <c r="D35" t="str">
        <f t="shared" si="0"/>
        <v>North Carolina</v>
      </c>
      <c r="E35" s="14">
        <f t="shared" si="1"/>
        <v>55603.163999999968</v>
      </c>
    </row>
    <row r="36" spans="1:5" x14ac:dyDescent="0.25">
      <c r="A36" s="8" t="s">
        <v>7449</v>
      </c>
      <c r="B36" s="25">
        <v>919.91</v>
      </c>
      <c r="D36" t="str">
        <f t="shared" si="0"/>
        <v>North Dakota</v>
      </c>
      <c r="E36" s="14">
        <f t="shared" si="1"/>
        <v>919.91</v>
      </c>
    </row>
    <row r="37" spans="1:5" x14ac:dyDescent="0.25">
      <c r="A37" s="8" t="s">
        <v>498</v>
      </c>
      <c r="B37" s="25">
        <v>78258.135999999926</v>
      </c>
      <c r="D37" t="str">
        <f t="shared" si="0"/>
        <v>Ohio</v>
      </c>
      <c r="E37" s="14">
        <f t="shared" si="1"/>
        <v>78258.135999999926</v>
      </c>
    </row>
    <row r="38" spans="1:5" x14ac:dyDescent="0.25">
      <c r="A38" s="8" t="s">
        <v>649</v>
      </c>
      <c r="B38" s="25">
        <v>19683.390000000003</v>
      </c>
      <c r="D38" t="str">
        <f t="shared" si="0"/>
        <v>Oklahoma</v>
      </c>
      <c r="E38" s="14">
        <f t="shared" si="1"/>
        <v>19683.390000000003</v>
      </c>
    </row>
    <row r="39" spans="1:5" x14ac:dyDescent="0.25">
      <c r="A39" s="8" t="s">
        <v>420</v>
      </c>
      <c r="B39" s="25">
        <v>17431.149999999991</v>
      </c>
      <c r="D39" t="str">
        <f t="shared" si="0"/>
        <v>Oregon</v>
      </c>
      <c r="E39" s="14">
        <f t="shared" si="1"/>
        <v>17431.149999999991</v>
      </c>
    </row>
    <row r="40" spans="1:5" x14ac:dyDescent="0.25">
      <c r="A40" s="8" t="s">
        <v>147</v>
      </c>
      <c r="B40" s="25">
        <v>116511.91400000003</v>
      </c>
      <c r="D40" t="str">
        <f t="shared" si="0"/>
        <v>Pennsylvania</v>
      </c>
      <c r="E40" s="14">
        <f t="shared" si="1"/>
        <v>116511.91400000003</v>
      </c>
    </row>
    <row r="41" spans="1:5" x14ac:dyDescent="0.25">
      <c r="A41" s="8" t="s">
        <v>1399</v>
      </c>
      <c r="B41" s="25">
        <v>22627.955999999995</v>
      </c>
      <c r="D41" t="str">
        <f t="shared" si="0"/>
        <v>Rhode Island</v>
      </c>
      <c r="E41" s="14">
        <f t="shared" si="1"/>
        <v>22627.955999999995</v>
      </c>
    </row>
    <row r="42" spans="1:5" x14ac:dyDescent="0.25">
      <c r="A42" s="8" t="s">
        <v>383</v>
      </c>
      <c r="B42" s="25">
        <v>8481.7099999999991</v>
      </c>
      <c r="D42" t="str">
        <f t="shared" si="0"/>
        <v>South Carolina</v>
      </c>
      <c r="E42" s="14">
        <f t="shared" si="1"/>
        <v>8481.7099999999991</v>
      </c>
    </row>
    <row r="43" spans="1:5" x14ac:dyDescent="0.25">
      <c r="A43" s="8" t="s">
        <v>5326</v>
      </c>
      <c r="B43" s="25">
        <v>1315.5600000000002</v>
      </c>
      <c r="D43" t="str">
        <f t="shared" si="0"/>
        <v>South Dakota</v>
      </c>
      <c r="E43" s="14">
        <f t="shared" si="1"/>
        <v>1315.5600000000002</v>
      </c>
    </row>
    <row r="44" spans="1:5" x14ac:dyDescent="0.25">
      <c r="A44" s="8" t="s">
        <v>335</v>
      </c>
      <c r="B44" s="25">
        <v>30661.872999999981</v>
      </c>
      <c r="D44" t="str">
        <f t="shared" si="0"/>
        <v>Tennessee</v>
      </c>
      <c r="E44" s="14">
        <f t="shared" si="1"/>
        <v>30661.872999999981</v>
      </c>
    </row>
    <row r="45" spans="1:5" x14ac:dyDescent="0.25">
      <c r="A45" s="8" t="s">
        <v>104</v>
      </c>
      <c r="B45" s="25">
        <v>170188.04580000002</v>
      </c>
      <c r="D45" t="str">
        <f t="shared" si="0"/>
        <v>Texas</v>
      </c>
      <c r="E45" s="14">
        <f t="shared" si="1"/>
        <v>170188.04580000002</v>
      </c>
    </row>
    <row r="46" spans="1:5" x14ac:dyDescent="0.25">
      <c r="A46" s="8" t="s">
        <v>121</v>
      </c>
      <c r="B46" s="25">
        <v>11220.055999999999</v>
      </c>
      <c r="D46" t="str">
        <f t="shared" si="0"/>
        <v>Utah</v>
      </c>
      <c r="E46" s="14">
        <f t="shared" si="1"/>
        <v>11220.055999999999</v>
      </c>
    </row>
    <row r="47" spans="1:5" x14ac:dyDescent="0.25">
      <c r="A47" s="8" t="s">
        <v>5203</v>
      </c>
      <c r="B47" s="25">
        <v>8929.369999999999</v>
      </c>
      <c r="D47" t="str">
        <f t="shared" si="0"/>
        <v>Vermont</v>
      </c>
      <c r="E47" s="14">
        <f t="shared" si="1"/>
        <v>8929.369999999999</v>
      </c>
    </row>
    <row r="48" spans="1:5" x14ac:dyDescent="0.25">
      <c r="A48" s="8" t="s">
        <v>319</v>
      </c>
      <c r="B48" s="25">
        <v>70636.719999999987</v>
      </c>
      <c r="D48" t="str">
        <f t="shared" si="0"/>
        <v>Virginia</v>
      </c>
      <c r="E48" s="14">
        <f t="shared" si="1"/>
        <v>70636.719999999987</v>
      </c>
    </row>
    <row r="49" spans="1:5" x14ac:dyDescent="0.25">
      <c r="A49" s="8" t="s">
        <v>96</v>
      </c>
      <c r="B49" s="25">
        <v>138641.26999999993</v>
      </c>
      <c r="D49" t="str">
        <f t="shared" si="0"/>
        <v>Washington</v>
      </c>
      <c r="E49" s="14">
        <f t="shared" si="1"/>
        <v>138641.26999999993</v>
      </c>
    </row>
    <row r="50" spans="1:5" x14ac:dyDescent="0.25">
      <c r="A50" s="8" t="s">
        <v>9726</v>
      </c>
      <c r="B50" s="25">
        <v>1209.8240000000001</v>
      </c>
      <c r="D50" t="str">
        <f t="shared" si="0"/>
        <v>West Virginia</v>
      </c>
      <c r="E50" s="14">
        <f t="shared" si="1"/>
        <v>1209.8240000000001</v>
      </c>
    </row>
    <row r="51" spans="1:5" x14ac:dyDescent="0.25">
      <c r="A51" s="8" t="s">
        <v>114</v>
      </c>
      <c r="B51" s="25">
        <v>32114.610000000019</v>
      </c>
      <c r="D51" t="str">
        <f t="shared" si="0"/>
        <v>Wisconsin</v>
      </c>
      <c r="E51" s="14">
        <f t="shared" si="1"/>
        <v>32114.610000000019</v>
      </c>
    </row>
    <row r="52" spans="1:5" x14ac:dyDescent="0.25">
      <c r="A52" s="8" t="s">
        <v>8542</v>
      </c>
      <c r="B52" s="25">
        <v>1603.1360000000002</v>
      </c>
      <c r="D52" t="str">
        <f t="shared" si="0"/>
        <v>Wyoming</v>
      </c>
      <c r="E52" s="14">
        <f t="shared" si="1"/>
        <v>1603.1360000000002</v>
      </c>
    </row>
    <row r="53" spans="1:5" x14ac:dyDescent="0.25">
      <c r="A53" s="9" t="s">
        <v>10933</v>
      </c>
      <c r="B53" s="26">
        <v>2297200.8603000003</v>
      </c>
      <c r="D53" t="str">
        <f t="shared" si="0"/>
        <v>Grand Total</v>
      </c>
      <c r="E53">
        <f t="shared" si="1"/>
        <v>2297200.8603000003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E604-A102-4116-A512-C334D31D1FFE}">
  <dimension ref="A3:B9"/>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5" t="s">
        <v>10932</v>
      </c>
      <c r="B3" s="6" t="s">
        <v>10950</v>
      </c>
    </row>
    <row r="4" spans="1:2" x14ac:dyDescent="0.25">
      <c r="A4" s="7" t="s">
        <v>75</v>
      </c>
      <c r="B4" s="24">
        <v>203412.73300000009</v>
      </c>
    </row>
    <row r="5" spans="1:2" x14ac:dyDescent="0.25">
      <c r="A5" s="8" t="s">
        <v>56</v>
      </c>
      <c r="B5" s="25">
        <v>206965.53200000009</v>
      </c>
    </row>
    <row r="6" spans="1:2" x14ac:dyDescent="0.25">
      <c r="A6" s="8" t="s">
        <v>59</v>
      </c>
      <c r="B6" s="25">
        <v>223843.60800000012</v>
      </c>
    </row>
    <row r="7" spans="1:2" x14ac:dyDescent="0.25">
      <c r="A7" s="8" t="s">
        <v>36</v>
      </c>
      <c r="B7" s="25">
        <v>328449.1030000007</v>
      </c>
    </row>
    <row r="8" spans="1:2" x14ac:dyDescent="0.25">
      <c r="A8" s="8" t="s">
        <v>72</v>
      </c>
      <c r="B8" s="25">
        <v>330007.05400000012</v>
      </c>
    </row>
    <row r="9" spans="1:2" x14ac:dyDescent="0.25">
      <c r="A9" s="9" t="s">
        <v>10933</v>
      </c>
      <c r="B9" s="26">
        <v>1292678.0300000012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0C69-4AFA-4D1C-A3CB-450F16EDFFCF}">
  <dimension ref="A3:L53"/>
  <sheetViews>
    <sheetView workbookViewId="0">
      <selection activeCell="K26" sqref="K26"/>
    </sheetView>
  </sheetViews>
  <sheetFormatPr defaultRowHeight="15" x14ac:dyDescent="0.25"/>
  <cols>
    <col min="1" max="2" width="13.140625" bestFit="1" customWidth="1"/>
    <col min="3" max="3" width="15.42578125" bestFit="1" customWidth="1"/>
    <col min="5" max="5" width="13.140625" bestFit="1" customWidth="1"/>
    <col min="6" max="6" width="16.5703125" bestFit="1" customWidth="1"/>
    <col min="9" max="9" width="13.140625" bestFit="1" customWidth="1"/>
    <col min="10" max="10" width="19.42578125" bestFit="1" customWidth="1"/>
    <col min="11" max="11" width="12.5703125" bestFit="1" customWidth="1"/>
    <col min="12" max="12" width="9.42578125" bestFit="1" customWidth="1"/>
  </cols>
  <sheetData>
    <row r="3" spans="1:11" x14ac:dyDescent="0.25">
      <c r="A3" s="5" t="s">
        <v>10932</v>
      </c>
      <c r="B3" s="6" t="s">
        <v>10950</v>
      </c>
    </row>
    <row r="4" spans="1:11" x14ac:dyDescent="0.25">
      <c r="A4" s="7" t="s">
        <v>10938</v>
      </c>
      <c r="B4" s="37">
        <v>95365.937600000019</v>
      </c>
    </row>
    <row r="5" spans="1:11" x14ac:dyDescent="0.25">
      <c r="A5" s="8" t="s">
        <v>10939</v>
      </c>
      <c r="B5" s="38">
        <v>60172.649400000024</v>
      </c>
      <c r="J5" s="5" t="s">
        <v>10932</v>
      </c>
      <c r="K5" s="6" t="s">
        <v>10951</v>
      </c>
    </row>
    <row r="6" spans="1:11" x14ac:dyDescent="0.25">
      <c r="A6" s="8" t="s">
        <v>10940</v>
      </c>
      <c r="B6" s="38">
        <v>199252.98399999991</v>
      </c>
      <c r="J6" s="7" t="s">
        <v>10938</v>
      </c>
      <c r="K6" s="37">
        <v>9199.2699999999986</v>
      </c>
    </row>
    <row r="7" spans="1:11" x14ac:dyDescent="0.25">
      <c r="A7" s="8" t="s">
        <v>10941</v>
      </c>
      <c r="B7" s="38">
        <v>141851.5674</v>
      </c>
      <c r="J7" s="8" t="s">
        <v>10939</v>
      </c>
      <c r="K7" s="38">
        <v>10288.898699999991</v>
      </c>
    </row>
    <row r="8" spans="1:11" x14ac:dyDescent="0.25">
      <c r="A8" s="8" t="s">
        <v>10942</v>
      </c>
      <c r="B8" s="38">
        <v>156122.28669999994</v>
      </c>
      <c r="J8" s="8" t="s">
        <v>10940</v>
      </c>
      <c r="K8" s="38">
        <v>26806.573700000015</v>
      </c>
    </row>
    <row r="9" spans="1:11" x14ac:dyDescent="0.25">
      <c r="A9" s="8" t="s">
        <v>10943</v>
      </c>
      <c r="B9" s="38">
        <v>147082.61130000011</v>
      </c>
      <c r="J9" s="8" t="s">
        <v>10941</v>
      </c>
      <c r="K9" s="38">
        <v>13437.806799999998</v>
      </c>
    </row>
    <row r="10" spans="1:11" x14ac:dyDescent="0.25">
      <c r="A10" s="8" t="s">
        <v>10944</v>
      </c>
      <c r="B10" s="38">
        <v>149580.83800000031</v>
      </c>
      <c r="J10" s="8" t="s">
        <v>10942</v>
      </c>
      <c r="K10" s="38">
        <v>22308.51279999999</v>
      </c>
    </row>
    <row r="11" spans="1:11" x14ac:dyDescent="0.25">
      <c r="A11" s="8" t="s">
        <v>10945</v>
      </c>
      <c r="B11" s="38">
        <v>159589.45099999988</v>
      </c>
      <c r="J11" s="8" t="s">
        <v>10943</v>
      </c>
      <c r="K11" s="38">
        <v>20899.334500000012</v>
      </c>
    </row>
    <row r="12" spans="1:11" x14ac:dyDescent="0.25">
      <c r="A12" s="8" t="s">
        <v>10946</v>
      </c>
      <c r="B12" s="38">
        <v>309770.09970000025</v>
      </c>
      <c r="J12" s="8" t="s">
        <v>10944</v>
      </c>
      <c r="K12" s="38">
        <v>13535.38299999998</v>
      </c>
    </row>
    <row r="13" spans="1:11" x14ac:dyDescent="0.25">
      <c r="A13" s="8" t="s">
        <v>10947</v>
      </c>
      <c r="B13" s="38">
        <v>197115.20170000009</v>
      </c>
      <c r="J13" s="8" t="s">
        <v>10945</v>
      </c>
      <c r="K13" s="38">
        <v>21896.715399999972</v>
      </c>
    </row>
    <row r="14" spans="1:11" x14ac:dyDescent="0.25">
      <c r="A14" s="8" t="s">
        <v>10948</v>
      </c>
      <c r="B14" s="38">
        <v>349120.07400000008</v>
      </c>
      <c r="J14" s="8" t="s">
        <v>10946</v>
      </c>
      <c r="K14" s="38">
        <v>37293.192500000034</v>
      </c>
    </row>
    <row r="15" spans="1:11" x14ac:dyDescent="0.25">
      <c r="A15" s="8" t="s">
        <v>10949</v>
      </c>
      <c r="B15" s="38">
        <v>332177.15950000001</v>
      </c>
      <c r="J15" s="8" t="s">
        <v>10947</v>
      </c>
      <c r="K15" s="38">
        <v>31469.663800000035</v>
      </c>
    </row>
    <row r="16" spans="1:11" x14ac:dyDescent="0.25">
      <c r="A16" s="9" t="s">
        <v>10933</v>
      </c>
      <c r="B16" s="18">
        <v>2297200.8603000008</v>
      </c>
      <c r="C16" s="14">
        <f>GETPIVOTDATA("Sales",$A$3)</f>
        <v>2297200.8603000008</v>
      </c>
      <c r="J16" s="8" t="s">
        <v>10948</v>
      </c>
      <c r="K16" s="38">
        <v>35825.536599999927</v>
      </c>
    </row>
    <row r="17" spans="10:12" x14ac:dyDescent="0.25">
      <c r="J17" s="8" t="s">
        <v>10949</v>
      </c>
      <c r="K17" s="38">
        <v>43436.13390000003</v>
      </c>
    </row>
    <row r="18" spans="10:12" x14ac:dyDescent="0.25">
      <c r="J18" s="9" t="s">
        <v>10933</v>
      </c>
      <c r="K18" s="18">
        <v>286397.02169999998</v>
      </c>
      <c r="L18" s="14">
        <f>GETPIVOTDATA("Profit",$J$5)</f>
        <v>286397.02169999998</v>
      </c>
    </row>
    <row r="39" spans="2:10" x14ac:dyDescent="0.25">
      <c r="B39" s="5" t="s">
        <v>10932</v>
      </c>
      <c r="C39" s="6" t="s">
        <v>10952</v>
      </c>
      <c r="E39" s="5" t="s">
        <v>10932</v>
      </c>
      <c r="F39" s="6" t="s">
        <v>10953</v>
      </c>
      <c r="I39" s="5" t="s">
        <v>10932</v>
      </c>
      <c r="J39" s="6" t="s">
        <v>10954</v>
      </c>
    </row>
    <row r="40" spans="2:10" x14ac:dyDescent="0.25">
      <c r="B40" s="7" t="s">
        <v>10938</v>
      </c>
      <c r="C40" s="24">
        <v>1500</v>
      </c>
      <c r="E40" s="7" t="s">
        <v>10938</v>
      </c>
      <c r="F40" s="24">
        <v>387</v>
      </c>
      <c r="I40" s="7" t="s">
        <v>10938</v>
      </c>
      <c r="J40" s="24">
        <v>9.6462848596792869E-2</v>
      </c>
    </row>
    <row r="41" spans="2:10" x14ac:dyDescent="0.25">
      <c r="B41" s="8" t="s">
        <v>10939</v>
      </c>
      <c r="C41" s="25">
        <v>1068</v>
      </c>
      <c r="E41" s="8" t="s">
        <v>10939</v>
      </c>
      <c r="F41" s="25">
        <v>301</v>
      </c>
      <c r="I41" s="8" t="s">
        <v>10939</v>
      </c>
      <c r="J41" s="25">
        <v>0.17098962406664425</v>
      </c>
    </row>
    <row r="42" spans="2:10" x14ac:dyDescent="0.25">
      <c r="B42" s="8" t="s">
        <v>10940</v>
      </c>
      <c r="C42" s="25">
        <v>2491</v>
      </c>
      <c r="E42" s="8" t="s">
        <v>10940</v>
      </c>
      <c r="F42" s="25">
        <v>680</v>
      </c>
      <c r="I42" s="8" t="s">
        <v>10940</v>
      </c>
      <c r="J42" s="25">
        <v>0.13453536886554246</v>
      </c>
    </row>
    <row r="43" spans="2:10" x14ac:dyDescent="0.25">
      <c r="B43" s="8" t="s">
        <v>10941</v>
      </c>
      <c r="C43" s="25">
        <v>2441</v>
      </c>
      <c r="E43" s="8" t="s">
        <v>10941</v>
      </c>
      <c r="F43" s="25">
        <v>663</v>
      </c>
      <c r="I43" s="8" t="s">
        <v>10941</v>
      </c>
      <c r="J43" s="25">
        <v>9.4731465053942004E-2</v>
      </c>
    </row>
    <row r="44" spans="2:10" x14ac:dyDescent="0.25">
      <c r="B44" s="8" t="s">
        <v>10942</v>
      </c>
      <c r="C44" s="25">
        <v>2850</v>
      </c>
      <c r="E44" s="8" t="s">
        <v>10942</v>
      </c>
      <c r="F44" s="25">
        <v>750</v>
      </c>
      <c r="I44" s="8" t="s">
        <v>10942</v>
      </c>
      <c r="J44" s="25">
        <v>0.14289127626517142</v>
      </c>
    </row>
    <row r="45" spans="2:10" x14ac:dyDescent="0.25">
      <c r="B45" s="8" t="s">
        <v>10943</v>
      </c>
      <c r="C45" s="25">
        <v>2644</v>
      </c>
      <c r="E45" s="8" t="s">
        <v>10943</v>
      </c>
      <c r="F45" s="25">
        <v>709</v>
      </c>
      <c r="I45" s="8" t="s">
        <v>10943</v>
      </c>
      <c r="J45" s="25">
        <v>0.1420924901678027</v>
      </c>
    </row>
    <row r="46" spans="2:10" x14ac:dyDescent="0.25">
      <c r="B46" s="8" t="s">
        <v>10944</v>
      </c>
      <c r="C46" s="25">
        <v>2705</v>
      </c>
      <c r="E46" s="8" t="s">
        <v>10944</v>
      </c>
      <c r="F46" s="25">
        <v>708</v>
      </c>
      <c r="I46" s="8" t="s">
        <v>10944</v>
      </c>
      <c r="J46" s="25">
        <v>9.0488749635163512E-2</v>
      </c>
    </row>
    <row r="47" spans="2:10" x14ac:dyDescent="0.25">
      <c r="B47" s="8" t="s">
        <v>10945</v>
      </c>
      <c r="C47" s="25">
        <v>2796</v>
      </c>
      <c r="E47" s="8" t="s">
        <v>10945</v>
      </c>
      <c r="F47" s="25">
        <v>710</v>
      </c>
      <c r="I47" s="8" t="s">
        <v>10945</v>
      </c>
      <c r="J47" s="25">
        <v>0.13720653378273723</v>
      </c>
    </row>
    <row r="48" spans="2:10" x14ac:dyDescent="0.25">
      <c r="B48" s="8" t="s">
        <v>10946</v>
      </c>
      <c r="C48" s="25">
        <v>5073</v>
      </c>
      <c r="E48" s="8" t="s">
        <v>10946</v>
      </c>
      <c r="F48" s="25">
        <v>1386</v>
      </c>
      <c r="I48" s="8" t="s">
        <v>10946</v>
      </c>
      <c r="J48" s="25">
        <v>0.12038990379031732</v>
      </c>
    </row>
    <row r="49" spans="2:11" x14ac:dyDescent="0.25">
      <c r="B49" s="8" t="s">
        <v>10947</v>
      </c>
      <c r="C49" s="25">
        <v>3095</v>
      </c>
      <c r="E49" s="8" t="s">
        <v>10947</v>
      </c>
      <c r="F49" s="25">
        <v>817</v>
      </c>
      <c r="I49" s="8" t="s">
        <v>10947</v>
      </c>
      <c r="J49" s="25">
        <v>0.15965112547684351</v>
      </c>
    </row>
    <row r="50" spans="2:11" x14ac:dyDescent="0.25">
      <c r="B50" s="8" t="s">
        <v>10948</v>
      </c>
      <c r="C50" s="25">
        <v>5741</v>
      </c>
      <c r="E50" s="8" t="s">
        <v>10948</v>
      </c>
      <c r="F50" s="25">
        <v>1462</v>
      </c>
      <c r="I50" s="8" t="s">
        <v>10948</v>
      </c>
      <c r="J50" s="25">
        <v>0.10261666191099604</v>
      </c>
    </row>
    <row r="51" spans="2:11" x14ac:dyDescent="0.25">
      <c r="B51" s="8" t="s">
        <v>10949</v>
      </c>
      <c r="C51" s="25">
        <v>5469</v>
      </c>
      <c r="E51" s="8" t="s">
        <v>10949</v>
      </c>
      <c r="F51" s="25">
        <v>1421</v>
      </c>
      <c r="I51" s="8" t="s">
        <v>10949</v>
      </c>
      <c r="J51" s="25">
        <v>0.13076195234308405</v>
      </c>
    </row>
    <row r="52" spans="2:11" x14ac:dyDescent="0.25">
      <c r="B52" s="9" t="s">
        <v>10933</v>
      </c>
      <c r="C52" s="26">
        <v>37873</v>
      </c>
      <c r="E52" s="9" t="s">
        <v>10933</v>
      </c>
      <c r="F52" s="26">
        <v>9994</v>
      </c>
      <c r="G52" s="19">
        <f>GETPIVOTDATA("Order ID",$E$39)</f>
        <v>9994</v>
      </c>
      <c r="I52" s="9" t="s">
        <v>10933</v>
      </c>
      <c r="J52" s="26">
        <v>0.12467217240315856</v>
      </c>
      <c r="K52" s="20">
        <f>GETPIVOTDATA("Profit Margin",$I$39)</f>
        <v>0.12467217240315856</v>
      </c>
    </row>
    <row r="53" spans="2:11" x14ac:dyDescent="0.25">
      <c r="C53" s="19">
        <f>GETPIVOTDATA("Quantity",$B$39)</f>
        <v>37873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40AA-9313-43FB-B751-47E77A797E22}">
  <dimension ref="A3:G16"/>
  <sheetViews>
    <sheetView workbookViewId="0">
      <selection activeCell="B9" sqref="B9"/>
    </sheetView>
  </sheetViews>
  <sheetFormatPr defaultRowHeight="15" x14ac:dyDescent="0.25"/>
  <cols>
    <col min="1" max="1" width="13.140625" bestFit="1" customWidth="1"/>
    <col min="2" max="2" width="12.140625" bestFit="1" customWidth="1"/>
    <col min="3" max="3" width="16.5703125" bestFit="1" customWidth="1"/>
    <col min="4" max="4" width="12.5703125" bestFit="1" customWidth="1"/>
    <col min="5" max="5" width="15.42578125" bestFit="1" customWidth="1"/>
    <col min="6" max="6" width="19.42578125" bestFit="1" customWidth="1"/>
    <col min="7" max="7" width="14.28515625" customWidth="1"/>
  </cols>
  <sheetData>
    <row r="3" spans="1:7" x14ac:dyDescent="0.25">
      <c r="A3" s="5" t="s">
        <v>10932</v>
      </c>
      <c r="B3" s="4" t="s">
        <v>10950</v>
      </c>
      <c r="C3" s="21" t="s">
        <v>10953</v>
      </c>
      <c r="D3" s="21" t="s">
        <v>10951</v>
      </c>
      <c r="E3" s="21" t="s">
        <v>10952</v>
      </c>
      <c r="F3" s="10" t="s">
        <v>10954</v>
      </c>
    </row>
    <row r="4" spans="1:7" x14ac:dyDescent="0.25">
      <c r="A4" s="7" t="s">
        <v>10934</v>
      </c>
      <c r="B4" s="27">
        <v>484247.49810000096</v>
      </c>
      <c r="C4" s="31">
        <v>1993</v>
      </c>
      <c r="D4" s="31">
        <v>49543.974100000007</v>
      </c>
      <c r="E4" s="31">
        <v>7581</v>
      </c>
      <c r="F4" s="28">
        <v>0.10231126499236715</v>
      </c>
    </row>
    <row r="5" spans="1:7" x14ac:dyDescent="0.25">
      <c r="A5" s="8" t="s">
        <v>10935</v>
      </c>
      <c r="B5" s="29">
        <v>470532.50899999985</v>
      </c>
      <c r="C5" s="32">
        <v>2102</v>
      </c>
      <c r="D5" s="32">
        <v>61618.603700000051</v>
      </c>
      <c r="E5" s="32">
        <v>7979</v>
      </c>
      <c r="F5" s="30">
        <v>0.13095504034557592</v>
      </c>
    </row>
    <row r="6" spans="1:7" x14ac:dyDescent="0.25">
      <c r="A6" s="8" t="s">
        <v>10936</v>
      </c>
      <c r="B6" s="29">
        <v>608473.83000000066</v>
      </c>
      <c r="C6" s="32">
        <v>2580</v>
      </c>
      <c r="D6" s="32">
        <v>81726.930800000177</v>
      </c>
      <c r="E6" s="32">
        <v>9810</v>
      </c>
      <c r="F6" s="30">
        <v>0.13431461924993568</v>
      </c>
    </row>
    <row r="7" spans="1:7" x14ac:dyDescent="0.25">
      <c r="A7" s="22" t="s">
        <v>10937</v>
      </c>
      <c r="B7" s="33">
        <v>733947.0231999997</v>
      </c>
      <c r="C7" s="34">
        <v>3319</v>
      </c>
      <c r="D7" s="34">
        <v>93507.513099999967</v>
      </c>
      <c r="E7" s="34">
        <v>12503</v>
      </c>
      <c r="F7" s="35">
        <v>0.12740362743390987</v>
      </c>
    </row>
    <row r="12" spans="1:7" x14ac:dyDescent="0.25">
      <c r="C12" t="s">
        <v>10957</v>
      </c>
      <c r="D12" t="s">
        <v>10958</v>
      </c>
      <c r="E12" t="s">
        <v>10959</v>
      </c>
      <c r="F12" t="s">
        <v>10956</v>
      </c>
      <c r="G12" t="s">
        <v>10960</v>
      </c>
    </row>
    <row r="13" spans="1:7" ht="18.75" x14ac:dyDescent="0.4">
      <c r="A13" t="s">
        <v>10955</v>
      </c>
      <c r="C13" s="23">
        <f>GETPIVOTDATA("Sum of Sales",$A$3,"Years (Order Date)",2014)/GETPIVOTDATA("Sum of Sales",$A$3,"Years (Order Date)",2013)-1</f>
        <v>0.20620967905883303</v>
      </c>
      <c r="D13" s="23">
        <f>GETPIVOTDATA("Sum of Profit",$A$3,"Years (Order Date)",2014)/GETPIVOTDATA("Sum of Profit",$A$3,"Years (Order Date)",2013)-1</f>
        <v>0.14414565902185772</v>
      </c>
      <c r="E13" s="23">
        <f>GETPIVOTDATA("Sum of Quantity",$A$3,"Years (Order Date)",2014)/GETPIVOTDATA("Sum of Quantity",$A$3,"Years (Order Date)",2013)-1</f>
        <v>0.27451580020387367</v>
      </c>
      <c r="F13" s="23">
        <f>GETPIVOTDATA("Count of Order ID",$A$3,"Years (Order Date)",2014)/GETPIVOTDATA("Count of Order ID",$A$3,"Years (Order Date)",2013)-1</f>
        <v>0.2864341085271318</v>
      </c>
      <c r="G13" s="23">
        <f>GETPIVOTDATA("Sum of Profit Margin",$A$3,"Years (Order Date)",2014)/GETPIVOTDATA("Sum of Profit Margin",$A$3,"Years (Order Date)",2013)-1</f>
        <v>-5.1453757264990463E-2</v>
      </c>
    </row>
    <row r="16" spans="1:7" x14ac:dyDescent="0.25">
      <c r="C16" s="36">
        <f t="shared" ref="C16:F16" si="0">C13</f>
        <v>0.20620967905883303</v>
      </c>
      <c r="D16" s="36">
        <f t="shared" si="0"/>
        <v>0.14414565902185772</v>
      </c>
      <c r="E16" s="36">
        <f t="shared" si="0"/>
        <v>0.27451580020387367</v>
      </c>
      <c r="F16" s="36">
        <f t="shared" si="0"/>
        <v>0.2864341085271318</v>
      </c>
      <c r="G16" s="36">
        <f>G13</f>
        <v>-5.1453757264990463E-2</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17" sqref="C17"/>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06F6-3E6B-4230-B9D0-FBDC2C8D0B32}">
  <dimension ref="A1"/>
  <sheetViews>
    <sheetView showGridLines="0" tabSelected="1" topLeftCell="L18" zoomScaleNormal="100" workbookViewId="0">
      <selection activeCell="AL38" sqref="AL3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Donut Chart</vt:lpstr>
      <vt:lpstr>Map Chart</vt:lpstr>
      <vt:lpstr>Top 5</vt:lpstr>
      <vt:lpstr>Month wise Sparkline</vt:lpstr>
      <vt:lpstr>KPI 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Prathamesh Kedar</cp:lastModifiedBy>
  <dcterms:created xsi:type="dcterms:W3CDTF">2015-06-05T18:17:20Z</dcterms:created>
  <dcterms:modified xsi:type="dcterms:W3CDTF">2025-11-16T14:44:09Z</dcterms:modified>
</cp:coreProperties>
</file>