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os\Documents\"/>
    </mc:Choice>
  </mc:AlternateContent>
  <xr:revisionPtr revIDLastSave="0" documentId="13_ncr:1_{D4CA8086-55F2-4342-888B-DF8AD50A5AB4}" xr6:coauthVersionLast="47" xr6:coauthVersionMax="47" xr10:uidLastSave="{00000000-0000-0000-0000-000000000000}"/>
  <bookViews>
    <workbookView xWindow="8175" yWindow="2115" windowWidth="20355" windowHeight="11640" tabRatio="0" xr2:uid="{EE527887-6447-4F69-A09D-85AACBAB3B21}"/>
  </bookViews>
  <sheets>
    <sheet name="Invest" sheetId="1" r:id="rId1"/>
    <sheet name="Perfil" sheetId="3" r:id="rId2"/>
  </sheets>
  <definedNames>
    <definedName name="aporte">Invest!$G$9</definedName>
    <definedName name="patrimonio">Invest!$G$12</definedName>
    <definedName name="qtd_anos">Invest!$G$10</definedName>
    <definedName name="rendimento_carteira">Invest!$L$10</definedName>
    <definedName name="salario">Invest!$L$9</definedName>
    <definedName name="sugestao_investimento">Invest!$L$11</definedName>
    <definedName name="taxa_mensal">Invest!$G$11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M18" i="1" s="1"/>
  <c r="L19" i="1"/>
  <c r="M19" i="1" s="1"/>
  <c r="L20" i="1"/>
  <c r="M20" i="1" s="1"/>
  <c r="L21" i="1"/>
  <c r="M21" i="1" s="1"/>
  <c r="L22" i="1"/>
  <c r="M22" i="1" s="1"/>
  <c r="L17" i="1"/>
  <c r="M17" i="1" s="1"/>
  <c r="H4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3" i="3"/>
  <c r="L14" i="1"/>
  <c r="G12" i="1"/>
  <c r="G13" i="1" s="1"/>
  <c r="G22" i="1"/>
  <c r="I22" i="1" s="1"/>
  <c r="G21" i="1"/>
  <c r="I21" i="1" s="1"/>
  <c r="G20" i="1"/>
  <c r="I20" i="1" s="1"/>
  <c r="G23" i="1"/>
  <c r="I23" i="1" s="1"/>
  <c r="G19" i="1"/>
  <c r="I19" i="1" s="1"/>
  <c r="L11" i="1"/>
  <c r="M23" i="1" l="1"/>
</calcChain>
</file>

<file path=xl/sharedStrings.xml><?xml version="1.0" encoding="utf-8"?>
<sst xmlns="http://schemas.openxmlformats.org/spreadsheetml/2006/main" count="72" uniqueCount="42">
  <si>
    <t>INVESTIMENTO MENSAL</t>
  </si>
  <si>
    <t>Quanto investir por mês?</t>
  </si>
  <si>
    <t>Por Quantos Anos?</t>
  </si>
  <si>
    <t>Taxa de Rendimento Mensal?</t>
  </si>
  <si>
    <t>Dividendos Mensais?</t>
  </si>
  <si>
    <t>Patrimônio Acumulado?</t>
  </si>
  <si>
    <t>Invest Calc DIO</t>
  </si>
  <si>
    <t>Configuração</t>
  </si>
  <si>
    <t>Salário</t>
  </si>
  <si>
    <t>Rendimento Carteira</t>
  </si>
  <si>
    <t>Cenários</t>
  </si>
  <si>
    <t>Dividendo</t>
  </si>
  <si>
    <t>Quanto em 2 Anos?</t>
  </si>
  <si>
    <t>Quanto em 5 Anos?</t>
  </si>
  <si>
    <t>Quanto em 10 Anos?</t>
  </si>
  <si>
    <t>Quanto em 20 Anos?</t>
  </si>
  <si>
    <t>Quanto em 30 Anos?</t>
  </si>
  <si>
    <t>Perfil</t>
  </si>
  <si>
    <t>Vlr Mensal</t>
  </si>
  <si>
    <t>Tipo FII</t>
  </si>
  <si>
    <t>Percentual</t>
  </si>
  <si>
    <t>Valores</t>
  </si>
  <si>
    <t>Papel</t>
  </si>
  <si>
    <t>Tijolo</t>
  </si>
  <si>
    <t>Híbrido</t>
  </si>
  <si>
    <t>FOFs</t>
  </si>
  <si>
    <t>Desenvolvimento</t>
  </si>
  <si>
    <t>Hotelarias</t>
  </si>
  <si>
    <t>Moderado</t>
  </si>
  <si>
    <t>Agressivo</t>
  </si>
  <si>
    <t>Conservador</t>
  </si>
  <si>
    <t>CHAVE</t>
  </si>
  <si>
    <t>PERFIL</t>
  </si>
  <si>
    <t>TIPO DE FII</t>
  </si>
  <si>
    <t>%</t>
  </si>
  <si>
    <t>PAPEL</t>
  </si>
  <si>
    <t>TIJOLO</t>
  </si>
  <si>
    <t>HÍBRIDO</t>
  </si>
  <si>
    <t>DESENVOLVIMENTO</t>
  </si>
  <si>
    <t>HOTELARIAS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</si>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</sst>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25E92"/>
      <name val="Calibri"/>
      <family val="2"/>
      <scheme val="minor"/>
    </font>
    <font>
      <sz val="7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0"/>
      <name val="Segoe UI"/>
      <family val="2"/>
    </font>
    <font>
      <b/>
      <sz val="11"/>
      <color theme="1"/>
      <name val="Arial Black"/>
      <family val="2"/>
    </font>
    <font>
      <sz val="14"/>
      <color theme="0"/>
      <name val="Segoe UI"/>
      <family val="2"/>
    </font>
    <font>
      <sz val="11"/>
      <color theme="0"/>
      <name val="Segoe UI"/>
      <family val="2"/>
    </font>
    <font>
      <i/>
      <sz val="12"/>
      <color theme="1"/>
      <name val="Calibri"/>
      <family val="2"/>
      <scheme val="minor"/>
    </font>
    <font>
      <b/>
      <i/>
      <sz val="14"/>
      <color theme="1"/>
      <name val="Arial Black"/>
      <family val="2"/>
    </font>
    <font>
      <b/>
      <sz val="14"/>
      <color theme="1"/>
      <name val="Arial Black"/>
      <family val="2"/>
    </font>
    <font>
      <sz val="12"/>
      <color theme="1"/>
      <name val="Arial Black"/>
      <family val="2"/>
    </font>
    <font>
      <sz val="14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25E92"/>
        <bgColor indexed="64"/>
      </patternFill>
    </fill>
    <fill>
      <patternFill patternType="solid">
        <fgColor rgb="FF008575"/>
        <bgColor indexed="64"/>
      </patternFill>
    </fill>
    <fill>
      <patternFill patternType="solid">
        <fgColor rgb="FF9B68B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rgb="FF9B68B9"/>
      </left>
      <right style="medium">
        <color theme="6" tint="0.59996337778862885"/>
      </right>
      <top style="medium">
        <color rgb="FF9B68B9"/>
      </top>
      <bottom style="medium">
        <color theme="6" tint="0.59996337778862885"/>
      </bottom>
      <diagonal/>
    </border>
    <border>
      <left style="medium">
        <color theme="6" tint="0.59996337778862885"/>
      </left>
      <right style="medium">
        <color theme="6" tint="0.59996337778862885"/>
      </right>
      <top style="medium">
        <color rgb="FF9B68B9"/>
      </top>
      <bottom style="medium">
        <color theme="6" tint="0.59996337778862885"/>
      </bottom>
      <diagonal/>
    </border>
    <border>
      <left style="medium">
        <color theme="6" tint="0.59996337778862885"/>
      </left>
      <right style="medium">
        <color rgb="FF9B68B9"/>
      </right>
      <top style="medium">
        <color rgb="FF9B68B9"/>
      </top>
      <bottom style="medium">
        <color theme="6" tint="0.59996337778862885"/>
      </bottom>
      <diagonal/>
    </border>
    <border>
      <left style="medium">
        <color rgb="FF9B68B9"/>
      </left>
      <right style="medium">
        <color theme="6" tint="0.59996337778862885"/>
      </right>
      <top style="medium">
        <color theme="6" tint="0.59996337778862885"/>
      </top>
      <bottom style="medium">
        <color theme="6" tint="0.59996337778862885"/>
      </bottom>
      <diagonal/>
    </border>
    <border>
      <left style="medium">
        <color theme="6" tint="0.59996337778862885"/>
      </left>
      <right style="medium">
        <color theme="6" tint="0.59996337778862885"/>
      </right>
      <top style="medium">
        <color theme="6" tint="0.59996337778862885"/>
      </top>
      <bottom style="medium">
        <color theme="6" tint="0.59996337778862885"/>
      </bottom>
      <diagonal/>
    </border>
    <border>
      <left style="medium">
        <color theme="6" tint="0.59996337778862885"/>
      </left>
      <right style="medium">
        <color rgb="FF9B68B9"/>
      </right>
      <top style="medium">
        <color theme="6" tint="0.59996337778862885"/>
      </top>
      <bottom style="medium">
        <color theme="6" tint="0.59996337778862885"/>
      </bottom>
      <diagonal/>
    </border>
    <border>
      <left style="medium">
        <color rgb="FF9B68B9"/>
      </left>
      <right style="medium">
        <color theme="6" tint="0.59996337778862885"/>
      </right>
      <top style="medium">
        <color theme="6" tint="0.59996337778862885"/>
      </top>
      <bottom style="medium">
        <color rgb="FF9B68B9"/>
      </bottom>
      <diagonal/>
    </border>
    <border>
      <left style="medium">
        <color theme="6" tint="0.59996337778862885"/>
      </left>
      <right style="medium">
        <color theme="6" tint="0.59996337778862885"/>
      </right>
      <top style="medium">
        <color theme="6" tint="0.59996337778862885"/>
      </top>
      <bottom style="medium">
        <color rgb="FF9B68B9"/>
      </bottom>
      <diagonal/>
    </border>
    <border>
      <left style="medium">
        <color theme="6" tint="0.59996337778862885"/>
      </left>
      <right style="medium">
        <color rgb="FF9B68B9"/>
      </right>
      <top style="medium">
        <color theme="6" tint="0.59996337778862885"/>
      </top>
      <bottom style="medium">
        <color rgb="FF9B68B9"/>
      </bottom>
      <diagonal/>
    </border>
    <border>
      <left style="medium">
        <color rgb="FF9B68B9"/>
      </left>
      <right/>
      <top style="medium">
        <color theme="6" tint="0.59996337778862885"/>
      </top>
      <bottom style="medium">
        <color theme="6" tint="0.59996337778862885"/>
      </bottom>
      <diagonal/>
    </border>
    <border>
      <left/>
      <right style="medium">
        <color theme="6" tint="0.59996337778862885"/>
      </right>
      <top style="medium">
        <color theme="6" tint="0.59996337778862885"/>
      </top>
      <bottom style="medium">
        <color theme="6" tint="0.59996337778862885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0.59996337778862885"/>
      </bottom>
      <diagonal/>
    </border>
    <border>
      <left/>
      <right style="medium">
        <color rgb="FF9B68B9"/>
      </right>
      <top style="medium">
        <color theme="6" tint="0.59996337778862885"/>
      </top>
      <bottom style="medium">
        <color theme="6" tint="0.59996337778862885"/>
      </bottom>
      <diagonal/>
    </border>
    <border>
      <left style="medium">
        <color rgb="FF008575"/>
      </left>
      <right style="medium">
        <color rgb="FF008575"/>
      </right>
      <top style="medium">
        <color rgb="FF008575"/>
      </top>
      <bottom style="medium">
        <color rgb="FF008575"/>
      </bottom>
      <diagonal/>
    </border>
    <border>
      <left style="medium">
        <color rgb="FF008575"/>
      </left>
      <right style="dashed">
        <color theme="0" tint="-0.14996795556505021"/>
      </right>
      <top style="medium">
        <color rgb="FF008575"/>
      </top>
      <bottom style="dashed">
        <color theme="0" tint="-0.14996795556505021"/>
      </bottom>
      <diagonal/>
    </border>
    <border>
      <left style="dashed">
        <color theme="0" tint="-0.14996795556505021"/>
      </left>
      <right style="dashed">
        <color theme="0" tint="-0.14996795556505021"/>
      </right>
      <top style="medium">
        <color rgb="FF008575"/>
      </top>
      <bottom style="dashed">
        <color theme="0" tint="-0.14996795556505021"/>
      </bottom>
      <diagonal/>
    </border>
    <border>
      <left style="dashed">
        <color theme="0" tint="-0.14996795556505021"/>
      </left>
      <right style="medium">
        <color rgb="FF008575"/>
      </right>
      <top style="medium">
        <color rgb="FF008575"/>
      </top>
      <bottom style="dashed">
        <color theme="0" tint="-0.14996795556505021"/>
      </bottom>
      <diagonal/>
    </border>
    <border>
      <left style="medium">
        <color rgb="FF008575"/>
      </left>
      <right style="dashed">
        <color theme="0" tint="-0.14996795556505021"/>
      </right>
      <top style="dashed">
        <color theme="0" tint="-0.14996795556505021"/>
      </top>
      <bottom style="dashed">
        <color theme="0" tint="-0.14996795556505021"/>
      </bottom>
      <diagonal/>
    </border>
    <border>
      <left style="dashed">
        <color theme="0" tint="-0.14996795556505021"/>
      </left>
      <right style="dashed">
        <color theme="0" tint="-0.14996795556505021"/>
      </right>
      <top style="dashed">
        <color theme="0" tint="-0.14996795556505021"/>
      </top>
      <bottom style="dashed">
        <color theme="0" tint="-0.14996795556505021"/>
      </bottom>
      <diagonal/>
    </border>
    <border>
      <left style="dashed">
        <color theme="0" tint="-0.14996795556505021"/>
      </left>
      <right style="medium">
        <color rgb="FF008575"/>
      </right>
      <top style="dashed">
        <color theme="0" tint="-0.14996795556505021"/>
      </top>
      <bottom style="dashed">
        <color theme="0" tint="-0.14996795556505021"/>
      </bottom>
      <diagonal/>
    </border>
    <border>
      <left style="medium">
        <color rgb="FF9B68B9"/>
      </left>
      <right style="medium">
        <color rgb="FF9B68B9"/>
      </right>
      <top style="medium">
        <color rgb="FF9B68B9"/>
      </top>
      <bottom style="medium">
        <color theme="6" tint="0.59996337778862885"/>
      </bottom>
      <diagonal/>
    </border>
    <border>
      <left style="medium">
        <color rgb="FF9B68B9"/>
      </left>
      <right style="thin">
        <color theme="0" tint="-0.24994659260841701"/>
      </right>
      <top style="medium">
        <color theme="6" tint="0.59996337778862885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6" tint="0.59996337778862885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9B68B9"/>
      </right>
      <top style="medium">
        <color theme="6" tint="0.59996337778862885"/>
      </top>
      <bottom style="thin">
        <color theme="0" tint="-0.24994659260841701"/>
      </bottom>
      <diagonal/>
    </border>
    <border>
      <left style="medium">
        <color rgb="FF9B68B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9B68B9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9B68B9"/>
      </left>
      <right style="thin">
        <color theme="0" tint="-0.24994659260841701"/>
      </right>
      <top style="thin">
        <color theme="0" tint="-0.24994659260841701"/>
      </top>
      <bottom style="medium">
        <color rgb="FF9B68B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rgb="FF9B68B9"/>
      </bottom>
      <diagonal/>
    </border>
    <border>
      <left style="thin">
        <color theme="0" tint="-0.24994659260841701"/>
      </left>
      <right style="medium">
        <color rgb="FF9B68B9"/>
      </right>
      <top style="thin">
        <color theme="0" tint="-0.24994659260841701"/>
      </top>
      <bottom style="medium">
        <color rgb="FF9B68B9"/>
      </bottom>
      <diagonal/>
    </border>
    <border>
      <left style="thin">
        <color theme="0" tint="-0.24994659260841701"/>
      </left>
      <right/>
      <top style="medium">
        <color theme="6" tint="0.59996337778862885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6" tint="0.59996337778862885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rgb="FF9B68B9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rgb="FF9B68B9"/>
      </bottom>
      <diagonal/>
    </border>
    <border>
      <left style="dashed">
        <color theme="0" tint="-0.14996795556505021"/>
      </left>
      <right/>
      <top style="dashed">
        <color theme="0" tint="-0.14996795556505021"/>
      </top>
      <bottom style="medium">
        <color rgb="FF008575"/>
      </bottom>
      <diagonal/>
    </border>
    <border>
      <left/>
      <right style="medium">
        <color rgb="FF008575"/>
      </right>
      <top style="dashed">
        <color theme="0" tint="-0.14996795556505021"/>
      </top>
      <bottom style="medium">
        <color rgb="FF008575"/>
      </bottom>
      <diagonal/>
    </border>
    <border>
      <left style="medium">
        <color rgb="FF008575"/>
      </left>
      <right/>
      <top style="dashed">
        <color theme="0" tint="-0.14996795556505021"/>
      </top>
      <bottom style="medium">
        <color rgb="FF008575"/>
      </bottom>
      <diagonal/>
    </border>
    <border>
      <left/>
      <right style="dashed">
        <color theme="0" tint="-0.14996795556505021"/>
      </right>
      <top style="dashed">
        <color theme="0" tint="-0.14996795556505021"/>
      </top>
      <bottom style="medium">
        <color rgb="FF008575"/>
      </bottom>
      <diagonal/>
    </border>
    <border>
      <left style="medium">
        <color rgb="FF008575"/>
      </left>
      <right/>
      <top style="medium">
        <color rgb="FF008575"/>
      </top>
      <bottom style="dashed">
        <color theme="0" tint="-0.14996795556505021"/>
      </bottom>
      <diagonal/>
    </border>
    <border>
      <left style="medium">
        <color rgb="FF008575"/>
      </left>
      <right/>
      <top style="medium">
        <color rgb="FF008575"/>
      </top>
      <bottom style="dashed">
        <color theme="0" tint="-0.24994659260841701"/>
      </bottom>
      <diagonal/>
    </border>
    <border>
      <left/>
      <right style="medium">
        <color rgb="FF008575"/>
      </right>
      <top style="medium">
        <color rgb="FF008575"/>
      </top>
      <bottom style="dashed">
        <color theme="0" tint="-0.24994659260841701"/>
      </bottom>
      <diagonal/>
    </border>
    <border>
      <left style="medium">
        <color rgb="FF008575"/>
      </left>
      <right/>
      <top style="dashed">
        <color theme="0" tint="-0.24994659260841701"/>
      </top>
      <bottom style="medium">
        <color rgb="FF008575"/>
      </bottom>
      <diagonal/>
    </border>
    <border>
      <left/>
      <right style="medium">
        <color rgb="FF008575"/>
      </right>
      <top style="dashed">
        <color theme="0" tint="-0.24994659260841701"/>
      </top>
      <bottom style="medium">
        <color rgb="FF008575"/>
      </bottom>
      <diagonal/>
    </border>
    <border>
      <left style="medium">
        <color rgb="FF008575"/>
      </left>
      <right style="thin">
        <color theme="0" tint="-0.24994659260841701"/>
      </right>
      <top style="dashed">
        <color theme="0" tint="-0.1499679555650502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0" tint="-0.1499679555650502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008575"/>
      </right>
      <top style="dashed">
        <color theme="0" tint="-0.14996795556505021"/>
      </top>
      <bottom style="thin">
        <color theme="0" tint="-0.24994659260841701"/>
      </bottom>
      <diagonal/>
    </border>
    <border>
      <left style="medium">
        <color rgb="FF008575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008575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008575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rgb="FF008575"/>
      </right>
      <top style="thin">
        <color theme="0" tint="-0.24994659260841701"/>
      </top>
      <bottom/>
      <diagonal/>
    </border>
    <border>
      <left/>
      <right/>
      <top style="dashed">
        <color theme="0" tint="-0.24994659260841701"/>
      </top>
      <bottom style="medium">
        <color rgb="FF008575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5">
    <xf numFmtId="0" fontId="0" fillId="0" borderId="0" xfId="0"/>
    <xf numFmtId="0" fontId="4" fillId="3" borderId="0" xfId="0" applyFont="1" applyFill="1"/>
    <xf numFmtId="0" fontId="4" fillId="4" borderId="0" xfId="0" applyFont="1" applyFill="1"/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6" borderId="5" xfId="0" applyFont="1" applyFill="1" applyBorder="1"/>
    <xf numFmtId="0" fontId="3" fillId="6" borderId="6" xfId="0" applyFont="1" applyFill="1" applyBorder="1"/>
    <xf numFmtId="0" fontId="3" fillId="6" borderId="8" xfId="0" applyFont="1" applyFill="1" applyBorder="1"/>
    <xf numFmtId="0" fontId="3" fillId="6" borderId="9" xfId="0" applyFont="1" applyFill="1" applyBorder="1"/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9" xfId="0" applyBorder="1"/>
    <xf numFmtId="0" fontId="0" fillId="0" borderId="20" xfId="0" applyBorder="1"/>
    <xf numFmtId="164" fontId="8" fillId="0" borderId="20" xfId="1" applyNumberFormat="1" applyFont="1" applyBorder="1" applyAlignment="1">
      <alignment horizontal="center" vertical="center"/>
    </xf>
    <xf numFmtId="164" fontId="8" fillId="0" borderId="21" xfId="1" applyNumberFormat="1" applyFont="1" applyBorder="1" applyAlignment="1">
      <alignment horizontal="center" vertical="center"/>
    </xf>
    <xf numFmtId="0" fontId="10" fillId="5" borderId="22" xfId="0" applyFont="1" applyFill="1" applyBorder="1" applyAlignment="1">
      <alignment horizontal="right" vertical="center"/>
    </xf>
    <xf numFmtId="164" fontId="12" fillId="6" borderId="9" xfId="1" applyNumberFormat="1" applyFont="1" applyFill="1" applyBorder="1" applyAlignment="1">
      <alignment horizontal="center"/>
    </xf>
    <xf numFmtId="164" fontId="12" fillId="6" borderId="10" xfId="1" applyNumberFormat="1" applyFont="1" applyFill="1" applyBorder="1" applyAlignment="1">
      <alignment horizontal="center"/>
    </xf>
    <xf numFmtId="164" fontId="13" fillId="6" borderId="6" xfId="1" applyNumberFormat="1" applyFont="1" applyFill="1" applyBorder="1" applyAlignment="1">
      <alignment horizontal="center"/>
    </xf>
    <xf numFmtId="164" fontId="13" fillId="6" borderId="7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left" wrapText="1"/>
    </xf>
    <xf numFmtId="10" fontId="3" fillId="0" borderId="20" xfId="2" applyNumberFormat="1" applyFont="1" applyBorder="1" applyAlignment="1">
      <alignment horizontal="center" vertical="center"/>
    </xf>
    <xf numFmtId="10" fontId="3" fillId="0" borderId="2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40" xfId="0" applyFill="1" applyBorder="1"/>
    <xf numFmtId="0" fontId="0" fillId="7" borderId="41" xfId="0" applyFill="1" applyBorder="1"/>
    <xf numFmtId="164" fontId="3" fillId="7" borderId="38" xfId="0" applyNumberFormat="1" applyFont="1" applyFill="1" applyBorder="1" applyAlignment="1">
      <alignment horizontal="center" vertical="center"/>
    </xf>
    <xf numFmtId="164" fontId="3" fillId="7" borderId="39" xfId="0" applyNumberFormat="1" applyFont="1" applyFill="1" applyBorder="1" applyAlignment="1">
      <alignment horizontal="center" vertical="center"/>
    </xf>
    <xf numFmtId="164" fontId="15" fillId="0" borderId="6" xfId="1" applyNumberFormat="1" applyFont="1" applyBorder="1" applyAlignment="1">
      <alignment horizontal="center"/>
    </xf>
    <xf numFmtId="164" fontId="15" fillId="0" borderId="7" xfId="1" applyNumberFormat="1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9" fontId="15" fillId="0" borderId="6" xfId="2" applyFont="1" applyBorder="1" applyAlignment="1">
      <alignment horizontal="center"/>
    </xf>
    <xf numFmtId="9" fontId="15" fillId="0" borderId="7" xfId="2" applyFont="1" applyBorder="1" applyAlignment="1">
      <alignment horizontal="center"/>
    </xf>
    <xf numFmtId="0" fontId="9" fillId="4" borderId="16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42" xfId="0" applyFont="1" applyFill="1" applyBorder="1" applyAlignment="1">
      <alignment horizontal="center" vertical="center"/>
    </xf>
    <xf numFmtId="0" fontId="6" fillId="0" borderId="43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9" fillId="4" borderId="15" xfId="0" applyFont="1" applyFill="1" applyBorder="1" applyAlignment="1">
      <alignment horizontal="center" vertical="center"/>
    </xf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2" fillId="2" borderId="0" xfId="3" applyAlignment="1">
      <alignment horizontal="center" vertical="center"/>
    </xf>
    <xf numFmtId="9" fontId="2" fillId="2" borderId="0" xfId="2" applyFont="1" applyFill="1" applyAlignment="1">
      <alignment horizontal="center" vertical="center"/>
    </xf>
    <xf numFmtId="164" fontId="17" fillId="7" borderId="45" xfId="0" applyNumberFormat="1" applyFont="1" applyFill="1" applyBorder="1" applyAlignment="1">
      <alignment horizontal="center"/>
    </xf>
    <xf numFmtId="164" fontId="17" fillId="7" borderId="46" xfId="0" applyNumberFormat="1" applyFont="1" applyFill="1" applyBorder="1" applyAlignment="1">
      <alignment horizontal="center"/>
    </xf>
    <xf numFmtId="0" fontId="0" fillId="7" borderId="47" xfId="0" applyFill="1" applyBorder="1"/>
    <xf numFmtId="9" fontId="16" fillId="7" borderId="48" xfId="2" applyFont="1" applyFill="1" applyBorder="1" applyAlignment="1">
      <alignment horizontal="center" vertical="center"/>
    </xf>
    <xf numFmtId="164" fontId="16" fillId="7" borderId="49" xfId="0" applyNumberFormat="1" applyFont="1" applyFill="1" applyBorder="1" applyAlignment="1">
      <alignment horizontal="center" vertical="center"/>
    </xf>
    <xf numFmtId="0" fontId="0" fillId="7" borderId="50" xfId="0" applyFill="1" applyBorder="1"/>
    <xf numFmtId="9" fontId="16" fillId="7" borderId="27" xfId="2" applyFont="1" applyFill="1" applyBorder="1" applyAlignment="1">
      <alignment horizontal="center" vertical="center"/>
    </xf>
    <xf numFmtId="164" fontId="16" fillId="7" borderId="51" xfId="0" applyNumberFormat="1" applyFont="1" applyFill="1" applyBorder="1" applyAlignment="1">
      <alignment horizontal="center" vertical="center"/>
    </xf>
    <xf numFmtId="0" fontId="0" fillId="7" borderId="52" xfId="0" applyFill="1" applyBorder="1"/>
    <xf numFmtId="9" fontId="16" fillId="7" borderId="53" xfId="2" applyFont="1" applyFill="1" applyBorder="1" applyAlignment="1">
      <alignment horizontal="center" vertical="center"/>
    </xf>
    <xf numFmtId="164" fontId="16" fillId="7" borderId="54" xfId="0" applyNumberFormat="1" applyFont="1" applyFill="1" applyBorder="1" applyAlignment="1">
      <alignment horizontal="center" vertical="center"/>
    </xf>
    <xf numFmtId="0" fontId="0" fillId="7" borderId="45" xfId="0" applyFill="1" applyBorder="1" applyAlignment="1">
      <alignment horizontal="center"/>
    </xf>
    <xf numFmtId="0" fontId="16" fillId="7" borderId="55" xfId="0" applyFont="1" applyFill="1" applyBorder="1" applyAlignment="1">
      <alignment horizontal="center"/>
    </xf>
    <xf numFmtId="164" fontId="16" fillId="7" borderId="46" xfId="0" applyNumberFormat="1" applyFont="1" applyFill="1" applyBorder="1" applyAlignment="1">
      <alignment horizontal="center"/>
    </xf>
    <xf numFmtId="0" fontId="0" fillId="7" borderId="23" xfId="0" applyFill="1" applyBorder="1" applyAlignment="1">
      <alignment horizontal="left"/>
    </xf>
    <xf numFmtId="0" fontId="0" fillId="7" borderId="24" xfId="0" applyFill="1" applyBorder="1" applyAlignment="1">
      <alignment horizontal="left"/>
    </xf>
    <xf numFmtId="164" fontId="14" fillId="7" borderId="32" xfId="1" applyNumberFormat="1" applyFont="1" applyFill="1" applyBorder="1" applyAlignment="1"/>
    <xf numFmtId="164" fontId="14" fillId="7" borderId="33" xfId="1" applyNumberFormat="1" applyFont="1" applyFill="1" applyBorder="1" applyAlignment="1"/>
    <xf numFmtId="164" fontId="11" fillId="7" borderId="25" xfId="0" applyNumberFormat="1" applyFont="1" applyFill="1" applyBorder="1" applyAlignment="1"/>
    <xf numFmtId="0" fontId="0" fillId="7" borderId="26" xfId="0" applyFill="1" applyBorder="1" applyAlignment="1">
      <alignment horizontal="left"/>
    </xf>
    <xf numFmtId="0" fontId="0" fillId="7" borderId="27" xfId="0" applyFill="1" applyBorder="1" applyAlignment="1">
      <alignment horizontal="left"/>
    </xf>
    <xf numFmtId="164" fontId="14" fillId="7" borderId="34" xfId="1" applyNumberFormat="1" applyFont="1" applyFill="1" applyBorder="1" applyAlignment="1"/>
    <xf numFmtId="164" fontId="14" fillId="7" borderId="35" xfId="1" applyNumberFormat="1" applyFont="1" applyFill="1" applyBorder="1" applyAlignment="1"/>
    <xf numFmtId="164" fontId="11" fillId="7" borderId="28" xfId="0" applyNumberFormat="1" applyFont="1" applyFill="1" applyBorder="1" applyAlignment="1"/>
    <xf numFmtId="0" fontId="0" fillId="7" borderId="29" xfId="0" applyFill="1" applyBorder="1" applyAlignment="1">
      <alignment horizontal="left"/>
    </xf>
    <xf numFmtId="0" fontId="0" fillId="7" borderId="30" xfId="0" applyFill="1" applyBorder="1" applyAlignment="1">
      <alignment horizontal="left"/>
    </xf>
    <xf numFmtId="164" fontId="14" fillId="7" borderId="36" xfId="1" applyNumberFormat="1" applyFont="1" applyFill="1" applyBorder="1" applyAlignment="1"/>
    <xf numFmtId="164" fontId="14" fillId="7" borderId="37" xfId="1" applyNumberFormat="1" applyFont="1" applyFill="1" applyBorder="1" applyAlignment="1"/>
    <xf numFmtId="164" fontId="11" fillId="7" borderId="31" xfId="0" applyNumberFormat="1" applyFont="1" applyFill="1" applyBorder="1" applyAlignment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8575"/>
      <color rgb="FFC25E92"/>
      <color rgb="FF9B68B9"/>
      <color rgb="FF86A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Invest!$L$16</c:f>
              <c:strCache>
                <c:ptCount val="1"/>
                <c:pt idx="0">
                  <c:v>Percentual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Invest!$K$17:$K$22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Invest!$L$17:$L$22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5-4A00-B003-2FD2FC9326C8}"/>
            </c:ext>
          </c:extLst>
        </c:ser>
        <c:ser>
          <c:idx val="1"/>
          <c:order val="1"/>
          <c:tx>
            <c:strRef>
              <c:f>Invest!$M$16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Invest!$K$17:$K$22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Invest!$M$17:$M$22</c:f>
              <c:numCache>
                <c:formatCode>"R$"\ #,##0.00</c:formatCode>
                <c:ptCount val="6"/>
                <c:pt idx="0">
                  <c:v>630</c:v>
                </c:pt>
                <c:pt idx="1">
                  <c:v>126</c:v>
                </c:pt>
                <c:pt idx="2">
                  <c:v>63</c:v>
                </c:pt>
                <c:pt idx="3">
                  <c:v>63</c:v>
                </c:pt>
                <c:pt idx="4">
                  <c:v>252</c:v>
                </c:pt>
                <c:pt idx="5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5-4A00-B003-2FD2FC932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3</xdr:row>
      <xdr:rowOff>19050</xdr:rowOff>
    </xdr:from>
    <xdr:to>
      <xdr:col>2</xdr:col>
      <xdr:colOff>828673</xdr:colOff>
      <xdr:row>5</xdr:row>
      <xdr:rowOff>171448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35FB5A9-1598-1F2D-119D-B2BEBCE0A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590550"/>
          <a:ext cx="723898" cy="723898"/>
        </a:xfrm>
        <a:prstGeom prst="rect">
          <a:avLst/>
        </a:prstGeom>
      </xdr:spPr>
    </xdr:pic>
    <xdr:clientData/>
  </xdr:twoCellAnchor>
  <xdr:twoCellAnchor>
    <xdr:from>
      <xdr:col>5</xdr:col>
      <xdr:colOff>346981</xdr:colOff>
      <xdr:row>23</xdr:row>
      <xdr:rowOff>125185</xdr:rowOff>
    </xdr:from>
    <xdr:to>
      <xdr:col>12</xdr:col>
      <xdr:colOff>503463</xdr:colOff>
      <xdr:row>47</xdr:row>
      <xdr:rowOff>54428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E4AFC7-8409-CC8E-F29B-74FBDA2BF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FE49-5158-4C9A-AC0C-11DCDC8C0CE6}">
  <sheetPr>
    <tabColor rgb="FFC25E92"/>
  </sheetPr>
  <dimension ref="C3:M1048556"/>
  <sheetViews>
    <sheetView showGridLines="0" tabSelected="1" topLeftCell="A22" zoomScale="70" zoomScaleNormal="70" workbookViewId="0">
      <selection activeCell="M18" sqref="M18"/>
    </sheetView>
  </sheetViews>
  <sheetFormatPr defaultColWidth="0" defaultRowHeight="15" x14ac:dyDescent="0.25"/>
  <cols>
    <col min="1" max="1" width="3.140625" customWidth="1"/>
    <col min="2" max="2" width="3.28515625" customWidth="1"/>
    <col min="3" max="3" width="14.5703125" customWidth="1"/>
    <col min="4" max="4" width="1.42578125" customWidth="1"/>
    <col min="5" max="5" width="9.140625" customWidth="1"/>
    <col min="6" max="6" width="28" customWidth="1"/>
    <col min="7" max="7" width="9.140625" customWidth="1"/>
    <col min="8" max="8" width="23.5703125" customWidth="1"/>
    <col min="9" max="9" width="16" customWidth="1"/>
    <col min="10" max="10" width="13.5703125" customWidth="1"/>
    <col min="11" max="11" width="18" customWidth="1"/>
    <col min="12" max="12" width="16.7109375" customWidth="1"/>
    <col min="13" max="13" width="19.28515625" customWidth="1"/>
    <col min="14" max="14" width="9.140625" customWidth="1"/>
    <col min="15" max="16384" width="9.140625" hidden="1"/>
  </cols>
  <sheetData>
    <row r="3" spans="3:13" ht="15" customHeight="1" x14ac:dyDescent="0.25">
      <c r="C3" s="1"/>
      <c r="D3" s="2"/>
      <c r="E3" s="30" t="s">
        <v>6</v>
      </c>
      <c r="F3" s="30"/>
      <c r="G3" s="30"/>
      <c r="H3" s="30"/>
      <c r="I3" s="30"/>
      <c r="J3" s="30"/>
      <c r="K3" s="30"/>
      <c r="L3" s="30"/>
      <c r="M3" s="30"/>
    </row>
    <row r="4" spans="3:13" ht="15" customHeight="1" x14ac:dyDescent="0.25">
      <c r="C4" s="1"/>
      <c r="D4" s="2"/>
      <c r="E4" s="30"/>
      <c r="F4" s="30"/>
      <c r="G4" s="30"/>
      <c r="H4" s="30"/>
      <c r="I4" s="30"/>
      <c r="J4" s="30"/>
      <c r="K4" s="30"/>
      <c r="L4" s="30"/>
      <c r="M4" s="30"/>
    </row>
    <row r="5" spans="3:13" ht="30" customHeight="1" x14ac:dyDescent="0.25">
      <c r="C5" s="1"/>
      <c r="D5" s="2"/>
      <c r="E5" s="30"/>
      <c r="F5" s="30"/>
      <c r="G5" s="30"/>
      <c r="H5" s="30"/>
      <c r="I5" s="30"/>
      <c r="J5" s="30"/>
      <c r="K5" s="30"/>
      <c r="L5" s="30"/>
      <c r="M5" s="30"/>
    </row>
    <row r="6" spans="3:13" ht="28.5" customHeight="1" x14ac:dyDescent="0.25">
      <c r="C6" s="1"/>
      <c r="D6" s="2"/>
      <c r="E6" s="30"/>
      <c r="F6" s="30"/>
      <c r="G6" s="30"/>
      <c r="H6" s="30"/>
      <c r="I6" s="30"/>
      <c r="J6" s="30"/>
      <c r="K6" s="30"/>
      <c r="L6" s="30"/>
      <c r="M6" s="30"/>
    </row>
    <row r="7" spans="3:13" ht="15.75" thickBot="1" x14ac:dyDescent="0.3"/>
    <row r="8" spans="3:13" ht="40.5" customHeight="1" thickBot="1" x14ac:dyDescent="0.3">
      <c r="E8" s="13" t="s">
        <v>0</v>
      </c>
      <c r="F8" s="14"/>
      <c r="G8" s="14"/>
      <c r="H8" s="15"/>
      <c r="J8" s="16" t="s">
        <v>7</v>
      </c>
      <c r="K8" s="17"/>
      <c r="L8" s="17"/>
      <c r="M8" s="18"/>
    </row>
    <row r="9" spans="3:13" ht="24" customHeight="1" thickBot="1" x14ac:dyDescent="0.5">
      <c r="E9" s="5" t="s">
        <v>1</v>
      </c>
      <c r="F9" s="6"/>
      <c r="G9" s="38">
        <v>1260</v>
      </c>
      <c r="H9" s="39"/>
      <c r="J9" s="19" t="s">
        <v>8</v>
      </c>
      <c r="K9" s="20"/>
      <c r="L9" s="23">
        <v>4200</v>
      </c>
      <c r="M9" s="24"/>
    </row>
    <row r="10" spans="3:13" ht="24" customHeight="1" thickBot="1" x14ac:dyDescent="0.5">
      <c r="E10" s="7" t="s">
        <v>2</v>
      </c>
      <c r="F10" s="8"/>
      <c r="G10" s="40">
        <v>5</v>
      </c>
      <c r="H10" s="41"/>
      <c r="J10" s="21" t="s">
        <v>9</v>
      </c>
      <c r="K10" s="22"/>
      <c r="L10" s="31">
        <v>8.9999999999999993E-3</v>
      </c>
      <c r="M10" s="32"/>
    </row>
    <row r="11" spans="3:13" ht="24" customHeight="1" thickBot="1" x14ac:dyDescent="0.5">
      <c r="E11" s="5" t="s">
        <v>3</v>
      </c>
      <c r="F11" s="6"/>
      <c r="G11" s="42">
        <v>1.0789999999999999E-2</v>
      </c>
      <c r="H11" s="43"/>
      <c r="J11" s="34" t="s">
        <v>41</v>
      </c>
      <c r="K11" s="35"/>
      <c r="L11" s="36">
        <f>L9 * 30%</f>
        <v>1260</v>
      </c>
      <c r="M11" s="37"/>
    </row>
    <row r="12" spans="3:13" ht="24" customHeight="1" thickBot="1" x14ac:dyDescent="0.5">
      <c r="E12" s="9" t="s">
        <v>5</v>
      </c>
      <c r="F12" s="10"/>
      <c r="G12" s="28">
        <f>FV(taxa_mensal,qtd_anos*12,aporte*-1)</f>
        <v>105558.91163809443</v>
      </c>
      <c r="H12" s="29"/>
    </row>
    <row r="13" spans="3:13" ht="24" customHeight="1" thickBot="1" x14ac:dyDescent="0.5">
      <c r="E13" s="11" t="s">
        <v>4</v>
      </c>
      <c r="F13" s="12"/>
      <c r="G13" s="26">
        <f>patrimonio*rendimento_carteira</f>
        <v>950.03020474284983</v>
      </c>
      <c r="H13" s="27"/>
      <c r="K13" s="47" t="s">
        <v>17</v>
      </c>
      <c r="L13" s="48" t="s">
        <v>29</v>
      </c>
      <c r="M13" s="49"/>
    </row>
    <row r="14" spans="3:13" ht="21.75" thickBot="1" x14ac:dyDescent="0.4">
      <c r="E14" s="3"/>
      <c r="F14" s="3"/>
      <c r="G14" s="3"/>
      <c r="H14" s="3"/>
      <c r="K14" s="50" t="s">
        <v>18</v>
      </c>
      <c r="L14" s="56">
        <f>aporte</f>
        <v>1260</v>
      </c>
      <c r="M14" s="57"/>
    </row>
    <row r="15" spans="3:13" ht="15.75" thickBot="1" x14ac:dyDescent="0.3"/>
    <row r="16" spans="3:13" ht="20.25" x14ac:dyDescent="0.25">
      <c r="K16" s="44" t="s">
        <v>19</v>
      </c>
      <c r="L16" s="45" t="s">
        <v>20</v>
      </c>
      <c r="M16" s="46" t="s">
        <v>21</v>
      </c>
    </row>
    <row r="17" spans="4:13" ht="19.5" customHeight="1" thickBot="1" x14ac:dyDescent="0.3">
      <c r="K17" s="58" t="s">
        <v>22</v>
      </c>
      <c r="L17" s="59">
        <f>VLOOKUP(CONCATENATE($L$13,"-",$K17),Perfil!$A:$D,4,FALSE)</f>
        <v>0.5</v>
      </c>
      <c r="M17" s="60">
        <f>aporte*$L17</f>
        <v>630</v>
      </c>
    </row>
    <row r="18" spans="4:13" ht="31.5" thickBot="1" x14ac:dyDescent="0.3">
      <c r="D18">
        <v>2</v>
      </c>
      <c r="E18" s="13" t="s">
        <v>10</v>
      </c>
      <c r="F18" s="14"/>
      <c r="G18" s="14"/>
      <c r="H18" s="15"/>
      <c r="I18" s="25" t="s">
        <v>11</v>
      </c>
      <c r="K18" s="61" t="s">
        <v>23</v>
      </c>
      <c r="L18" s="62">
        <f>VLOOKUP(CONCATENATE($L$13,"-",$K18),Perfil!$A:$D,4,FALSE)</f>
        <v>0.1</v>
      </c>
      <c r="M18" s="63">
        <f>aporte*$L18</f>
        <v>126</v>
      </c>
    </row>
    <row r="19" spans="4:13" ht="19.5" x14ac:dyDescent="0.4">
      <c r="D19">
        <v>5</v>
      </c>
      <c r="E19" s="70" t="s">
        <v>12</v>
      </c>
      <c r="F19" s="71"/>
      <c r="G19" s="72">
        <f>FV($G$11,$D18*12,$G$9*-1)</f>
        <v>34306.810395032975</v>
      </c>
      <c r="H19" s="73"/>
      <c r="I19" s="74">
        <f>$G19*rendimento_carteira</f>
        <v>308.76129355529673</v>
      </c>
      <c r="K19" s="61" t="s">
        <v>24</v>
      </c>
      <c r="L19" s="62">
        <f>VLOOKUP(CONCATENATE($L$13,"-",$K19),Perfil!$A:$D,4,FALSE)</f>
        <v>0.05</v>
      </c>
      <c r="M19" s="63">
        <f>aporte*$L19</f>
        <v>63</v>
      </c>
    </row>
    <row r="20" spans="4:13" ht="19.5" x14ac:dyDescent="0.4">
      <c r="D20">
        <v>10</v>
      </c>
      <c r="E20" s="75" t="s">
        <v>13</v>
      </c>
      <c r="F20" s="76"/>
      <c r="G20" s="77">
        <f>FV($G$11,$D19*12,$G$9*-1)</f>
        <v>105558.91163809443</v>
      </c>
      <c r="H20" s="78"/>
      <c r="I20" s="79">
        <f>$G20*rendimento_carteira</f>
        <v>950.03020474284983</v>
      </c>
      <c r="K20" s="61" t="s">
        <v>25</v>
      </c>
      <c r="L20" s="62">
        <f>VLOOKUP(CONCATENATE($L$13,"-",$K20),Perfil!$A:$D,4,FALSE)</f>
        <v>0.05</v>
      </c>
      <c r="M20" s="63">
        <f>aporte*$L20</f>
        <v>63</v>
      </c>
    </row>
    <row r="21" spans="4:13" ht="19.5" x14ac:dyDescent="0.4">
      <c r="D21">
        <v>20</v>
      </c>
      <c r="E21" s="75" t="s">
        <v>14</v>
      </c>
      <c r="F21" s="76"/>
      <c r="G21" s="77">
        <f>FV($G$11,$D20*12,$G$9*-1)</f>
        <v>306538.10778801696</v>
      </c>
      <c r="H21" s="78"/>
      <c r="I21" s="79">
        <f>$G21*rendimento_carteira</f>
        <v>2758.8429700921524</v>
      </c>
      <c r="K21" s="61" t="s">
        <v>26</v>
      </c>
      <c r="L21" s="62">
        <f>VLOOKUP(CONCATENATE($L$13,"-",$K21),Perfil!$A:$D,4,FALSE)</f>
        <v>0.2</v>
      </c>
      <c r="M21" s="63">
        <f>aporte*$L21</f>
        <v>252</v>
      </c>
    </row>
    <row r="22" spans="4:13" ht="19.5" x14ac:dyDescent="0.4">
      <c r="D22">
        <v>30</v>
      </c>
      <c r="E22" s="75" t="s">
        <v>15</v>
      </c>
      <c r="F22" s="76"/>
      <c r="G22" s="77">
        <f>FV($G$11,$D21*12,$G$9*-1)</f>
        <v>1417749.9841223215</v>
      </c>
      <c r="H22" s="78"/>
      <c r="I22" s="79">
        <f>$G22*rendimento_carteira</f>
        <v>12759.749857100893</v>
      </c>
      <c r="K22" s="64" t="s">
        <v>27</v>
      </c>
      <c r="L22" s="65">
        <f>VLOOKUP(CONCATENATE($L$13,"-",$K22),Perfil!$A:$D,4,FALSE)</f>
        <v>0.1</v>
      </c>
      <c r="M22" s="66">
        <f>aporte*$L22</f>
        <v>126</v>
      </c>
    </row>
    <row r="23" spans="4:13" ht="30.75" customHeight="1" thickBot="1" x14ac:dyDescent="0.45">
      <c r="E23" s="80" t="s">
        <v>16</v>
      </c>
      <c r="F23" s="81"/>
      <c r="G23" s="82">
        <f>FV($G$11,$D22*12,$G$9*-1)</f>
        <v>5445933.7653059401</v>
      </c>
      <c r="H23" s="83"/>
      <c r="I23" s="84">
        <f>$G23*rendimento_carteira</f>
        <v>49013.403887753455</v>
      </c>
      <c r="K23" s="67"/>
      <c r="L23" s="68"/>
      <c r="M23" s="69">
        <f>SUM(M17:M22)</f>
        <v>1260</v>
      </c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1048551" hidden="1" x14ac:dyDescent="0.25"/>
    <row r="1048556" hidden="1" x14ac:dyDescent="0.25"/>
  </sheetData>
  <mergeCells count="29">
    <mergeCell ref="G23:H23"/>
    <mergeCell ref="L13:M13"/>
    <mergeCell ref="L14:M14"/>
    <mergeCell ref="E3:M6"/>
    <mergeCell ref="G19:H19"/>
    <mergeCell ref="G20:H20"/>
    <mergeCell ref="G22:H22"/>
    <mergeCell ref="G21:H21"/>
    <mergeCell ref="J11:K11"/>
    <mergeCell ref="L9:M9"/>
    <mergeCell ref="L10:M10"/>
    <mergeCell ref="L11:M11"/>
    <mergeCell ref="E18:H18"/>
    <mergeCell ref="E14:F14"/>
    <mergeCell ref="G9:H9"/>
    <mergeCell ref="G11:H11"/>
    <mergeCell ref="G12:H12"/>
    <mergeCell ref="G13:H13"/>
    <mergeCell ref="G14:H14"/>
    <mergeCell ref="E8:H8"/>
    <mergeCell ref="E10:F10"/>
    <mergeCell ref="G10:H10"/>
    <mergeCell ref="E9:F9"/>
    <mergeCell ref="E11:F11"/>
    <mergeCell ref="E12:F12"/>
    <mergeCell ref="E13:F13"/>
    <mergeCell ref="J8:M8"/>
    <mergeCell ref="J9:K9"/>
    <mergeCell ref="J10:K10"/>
  </mergeCells>
  <dataValidations count="1">
    <dataValidation type="list" allowBlank="1" showInputMessage="1" showErrorMessage="1" sqref="L13:M13" xr:uid="{EEF26381-13B8-45B0-BAD1-BC4712199C60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83DA-FF35-418D-AF82-0A1BA78CD9A0}">
  <dimension ref="A2:H20"/>
  <sheetViews>
    <sheetView workbookViewId="0">
      <selection activeCell="H14" sqref="H14"/>
    </sheetView>
  </sheetViews>
  <sheetFormatPr defaultRowHeight="15" x14ac:dyDescent="0.25"/>
  <cols>
    <col min="1" max="1" width="30.7109375" customWidth="1"/>
    <col min="2" max="2" width="15.5703125" customWidth="1"/>
    <col min="3" max="3" width="19.5703125" customWidth="1"/>
    <col min="7" max="7" width="17" customWidth="1"/>
    <col min="8" max="8" width="23.140625" customWidth="1"/>
  </cols>
  <sheetData>
    <row r="2" spans="1:8" x14ac:dyDescent="0.25">
      <c r="A2" t="s">
        <v>31</v>
      </c>
      <c r="B2" t="s">
        <v>32</v>
      </c>
      <c r="C2" s="4" t="s">
        <v>33</v>
      </c>
      <c r="D2" s="4" t="s">
        <v>34</v>
      </c>
    </row>
    <row r="3" spans="1:8" x14ac:dyDescent="0.25">
      <c r="A3" t="str">
        <f>CONCATENATE(B3,"-",C3)</f>
        <v>Conservador-PAPEL</v>
      </c>
      <c r="B3" t="s">
        <v>30</v>
      </c>
      <c r="C3" t="s">
        <v>35</v>
      </c>
      <c r="D3" s="51">
        <v>0.3</v>
      </c>
      <c r="G3" s="33"/>
      <c r="H3" s="33" t="s">
        <v>34</v>
      </c>
    </row>
    <row r="4" spans="1:8" x14ac:dyDescent="0.25">
      <c r="A4" t="str">
        <f t="shared" ref="A4:A20" si="0">CONCATENATE(B4,"-",C4)</f>
        <v>Conservador-TIJOLO</v>
      </c>
      <c r="B4" t="s">
        <v>30</v>
      </c>
      <c r="C4" t="s">
        <v>36</v>
      </c>
      <c r="D4" s="51">
        <v>0.5</v>
      </c>
      <c r="G4" s="54" t="s">
        <v>40</v>
      </c>
      <c r="H4" s="55">
        <f>VLOOKUP($G$4,A2:D20,4,FALSE)</f>
        <v>0.35</v>
      </c>
    </row>
    <row r="5" spans="1:8" x14ac:dyDescent="0.25">
      <c r="A5" t="str">
        <f t="shared" si="0"/>
        <v>Conservador-HÍBRIDO</v>
      </c>
      <c r="B5" t="s">
        <v>30</v>
      </c>
      <c r="C5" t="s">
        <v>37</v>
      </c>
      <c r="D5" s="51">
        <v>0.1</v>
      </c>
    </row>
    <row r="6" spans="1:8" x14ac:dyDescent="0.25">
      <c r="A6" t="str">
        <f t="shared" si="0"/>
        <v>Conservador-FOFs</v>
      </c>
      <c r="B6" t="s">
        <v>30</v>
      </c>
      <c r="C6" t="s">
        <v>25</v>
      </c>
      <c r="D6" s="51">
        <v>0.1</v>
      </c>
    </row>
    <row r="7" spans="1:8" x14ac:dyDescent="0.25">
      <c r="A7" t="str">
        <f t="shared" si="0"/>
        <v>Conservador-DESENVOLVIMENTO</v>
      </c>
      <c r="B7" t="s">
        <v>30</v>
      </c>
      <c r="C7" t="s">
        <v>38</v>
      </c>
      <c r="D7" s="51">
        <v>0</v>
      </c>
    </row>
    <row r="8" spans="1:8" ht="15.75" thickBot="1" x14ac:dyDescent="0.3">
      <c r="A8" t="str">
        <f t="shared" si="0"/>
        <v>Conservador-HOTELARIAS</v>
      </c>
      <c r="B8" t="s">
        <v>30</v>
      </c>
      <c r="C8" t="s">
        <v>39</v>
      </c>
      <c r="D8" s="51">
        <v>0</v>
      </c>
    </row>
    <row r="9" spans="1:8" x14ac:dyDescent="0.25">
      <c r="A9" s="52" t="str">
        <f t="shared" si="0"/>
        <v>Moderado-PAPEL</v>
      </c>
      <c r="B9" s="52" t="s">
        <v>28</v>
      </c>
      <c r="C9" s="52" t="s">
        <v>35</v>
      </c>
      <c r="D9" s="53">
        <v>0.32</v>
      </c>
    </row>
    <row r="10" spans="1:8" x14ac:dyDescent="0.25">
      <c r="A10" t="str">
        <f t="shared" si="0"/>
        <v>Moderado-TIJOLO</v>
      </c>
      <c r="B10" t="s">
        <v>28</v>
      </c>
      <c r="C10" t="s">
        <v>36</v>
      </c>
      <c r="D10" s="51">
        <v>0.35</v>
      </c>
    </row>
    <row r="11" spans="1:8" x14ac:dyDescent="0.25">
      <c r="A11" t="str">
        <f t="shared" si="0"/>
        <v>Moderado-HÍBRIDO</v>
      </c>
      <c r="B11" t="s">
        <v>28</v>
      </c>
      <c r="C11" t="s">
        <v>37</v>
      </c>
      <c r="D11" s="51">
        <v>0.08</v>
      </c>
    </row>
    <row r="12" spans="1:8" x14ac:dyDescent="0.25">
      <c r="A12" t="str">
        <f t="shared" si="0"/>
        <v>Moderado-FOFs</v>
      </c>
      <c r="B12" t="s">
        <v>28</v>
      </c>
      <c r="C12" t="s">
        <v>25</v>
      </c>
      <c r="D12" s="51">
        <v>0.05</v>
      </c>
    </row>
    <row r="13" spans="1:8" x14ac:dyDescent="0.25">
      <c r="A13" t="str">
        <f t="shared" si="0"/>
        <v>Moderado-DESENVOLVIMENTO</v>
      </c>
      <c r="B13" t="s">
        <v>28</v>
      </c>
      <c r="C13" t="s">
        <v>38</v>
      </c>
      <c r="D13" s="51">
        <v>0.1</v>
      </c>
    </row>
    <row r="14" spans="1:8" ht="15.75" thickBot="1" x14ac:dyDescent="0.3">
      <c r="A14" t="str">
        <f t="shared" si="0"/>
        <v>Moderado-HOTELARIAS</v>
      </c>
      <c r="B14" t="s">
        <v>28</v>
      </c>
      <c r="C14" t="s">
        <v>39</v>
      </c>
      <c r="D14" s="51">
        <v>0.1</v>
      </c>
    </row>
    <row r="15" spans="1:8" x14ac:dyDescent="0.25">
      <c r="A15" s="52" t="str">
        <f t="shared" si="0"/>
        <v>Agressivo-PAPEL</v>
      </c>
      <c r="B15" s="52" t="s">
        <v>29</v>
      </c>
      <c r="C15" s="52" t="s">
        <v>35</v>
      </c>
      <c r="D15" s="53">
        <v>0.5</v>
      </c>
    </row>
    <row r="16" spans="1:8" x14ac:dyDescent="0.25">
      <c r="A16" t="str">
        <f t="shared" si="0"/>
        <v>Agressivo-TIJOLO</v>
      </c>
      <c r="B16" t="s">
        <v>29</v>
      </c>
      <c r="C16" t="s">
        <v>36</v>
      </c>
      <c r="D16" s="51">
        <v>0.1</v>
      </c>
    </row>
    <row r="17" spans="1:4" x14ac:dyDescent="0.25">
      <c r="A17" t="str">
        <f t="shared" si="0"/>
        <v>Agressivo-HÍBRIDO</v>
      </c>
      <c r="B17" t="s">
        <v>29</v>
      </c>
      <c r="C17" t="s">
        <v>37</v>
      </c>
      <c r="D17" s="51">
        <v>0.05</v>
      </c>
    </row>
    <row r="18" spans="1:4" x14ac:dyDescent="0.25">
      <c r="A18" t="str">
        <f t="shared" si="0"/>
        <v>Agressivo-FOFs</v>
      </c>
      <c r="B18" t="s">
        <v>29</v>
      </c>
      <c r="C18" t="s">
        <v>25</v>
      </c>
      <c r="D18" s="51">
        <v>0.05</v>
      </c>
    </row>
    <row r="19" spans="1:4" x14ac:dyDescent="0.25">
      <c r="A19" t="str">
        <f t="shared" si="0"/>
        <v>Agressivo-DESENVOLVIMENTO</v>
      </c>
      <c r="B19" t="s">
        <v>29</v>
      </c>
      <c r="C19" t="s">
        <v>38</v>
      </c>
      <c r="D19" s="51">
        <v>0.2</v>
      </c>
    </row>
    <row r="20" spans="1:4" x14ac:dyDescent="0.25">
      <c r="A20" t="str">
        <f t="shared" si="0"/>
        <v>Agressivo-HOTELARIAS</v>
      </c>
      <c r="B20" t="s">
        <v>29</v>
      </c>
      <c r="C20" t="s">
        <v>39</v>
      </c>
      <c r="D20" s="5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Invest</vt:lpstr>
      <vt:lpstr>Perfil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Karlos Silva</dc:creator>
  <cp:lastModifiedBy>Karlos Silva</cp:lastModifiedBy>
  <dcterms:created xsi:type="dcterms:W3CDTF">2025-06-22T19:41:23Z</dcterms:created>
  <dcterms:modified xsi:type="dcterms:W3CDTF">2025-06-23T01:48:47Z</dcterms:modified>
</cp:coreProperties>
</file>