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Y18" i="2" s="1"/>
  <c r="U18" i="2"/>
  <c r="V18" i="2"/>
  <c r="S19" i="2"/>
  <c r="T19" i="2"/>
  <c r="U19" i="2"/>
  <c r="V19" i="2"/>
  <c r="S20" i="2"/>
  <c r="T20" i="2"/>
  <c r="Y20" i="2" s="1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Y28" i="2" s="1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T2" i="2"/>
  <c r="U2" i="2"/>
  <c r="V2" i="2"/>
  <c r="S2" i="2"/>
  <c r="U147" i="2"/>
  <c r="U148" i="2"/>
  <c r="U149" i="2"/>
  <c r="Y26" i="2"/>
  <c r="Y27" i="2"/>
  <c r="Y17" i="2"/>
  <c r="O96" i="2"/>
  <c r="I146" i="2" l="1"/>
  <c r="D3" i="2"/>
  <c r="I3" i="2" s="1"/>
  <c r="D4" i="2"/>
  <c r="I4" i="2" s="1"/>
  <c r="D5" i="2"/>
  <c r="I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D12" i="2"/>
  <c r="I12" i="2" s="1"/>
  <c r="D13" i="2"/>
  <c r="D14" i="2"/>
  <c r="I14" i="2" s="1"/>
  <c r="D15" i="2"/>
  <c r="I15" i="2" s="1"/>
  <c r="D16" i="2"/>
  <c r="I16" i="2" s="1"/>
  <c r="D17" i="2"/>
  <c r="I17" i="2" s="1"/>
  <c r="D18" i="2"/>
  <c r="I18" i="2" s="1"/>
  <c r="D19" i="2"/>
  <c r="I19" i="2" s="1"/>
  <c r="D20" i="2"/>
  <c r="I20" i="2" s="1"/>
  <c r="D21" i="2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I28" i="2" s="1"/>
  <c r="D29" i="2"/>
  <c r="D30" i="2"/>
  <c r="I30" i="2" s="1"/>
  <c r="D31" i="2"/>
  <c r="I31" i="2" s="1"/>
  <c r="D32" i="2"/>
  <c r="I32" i="2" s="1"/>
  <c r="D33" i="2"/>
  <c r="I33" i="2" s="1"/>
  <c r="D34" i="2"/>
  <c r="I34" i="2" s="1"/>
  <c r="D35" i="2"/>
  <c r="I35" i="2" s="1"/>
  <c r="D36" i="2"/>
  <c r="I36" i="2" s="1"/>
  <c r="D37" i="2"/>
  <c r="D38" i="2"/>
  <c r="I38" i="2" s="1"/>
  <c r="D39" i="2"/>
  <c r="I39" i="2" s="1"/>
  <c r="D40" i="2"/>
  <c r="I40" i="2" s="1"/>
  <c r="D41" i="2"/>
  <c r="I41" i="2" s="1"/>
  <c r="D42" i="2"/>
  <c r="I42" i="2" s="1"/>
  <c r="D43" i="2"/>
  <c r="I43" i="2" s="1"/>
  <c r="D44" i="2"/>
  <c r="I44" i="2" s="1"/>
  <c r="D45" i="2"/>
  <c r="D46" i="2"/>
  <c r="I46" i="2" s="1"/>
  <c r="D47" i="2"/>
  <c r="I47" i="2" s="1"/>
  <c r="D48" i="2"/>
  <c r="I48" i="2" s="1"/>
  <c r="D49" i="2"/>
  <c r="I49" i="2" s="1"/>
  <c r="D50" i="2"/>
  <c r="I50" i="2" s="1"/>
  <c r="D51" i="2"/>
  <c r="I51" i="2" s="1"/>
  <c r="D52" i="2"/>
  <c r="I52" i="2" s="1"/>
  <c r="D53" i="2"/>
  <c r="D54" i="2"/>
  <c r="I54" i="2" s="1"/>
  <c r="D55" i="2"/>
  <c r="I55" i="2" s="1"/>
  <c r="D56" i="2"/>
  <c r="I56" i="2" s="1"/>
  <c r="D57" i="2"/>
  <c r="I57" i="2" s="1"/>
  <c r="D58" i="2"/>
  <c r="I58" i="2" s="1"/>
  <c r="D59" i="2"/>
  <c r="I59" i="2" s="1"/>
  <c r="D60" i="2"/>
  <c r="I60" i="2" s="1"/>
  <c r="D61" i="2"/>
  <c r="D62" i="2"/>
  <c r="I62" i="2" s="1"/>
  <c r="D63" i="2"/>
  <c r="I63" i="2" s="1"/>
  <c r="D64" i="2"/>
  <c r="I64" i="2" s="1"/>
  <c r="D65" i="2"/>
  <c r="I65" i="2" s="1"/>
  <c r="D66" i="2"/>
  <c r="I66" i="2" s="1"/>
  <c r="D67" i="2"/>
  <c r="I67" i="2" s="1"/>
  <c r="D68" i="2"/>
  <c r="I68" i="2" s="1"/>
  <c r="D69" i="2"/>
  <c r="D70" i="2"/>
  <c r="I70" i="2" s="1"/>
  <c r="D71" i="2"/>
  <c r="I71" i="2" s="1"/>
  <c r="D72" i="2"/>
  <c r="I72" i="2" s="1"/>
  <c r="D73" i="2"/>
  <c r="I73" i="2" s="1"/>
  <c r="D74" i="2"/>
  <c r="I74" i="2" s="1"/>
  <c r="D75" i="2"/>
  <c r="I75" i="2" s="1"/>
  <c r="D76" i="2"/>
  <c r="I76" i="2" s="1"/>
  <c r="D77" i="2"/>
  <c r="D78" i="2"/>
  <c r="I78" i="2" s="1"/>
  <c r="D79" i="2"/>
  <c r="I79" i="2" s="1"/>
  <c r="D80" i="2"/>
  <c r="I80" i="2" s="1"/>
  <c r="D81" i="2"/>
  <c r="I81" i="2" s="1"/>
  <c r="D82" i="2"/>
  <c r="I82" i="2" s="1"/>
  <c r="D83" i="2"/>
  <c r="I83" i="2" s="1"/>
  <c r="D84" i="2"/>
  <c r="I84" i="2" s="1"/>
  <c r="D85" i="2"/>
  <c r="D86" i="2"/>
  <c r="I86" i="2" s="1"/>
  <c r="D87" i="2"/>
  <c r="I87" i="2" s="1"/>
  <c r="D88" i="2"/>
  <c r="I88" i="2" s="1"/>
  <c r="D89" i="2"/>
  <c r="I89" i="2" s="1"/>
  <c r="D90" i="2"/>
  <c r="I90" i="2" s="1"/>
  <c r="D91" i="2"/>
  <c r="I91" i="2" s="1"/>
  <c r="D92" i="2"/>
  <c r="I92" i="2" s="1"/>
  <c r="D93" i="2"/>
  <c r="D94" i="2"/>
  <c r="I94" i="2" s="1"/>
  <c r="D95" i="2"/>
  <c r="I95" i="2" s="1"/>
  <c r="D96" i="2"/>
  <c r="I96" i="2" s="1"/>
  <c r="D97" i="2"/>
  <c r="I97" i="2" s="1"/>
  <c r="D98" i="2"/>
  <c r="I98" i="2" s="1"/>
  <c r="D99" i="2"/>
  <c r="I99" i="2" s="1"/>
  <c r="D100" i="2"/>
  <c r="I100" i="2" s="1"/>
  <c r="D101" i="2"/>
  <c r="I101" i="2" s="1"/>
  <c r="D102" i="2"/>
  <c r="I102" i="2" s="1"/>
  <c r="D103" i="2"/>
  <c r="I103" i="2" s="1"/>
  <c r="D104" i="2"/>
  <c r="I104" i="2" s="1"/>
  <c r="D105" i="2"/>
  <c r="I105" i="2" s="1"/>
  <c r="D106" i="2"/>
  <c r="I106" i="2" s="1"/>
  <c r="D107" i="2"/>
  <c r="I107" i="2" s="1"/>
  <c r="D108" i="2"/>
  <c r="I108" i="2" s="1"/>
  <c r="D109" i="2"/>
  <c r="D110" i="2"/>
  <c r="I110" i="2" s="1"/>
  <c r="D111" i="2"/>
  <c r="I111" i="2" s="1"/>
  <c r="D112" i="2"/>
  <c r="I112" i="2" s="1"/>
  <c r="D113" i="2"/>
  <c r="I113" i="2" s="1"/>
  <c r="D114" i="2"/>
  <c r="I114" i="2" s="1"/>
  <c r="D115" i="2"/>
  <c r="I115" i="2" s="1"/>
  <c r="D116" i="2"/>
  <c r="I116" i="2" s="1"/>
  <c r="D117" i="2"/>
  <c r="I117" i="2" s="1"/>
  <c r="D118" i="2"/>
  <c r="I118" i="2" s="1"/>
  <c r="D119" i="2"/>
  <c r="I119" i="2" s="1"/>
  <c r="D120" i="2"/>
  <c r="I120" i="2" s="1"/>
  <c r="D121" i="2"/>
  <c r="I121" i="2" s="1"/>
  <c r="D122" i="2"/>
  <c r="I122" i="2" s="1"/>
  <c r="D123" i="2"/>
  <c r="I123" i="2" s="1"/>
  <c r="D124" i="2"/>
  <c r="I124" i="2" s="1"/>
  <c r="D125" i="2"/>
  <c r="D126" i="2"/>
  <c r="I126" i="2" s="1"/>
  <c r="D127" i="2"/>
  <c r="I127" i="2" s="1"/>
  <c r="D128" i="2"/>
  <c r="I128" i="2" s="1"/>
  <c r="D129" i="2"/>
  <c r="I129" i="2" s="1"/>
  <c r="D130" i="2"/>
  <c r="I130" i="2" s="1"/>
  <c r="D131" i="2"/>
  <c r="I131" i="2" s="1"/>
  <c r="D132" i="2"/>
  <c r="I132" i="2" s="1"/>
  <c r="D133" i="2"/>
  <c r="D134" i="2"/>
  <c r="I134" i="2" s="1"/>
  <c r="D135" i="2"/>
  <c r="I135" i="2" s="1"/>
  <c r="D136" i="2"/>
  <c r="I136" i="2" s="1"/>
  <c r="D137" i="2"/>
  <c r="I137" i="2" s="1"/>
  <c r="D138" i="2"/>
  <c r="I138" i="2" s="1"/>
  <c r="D139" i="2"/>
  <c r="I139" i="2" s="1"/>
  <c r="D140" i="2"/>
  <c r="I140" i="2" s="1"/>
  <c r="D141" i="2"/>
  <c r="I141" i="2" s="1"/>
  <c r="D142" i="2"/>
  <c r="I142" i="2" s="1"/>
  <c r="D143" i="2"/>
  <c r="I143" i="2" s="1"/>
  <c r="D144" i="2"/>
  <c r="I144" i="2" s="1"/>
  <c r="D145" i="2"/>
  <c r="I145" i="2" s="1"/>
  <c r="D146" i="2"/>
  <c r="D2" i="2"/>
  <c r="I2" i="2" s="1"/>
  <c r="E2" i="2"/>
  <c r="F2" i="2" s="1"/>
  <c r="E3" i="2"/>
  <c r="F3" i="2" s="1"/>
  <c r="E4" i="2"/>
  <c r="F4" i="2" s="1"/>
  <c r="G4" i="2" s="1"/>
  <c r="E5" i="2"/>
  <c r="F5" i="2" s="1"/>
  <c r="E6" i="2"/>
  <c r="F6" i="2" s="1"/>
  <c r="E7" i="2"/>
  <c r="F7" i="2" s="1"/>
  <c r="G7" i="2" s="1"/>
  <c r="E8" i="2"/>
  <c r="E9" i="2"/>
  <c r="E10" i="2"/>
  <c r="F10" i="2" s="1"/>
  <c r="G10" i="2" s="1"/>
  <c r="E11" i="2"/>
  <c r="E12" i="2"/>
  <c r="E13" i="2"/>
  <c r="F13" i="2" s="1"/>
  <c r="E14" i="2"/>
  <c r="F14" i="2" s="1"/>
  <c r="E15" i="2"/>
  <c r="F15" i="2" s="1"/>
  <c r="E16" i="2"/>
  <c r="E17" i="2"/>
  <c r="F17" i="2" s="1"/>
  <c r="G17" i="2" s="1"/>
  <c r="E18" i="2"/>
  <c r="E19" i="2"/>
  <c r="F19" i="2" s="1"/>
  <c r="E20" i="2"/>
  <c r="F20" i="2" s="1"/>
  <c r="G20" i="2" s="1"/>
  <c r="L20" i="2" s="1"/>
  <c r="E21" i="2"/>
  <c r="F21" i="2" s="1"/>
  <c r="E22" i="2"/>
  <c r="F22" i="2" s="1"/>
  <c r="E23" i="2"/>
  <c r="F23" i="2" s="1"/>
  <c r="G23" i="2" s="1"/>
  <c r="E24" i="2"/>
  <c r="E25" i="2"/>
  <c r="F25" i="2" s="1"/>
  <c r="G25" i="2" s="1"/>
  <c r="E26" i="2"/>
  <c r="E27" i="2"/>
  <c r="F27" i="2" s="1"/>
  <c r="E28" i="2"/>
  <c r="F28" i="2" s="1"/>
  <c r="G28" i="2" s="1"/>
  <c r="E29" i="2"/>
  <c r="F29" i="2" s="1"/>
  <c r="E30" i="2"/>
  <c r="F30" i="2" s="1"/>
  <c r="E31" i="2"/>
  <c r="F31" i="2" s="1"/>
  <c r="G31" i="2" s="1"/>
  <c r="E32" i="2"/>
  <c r="E33" i="2"/>
  <c r="F33" i="2" s="1"/>
  <c r="G33" i="2" s="1"/>
  <c r="E34" i="2"/>
  <c r="F34" i="2" s="1"/>
  <c r="G34" i="2" s="1"/>
  <c r="E35" i="2"/>
  <c r="F35" i="2" s="1"/>
  <c r="E36" i="2"/>
  <c r="F36" i="2" s="1"/>
  <c r="G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F43" i="2" s="1"/>
  <c r="E44" i="2"/>
  <c r="F44" i="2" s="1"/>
  <c r="G44" i="2" s="1"/>
  <c r="E45" i="2"/>
  <c r="F45" i="2" s="1"/>
  <c r="E46" i="2"/>
  <c r="F46" i="2" s="1"/>
  <c r="E47" i="2"/>
  <c r="F47" i="2" s="1"/>
  <c r="G47" i="2" s="1"/>
  <c r="E48" i="2"/>
  <c r="E49" i="2"/>
  <c r="F49" i="2" s="1"/>
  <c r="G49" i="2" s="1"/>
  <c r="E50" i="2"/>
  <c r="E51" i="2"/>
  <c r="E52" i="2"/>
  <c r="E53" i="2"/>
  <c r="F53" i="2" s="1"/>
  <c r="J53" i="2" s="1"/>
  <c r="E54" i="2"/>
  <c r="F54" i="2" s="1"/>
  <c r="E55" i="2"/>
  <c r="F55" i="2" s="1"/>
  <c r="E56" i="2"/>
  <c r="E57" i="2"/>
  <c r="F57" i="2" s="1"/>
  <c r="G57" i="2" s="1"/>
  <c r="E58" i="2"/>
  <c r="E59" i="2"/>
  <c r="F59" i="2" s="1"/>
  <c r="E60" i="2"/>
  <c r="F60" i="2" s="1"/>
  <c r="G60" i="2" s="1"/>
  <c r="E61" i="2"/>
  <c r="F61" i="2" s="1"/>
  <c r="E62" i="2"/>
  <c r="F62" i="2" s="1"/>
  <c r="E63" i="2"/>
  <c r="F63" i="2" s="1"/>
  <c r="G63" i="2" s="1"/>
  <c r="E64" i="2"/>
  <c r="E65" i="2"/>
  <c r="E66" i="2"/>
  <c r="F66" i="2" s="1"/>
  <c r="G66" i="2" s="1"/>
  <c r="E67" i="2"/>
  <c r="F67" i="2" s="1"/>
  <c r="E68" i="2"/>
  <c r="F68" i="2" s="1"/>
  <c r="G68" i="2" s="1"/>
  <c r="E69" i="2"/>
  <c r="F69" i="2" s="1"/>
  <c r="J69" i="2" s="1"/>
  <c r="E70" i="2"/>
  <c r="F70" i="2" s="1"/>
  <c r="E71" i="2"/>
  <c r="F71" i="2" s="1"/>
  <c r="G71" i="2" s="1"/>
  <c r="E72" i="2"/>
  <c r="E73" i="2"/>
  <c r="F73" i="2" s="1"/>
  <c r="E74" i="2"/>
  <c r="F74" i="2" s="1"/>
  <c r="G74" i="2" s="1"/>
  <c r="E75" i="2"/>
  <c r="E76" i="2"/>
  <c r="E77" i="2"/>
  <c r="F77" i="2" s="1"/>
  <c r="J77" i="2" s="1"/>
  <c r="E78" i="2"/>
  <c r="F78" i="2" s="1"/>
  <c r="E79" i="2"/>
  <c r="F79" i="2" s="1"/>
  <c r="G79" i="2" s="1"/>
  <c r="E80" i="2"/>
  <c r="E81" i="2"/>
  <c r="F81" i="2" s="1"/>
  <c r="G81" i="2" s="1"/>
  <c r="E82" i="2"/>
  <c r="F82" i="2" s="1"/>
  <c r="G82" i="2" s="1"/>
  <c r="E83" i="2"/>
  <c r="F83" i="2" s="1"/>
  <c r="E84" i="2"/>
  <c r="F84" i="2" s="1"/>
  <c r="J84" i="2" s="1"/>
  <c r="E85" i="2"/>
  <c r="F85" i="2" s="1"/>
  <c r="J85" i="2" s="1"/>
  <c r="E86" i="2"/>
  <c r="F86" i="2" s="1"/>
  <c r="E87" i="2"/>
  <c r="F87" i="2" s="1"/>
  <c r="G87" i="2" s="1"/>
  <c r="E88" i="2"/>
  <c r="E89" i="2"/>
  <c r="F89" i="2" s="1"/>
  <c r="G89" i="2" s="1"/>
  <c r="E90" i="2"/>
  <c r="E91" i="2"/>
  <c r="F91" i="2" s="1"/>
  <c r="J91" i="2" s="1"/>
  <c r="E92" i="2"/>
  <c r="F92" i="2" s="1"/>
  <c r="G92" i="2" s="1"/>
  <c r="E93" i="2"/>
  <c r="F93" i="2" s="1"/>
  <c r="E94" i="2"/>
  <c r="F94" i="2" s="1"/>
  <c r="E95" i="2"/>
  <c r="F95" i="2" s="1"/>
  <c r="G95" i="2" s="1"/>
  <c r="E96" i="2"/>
  <c r="E97" i="2"/>
  <c r="F97" i="2" s="1"/>
  <c r="G97" i="2" s="1"/>
  <c r="E98" i="2"/>
  <c r="F98" i="2" s="1"/>
  <c r="G98" i="2" s="1"/>
  <c r="E99" i="2"/>
  <c r="E100" i="2"/>
  <c r="E101" i="2"/>
  <c r="F101" i="2" s="1"/>
  <c r="J101" i="2" s="1"/>
  <c r="E102" i="2"/>
  <c r="F102" i="2" s="1"/>
  <c r="E103" i="2"/>
  <c r="F103" i="2" s="1"/>
  <c r="E104" i="2"/>
  <c r="E105" i="2"/>
  <c r="F105" i="2" s="1"/>
  <c r="G105" i="2" s="1"/>
  <c r="E106" i="2"/>
  <c r="F106" i="2" s="1"/>
  <c r="G106" i="2" s="1"/>
  <c r="E107" i="2"/>
  <c r="E108" i="2"/>
  <c r="E109" i="2"/>
  <c r="F109" i="2" s="1"/>
  <c r="E110" i="2"/>
  <c r="F110" i="2" s="1"/>
  <c r="E111" i="2"/>
  <c r="F111" i="2" s="1"/>
  <c r="E112" i="2"/>
  <c r="E113" i="2"/>
  <c r="E114" i="2"/>
  <c r="E115" i="2"/>
  <c r="E116" i="2"/>
  <c r="F116" i="2" s="1"/>
  <c r="G116" i="2" s="1"/>
  <c r="E117" i="2"/>
  <c r="F117" i="2" s="1"/>
  <c r="E118" i="2"/>
  <c r="F118" i="2" s="1"/>
  <c r="E119" i="2"/>
  <c r="F119" i="2" s="1"/>
  <c r="E120" i="2"/>
  <c r="E121" i="2"/>
  <c r="F121" i="2" s="1"/>
  <c r="G121" i="2" s="1"/>
  <c r="E122" i="2"/>
  <c r="E123" i="2"/>
  <c r="F123" i="2" s="1"/>
  <c r="E124" i="2"/>
  <c r="F124" i="2" s="1"/>
  <c r="G124" i="2" s="1"/>
  <c r="E125" i="2"/>
  <c r="F125" i="2" s="1"/>
  <c r="E126" i="2"/>
  <c r="F126" i="2" s="1"/>
  <c r="E127" i="2"/>
  <c r="F127" i="2" s="1"/>
  <c r="G127" i="2" s="1"/>
  <c r="E128" i="2"/>
  <c r="E129" i="2"/>
  <c r="F129" i="2" s="1"/>
  <c r="G129" i="2" s="1"/>
  <c r="E130" i="2"/>
  <c r="F130" i="2" s="1"/>
  <c r="G130" i="2" s="1"/>
  <c r="E131" i="2"/>
  <c r="F131" i="2" s="1"/>
  <c r="E132" i="2"/>
  <c r="F132" i="2" s="1"/>
  <c r="J132" i="2" s="1"/>
  <c r="E133" i="2"/>
  <c r="F133" i="2" s="1"/>
  <c r="J133" i="2" s="1"/>
  <c r="E134" i="2"/>
  <c r="F134" i="2" s="1"/>
  <c r="E135" i="2"/>
  <c r="F135" i="2" s="1"/>
  <c r="G135" i="2" s="1"/>
  <c r="E136" i="2"/>
  <c r="E137" i="2"/>
  <c r="F137" i="2" s="1"/>
  <c r="G137" i="2" s="1"/>
  <c r="E138" i="2"/>
  <c r="F138" i="2" s="1"/>
  <c r="G138" i="2" s="1"/>
  <c r="E139" i="2"/>
  <c r="E140" i="2"/>
  <c r="E141" i="2"/>
  <c r="E142" i="2"/>
  <c r="F142" i="2" s="1"/>
  <c r="E143" i="2"/>
  <c r="F143" i="2" s="1"/>
  <c r="E144" i="2"/>
  <c r="E145" i="2"/>
  <c r="E146" i="2"/>
  <c r="F9" i="2"/>
  <c r="G9" i="2" s="1"/>
  <c r="F65" i="2"/>
  <c r="G65" i="2" s="1"/>
  <c r="F113" i="2"/>
  <c r="G113" i="2" s="1"/>
  <c r="F114" i="2"/>
  <c r="G114" i="2" s="1"/>
  <c r="F136" i="2"/>
  <c r="J136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G73" i="2" s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F11" i="2"/>
  <c r="F12" i="2"/>
  <c r="G12" i="2" s="1"/>
  <c r="F51" i="2"/>
  <c r="F52" i="2"/>
  <c r="G52" i="2" s="1"/>
  <c r="F75" i="2"/>
  <c r="F76" i="2"/>
  <c r="F107" i="2"/>
  <c r="F108" i="2"/>
  <c r="F115" i="2"/>
  <c r="F139" i="2"/>
  <c r="F140" i="2"/>
  <c r="G140" i="2" s="1"/>
  <c r="B3" i="2"/>
  <c r="C3" i="2"/>
  <c r="B4" i="2"/>
  <c r="Q4" i="2" s="1"/>
  <c r="C4" i="2"/>
  <c r="B5" i="2"/>
  <c r="C5" i="2"/>
  <c r="B6" i="2"/>
  <c r="C6" i="2"/>
  <c r="B7" i="2"/>
  <c r="O7" i="2" s="1"/>
  <c r="C7" i="2"/>
  <c r="B8" i="2"/>
  <c r="N8" i="2" s="1"/>
  <c r="C8" i="2"/>
  <c r="B9" i="2"/>
  <c r="O9" i="2" s="1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O15" i="2" s="1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Q22" i="2" s="1"/>
  <c r="C22" i="2"/>
  <c r="B23" i="2"/>
  <c r="C23" i="2"/>
  <c r="B24" i="2"/>
  <c r="C24" i="2"/>
  <c r="B25" i="2"/>
  <c r="O25" i="2" s="1"/>
  <c r="C25" i="2"/>
  <c r="B26" i="2"/>
  <c r="C26" i="2"/>
  <c r="B27" i="2"/>
  <c r="O27" i="2" s="1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M34" i="2" s="1"/>
  <c r="C34" i="2"/>
  <c r="B35" i="2"/>
  <c r="C35" i="2"/>
  <c r="B36" i="2"/>
  <c r="Q36" i="2" s="1"/>
  <c r="C36" i="2"/>
  <c r="B37" i="2"/>
  <c r="Q37" i="2" s="1"/>
  <c r="C37" i="2"/>
  <c r="B38" i="2"/>
  <c r="C38" i="2"/>
  <c r="B39" i="2"/>
  <c r="O39" i="2" s="1"/>
  <c r="C39" i="2"/>
  <c r="B40" i="2"/>
  <c r="P40" i="2" s="1"/>
  <c r="C40" i="2"/>
  <c r="B41" i="2"/>
  <c r="O41" i="2" s="1"/>
  <c r="C41" i="2"/>
  <c r="B42" i="2"/>
  <c r="C42" i="2"/>
  <c r="B43" i="2"/>
  <c r="O43" i="2" s="1"/>
  <c r="C43" i="2"/>
  <c r="B44" i="2"/>
  <c r="N44" i="2" s="1"/>
  <c r="C44" i="2"/>
  <c r="B45" i="2"/>
  <c r="C45" i="2"/>
  <c r="B46" i="2"/>
  <c r="M46" i="2" s="1"/>
  <c r="C46" i="2"/>
  <c r="B47" i="2"/>
  <c r="O47" i="2" s="1"/>
  <c r="C47" i="2"/>
  <c r="B48" i="2"/>
  <c r="M48" i="2" s="1"/>
  <c r="C48" i="2"/>
  <c r="B49" i="2"/>
  <c r="Q49" i="2" s="1"/>
  <c r="C49" i="2"/>
  <c r="B50" i="2"/>
  <c r="P50" i="2" s="1"/>
  <c r="C50" i="2"/>
  <c r="B51" i="2"/>
  <c r="C51" i="2"/>
  <c r="B52" i="2"/>
  <c r="C52" i="2"/>
  <c r="B53" i="2"/>
  <c r="C53" i="2"/>
  <c r="B54" i="2"/>
  <c r="M54" i="2" s="1"/>
  <c r="C54" i="2"/>
  <c r="B55" i="2"/>
  <c r="C55" i="2"/>
  <c r="B56" i="2"/>
  <c r="C56" i="2"/>
  <c r="B57" i="2"/>
  <c r="O57" i="2" s="1"/>
  <c r="C57" i="2"/>
  <c r="B58" i="2"/>
  <c r="C58" i="2"/>
  <c r="B59" i="2"/>
  <c r="Q59" i="2" s="1"/>
  <c r="C59" i="2"/>
  <c r="B60" i="2"/>
  <c r="C60" i="2"/>
  <c r="B61" i="2"/>
  <c r="C61" i="2"/>
  <c r="B62" i="2"/>
  <c r="Q62" i="2" s="1"/>
  <c r="C62" i="2"/>
  <c r="B63" i="2"/>
  <c r="C63" i="2"/>
  <c r="B64" i="2"/>
  <c r="M64" i="2" s="1"/>
  <c r="C64" i="2"/>
  <c r="B65" i="2"/>
  <c r="C65" i="2"/>
  <c r="B66" i="2"/>
  <c r="M66" i="2" s="1"/>
  <c r="C66" i="2"/>
  <c r="B67" i="2"/>
  <c r="C67" i="2"/>
  <c r="B68" i="2"/>
  <c r="P68" i="2" s="1"/>
  <c r="C68" i="2"/>
  <c r="B69" i="2"/>
  <c r="C69" i="2"/>
  <c r="B70" i="2"/>
  <c r="C70" i="2"/>
  <c r="B71" i="2"/>
  <c r="C71" i="2"/>
  <c r="B72" i="2"/>
  <c r="N72" i="2" s="1"/>
  <c r="C72" i="2"/>
  <c r="B73" i="2"/>
  <c r="O73" i="2" s="1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O79" i="2" s="1"/>
  <c r="C79" i="2"/>
  <c r="B80" i="2"/>
  <c r="M80" i="2" s="1"/>
  <c r="C80" i="2"/>
  <c r="B81" i="2"/>
  <c r="Q81" i="2" s="1"/>
  <c r="C81" i="2"/>
  <c r="B82" i="2"/>
  <c r="Q82" i="2" s="1"/>
  <c r="C82" i="2"/>
  <c r="B83" i="2"/>
  <c r="C83" i="2"/>
  <c r="B84" i="2"/>
  <c r="P84" i="2" s="1"/>
  <c r="C84" i="2"/>
  <c r="B85" i="2"/>
  <c r="C85" i="2"/>
  <c r="B86" i="2"/>
  <c r="M86" i="2" s="1"/>
  <c r="R86" i="2" s="1"/>
  <c r="W86" i="2" s="1"/>
  <c r="C86" i="2"/>
  <c r="B87" i="2"/>
  <c r="C87" i="2"/>
  <c r="B88" i="2"/>
  <c r="C88" i="2"/>
  <c r="B89" i="2"/>
  <c r="C89" i="2"/>
  <c r="B90" i="2"/>
  <c r="O90" i="2" s="1"/>
  <c r="C90" i="2"/>
  <c r="B91" i="2"/>
  <c r="O91" i="2" s="1"/>
  <c r="C91" i="2"/>
  <c r="B92" i="2"/>
  <c r="N92" i="2" s="1"/>
  <c r="C92" i="2"/>
  <c r="B93" i="2"/>
  <c r="C93" i="2"/>
  <c r="B94" i="2"/>
  <c r="C94" i="2"/>
  <c r="B95" i="2"/>
  <c r="C95" i="2"/>
  <c r="B96" i="2"/>
  <c r="C96" i="2"/>
  <c r="B97" i="2"/>
  <c r="Q97" i="2" s="1"/>
  <c r="C97" i="2"/>
  <c r="B98" i="2"/>
  <c r="M98" i="2" s="1"/>
  <c r="C98" i="2"/>
  <c r="B99" i="2"/>
  <c r="C99" i="2"/>
  <c r="B100" i="2"/>
  <c r="P100" i="2" s="1"/>
  <c r="C100" i="2"/>
  <c r="B101" i="2"/>
  <c r="C101" i="2"/>
  <c r="B102" i="2"/>
  <c r="C102" i="2"/>
  <c r="B103" i="2"/>
  <c r="O103" i="2" s="1"/>
  <c r="C103" i="2"/>
  <c r="B104" i="2"/>
  <c r="P104" i="2" s="1"/>
  <c r="C104" i="2"/>
  <c r="B105" i="2"/>
  <c r="O105" i="2" s="1"/>
  <c r="C105" i="2"/>
  <c r="B106" i="2"/>
  <c r="C106" i="2"/>
  <c r="B107" i="2"/>
  <c r="Q107" i="2" s="1"/>
  <c r="C107" i="2"/>
  <c r="B108" i="2"/>
  <c r="N108" i="2" s="1"/>
  <c r="C108" i="2"/>
  <c r="B109" i="2"/>
  <c r="C109" i="2"/>
  <c r="B110" i="2"/>
  <c r="M110" i="2" s="1"/>
  <c r="C110" i="2"/>
  <c r="B111" i="2"/>
  <c r="C111" i="2"/>
  <c r="B112" i="2"/>
  <c r="M112" i="2" s="1"/>
  <c r="C112" i="2"/>
  <c r="B113" i="2"/>
  <c r="C113" i="2"/>
  <c r="B114" i="2"/>
  <c r="M114" i="2" s="1"/>
  <c r="C114" i="2"/>
  <c r="B115" i="2"/>
  <c r="Q115" i="2" s="1"/>
  <c r="C115" i="2"/>
  <c r="B116" i="2"/>
  <c r="Q116" i="2" s="1"/>
  <c r="C116" i="2"/>
  <c r="B117" i="2"/>
  <c r="C117" i="2"/>
  <c r="B118" i="2"/>
  <c r="M118" i="2" s="1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Q123" i="2" s="1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Q129" i="2" s="1"/>
  <c r="C129" i="2"/>
  <c r="B130" i="2"/>
  <c r="P130" i="2" s="1"/>
  <c r="C130" i="2"/>
  <c r="B131" i="2"/>
  <c r="C131" i="2"/>
  <c r="B132" i="2"/>
  <c r="P132" i="2" s="1"/>
  <c r="C132" i="2"/>
  <c r="B133" i="2"/>
  <c r="C133" i="2"/>
  <c r="B134" i="2"/>
  <c r="C134" i="2"/>
  <c r="B135" i="2"/>
  <c r="O135" i="2" s="1"/>
  <c r="C135" i="2"/>
  <c r="B136" i="2"/>
  <c r="P136" i="2" s="1"/>
  <c r="C136" i="2"/>
  <c r="B137" i="2"/>
  <c r="O137" i="2" s="1"/>
  <c r="C137" i="2"/>
  <c r="B138" i="2"/>
  <c r="C138" i="2"/>
  <c r="B139" i="2"/>
  <c r="O139" i="2" s="1"/>
  <c r="C139" i="2"/>
  <c r="B140" i="2"/>
  <c r="C140" i="2"/>
  <c r="B141" i="2"/>
  <c r="C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O130" i="2" l="1"/>
  <c r="O110" i="2"/>
  <c r="N86" i="2"/>
  <c r="X86" i="2" s="1"/>
  <c r="P66" i="2"/>
  <c r="O46" i="2"/>
  <c r="N22" i="2"/>
  <c r="F99" i="2"/>
  <c r="J99" i="2" s="1"/>
  <c r="Q100" i="2"/>
  <c r="M130" i="2"/>
  <c r="O66" i="2"/>
  <c r="M22" i="2"/>
  <c r="O124" i="2"/>
  <c r="O18" i="2"/>
  <c r="Q139" i="2"/>
  <c r="Q90" i="2"/>
  <c r="O146" i="2"/>
  <c r="N124" i="2"/>
  <c r="P98" i="2"/>
  <c r="O59" i="2"/>
  <c r="G143" i="2"/>
  <c r="L143" i="2" s="1"/>
  <c r="G111" i="2"/>
  <c r="L111" i="2" s="1"/>
  <c r="G15" i="2"/>
  <c r="Q132" i="2"/>
  <c r="Q72" i="2"/>
  <c r="O142" i="2"/>
  <c r="N118" i="2"/>
  <c r="O98" i="2"/>
  <c r="N54" i="2"/>
  <c r="P34" i="2"/>
  <c r="O14" i="2"/>
  <c r="G134" i="2"/>
  <c r="G86" i="2"/>
  <c r="G70" i="2"/>
  <c r="O34" i="2"/>
  <c r="O114" i="2"/>
  <c r="P72" i="2"/>
  <c r="O50" i="2"/>
  <c r="P8" i="2"/>
  <c r="J110" i="2"/>
  <c r="G110" i="2"/>
  <c r="L110" i="2" s="1"/>
  <c r="G46" i="2"/>
  <c r="L46" i="2" s="1"/>
  <c r="J2" i="2"/>
  <c r="G2" i="2"/>
  <c r="L2" i="2" s="1"/>
  <c r="G94" i="2"/>
  <c r="G30" i="2"/>
  <c r="L30" i="2" s="1"/>
  <c r="L102" i="2"/>
  <c r="G102" i="2"/>
  <c r="K102" i="2"/>
  <c r="G38" i="2"/>
  <c r="L38" i="2" s="1"/>
  <c r="G125" i="2"/>
  <c r="L125" i="2" s="1"/>
  <c r="J117" i="2"/>
  <c r="G117" i="2"/>
  <c r="J109" i="2"/>
  <c r="G109" i="2"/>
  <c r="L109" i="2" s="1"/>
  <c r="J93" i="2"/>
  <c r="G93" i="2"/>
  <c r="L93" i="2" s="1"/>
  <c r="J45" i="2"/>
  <c r="G45" i="2"/>
  <c r="L45" i="2" s="1"/>
  <c r="J29" i="2"/>
  <c r="Y29" i="2" s="1"/>
  <c r="G29" i="2"/>
  <c r="L29" i="2" s="1"/>
  <c r="J13" i="2"/>
  <c r="G13" i="2"/>
  <c r="M65" i="2"/>
  <c r="R65" i="2" s="1"/>
  <c r="W65" i="2" s="1"/>
  <c r="N65" i="2"/>
  <c r="P65" i="2"/>
  <c r="Q65" i="2"/>
  <c r="O65" i="2"/>
  <c r="P28" i="2"/>
  <c r="Q28" i="2"/>
  <c r="M28" i="2"/>
  <c r="Q16" i="2"/>
  <c r="N16" i="2"/>
  <c r="O16" i="2"/>
  <c r="P16" i="2"/>
  <c r="G54" i="2"/>
  <c r="K54" i="2" s="1"/>
  <c r="G22" i="2"/>
  <c r="L22" i="2" s="1"/>
  <c r="G6" i="2"/>
  <c r="L6" i="2" s="1"/>
  <c r="M99" i="2"/>
  <c r="R99" i="2" s="1"/>
  <c r="W99" i="2" s="1"/>
  <c r="N99" i="2"/>
  <c r="P99" i="2"/>
  <c r="O99" i="2"/>
  <c r="P76" i="2"/>
  <c r="M76" i="2"/>
  <c r="R76" i="2" s="1"/>
  <c r="W76" i="2" s="1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N11" i="2"/>
  <c r="P11" i="2"/>
  <c r="O11" i="2"/>
  <c r="L3" i="2"/>
  <c r="G3" i="2"/>
  <c r="G77" i="2"/>
  <c r="M16" i="2"/>
  <c r="M145" i="2"/>
  <c r="R145" i="2" s="1"/>
  <c r="W145" i="2" s="1"/>
  <c r="N145" i="2"/>
  <c r="X145" i="2" s="1"/>
  <c r="P145" i="2"/>
  <c r="O145" i="2"/>
  <c r="O134" i="2"/>
  <c r="P134" i="2"/>
  <c r="Q134" i="2"/>
  <c r="M134" i="2"/>
  <c r="N134" i="2"/>
  <c r="X134" i="2" s="1"/>
  <c r="M123" i="2"/>
  <c r="R123" i="2" s="1"/>
  <c r="W123" i="2" s="1"/>
  <c r="N123" i="2"/>
  <c r="X123" i="2" s="1"/>
  <c r="P123" i="2"/>
  <c r="O123" i="2"/>
  <c r="M119" i="2"/>
  <c r="N119" i="2"/>
  <c r="P119" i="2"/>
  <c r="O119" i="2"/>
  <c r="Q119" i="2"/>
  <c r="M116" i="2"/>
  <c r="R116" i="2" s="1"/>
  <c r="W116" i="2" s="1"/>
  <c r="O116" i="2"/>
  <c r="P116" i="2"/>
  <c r="N116" i="2"/>
  <c r="N94" i="2"/>
  <c r="P94" i="2"/>
  <c r="M94" i="2"/>
  <c r="O94" i="2"/>
  <c r="Q94" i="2"/>
  <c r="M75" i="2"/>
  <c r="R75" i="2" s="1"/>
  <c r="W75" i="2" s="1"/>
  <c r="N75" i="2"/>
  <c r="X75" i="2" s="1"/>
  <c r="P75" i="2"/>
  <c r="Q75" i="2"/>
  <c r="O75" i="2"/>
  <c r="M71" i="2"/>
  <c r="Q71" i="2"/>
  <c r="N71" i="2"/>
  <c r="P71" i="2"/>
  <c r="O71" i="2"/>
  <c r="Q56" i="2"/>
  <c r="M56" i="2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N42" i="2"/>
  <c r="X42" i="2" s="1"/>
  <c r="P42" i="2"/>
  <c r="O42" i="2"/>
  <c r="O38" i="2"/>
  <c r="Q38" i="2"/>
  <c r="P38" i="2"/>
  <c r="M38" i="2"/>
  <c r="N38" i="2"/>
  <c r="L28" i="2"/>
  <c r="G53" i="2"/>
  <c r="K53" i="2" s="1"/>
  <c r="G21" i="2"/>
  <c r="M61" i="2"/>
  <c r="R61" i="2" s="1"/>
  <c r="W61" i="2" s="1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O12" i="2"/>
  <c r="G118" i="2"/>
  <c r="K118" i="2" s="1"/>
  <c r="G78" i="2"/>
  <c r="K78" i="2" s="1"/>
  <c r="M120" i="2"/>
  <c r="R120" i="2" s="1"/>
  <c r="W120" i="2" s="1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N109" i="2"/>
  <c r="P109" i="2"/>
  <c r="Q109" i="2"/>
  <c r="O109" i="2"/>
  <c r="O102" i="2"/>
  <c r="P102" i="2"/>
  <c r="Q102" i="2"/>
  <c r="M102" i="2"/>
  <c r="R102" i="2" s="1"/>
  <c r="W102" i="2" s="1"/>
  <c r="N102" i="2"/>
  <c r="M95" i="2"/>
  <c r="Q95" i="2"/>
  <c r="N95" i="2"/>
  <c r="X95" i="2" s="1"/>
  <c r="P95" i="2"/>
  <c r="O95" i="2"/>
  <c r="M35" i="2"/>
  <c r="R35" i="2" s="1"/>
  <c r="W35" i="2" s="1"/>
  <c r="N35" i="2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J76" i="2"/>
  <c r="G76" i="2"/>
  <c r="L76" i="2" s="1"/>
  <c r="M138" i="2"/>
  <c r="R138" i="2" s="1"/>
  <c r="W138" i="2" s="1"/>
  <c r="N138" i="2"/>
  <c r="P138" i="2"/>
  <c r="Q138" i="2"/>
  <c r="O138" i="2"/>
  <c r="M131" i="2"/>
  <c r="N131" i="2"/>
  <c r="X131" i="2" s="1"/>
  <c r="P131" i="2"/>
  <c r="O131" i="2"/>
  <c r="P60" i="2"/>
  <c r="M60" i="2"/>
  <c r="R60" i="2" s="1"/>
  <c r="W60" i="2" s="1"/>
  <c r="Q60" i="2"/>
  <c r="F141" i="2"/>
  <c r="G141" i="2" s="1"/>
  <c r="G75" i="2"/>
  <c r="L75" i="2" s="1"/>
  <c r="M141" i="2"/>
  <c r="R141" i="2" s="1"/>
  <c r="W141" i="2" s="1"/>
  <c r="N141" i="2"/>
  <c r="X141" i="2" s="1"/>
  <c r="P141" i="2"/>
  <c r="Q141" i="2"/>
  <c r="O141" i="2"/>
  <c r="M104" i="2"/>
  <c r="Q104" i="2"/>
  <c r="O104" i="2"/>
  <c r="N104" i="2"/>
  <c r="M101" i="2"/>
  <c r="R101" i="2" s="1"/>
  <c r="W101" i="2" s="1"/>
  <c r="N101" i="2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R63" i="2" s="1"/>
  <c r="W63" i="2" s="1"/>
  <c r="Q63" i="2"/>
  <c r="N63" i="2"/>
  <c r="P63" i="2"/>
  <c r="O63" i="2"/>
  <c r="Q52" i="2"/>
  <c r="M52" i="2"/>
  <c r="R52" i="2" s="1"/>
  <c r="W52" i="2" s="1"/>
  <c r="O52" i="2"/>
  <c r="P52" i="2"/>
  <c r="N52" i="2"/>
  <c r="X52" i="2" s="1"/>
  <c r="Q48" i="2"/>
  <c r="N48" i="2"/>
  <c r="O48" i="2"/>
  <c r="P48" i="2"/>
  <c r="Q26" i="2"/>
  <c r="M26" i="2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G67" i="2"/>
  <c r="L67" i="2" s="1"/>
  <c r="G42" i="2"/>
  <c r="L42" i="2" s="1"/>
  <c r="Q145" i="2"/>
  <c r="Q113" i="2"/>
  <c r="O28" i="2"/>
  <c r="M88" i="2"/>
  <c r="R88" i="2" s="1"/>
  <c r="W88" i="2" s="1"/>
  <c r="O88" i="2"/>
  <c r="P88" i="2"/>
  <c r="N88" i="2"/>
  <c r="Q88" i="2"/>
  <c r="J142" i="2"/>
  <c r="G142" i="2"/>
  <c r="N144" i="2"/>
  <c r="O144" i="2"/>
  <c r="Q144" i="2"/>
  <c r="P144" i="2"/>
  <c r="M111" i="2"/>
  <c r="R111" i="2" s="1"/>
  <c r="W111" i="2" s="1"/>
  <c r="N111" i="2"/>
  <c r="P111" i="2"/>
  <c r="Q111" i="2"/>
  <c r="N82" i="2"/>
  <c r="O82" i="2"/>
  <c r="M82" i="2"/>
  <c r="R82" i="2" s="1"/>
  <c r="W82" i="2" s="1"/>
  <c r="P82" i="2"/>
  <c r="M74" i="2"/>
  <c r="R74" i="2" s="1"/>
  <c r="W74" i="2" s="1"/>
  <c r="Q74" i="2"/>
  <c r="N74" i="2"/>
  <c r="P74" i="2"/>
  <c r="O74" i="2"/>
  <c r="M33" i="2"/>
  <c r="R33" i="2" s="1"/>
  <c r="W33" i="2" s="1"/>
  <c r="N33" i="2"/>
  <c r="P33" i="2"/>
  <c r="O33" i="2"/>
  <c r="J61" i="2"/>
  <c r="G61" i="2"/>
  <c r="G19" i="2"/>
  <c r="L19" i="2" s="1"/>
  <c r="G136" i="2"/>
  <c r="O60" i="2"/>
  <c r="N28" i="2"/>
  <c r="X28" i="2" s="1"/>
  <c r="P140" i="2"/>
  <c r="M140" i="2"/>
  <c r="R140" i="2" s="1"/>
  <c r="W140" i="2" s="1"/>
  <c r="N140" i="2"/>
  <c r="O140" i="2"/>
  <c r="Q140" i="2"/>
  <c r="M136" i="2"/>
  <c r="Q136" i="2"/>
  <c r="O136" i="2"/>
  <c r="N136" i="2"/>
  <c r="X136" i="2" s="1"/>
  <c r="M129" i="2"/>
  <c r="R129" i="2" s="1"/>
  <c r="W129" i="2" s="1"/>
  <c r="N129" i="2"/>
  <c r="P129" i="2"/>
  <c r="O129" i="2"/>
  <c r="M125" i="2"/>
  <c r="N125" i="2"/>
  <c r="P125" i="2"/>
  <c r="Q125" i="2"/>
  <c r="O125" i="2"/>
  <c r="M89" i="2"/>
  <c r="N89" i="2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P17" i="2"/>
  <c r="O17" i="2"/>
  <c r="Q17" i="2"/>
  <c r="M13" i="2"/>
  <c r="N13" i="2"/>
  <c r="P13" i="2"/>
  <c r="Q13" i="2"/>
  <c r="O13" i="2"/>
  <c r="M9" i="2"/>
  <c r="N9" i="2"/>
  <c r="P9" i="2"/>
  <c r="Q9" i="2"/>
  <c r="G131" i="2"/>
  <c r="K131" i="2" s="1"/>
  <c r="G133" i="2"/>
  <c r="L133" i="2" s="1"/>
  <c r="G101" i="2"/>
  <c r="L101" i="2" s="1"/>
  <c r="G85" i="2"/>
  <c r="G69" i="2"/>
  <c r="Q12" i="2"/>
  <c r="N60" i="2"/>
  <c r="X60" i="2" s="1"/>
  <c r="P2" i="2"/>
  <c r="O2" i="2"/>
  <c r="M2" i="2"/>
  <c r="R2" i="2" s="1"/>
  <c r="W2" i="2" s="1"/>
  <c r="N2" i="2"/>
  <c r="X2" i="2" s="1"/>
  <c r="Q2" i="2"/>
  <c r="M20" i="2"/>
  <c r="O20" i="2"/>
  <c r="Q20" i="2"/>
  <c r="N20" i="2"/>
  <c r="X20" i="2" s="1"/>
  <c r="P20" i="2"/>
  <c r="G11" i="2"/>
  <c r="L11" i="2" s="1"/>
  <c r="G126" i="2"/>
  <c r="K126" i="2" s="1"/>
  <c r="G62" i="2"/>
  <c r="L62" i="2" s="1"/>
  <c r="G14" i="2"/>
  <c r="L14" i="2" s="1"/>
  <c r="M115" i="2"/>
  <c r="N115" i="2"/>
  <c r="X115" i="2" s="1"/>
  <c r="P115" i="2"/>
  <c r="O115" i="2"/>
  <c r="N78" i="2"/>
  <c r="X78" i="2" s="1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X70" i="2" s="1"/>
  <c r="O6" i="2"/>
  <c r="P6" i="2"/>
  <c r="M6" i="2"/>
  <c r="R6" i="2" s="1"/>
  <c r="W6" i="2" s="1"/>
  <c r="N6" i="2"/>
  <c r="X6" i="2" s="1"/>
  <c r="Q6" i="2"/>
  <c r="L44" i="2"/>
  <c r="M143" i="2"/>
  <c r="R143" i="2" s="1"/>
  <c r="W143" i="2" s="1"/>
  <c r="N143" i="2"/>
  <c r="X143" i="2" s="1"/>
  <c r="P143" i="2"/>
  <c r="Q143" i="2"/>
  <c r="M106" i="2"/>
  <c r="R106" i="2" s="1"/>
  <c r="W106" i="2" s="1"/>
  <c r="N106" i="2"/>
  <c r="X106" i="2" s="1"/>
  <c r="P106" i="2"/>
  <c r="Q106" i="2"/>
  <c r="O106" i="2"/>
  <c r="N96" i="2"/>
  <c r="Q96" i="2"/>
  <c r="M96" i="2"/>
  <c r="R96" i="2" s="1"/>
  <c r="W96" i="2" s="1"/>
  <c r="P96" i="2"/>
  <c r="P92" i="2"/>
  <c r="Q92" i="2"/>
  <c r="M92" i="2"/>
  <c r="R92" i="2" s="1"/>
  <c r="W92" i="2" s="1"/>
  <c r="M81" i="2"/>
  <c r="R81" i="2" s="1"/>
  <c r="W81" i="2" s="1"/>
  <c r="N81" i="2"/>
  <c r="P81" i="2"/>
  <c r="O81" i="2"/>
  <c r="M77" i="2"/>
  <c r="N77" i="2"/>
  <c r="P77" i="2"/>
  <c r="O77" i="2"/>
  <c r="Q77" i="2"/>
  <c r="Q58" i="2"/>
  <c r="M58" i="2"/>
  <c r="N58" i="2"/>
  <c r="P58" i="2"/>
  <c r="O58" i="2"/>
  <c r="O54" i="2"/>
  <c r="P54" i="2"/>
  <c r="Q54" i="2"/>
  <c r="Q40" i="2"/>
  <c r="M40" i="2"/>
  <c r="O40" i="2"/>
  <c r="N40" i="2"/>
  <c r="J108" i="2"/>
  <c r="Y108" i="2" s="1"/>
  <c r="G108" i="2"/>
  <c r="L108" i="2" s="1"/>
  <c r="AA108" i="2" s="1"/>
  <c r="G83" i="2"/>
  <c r="K83" i="2" s="1"/>
  <c r="Z83" i="2" s="1"/>
  <c r="G59" i="2"/>
  <c r="K59" i="2" s="1"/>
  <c r="L12" i="2"/>
  <c r="G119" i="2"/>
  <c r="L119" i="2" s="1"/>
  <c r="G103" i="2"/>
  <c r="L103" i="2" s="1"/>
  <c r="G55" i="2"/>
  <c r="L55" i="2" s="1"/>
  <c r="G37" i="2"/>
  <c r="L37" i="2" s="1"/>
  <c r="G5" i="2"/>
  <c r="L5" i="2" s="1"/>
  <c r="Q131" i="2"/>
  <c r="Q99" i="2"/>
  <c r="Q61" i="2"/>
  <c r="Q11" i="2"/>
  <c r="O111" i="2"/>
  <c r="O92" i="2"/>
  <c r="N130" i="2"/>
  <c r="Q130" i="2"/>
  <c r="Q126" i="2"/>
  <c r="N126" i="2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P105" i="2"/>
  <c r="M84" i="2"/>
  <c r="Q84" i="2"/>
  <c r="O84" i="2"/>
  <c r="Q66" i="2"/>
  <c r="N66" i="2"/>
  <c r="N62" i="2"/>
  <c r="X62" i="2" s="1"/>
  <c r="P62" i="2"/>
  <c r="M59" i="2"/>
  <c r="N59" i="2"/>
  <c r="X59" i="2" s="1"/>
  <c r="P59" i="2"/>
  <c r="M55" i="2"/>
  <c r="R55" i="2" s="1"/>
  <c r="W55" i="2" s="1"/>
  <c r="Q55" i="2"/>
  <c r="N55" i="2"/>
  <c r="X55" i="2" s="1"/>
  <c r="P55" i="2"/>
  <c r="M41" i="2"/>
  <c r="N41" i="2"/>
  <c r="P41" i="2"/>
  <c r="Q41" i="2"/>
  <c r="M37" i="2"/>
  <c r="R37" i="2" s="1"/>
  <c r="W37" i="2" s="1"/>
  <c r="N37" i="2"/>
  <c r="P37" i="2"/>
  <c r="O37" i="2"/>
  <c r="Q34" i="2"/>
  <c r="N34" i="2"/>
  <c r="M27" i="2"/>
  <c r="R27" i="2" s="1"/>
  <c r="W27" i="2" s="1"/>
  <c r="N27" i="2"/>
  <c r="P27" i="2"/>
  <c r="Q27" i="2"/>
  <c r="M23" i="2"/>
  <c r="R23" i="2" s="1"/>
  <c r="W23" i="2" s="1"/>
  <c r="Q23" i="2"/>
  <c r="N23" i="2"/>
  <c r="P23" i="2"/>
  <c r="M5" i="2"/>
  <c r="N5" i="2"/>
  <c r="X5" i="2" s="1"/>
  <c r="P5" i="2"/>
  <c r="Q5" i="2"/>
  <c r="O5" i="2"/>
  <c r="J43" i="2"/>
  <c r="G43" i="2"/>
  <c r="G27" i="2"/>
  <c r="L27" i="2" s="1"/>
  <c r="J140" i="2"/>
  <c r="J116" i="2"/>
  <c r="J68" i="2"/>
  <c r="J44" i="2"/>
  <c r="P128" i="2"/>
  <c r="N84" i="2"/>
  <c r="P64" i="2"/>
  <c r="P32" i="2"/>
  <c r="M137" i="2"/>
  <c r="R137" i="2" s="1"/>
  <c r="W137" i="2" s="1"/>
  <c r="N137" i="2"/>
  <c r="X137" i="2" s="1"/>
  <c r="P137" i="2"/>
  <c r="M133" i="2"/>
  <c r="N133" i="2"/>
  <c r="P133" i="2"/>
  <c r="Q133" i="2"/>
  <c r="O133" i="2"/>
  <c r="M122" i="2"/>
  <c r="N122" i="2"/>
  <c r="P122" i="2"/>
  <c r="Q122" i="2"/>
  <c r="O118" i="2"/>
  <c r="P118" i="2"/>
  <c r="Q118" i="2"/>
  <c r="N98" i="2"/>
  <c r="Q98" i="2"/>
  <c r="M91" i="2"/>
  <c r="R91" i="2" s="1"/>
  <c r="W91" i="2" s="1"/>
  <c r="N91" i="2"/>
  <c r="X91" i="2" s="1"/>
  <c r="P91" i="2"/>
  <c r="M87" i="2"/>
  <c r="Q87" i="2"/>
  <c r="N87" i="2"/>
  <c r="P87" i="2"/>
  <c r="N80" i="2"/>
  <c r="O80" i="2"/>
  <c r="Q80" i="2"/>
  <c r="M73" i="2"/>
  <c r="N73" i="2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P47" i="2"/>
  <c r="P44" i="2"/>
  <c r="Q44" i="2"/>
  <c r="M44" i="2"/>
  <c r="N30" i="2"/>
  <c r="Q30" i="2"/>
  <c r="P30" i="2"/>
  <c r="M19" i="2"/>
  <c r="R19" i="2" s="1"/>
  <c r="W19" i="2" s="1"/>
  <c r="N19" i="2"/>
  <c r="X19" i="2" s="1"/>
  <c r="P19" i="2"/>
  <c r="O19" i="2"/>
  <c r="Q19" i="2"/>
  <c r="M15" i="2"/>
  <c r="Q15" i="2"/>
  <c r="N15" i="2"/>
  <c r="P15" i="2"/>
  <c r="Q8" i="2"/>
  <c r="M8" i="2"/>
  <c r="R8" i="2" s="1"/>
  <c r="W8" i="2" s="1"/>
  <c r="O8" i="2"/>
  <c r="L4" i="2"/>
  <c r="Q108" i="2"/>
  <c r="Q91" i="2"/>
  <c r="Q73" i="2"/>
  <c r="Q51" i="2"/>
  <c r="Q25" i="2"/>
  <c r="P146" i="2"/>
  <c r="P114" i="2"/>
  <c r="O108" i="2"/>
  <c r="O44" i="2"/>
  <c r="M121" i="2"/>
  <c r="N121" i="2"/>
  <c r="P121" i="2"/>
  <c r="M107" i="2"/>
  <c r="R107" i="2" s="1"/>
  <c r="W107" i="2" s="1"/>
  <c r="N107" i="2"/>
  <c r="X107" i="2" s="1"/>
  <c r="P107" i="2"/>
  <c r="M97" i="2"/>
  <c r="N97" i="2"/>
  <c r="P97" i="2"/>
  <c r="O97" i="2"/>
  <c r="M90" i="2"/>
  <c r="R90" i="2" s="1"/>
  <c r="W90" i="2" s="1"/>
  <c r="N90" i="2"/>
  <c r="P90" i="2"/>
  <c r="O86" i="2"/>
  <c r="P86" i="2"/>
  <c r="Q86" i="2"/>
  <c r="M83" i="2"/>
  <c r="R83" i="2" s="1"/>
  <c r="W83" i="2" s="1"/>
  <c r="N83" i="2"/>
  <c r="P83" i="2"/>
  <c r="O83" i="2"/>
  <c r="Q83" i="2"/>
  <c r="M79" i="2"/>
  <c r="R79" i="2" s="1"/>
  <c r="W79" i="2" s="1"/>
  <c r="Q79" i="2"/>
  <c r="N79" i="2"/>
  <c r="P79" i="2"/>
  <c r="M72" i="2"/>
  <c r="R72" i="2" s="1"/>
  <c r="W72" i="2" s="1"/>
  <c r="O72" i="2"/>
  <c r="Q50" i="2"/>
  <c r="N50" i="2"/>
  <c r="M36" i="2"/>
  <c r="O36" i="2"/>
  <c r="M29" i="2"/>
  <c r="N29" i="2"/>
  <c r="P29" i="2"/>
  <c r="O29" i="2"/>
  <c r="R22" i="2"/>
  <c r="W22" i="2" s="1"/>
  <c r="O22" i="2"/>
  <c r="P22" i="2"/>
  <c r="Q18" i="2"/>
  <c r="N18" i="2"/>
  <c r="Q14" i="2"/>
  <c r="N14" i="2"/>
  <c r="P14" i="2"/>
  <c r="M7" i="2"/>
  <c r="R7" i="2" s="1"/>
  <c r="W7" i="2" s="1"/>
  <c r="Q7" i="2"/>
  <c r="N7" i="2"/>
  <c r="P7" i="2"/>
  <c r="M4" i="2"/>
  <c r="O4" i="2"/>
  <c r="I133" i="2"/>
  <c r="X133" i="2" s="1"/>
  <c r="I125" i="2"/>
  <c r="X125" i="2" s="1"/>
  <c r="I109" i="2"/>
  <c r="X109" i="2" s="1"/>
  <c r="I93" i="2"/>
  <c r="I85" i="2"/>
  <c r="I77" i="2"/>
  <c r="I69" i="2"/>
  <c r="X69" i="2" s="1"/>
  <c r="I61" i="2"/>
  <c r="X61" i="2" s="1"/>
  <c r="I53" i="2"/>
  <c r="X53" i="2" s="1"/>
  <c r="I45" i="2"/>
  <c r="X45" i="2" s="1"/>
  <c r="I37" i="2"/>
  <c r="I29" i="2"/>
  <c r="I21" i="2"/>
  <c r="I13" i="2"/>
  <c r="G132" i="2"/>
  <c r="K132" i="2" s="1"/>
  <c r="G84" i="2"/>
  <c r="L84" i="2" s="1"/>
  <c r="Q137" i="2"/>
  <c r="Q121" i="2"/>
  <c r="Q105" i="2"/>
  <c r="Q69" i="2"/>
  <c r="O126" i="2"/>
  <c r="O107" i="2"/>
  <c r="O62" i="2"/>
  <c r="M50" i="2"/>
  <c r="R50" i="2" s="1"/>
  <c r="W50" i="2" s="1"/>
  <c r="P36" i="2"/>
  <c r="O30" i="2"/>
  <c r="M18" i="2"/>
  <c r="P4" i="2"/>
  <c r="N146" i="2"/>
  <c r="Q146" i="2"/>
  <c r="Q142" i="2"/>
  <c r="N142" i="2"/>
  <c r="P142" i="2"/>
  <c r="M139" i="2"/>
  <c r="N139" i="2"/>
  <c r="P139" i="2"/>
  <c r="M135" i="2"/>
  <c r="R135" i="2" s="1"/>
  <c r="W135" i="2" s="1"/>
  <c r="N135" i="2"/>
  <c r="P135" i="2"/>
  <c r="M132" i="2"/>
  <c r="R132" i="2" s="1"/>
  <c r="W132" i="2" s="1"/>
  <c r="O132" i="2"/>
  <c r="N128" i="2"/>
  <c r="O128" i="2"/>
  <c r="Q128" i="2"/>
  <c r="P124" i="2"/>
  <c r="M124" i="2"/>
  <c r="R124" i="2" s="1"/>
  <c r="W124" i="2" s="1"/>
  <c r="M117" i="2"/>
  <c r="R117" i="2" s="1"/>
  <c r="W117" i="2" s="1"/>
  <c r="N117" i="2"/>
  <c r="X117" i="2" s="1"/>
  <c r="P117" i="2"/>
  <c r="Q117" i="2"/>
  <c r="O117" i="2"/>
  <c r="N114" i="2"/>
  <c r="Q114" i="2"/>
  <c r="Q110" i="2"/>
  <c r="N110" i="2"/>
  <c r="P110" i="2"/>
  <c r="M103" i="2"/>
  <c r="R103" i="2" s="1"/>
  <c r="W103" i="2" s="1"/>
  <c r="N103" i="2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O68" i="2"/>
  <c r="Q68" i="2"/>
  <c r="N64" i="2"/>
  <c r="Q64" i="2"/>
  <c r="O64" i="2"/>
  <c r="M57" i="2"/>
  <c r="N57" i="2"/>
  <c r="P57" i="2"/>
  <c r="Q57" i="2"/>
  <c r="M53" i="2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R39" i="2" s="1"/>
  <c r="W39" i="2" s="1"/>
  <c r="Q39" i="2"/>
  <c r="N39" i="2"/>
  <c r="P39" i="2"/>
  <c r="Q32" i="2"/>
  <c r="N32" i="2"/>
  <c r="O32" i="2"/>
  <c r="M25" i="2"/>
  <c r="R25" i="2" s="1"/>
  <c r="W25" i="2" s="1"/>
  <c r="N25" i="2"/>
  <c r="P25" i="2"/>
  <c r="Q10" i="2"/>
  <c r="M10" i="2"/>
  <c r="N10" i="2"/>
  <c r="P10" i="2"/>
  <c r="L115" i="2"/>
  <c r="L99" i="2"/>
  <c r="G51" i="2"/>
  <c r="L51" i="2" s="1"/>
  <c r="L35" i="2"/>
  <c r="G35" i="2"/>
  <c r="G115" i="2"/>
  <c r="G107" i="2"/>
  <c r="K107" i="2" s="1"/>
  <c r="G99" i="2"/>
  <c r="K99" i="2" s="1"/>
  <c r="G91" i="2"/>
  <c r="L91" i="2" s="1"/>
  <c r="Q135" i="2"/>
  <c r="Q103" i="2"/>
  <c r="Q43" i="2"/>
  <c r="N132" i="2"/>
  <c r="M126" i="2"/>
  <c r="R126" i="2" s="1"/>
  <c r="W126" i="2" s="1"/>
  <c r="P112" i="2"/>
  <c r="N100" i="2"/>
  <c r="X100" i="2" s="1"/>
  <c r="O87" i="2"/>
  <c r="P80" i="2"/>
  <c r="N68" i="2"/>
  <c r="X68" i="2" s="1"/>
  <c r="M62" i="2"/>
  <c r="R62" i="2" s="1"/>
  <c r="W62" i="2" s="1"/>
  <c r="O55" i="2"/>
  <c r="N36" i="2"/>
  <c r="X36" i="2" s="1"/>
  <c r="M30" i="2"/>
  <c r="O23" i="2"/>
  <c r="O10" i="2"/>
  <c r="N4" i="2"/>
  <c r="R125" i="2"/>
  <c r="W125" i="2" s="1"/>
  <c r="R56" i="2"/>
  <c r="W56" i="2" s="1"/>
  <c r="R42" i="2"/>
  <c r="W42" i="2" s="1"/>
  <c r="R38" i="2"/>
  <c r="W38" i="2" s="1"/>
  <c r="R134" i="2"/>
  <c r="W134" i="2" s="1"/>
  <c r="R11" i="2"/>
  <c r="W11" i="2" s="1"/>
  <c r="R48" i="2"/>
  <c r="W48" i="2" s="1"/>
  <c r="R59" i="2"/>
  <c r="W59" i="2" s="1"/>
  <c r="R41" i="2"/>
  <c r="W41" i="2" s="1"/>
  <c r="R97" i="2"/>
  <c r="W97" i="2" s="1"/>
  <c r="R20" i="2"/>
  <c r="W20" i="2" s="1"/>
  <c r="X98" i="2"/>
  <c r="X33" i="2"/>
  <c r="X144" i="2"/>
  <c r="X128" i="2"/>
  <c r="X104" i="2"/>
  <c r="X80" i="2"/>
  <c r="X32" i="2"/>
  <c r="X135" i="2"/>
  <c r="X119" i="2"/>
  <c r="X111" i="2"/>
  <c r="X103" i="2"/>
  <c r="X79" i="2"/>
  <c r="X47" i="2"/>
  <c r="X7" i="2"/>
  <c r="X114" i="2"/>
  <c r="X90" i="2"/>
  <c r="X10" i="2"/>
  <c r="X129" i="2"/>
  <c r="X97" i="2"/>
  <c r="X122" i="2"/>
  <c r="X82" i="2"/>
  <c r="L34" i="2"/>
  <c r="L79" i="2"/>
  <c r="L63" i="2"/>
  <c r="L52" i="2"/>
  <c r="L9" i="2"/>
  <c r="L105" i="2"/>
  <c r="L97" i="2"/>
  <c r="L73" i="2"/>
  <c r="L57" i="2"/>
  <c r="AA57" i="2" s="1"/>
  <c r="L49" i="2"/>
  <c r="L41" i="2"/>
  <c r="L33" i="2"/>
  <c r="L25" i="2"/>
  <c r="L17" i="2"/>
  <c r="L135" i="2"/>
  <c r="L87" i="2"/>
  <c r="L71" i="2"/>
  <c r="J145" i="2"/>
  <c r="L134" i="2"/>
  <c r="K134" i="2"/>
  <c r="L86" i="2"/>
  <c r="K86" i="2"/>
  <c r="L70" i="2"/>
  <c r="L36" i="2"/>
  <c r="J36" i="2"/>
  <c r="J20" i="2"/>
  <c r="J144" i="2"/>
  <c r="J4" i="2"/>
  <c r="J52" i="2"/>
  <c r="J67" i="2"/>
  <c r="F100" i="2"/>
  <c r="J35" i="2"/>
  <c r="F145" i="2"/>
  <c r="G145" i="2" s="1"/>
  <c r="J131" i="2"/>
  <c r="L43" i="2"/>
  <c r="K30" i="2"/>
  <c r="J3" i="2"/>
  <c r="F144" i="2"/>
  <c r="J12" i="2"/>
  <c r="L142" i="2"/>
  <c r="J50" i="2"/>
  <c r="F18" i="2"/>
  <c r="J130" i="2"/>
  <c r="J98" i="2"/>
  <c r="J66" i="2"/>
  <c r="L113" i="2"/>
  <c r="L65" i="2"/>
  <c r="K111" i="2"/>
  <c r="J129" i="2"/>
  <c r="J97" i="2"/>
  <c r="J65" i="2"/>
  <c r="J33" i="2"/>
  <c r="F128" i="2"/>
  <c r="F112" i="2"/>
  <c r="J112" i="2"/>
  <c r="F88" i="2"/>
  <c r="J88" i="2"/>
  <c r="F56" i="2"/>
  <c r="F24" i="2"/>
  <c r="F122" i="2"/>
  <c r="F90" i="2"/>
  <c r="F58" i="2"/>
  <c r="F26" i="2"/>
  <c r="L89" i="2"/>
  <c r="J139" i="2"/>
  <c r="J125" i="2"/>
  <c r="J143" i="2"/>
  <c r="J135" i="2"/>
  <c r="J127" i="2"/>
  <c r="J119" i="2"/>
  <c r="J111" i="2"/>
  <c r="J103" i="2"/>
  <c r="Y103" i="2" s="1"/>
  <c r="J95" i="2"/>
  <c r="Y95" i="2" s="1"/>
  <c r="J87" i="2"/>
  <c r="J79" i="2"/>
  <c r="J71" i="2"/>
  <c r="J63" i="2"/>
  <c r="J55" i="2"/>
  <c r="J47" i="2"/>
  <c r="J39" i="2"/>
  <c r="J31" i="2"/>
  <c r="J23" i="2"/>
  <c r="J15" i="2"/>
  <c r="Y15" i="2" s="1"/>
  <c r="J7" i="2"/>
  <c r="J115" i="2"/>
  <c r="F50" i="2"/>
  <c r="G50" i="2" s="1"/>
  <c r="L50" i="2" s="1"/>
  <c r="J114" i="2"/>
  <c r="J82" i="2"/>
  <c r="J34" i="2"/>
  <c r="K105" i="2"/>
  <c r="L81" i="2"/>
  <c r="F120" i="2"/>
  <c r="G120" i="2" s="1"/>
  <c r="F96" i="2"/>
  <c r="J96" i="2"/>
  <c r="F72" i="2"/>
  <c r="F48" i="2"/>
  <c r="F40" i="2"/>
  <c r="F16" i="2"/>
  <c r="J16" i="2" s="1"/>
  <c r="L137" i="2"/>
  <c r="K79" i="2"/>
  <c r="J138" i="2"/>
  <c r="J123" i="2"/>
  <c r="J107" i="2"/>
  <c r="J75" i="2"/>
  <c r="J59" i="2"/>
  <c r="Y59" i="2" s="1"/>
  <c r="J27" i="2"/>
  <c r="J11" i="2"/>
  <c r="J83" i="2"/>
  <c r="J51" i="2"/>
  <c r="J19" i="2"/>
  <c r="F146" i="2"/>
  <c r="G146" i="2" s="1"/>
  <c r="L146" i="2" s="1"/>
  <c r="L145" i="2"/>
  <c r="L121" i="2"/>
  <c r="K97" i="2"/>
  <c r="K73" i="2"/>
  <c r="J113" i="2"/>
  <c r="J81" i="2"/>
  <c r="J49" i="2"/>
  <c r="J17" i="2"/>
  <c r="F104" i="2"/>
  <c r="F80" i="2"/>
  <c r="F64" i="2"/>
  <c r="G64" i="2" s="1"/>
  <c r="L64" i="2" s="1"/>
  <c r="F32" i="2"/>
  <c r="F8" i="2"/>
  <c r="J137" i="2"/>
  <c r="Y137" i="2" s="1"/>
  <c r="J106" i="2"/>
  <c r="J74" i="2"/>
  <c r="J42" i="2"/>
  <c r="J10" i="2"/>
  <c r="L127" i="2"/>
  <c r="L95" i="2"/>
  <c r="K63" i="2"/>
  <c r="J121" i="2"/>
  <c r="J105" i="2"/>
  <c r="J89" i="2"/>
  <c r="J73" i="2"/>
  <c r="J57" i="2"/>
  <c r="J41" i="2"/>
  <c r="J25" i="2"/>
  <c r="J9" i="2"/>
  <c r="Y9" i="2" s="1"/>
  <c r="J124" i="2"/>
  <c r="J92" i="2"/>
  <c r="J60" i="2"/>
  <c r="J28" i="2"/>
  <c r="J37" i="2"/>
  <c r="J21" i="2"/>
  <c r="J5" i="2"/>
  <c r="K46" i="2"/>
  <c r="J134" i="2"/>
  <c r="J126" i="2"/>
  <c r="J118" i="2"/>
  <c r="J102" i="2"/>
  <c r="J94" i="2"/>
  <c r="J86" i="2"/>
  <c r="J78" i="2"/>
  <c r="J70" i="2"/>
  <c r="J62" i="2"/>
  <c r="J54" i="2"/>
  <c r="J46" i="2"/>
  <c r="J38" i="2"/>
  <c r="J30" i="2"/>
  <c r="J22" i="2"/>
  <c r="J14" i="2"/>
  <c r="J6" i="2"/>
  <c r="K110" i="2"/>
  <c r="L77" i="2"/>
  <c r="L13" i="2"/>
  <c r="L130" i="2"/>
  <c r="L98" i="2"/>
  <c r="L66" i="2"/>
  <c r="K138" i="2"/>
  <c r="L114" i="2"/>
  <c r="L74" i="2"/>
  <c r="L138" i="2"/>
  <c r="L141" i="2"/>
  <c r="L117" i="2"/>
  <c r="K29" i="2"/>
  <c r="L106" i="2"/>
  <c r="L85" i="2"/>
  <c r="L69" i="2"/>
  <c r="L61" i="2"/>
  <c r="L140" i="2"/>
  <c r="K140" i="2"/>
  <c r="L132" i="2"/>
  <c r="L124" i="2"/>
  <c r="L116" i="2"/>
  <c r="L92" i="2"/>
  <c r="K92" i="2"/>
  <c r="L68" i="2"/>
  <c r="K68" i="2"/>
  <c r="L82" i="2"/>
  <c r="K34" i="2"/>
  <c r="K49" i="2"/>
  <c r="K41" i="2"/>
  <c r="K33" i="2"/>
  <c r="K25" i="2"/>
  <c r="K17" i="2"/>
  <c r="K9" i="2"/>
  <c r="L10" i="2"/>
  <c r="K62" i="2"/>
  <c r="L136" i="2"/>
  <c r="K28" i="2"/>
  <c r="L47" i="2"/>
  <c r="L39" i="2"/>
  <c r="L31" i="2"/>
  <c r="L23" i="2"/>
  <c r="L15" i="2"/>
  <c r="L7" i="2"/>
  <c r="L129" i="2"/>
  <c r="K57" i="2"/>
  <c r="K44" i="2"/>
  <c r="K12" i="2"/>
  <c r="K135" i="2"/>
  <c r="K119" i="2"/>
  <c r="K87" i="2"/>
  <c r="K71" i="2"/>
  <c r="K22" i="2"/>
  <c r="L60" i="2"/>
  <c r="K52" i="2"/>
  <c r="K36" i="2"/>
  <c r="K20" i="2"/>
  <c r="K4" i="2"/>
  <c r="K123" i="2"/>
  <c r="K115" i="2"/>
  <c r="K75" i="2"/>
  <c r="K43" i="2"/>
  <c r="K35" i="2"/>
  <c r="K27" i="2"/>
  <c r="K19" i="2"/>
  <c r="K3" i="2"/>
  <c r="X72" i="2"/>
  <c r="R58" i="2"/>
  <c r="W58" i="2" s="1"/>
  <c r="X41" i="2"/>
  <c r="R95" i="2"/>
  <c r="W95" i="2" s="1"/>
  <c r="R142" i="2"/>
  <c r="W142" i="2" s="1"/>
  <c r="R26" i="2"/>
  <c r="W26" i="2" s="1"/>
  <c r="R84" i="2"/>
  <c r="W84" i="2" s="1"/>
  <c r="X139" i="2"/>
  <c r="R128" i="2"/>
  <c r="W128" i="2" s="1"/>
  <c r="X11" i="2"/>
  <c r="X54" i="2"/>
  <c r="R146" i="2"/>
  <c r="W146" i="2" s="1"/>
  <c r="X38" i="2"/>
  <c r="X21" i="2"/>
  <c r="X116" i="2"/>
  <c r="R89" i="2"/>
  <c r="W89" i="2" s="1"/>
  <c r="X89" i="2"/>
  <c r="X99" i="2"/>
  <c r="R44" i="2"/>
  <c r="W44" i="2" s="1"/>
  <c r="X44" i="2"/>
  <c r="R18" i="2"/>
  <c r="W18" i="2" s="1"/>
  <c r="R34" i="2"/>
  <c r="W34" i="2" s="1"/>
  <c r="X34" i="2"/>
  <c r="R29" i="2"/>
  <c r="W29" i="2" s="1"/>
  <c r="R87" i="2"/>
  <c r="W87" i="2" s="1"/>
  <c r="R13" i="2"/>
  <c r="W13" i="2" s="1"/>
  <c r="X13" i="2"/>
  <c r="X81" i="2"/>
  <c r="R112" i="2"/>
  <c r="W112" i="2" s="1"/>
  <c r="R80" i="2"/>
  <c r="W80" i="2" s="1"/>
  <c r="Y52" i="2"/>
  <c r="R114" i="2"/>
  <c r="W114" i="2" s="1"/>
  <c r="R57" i="2"/>
  <c r="W57" i="2" s="1"/>
  <c r="R54" i="2"/>
  <c r="W54" i="2" s="1"/>
  <c r="X17" i="2"/>
  <c r="R139" i="2"/>
  <c r="W139" i="2" s="1"/>
  <c r="R15" i="2"/>
  <c r="W15" i="2" s="1"/>
  <c r="R109" i="2"/>
  <c r="W109" i="2" s="1"/>
  <c r="R104" i="2"/>
  <c r="W104" i="2" s="1"/>
  <c r="X101" i="2"/>
  <c r="R46" i="2"/>
  <c r="W46" i="2" s="1"/>
  <c r="R144" i="2"/>
  <c r="W144" i="2" s="1"/>
  <c r="X39" i="2"/>
  <c r="R30" i="2"/>
  <c r="W30" i="2" s="1"/>
  <c r="R68" i="2"/>
  <c r="W68" i="2" s="1"/>
  <c r="R136" i="2"/>
  <c r="W136" i="2" s="1"/>
  <c r="R121" i="2"/>
  <c r="W121" i="2" s="1"/>
  <c r="R40" i="2"/>
  <c r="W40" i="2" s="1"/>
  <c r="X40" i="2"/>
  <c r="X140" i="2"/>
  <c r="X105" i="2"/>
  <c r="R77" i="2"/>
  <c r="W77" i="2" s="1"/>
  <c r="X77" i="2"/>
  <c r="R64" i="2"/>
  <c r="W64" i="2" s="1"/>
  <c r="R28" i="2"/>
  <c r="W28" i="2" s="1"/>
  <c r="R5" i="2"/>
  <c r="W5" i="2" s="1"/>
  <c r="X102" i="2"/>
  <c r="X30" i="2"/>
  <c r="R9" i="2"/>
  <c r="W9" i="2" s="1"/>
  <c r="X108" i="2"/>
  <c r="R36" i="2"/>
  <c r="W36" i="2" s="1"/>
  <c r="X132" i="2"/>
  <c r="R122" i="2"/>
  <c r="W122" i="2" s="1"/>
  <c r="R94" i="2"/>
  <c r="W94" i="2" s="1"/>
  <c r="R66" i="2"/>
  <c r="W66" i="2" s="1"/>
  <c r="R32" i="2"/>
  <c r="W32" i="2" s="1"/>
  <c r="X84" i="2"/>
  <c r="X92" i="2"/>
  <c r="X27" i="2"/>
  <c r="R4" i="2"/>
  <c r="W4" i="2" s="1"/>
  <c r="X4" i="2"/>
  <c r="R115" i="2"/>
  <c r="W115" i="2" s="1"/>
  <c r="R118" i="2"/>
  <c r="W118" i="2" s="1"/>
  <c r="X118" i="2"/>
  <c r="R133" i="2"/>
  <c r="W133" i="2" s="1"/>
  <c r="X126" i="2"/>
  <c r="X124" i="2"/>
  <c r="X110" i="2"/>
  <c r="R110" i="2"/>
  <c r="W110" i="2" s="1"/>
  <c r="R130" i="2"/>
  <c r="W130" i="2" s="1"/>
  <c r="Y133" i="2"/>
  <c r="X142" i="2"/>
  <c r="R131" i="2"/>
  <c r="W131" i="2" s="1"/>
  <c r="R98" i="2"/>
  <c r="W98" i="2" s="1"/>
  <c r="X8" i="2"/>
  <c r="X83" i="2"/>
  <c r="X87" i="2"/>
  <c r="R73" i="2"/>
  <c r="W73" i="2" s="1"/>
  <c r="X73" i="2"/>
  <c r="R119" i="2"/>
  <c r="W119" i="2" s="1"/>
  <c r="X94" i="2"/>
  <c r="R71" i="2"/>
  <c r="W71" i="2" s="1"/>
  <c r="X35" i="2"/>
  <c r="R53" i="2"/>
  <c r="W53" i="2" s="1"/>
  <c r="X12" i="2"/>
  <c r="X57" i="2"/>
  <c r="R10" i="2"/>
  <c r="W10" i="2" s="1"/>
  <c r="R16" i="2"/>
  <c r="W16" i="2" s="1"/>
  <c r="X14" i="2"/>
  <c r="R14" i="2"/>
  <c r="W14" i="2" s="1"/>
  <c r="X22" i="2"/>
  <c r="L83" i="2" l="1"/>
  <c r="Z54" i="2"/>
  <c r="Y99" i="2"/>
  <c r="Y136" i="2"/>
  <c r="K67" i="2"/>
  <c r="Z67" i="2" s="1"/>
  <c r="Y97" i="2"/>
  <c r="K143" i="2"/>
  <c r="Z143" i="2" s="1"/>
  <c r="X37" i="2"/>
  <c r="X93" i="2"/>
  <c r="L107" i="2"/>
  <c r="Z59" i="2"/>
  <c r="K11" i="2"/>
  <c r="K125" i="2"/>
  <c r="K139" i="2"/>
  <c r="Z92" i="2"/>
  <c r="K37" i="2"/>
  <c r="Z37" i="2" s="1"/>
  <c r="X15" i="2"/>
  <c r="X146" i="2"/>
  <c r="X66" i="2"/>
  <c r="X88" i="2"/>
  <c r="J146" i="2"/>
  <c r="Y146" i="2" s="1"/>
  <c r="X96" i="2"/>
  <c r="L78" i="2"/>
  <c r="AA78" i="2" s="1"/>
  <c r="K45" i="2"/>
  <c r="Y113" i="2"/>
  <c r="X29" i="2"/>
  <c r="K55" i="2"/>
  <c r="Y132" i="2"/>
  <c r="K51" i="2"/>
  <c r="K103" i="2"/>
  <c r="Z103" i="2" s="1"/>
  <c r="Z29" i="2"/>
  <c r="Y21" i="2"/>
  <c r="J64" i="2"/>
  <c r="Y65" i="2"/>
  <c r="X50" i="2"/>
  <c r="X31" i="2"/>
  <c r="X64" i="2"/>
  <c r="X85" i="2"/>
  <c r="AA109" i="2"/>
  <c r="X24" i="2"/>
  <c r="K21" i="2"/>
  <c r="L21" i="2"/>
  <c r="K94" i="2"/>
  <c r="L94" i="2"/>
  <c r="Y16" i="2"/>
  <c r="G32" i="2"/>
  <c r="K32" i="2" s="1"/>
  <c r="Z32" i="2" s="1"/>
  <c r="J32" i="2"/>
  <c r="Y32" i="2" s="1"/>
  <c r="Y86" i="2"/>
  <c r="J72" i="2"/>
  <c r="G72" i="2"/>
  <c r="J26" i="2"/>
  <c r="G26" i="2"/>
  <c r="L26" i="2" s="1"/>
  <c r="G58" i="2"/>
  <c r="K58" i="2" s="1"/>
  <c r="Z58" i="2" s="1"/>
  <c r="K6" i="2"/>
  <c r="L53" i="2"/>
  <c r="J80" i="2"/>
  <c r="G80" i="2"/>
  <c r="L80" i="2" s="1"/>
  <c r="AA80" i="2" s="1"/>
  <c r="G122" i="2"/>
  <c r="L122" i="2" s="1"/>
  <c r="AA122" i="2" s="1"/>
  <c r="G112" i="2"/>
  <c r="L112" i="2" s="1"/>
  <c r="AA112" i="2" s="1"/>
  <c r="G18" i="2"/>
  <c r="L18" i="2" s="1"/>
  <c r="AA18" i="2" s="1"/>
  <c r="G144" i="2"/>
  <c r="K144" i="2" s="1"/>
  <c r="Z144" i="2" s="1"/>
  <c r="L59" i="2"/>
  <c r="AA59" i="2" s="1"/>
  <c r="K38" i="2"/>
  <c r="Y106" i="2"/>
  <c r="J104" i="2"/>
  <c r="G104" i="2"/>
  <c r="J128" i="2"/>
  <c r="G128" i="2"/>
  <c r="L128" i="2" s="1"/>
  <c r="X58" i="2"/>
  <c r="G88" i="2"/>
  <c r="L88" i="2" s="1"/>
  <c r="L90" i="2"/>
  <c r="G90" i="2"/>
  <c r="K5" i="2"/>
  <c r="G40" i="2"/>
  <c r="L40" i="2" s="1"/>
  <c r="AA40" i="2" s="1"/>
  <c r="G24" i="2"/>
  <c r="K24" i="2" s="1"/>
  <c r="Z24" i="2" s="1"/>
  <c r="L126" i="2"/>
  <c r="AA126" i="2" s="1"/>
  <c r="L54" i="2"/>
  <c r="AA54" i="2" s="1"/>
  <c r="K14" i="2"/>
  <c r="Z14" i="2" s="1"/>
  <c r="G96" i="2"/>
  <c r="L96" i="2" s="1"/>
  <c r="AA96" i="2" s="1"/>
  <c r="J100" i="2"/>
  <c r="G100" i="2"/>
  <c r="L131" i="2"/>
  <c r="AA131" i="2" s="1"/>
  <c r="L118" i="2"/>
  <c r="G16" i="2"/>
  <c r="L16" i="2" s="1"/>
  <c r="AA16" i="2" s="1"/>
  <c r="G8" i="2"/>
  <c r="L8" i="2" s="1"/>
  <c r="AA8" i="2" s="1"/>
  <c r="L48" i="2"/>
  <c r="G48" i="2"/>
  <c r="J56" i="2"/>
  <c r="G56" i="2"/>
  <c r="J141" i="2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Y107" i="2"/>
  <c r="Y125" i="2"/>
  <c r="Y11" i="2"/>
  <c r="Y85" i="2"/>
  <c r="Y139" i="2"/>
  <c r="Y6" i="2"/>
  <c r="K121" i="2"/>
  <c r="Z121" i="2" s="1"/>
  <c r="K82" i="2"/>
  <c r="K98" i="2"/>
  <c r="Z98" i="2" s="1"/>
  <c r="K142" i="2"/>
  <c r="Z142" i="2" s="1"/>
  <c r="Y126" i="2"/>
  <c r="K91" i="2"/>
  <c r="K124" i="2"/>
  <c r="Z124" i="2" s="1"/>
  <c r="K129" i="2"/>
  <c r="Z129" i="2" s="1"/>
  <c r="K70" i="2"/>
  <c r="Z70" i="2" s="1"/>
  <c r="L120" i="2"/>
  <c r="AA120" i="2" s="1"/>
  <c r="K120" i="2"/>
  <c r="Z120" i="2" s="1"/>
  <c r="K48" i="2"/>
  <c r="K56" i="2"/>
  <c r="Z56" i="2" s="1"/>
  <c r="K145" i="2"/>
  <c r="J58" i="2"/>
  <c r="Y58" i="2" s="1"/>
  <c r="Y46" i="2"/>
  <c r="L72" i="2"/>
  <c r="K18" i="2"/>
  <c r="Z18" i="2" s="1"/>
  <c r="K81" i="2"/>
  <c r="Z81" i="2" s="1"/>
  <c r="J122" i="2"/>
  <c r="Y122" i="2" s="1"/>
  <c r="K89" i="2"/>
  <c r="K26" i="2"/>
  <c r="K106" i="2"/>
  <c r="K113" i="2"/>
  <c r="Z113" i="2" s="1"/>
  <c r="J18" i="2"/>
  <c r="L56" i="2"/>
  <c r="AA56" i="2" s="1"/>
  <c r="K141" i="2"/>
  <c r="K65" i="2"/>
  <c r="Z65" i="2" s="1"/>
  <c r="K15" i="2"/>
  <c r="Z15" i="2" s="1"/>
  <c r="K136" i="2"/>
  <c r="Y57" i="2"/>
  <c r="K93" i="2"/>
  <c r="K74" i="2"/>
  <c r="Z74" i="2" s="1"/>
  <c r="K13" i="2"/>
  <c r="K95" i="2"/>
  <c r="J40" i="2"/>
  <c r="Y40" i="2" s="1"/>
  <c r="J120" i="2"/>
  <c r="Y120" i="2" s="1"/>
  <c r="J24" i="2"/>
  <c r="Y24" i="2" s="1"/>
  <c r="K137" i="2"/>
  <c r="Z137" i="2" s="1"/>
  <c r="J90" i="2"/>
  <c r="Y90" i="2" s="1"/>
  <c r="L104" i="2"/>
  <c r="AA104" i="2" s="1"/>
  <c r="K47" i="2"/>
  <c r="Z47" i="2" s="1"/>
  <c r="K77" i="2"/>
  <c r="Z77" i="2" s="1"/>
  <c r="K127" i="2"/>
  <c r="Z127" i="2" s="1"/>
  <c r="J8" i="2"/>
  <c r="J48" i="2"/>
  <c r="K104" i="2"/>
  <c r="Z104" i="2" s="1"/>
  <c r="K85" i="2"/>
  <c r="Z85" i="2" s="1"/>
  <c r="K42" i="2"/>
  <c r="K114" i="2"/>
  <c r="Z114" i="2" s="1"/>
  <c r="Y112" i="2"/>
  <c r="K60" i="2"/>
  <c r="Z60" i="2" s="1"/>
  <c r="K64" i="2"/>
  <c r="K23" i="2"/>
  <c r="Z23" i="2" s="1"/>
  <c r="K76" i="2"/>
  <c r="Z76" i="2" s="1"/>
  <c r="K108" i="2"/>
  <c r="K50" i="2"/>
  <c r="K130" i="2"/>
  <c r="Z130" i="2" s="1"/>
  <c r="K146" i="2"/>
  <c r="Z146" i="2" s="1"/>
  <c r="Z53" i="2"/>
  <c r="K101" i="2"/>
  <c r="Z101" i="2" s="1"/>
  <c r="K31" i="2"/>
  <c r="K84" i="2"/>
  <c r="Z84" i="2" s="1"/>
  <c r="K116" i="2"/>
  <c r="Z116" i="2" s="1"/>
  <c r="K61" i="2"/>
  <c r="Z61" i="2" s="1"/>
  <c r="K133" i="2"/>
  <c r="Z133" i="2" s="1"/>
  <c r="K96" i="2"/>
  <c r="Z96" i="2" s="1"/>
  <c r="K7" i="2"/>
  <c r="Z7" i="2" s="1"/>
  <c r="K39" i="2"/>
  <c r="K10" i="2"/>
  <c r="Z10" i="2" s="1"/>
  <c r="K117" i="2"/>
  <c r="Z117" i="2" s="1"/>
  <c r="K69" i="2"/>
  <c r="K122" i="2"/>
  <c r="Z122" i="2" s="1"/>
  <c r="K90" i="2"/>
  <c r="Z90" i="2" s="1"/>
  <c r="K66" i="2"/>
  <c r="Z66" i="2" s="1"/>
  <c r="K109" i="2"/>
  <c r="Z109" i="2" s="1"/>
  <c r="K2" i="2"/>
  <c r="Z2" i="2" s="1"/>
  <c r="AA7" i="2"/>
  <c r="AA12" i="2"/>
  <c r="AA51" i="2"/>
  <c r="Z131" i="2"/>
  <c r="Y127" i="2"/>
  <c r="Y130" i="2"/>
  <c r="Z4" i="2"/>
  <c r="Y91" i="2"/>
  <c r="AA67" i="2"/>
  <c r="AA83" i="2"/>
  <c r="AA74" i="2"/>
  <c r="AA146" i="2"/>
  <c r="AA71" i="2"/>
  <c r="AA20" i="2"/>
  <c r="AA55" i="2"/>
  <c r="AA119" i="2"/>
  <c r="AA137" i="2"/>
  <c r="AA41" i="2"/>
  <c r="AA23" i="2"/>
  <c r="Z73" i="2"/>
  <c r="AA62" i="2"/>
  <c r="AA115" i="2"/>
  <c r="AA70" i="2"/>
  <c r="AA65" i="2"/>
  <c r="AA123" i="2"/>
  <c r="AA28" i="2"/>
  <c r="AA105" i="2"/>
  <c r="AA129" i="2"/>
  <c r="AA22" i="2"/>
  <c r="AA63" i="2"/>
  <c r="AA116" i="2"/>
  <c r="AA21" i="2"/>
  <c r="AA42" i="2"/>
  <c r="AA143" i="2"/>
  <c r="AA38" i="2"/>
  <c r="AA46" i="2"/>
  <c r="AA30" i="2"/>
  <c r="AA66" i="2"/>
  <c r="AA132" i="2"/>
  <c r="AA76" i="2"/>
  <c r="AA90" i="2"/>
  <c r="AA75" i="2"/>
  <c r="AA73" i="2"/>
  <c r="AA26" i="2"/>
  <c r="AA61" i="2"/>
  <c r="AA111" i="2"/>
  <c r="AA92" i="2"/>
  <c r="Z78" i="2"/>
  <c r="AA36" i="2"/>
  <c r="Z95" i="2"/>
  <c r="AA95" i="2"/>
  <c r="Z41" i="2"/>
  <c r="AA43" i="2"/>
  <c r="AA87" i="2"/>
  <c r="AA130" i="2"/>
  <c r="AA15" i="2"/>
  <c r="AA47" i="2"/>
  <c r="AA84" i="2"/>
  <c r="AA98" i="2"/>
  <c r="AA77" i="2"/>
  <c r="Z20" i="2"/>
  <c r="AA107" i="2"/>
  <c r="AA37" i="2"/>
  <c r="AA121" i="2"/>
  <c r="AA139" i="2"/>
  <c r="AA60" i="2"/>
  <c r="AA79" i="2"/>
  <c r="AA91" i="2"/>
  <c r="AA2" i="2"/>
  <c r="AA4" i="2"/>
  <c r="AA124" i="2"/>
  <c r="AA113" i="2"/>
  <c r="AA10" i="2"/>
  <c r="Y89" i="2"/>
  <c r="Y25" i="2"/>
  <c r="Y84" i="2"/>
  <c r="Y116" i="2"/>
  <c r="Y41" i="2"/>
  <c r="Y33" i="2"/>
  <c r="Y62" i="2"/>
  <c r="AA101" i="2"/>
  <c r="Z57" i="2"/>
  <c r="Y104" i="2"/>
  <c r="Z6" i="2"/>
  <c r="Y53" i="2"/>
  <c r="Z126" i="2"/>
  <c r="Y138" i="2"/>
  <c r="Z26" i="2"/>
  <c r="Y79" i="2"/>
  <c r="AA6" i="2"/>
  <c r="Z135" i="2"/>
  <c r="Y118" i="2"/>
  <c r="Y54" i="2"/>
  <c r="Y135" i="2"/>
  <c r="Y83" i="2"/>
  <c r="Y56" i="2"/>
  <c r="Y48" i="2"/>
  <c r="Z105" i="2"/>
  <c r="Y128" i="2"/>
  <c r="Y117" i="2"/>
  <c r="Y51" i="2"/>
  <c r="Y81" i="2"/>
  <c r="Z75" i="2"/>
  <c r="AA127" i="2"/>
  <c r="Z132" i="2"/>
  <c r="Y37" i="2"/>
  <c r="Y45" i="2"/>
  <c r="Z11" i="2"/>
  <c r="Y22" i="2"/>
  <c r="AA14" i="2"/>
  <c r="Y43" i="2"/>
  <c r="AA85" i="2"/>
  <c r="Z139" i="2"/>
  <c r="Z71" i="2"/>
  <c r="Y144" i="2"/>
  <c r="Z17" i="2"/>
  <c r="Y100" i="2"/>
  <c r="Y143" i="2"/>
  <c r="Y2" i="2"/>
  <c r="Z51" i="2"/>
  <c r="Z21" i="2"/>
  <c r="Y101" i="2"/>
  <c r="Z115" i="2"/>
  <c r="Z111" i="2"/>
  <c r="Y121" i="2"/>
  <c r="Y92" i="2"/>
  <c r="Y73" i="2"/>
  <c r="Y10" i="2"/>
  <c r="Z108" i="2"/>
  <c r="AB108" i="2" s="1"/>
  <c r="AC108" i="2" s="1"/>
  <c r="AA53" i="2"/>
  <c r="Y42" i="2"/>
  <c r="Y23" i="2"/>
  <c r="Z28" i="2"/>
  <c r="Y88" i="2"/>
  <c r="AA117" i="2"/>
  <c r="Y111" i="2"/>
  <c r="Y67" i="2"/>
  <c r="Y19" i="2"/>
  <c r="Y30" i="2"/>
  <c r="Z30" i="2"/>
  <c r="Y109" i="2"/>
  <c r="Y7" i="2"/>
  <c r="Y36" i="2"/>
  <c r="Z79" i="2"/>
  <c r="Z52" i="2"/>
  <c r="Y124" i="2"/>
  <c r="Y80" i="2"/>
  <c r="Y66" i="2"/>
  <c r="Y134" i="2"/>
  <c r="Y44" i="2"/>
  <c r="Z94" i="2"/>
  <c r="Y87" i="2"/>
  <c r="Y94" i="2"/>
  <c r="Y131" i="2"/>
  <c r="Z91" i="2"/>
  <c r="Y105" i="2"/>
  <c r="Z36" i="2"/>
  <c r="Z63" i="2"/>
  <c r="AA81" i="2"/>
  <c r="Y8" i="2"/>
  <c r="Y68" i="2"/>
  <c r="Z123" i="2"/>
  <c r="Y49" i="2"/>
  <c r="Y63" i="2"/>
  <c r="Y78" i="2"/>
  <c r="Z42" i="2"/>
  <c r="Y5" i="2"/>
  <c r="Y61" i="2"/>
  <c r="Y70" i="2"/>
  <c r="Y129" i="2"/>
  <c r="Y76" i="2"/>
  <c r="Y75" i="2"/>
  <c r="Y39" i="2"/>
  <c r="Y140" i="2"/>
  <c r="Y60" i="2"/>
  <c r="Z55" i="2"/>
  <c r="Z12" i="2"/>
  <c r="Y3" i="2"/>
  <c r="Y12" i="2"/>
  <c r="Z38" i="2"/>
  <c r="Y38" i="2"/>
  <c r="Y71" i="2"/>
  <c r="Z62" i="2"/>
  <c r="Y77" i="2"/>
  <c r="AA135" i="2"/>
  <c r="Y35" i="2"/>
  <c r="Y96" i="2"/>
  <c r="Z22" i="2"/>
  <c r="Y142" i="2"/>
  <c r="AA142" i="2"/>
  <c r="Z43" i="2"/>
  <c r="Y115" i="2"/>
  <c r="Y4" i="2"/>
  <c r="Z5" i="2"/>
  <c r="AA103" i="2"/>
  <c r="Y114" i="2"/>
  <c r="AA99" i="2"/>
  <c r="Z99" i="2"/>
  <c r="Y47" i="2"/>
  <c r="Z138" i="2"/>
  <c r="Y98" i="2"/>
  <c r="Y50" i="2"/>
  <c r="Y102" i="2"/>
  <c r="Y14" i="2"/>
  <c r="Y74" i="2"/>
  <c r="Y145" i="2"/>
  <c r="Z9" i="2"/>
  <c r="Z46" i="2"/>
  <c r="Y34" i="2"/>
  <c r="Y72" i="2"/>
  <c r="Y93" i="2"/>
  <c r="Y31" i="2"/>
  <c r="Y82" i="2"/>
  <c r="Y64" i="2"/>
  <c r="Y110" i="2"/>
  <c r="Z107" i="2"/>
  <c r="Y141" i="2"/>
  <c r="Z87" i="2"/>
  <c r="Z119" i="2"/>
  <c r="Y123" i="2"/>
  <c r="Y69" i="2"/>
  <c r="AB59" i="2" l="1"/>
  <c r="AC59" i="2" s="1"/>
  <c r="K128" i="2"/>
  <c r="K112" i="2"/>
  <c r="Z112" i="2" s="1"/>
  <c r="AB112" i="2" s="1"/>
  <c r="AC112" i="2" s="1"/>
  <c r="K16" i="2"/>
  <c r="Z16" i="2" s="1"/>
  <c r="AB29" i="2"/>
  <c r="AC29" i="2" s="1"/>
  <c r="L58" i="2"/>
  <c r="AA58" i="2" s="1"/>
  <c r="AB58" i="2" s="1"/>
  <c r="AC58" i="2" s="1"/>
  <c r="K8" i="2"/>
  <c r="Z8" i="2" s="1"/>
  <c r="AB8" i="2" s="1"/>
  <c r="AC8" i="2" s="1"/>
  <c r="L24" i="2"/>
  <c r="AA24" i="2" s="1"/>
  <c r="AB24" i="2" s="1"/>
  <c r="AC24" i="2" s="1"/>
  <c r="K88" i="2"/>
  <c r="Z88" i="2" s="1"/>
  <c r="L32" i="2"/>
  <c r="AA32" i="2" s="1"/>
  <c r="AB32" i="2" s="1"/>
  <c r="AC32" i="2" s="1"/>
  <c r="K40" i="2"/>
  <c r="Z40" i="2" s="1"/>
  <c r="AB40" i="2" s="1"/>
  <c r="AC40" i="2" s="1"/>
  <c r="L100" i="2"/>
  <c r="AA100" i="2" s="1"/>
  <c r="K100" i="2"/>
  <c r="Z100" i="2" s="1"/>
  <c r="AB100" i="2" s="1"/>
  <c r="AC100" i="2" s="1"/>
  <c r="L144" i="2"/>
  <c r="AA144" i="2" s="1"/>
  <c r="AB144" i="2" s="1"/>
  <c r="AC144" i="2" s="1"/>
  <c r="AB57" i="2"/>
  <c r="AC57" i="2" s="1"/>
  <c r="AB11" i="2"/>
  <c r="AC11" i="2" s="1"/>
  <c r="K80" i="2"/>
  <c r="Z80" i="2" s="1"/>
  <c r="AB80" i="2" s="1"/>
  <c r="AC80" i="2" s="1"/>
  <c r="K72" i="2"/>
  <c r="Z72" i="2" s="1"/>
  <c r="AB96" i="2"/>
  <c r="AC96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20" i="2"/>
  <c r="AC20" i="2" s="1"/>
  <c r="AB139" i="2"/>
  <c r="AC139" i="2" s="1"/>
  <c r="AB83" i="2"/>
  <c r="AC83" i="2" s="1"/>
  <c r="AB137" i="2"/>
  <c r="AC137" i="2" s="1"/>
  <c r="AB132" i="2"/>
  <c r="AC132" i="2" s="1"/>
  <c r="AB4" i="2"/>
  <c r="AC4" i="2" s="1"/>
  <c r="AB107" i="2"/>
  <c r="AC107" i="2" s="1"/>
  <c r="AB37" i="2"/>
  <c r="AC37" i="2" s="1"/>
  <c r="AB126" i="2"/>
  <c r="AC126" i="2" s="1"/>
  <c r="AB7" i="2"/>
  <c r="AC7" i="2" s="1"/>
  <c r="AA134" i="2"/>
  <c r="AA94" i="2"/>
  <c r="AB94" i="2" s="1"/>
  <c r="AC94" i="2" s="1"/>
  <c r="AA114" i="2"/>
  <c r="AB114" i="2" s="1"/>
  <c r="AC114" i="2" s="1"/>
  <c r="AB113" i="2"/>
  <c r="AC113" i="2" s="1"/>
  <c r="AA110" i="2"/>
  <c r="AA89" i="2"/>
  <c r="AA102" i="2"/>
  <c r="AA106" i="2"/>
  <c r="AB76" i="2"/>
  <c r="AC76" i="2" s="1"/>
  <c r="AA140" i="2"/>
  <c r="AB73" i="2"/>
  <c r="AC73" i="2" s="1"/>
  <c r="AA33" i="2"/>
  <c r="AA35" i="2"/>
  <c r="AA138" i="2"/>
  <c r="AB138" i="2" s="1"/>
  <c r="AC138" i="2" s="1"/>
  <c r="AA88" i="2"/>
  <c r="AA72" i="2"/>
  <c r="AA9" i="2"/>
  <c r="AB9" i="2" s="1"/>
  <c r="AC9" i="2" s="1"/>
  <c r="AB26" i="2"/>
  <c r="AC26" i="2" s="1"/>
  <c r="AA141" i="2"/>
  <c r="AA145" i="2"/>
  <c r="AA52" i="2"/>
  <c r="AB52" i="2" s="1"/>
  <c r="AC52" i="2" s="1"/>
  <c r="AB21" i="2"/>
  <c r="AC21" i="2" s="1"/>
  <c r="AA17" i="2"/>
  <c r="AB17" i="2" s="1"/>
  <c r="AC17" i="2" s="1"/>
  <c r="AA125" i="2"/>
  <c r="AA69" i="2"/>
  <c r="AA50" i="2"/>
  <c r="AA86" i="2"/>
  <c r="AA34" i="2"/>
  <c r="AB91" i="2"/>
  <c r="AC91" i="2" s="1"/>
  <c r="AB119" i="2"/>
  <c r="AC119" i="2" s="1"/>
  <c r="AA27" i="2"/>
  <c r="AA128" i="2"/>
  <c r="AA136" i="2"/>
  <c r="AA68" i="2"/>
  <c r="AA39" i="2"/>
  <c r="AA5" i="2"/>
  <c r="AB5" i="2" s="1"/>
  <c r="AC5" i="2" s="1"/>
  <c r="AA49" i="2"/>
  <c r="AA31" i="2"/>
  <c r="AA97" i="2"/>
  <c r="AA64" i="2"/>
  <c r="AA25" i="2"/>
  <c r="AA45" i="2"/>
  <c r="AA44" i="2"/>
  <c r="AA19" i="2"/>
  <c r="AA93" i="2"/>
  <c r="AA133" i="2"/>
  <c r="AB133" i="2" s="1"/>
  <c r="AC133" i="2" s="1"/>
  <c r="AA13" i="2"/>
  <c r="AA82" i="2"/>
  <c r="Z45" i="2"/>
  <c r="AA118" i="2"/>
  <c r="AA48" i="2"/>
  <c r="AB104" i="2"/>
  <c r="AC104" i="2" s="1"/>
  <c r="AB146" i="2"/>
  <c r="AC146" i="2" s="1"/>
  <c r="AA3" i="2"/>
  <c r="AB41" i="2"/>
  <c r="AC41" i="2" s="1"/>
  <c r="AB66" i="2"/>
  <c r="AC66" i="2" s="1"/>
  <c r="AB65" i="2"/>
  <c r="AC65" i="2" s="1"/>
  <c r="AB121" i="2"/>
  <c r="AC121" i="2" s="1"/>
  <c r="AB14" i="2"/>
  <c r="AC14" i="2" s="1"/>
  <c r="AB75" i="2"/>
  <c r="AC75" i="2" s="1"/>
  <c r="AB116" i="2"/>
  <c r="AC116" i="2" s="1"/>
  <c r="AB101" i="2"/>
  <c r="AC101" i="2" s="1"/>
  <c r="AB18" i="2"/>
  <c r="AC18" i="2" s="1"/>
  <c r="AB61" i="2"/>
  <c r="AC61" i="2" s="1"/>
  <c r="AB62" i="2"/>
  <c r="AC62" i="2" s="1"/>
  <c r="AB16" i="2"/>
  <c r="AC16" i="2" s="1"/>
  <c r="AB111" i="2"/>
  <c r="AC111" i="2" s="1"/>
  <c r="AB84" i="2"/>
  <c r="AC84" i="2" s="1"/>
  <c r="AB6" i="2"/>
  <c r="AC6" i="2" s="1"/>
  <c r="AB12" i="2"/>
  <c r="AC12" i="2" s="1"/>
  <c r="AB130" i="2"/>
  <c r="AC130" i="2" s="1"/>
  <c r="Z33" i="2"/>
  <c r="AB53" i="2"/>
  <c r="AC53" i="2" s="1"/>
  <c r="AB51" i="2"/>
  <c r="AC51" i="2" s="1"/>
  <c r="AB124" i="2"/>
  <c r="AC124" i="2" s="1"/>
  <c r="Z106" i="2"/>
  <c r="AB36" i="2"/>
  <c r="AC36" i="2" s="1"/>
  <c r="AB55" i="2"/>
  <c r="AC55" i="2" s="1"/>
  <c r="AB71" i="2"/>
  <c r="AC71" i="2" s="1"/>
  <c r="AB143" i="2"/>
  <c r="AC143" i="2" s="1"/>
  <c r="AB42" i="2"/>
  <c r="AC42" i="2" s="1"/>
  <c r="AB79" i="2"/>
  <c r="AC79" i="2" s="1"/>
  <c r="AB67" i="2"/>
  <c r="AC67" i="2" s="1"/>
  <c r="AB120" i="2"/>
  <c r="AC120" i="2" s="1"/>
  <c r="AB46" i="2"/>
  <c r="AC46" i="2" s="1"/>
  <c r="AB23" i="2"/>
  <c r="AC23" i="2" s="1"/>
  <c r="AB74" i="2"/>
  <c r="AC74" i="2" s="1"/>
  <c r="Z86" i="2"/>
  <c r="Z140" i="2"/>
  <c r="AB47" i="2"/>
  <c r="AC47" i="2" s="1"/>
  <c r="AB81" i="2"/>
  <c r="AC81" i="2" s="1"/>
  <c r="AB87" i="2"/>
  <c r="AC87" i="2" s="1"/>
  <c r="AB129" i="2"/>
  <c r="AC129" i="2" s="1"/>
  <c r="Z141" i="2"/>
  <c r="AB105" i="2"/>
  <c r="AC105" i="2" s="1"/>
  <c r="AB28" i="2"/>
  <c r="AC28" i="2" s="1"/>
  <c r="AB109" i="2"/>
  <c r="AC109" i="2" s="1"/>
  <c r="AB117" i="2"/>
  <c r="AC117" i="2" s="1"/>
  <c r="Z110" i="2"/>
  <c r="AB22" i="2"/>
  <c r="AC22" i="2" s="1"/>
  <c r="Z35" i="2"/>
  <c r="Z49" i="2"/>
  <c r="Z44" i="2"/>
  <c r="AB98" i="2"/>
  <c r="AC98" i="2" s="1"/>
  <c r="Z3" i="2"/>
  <c r="AB77" i="2"/>
  <c r="AC77" i="2" s="1"/>
  <c r="AB38" i="2"/>
  <c r="AC38" i="2" s="1"/>
  <c r="AB63" i="2"/>
  <c r="AC63" i="2" s="1"/>
  <c r="AB30" i="2"/>
  <c r="AC30" i="2" s="1"/>
  <c r="Z31" i="2"/>
  <c r="Z64" i="2"/>
  <c r="AB122" i="2"/>
  <c r="AC122" i="2" s="1"/>
  <c r="Z48" i="2"/>
  <c r="AB90" i="2"/>
  <c r="AC90" i="2" s="1"/>
  <c r="AB43" i="2"/>
  <c r="AC43" i="2" s="1"/>
  <c r="AB56" i="2"/>
  <c r="AC56" i="2" s="1"/>
  <c r="AB2" i="2"/>
  <c r="AC2" i="2" s="1"/>
  <c r="Z128" i="2"/>
  <c r="Z39" i="2"/>
  <c r="AB135" i="2"/>
  <c r="AC135" i="2" s="1"/>
  <c r="AB103" i="2"/>
  <c r="AC103" i="2" s="1"/>
  <c r="Z118" i="2"/>
  <c r="Z93" i="2"/>
  <c r="AB70" i="2"/>
  <c r="AC70" i="2" s="1"/>
  <c r="Z136" i="2"/>
  <c r="AB115" i="2"/>
  <c r="AC115" i="2" s="1"/>
  <c r="AB123" i="2"/>
  <c r="AC123" i="2" s="1"/>
  <c r="AB95" i="2"/>
  <c r="AC95" i="2" s="1"/>
  <c r="Z134" i="2"/>
  <c r="Z13" i="2"/>
  <c r="Z27" i="2"/>
  <c r="AB99" i="2"/>
  <c r="AC99" i="2" s="1"/>
  <c r="AB142" i="2"/>
  <c r="AC142" i="2" s="1"/>
  <c r="Z69" i="2"/>
  <c r="Z89" i="2"/>
  <c r="Z82" i="2"/>
  <c r="Z145" i="2"/>
  <c r="Z102" i="2"/>
  <c r="AB127" i="2"/>
  <c r="AC127" i="2" s="1"/>
  <c r="Z34" i="2"/>
  <c r="Z125" i="2"/>
  <c r="Z19" i="2"/>
  <c r="Z68" i="2"/>
  <c r="Z97" i="2"/>
  <c r="Z50" i="2"/>
  <c r="Z25" i="2"/>
  <c r="AB110" i="2" l="1"/>
  <c r="AC110" i="2" s="1"/>
  <c r="AB140" i="2"/>
  <c r="AC140" i="2" s="1"/>
  <c r="AB45" i="2"/>
  <c r="AC45" i="2" s="1"/>
  <c r="AB102" i="2"/>
  <c r="AC102" i="2" s="1"/>
  <c r="AB72" i="2"/>
  <c r="AC72" i="2" s="1"/>
  <c r="AB89" i="2"/>
  <c r="AC89" i="2" s="1"/>
  <c r="AB39" i="2"/>
  <c r="AC39" i="2" s="1"/>
  <c r="AB93" i="2"/>
  <c r="AC93" i="2" s="1"/>
  <c r="AB128" i="2"/>
  <c r="AC128" i="2" s="1"/>
  <c r="AB88" i="2"/>
  <c r="AC88" i="2" s="1"/>
  <c r="AB49" i="2"/>
  <c r="AC49" i="2" s="1"/>
  <c r="AB141" i="2"/>
  <c r="AC141" i="2" s="1"/>
  <c r="AB97" i="2"/>
  <c r="AC97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86" i="2"/>
  <c r="AC86" i="2" s="1"/>
  <c r="AB19" i="2"/>
  <c r="AC19" i="2" s="1"/>
  <c r="AB145" i="2"/>
  <c r="AC145" i="2" s="1"/>
  <c r="AB13" i="2"/>
  <c r="AC13" i="2" s="1"/>
  <c r="AB69" i="2"/>
  <c r="AC69" i="2" s="1"/>
  <c r="AB64" i="2"/>
  <c r="AC64" i="2" s="1"/>
  <c r="AB50" i="2"/>
  <c r="AC50" i="2" s="1"/>
  <c r="AB27" i="2"/>
  <c r="AC27" i="2" s="1"/>
  <c r="AB125" i="2"/>
  <c r="AC125" i="2" s="1"/>
  <c r="AB82" i="2"/>
  <c r="AC82" i="2" s="1"/>
  <c r="AB134" i="2"/>
  <c r="AC134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<sst xmlns="http://schemas.openxmlformats.org/spreadsheetml/2006/main" count="667" uniqueCount="313">
  <si>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</si>
  <si>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</si>
  <si>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</si>
  <si>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</si>
  <si>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</si>
  <si>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</si>
  <si>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</si>
  <si>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</si>
  <si>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</si>
  <si>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</si>
  <si>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</si>
  <si>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</si>
  <si>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</si>
  <si>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</si>
  <si>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</si>
  <si>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</si>
  <si>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</si>
  <si>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</si>
  <si>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</si>
  <si>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</si>
  <si>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</si>
  <si>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</si>
  <si>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</si>
  <si>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</si>
  <si>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</si>
  <si>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</si>
  <si>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</si>
  <si>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</si>
  <si>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</si>
  <si>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</si>
  <si>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</si>
  <si>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</si>
  <si>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</si>
  <si>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</si>
  <si>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</si>
  <si>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</si>
  <si>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</si>
  <si>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</si>
  <si>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</si>
  <si>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</si>
  <si>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</si>
  <si>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</si>
  <si>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</si>
  <si>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</si>
  <si>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</si>
  <si>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</si>
  <si>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</si>
  <si>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</si>
  <si>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</si>
  <si>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</si>
  <si>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</si>
  <si>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</si>
  <si>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</si>
  <si>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</si>
  <si>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</si>
  <si>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</si>
  <si>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</si>
  <si>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</si>
  <si>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</si>
  <si>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</si>
  <si>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</si>
  <si>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</si>
  <si>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</si>
  <si>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</si>
  <si>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</si>
  <si>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</si>
  <si>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</si>
  <si>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</si>
  <si>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</si>
  <si>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</si>
  <si>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</si>
  <si>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</si>
  <si>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</si>
  <si>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</si>
  <si>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</si>
  <si>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</si>
  <si>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</si>
  <si>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</si>
  <si>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</si>
  <si>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</si>
  <si>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</si>
  <si>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</si>
  <si>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</si>
  <si>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</si>
  <si>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</si>
  <si>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</si>
  <si>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</si>
  <si>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</si>
  <si>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</si>
  <si>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</si>
  <si>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</si>
  <si>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</si>
  <si>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</si>
  <si>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</si>
  <si>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</si>
  <si>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</si>
  <si>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</si>
  <si>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</si>
  <si>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</si>
  <si>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</si>
  <si>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</si>
  <si>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</si>
  <si>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</si>
  <si>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</si>
  <si>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</si>
  <si>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</si>
  <si>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</si>
  <si>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</si>
  <si>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</si>
  <si>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</si>
  <si>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</si>
  <si>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</si>
  <si>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</si>
  <si>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</si>
  <si>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</si>
  <si>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</si>
  <si>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</si>
  <si>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</si>
  <si>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</si>
  <si>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</si>
  <si>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</si>
  <si>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</si>
  <si>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</si>
  <si>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</si>
  <si>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</si>
  <si>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</si>
  <si>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</si>
  <si>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</si>
  <si>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</si>
  <si>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</si>
  <si>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</si>
  <si>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</si>
  <si>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</si>
  <si>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</si>
  <si>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</si>
  <si>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</si>
  <si>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</si>
  <si>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</si>
  <si>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</si>
  <si>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</si>
  <si>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</si>
  <si>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</si>
  <si>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</si>
  <si>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</si>
  <si>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</si>
  <si>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</si>
  <si>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</si>
  <si>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Move y from R3 to X2 (passes through address 29)</t>
  </si>
  <si>
    <t>Set X3 to z=108 to aid with jumping to later addresses</t>
  </si>
  <si>
    <t>Move z from R3 to X3 (passes through address 29)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</si>
  <si>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</si>
  <si>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</si>
  <si>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</si>
  <si>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Result should be 1111111111 (10 ones) at this point</t>
  </si>
  <si>
    <t>Result should be 15 ones at this point</t>
  </si>
  <si>
    <t>SRC 3,1,1,1</t>
  </si>
  <si>
    <t>R3 now has 16 ones</t>
  </si>
  <si>
    <t>STR 3,1,0,24(e)</t>
  </si>
  <si>
    <t>Store the 16 ones in the Enter address e</t>
  </si>
  <si>
    <t>Memory address n=185 stores the bit string that represents a newline character, 1010101010101010? (don't use ASCII code since that could be mistaken for a number)</t>
  </si>
  <si>
    <t>Get newline bit string by logically shifting left 5 bits and adding the ones and zeros</t>
  </si>
  <si>
    <t>Result should be 1010101010101010</t>
  </si>
  <si>
    <t>STR 3,1,0,25(n)</t>
  </si>
  <si>
    <t>Store bit string in Newline address n</t>
  </si>
  <si>
    <t>LDA 3,1,0,30(a)</t>
  </si>
  <si>
    <t>Array starts at address a=190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</si>
  <si>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</si>
  <si>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</si>
  <si>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</si>
  <si>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</si>
  <si>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</si>
  <si>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</si>
  <si>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</si>
  <si>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</si>
  <si>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</si>
  <si>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</si>
  <si>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</si>
  <si>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Memory address d=189 (decimal) stores the minimum difference between the number to try to match and the closest array value AKA Min Diff Address (defaults to 0)</t>
  </si>
  <si>
    <t>LDR 3,1,1,26(i)</t>
  </si>
  <si>
    <t>Add 1 to Array Element Address by loading the Array Element Address contents into R3; ARRAY INPUT FOR LOOP START</t>
  </si>
  <si>
    <t>STR 3,1,1,26(i)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</si>
  <si>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</si>
  <si>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</si>
  <si>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</si>
  <si>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</si>
  <si>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</si>
  <si>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JZ 3,2,0,15(adone)</t>
  </si>
  <si>
    <t>If R3 contents = 0 character is Enter, jump to ALL DIGITS OF NUM ENTERED</t>
  </si>
  <si>
    <t>STR 1,1,0,7(b)</t>
  </si>
  <si>
    <t>Backup R1 loop counter to address b since it will be affected by MLT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</si>
  <si>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</si>
  <si>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</si>
  <si>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</si>
  <si>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</si>
  <si>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</si>
  <si>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</si>
  <si>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</si>
  <si>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</si>
  <si>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</si>
  <si>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</si>
  <si>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</si>
  <si>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</si>
  <si>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</si>
  <si>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</si>
  <si>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</si>
  <si>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</si>
  <si>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</si>
  <si>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Output newline (represented by _--don't use ASCII code since that could be mistaken for a number)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</si>
  <si>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</si>
  <si>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</si>
  <si>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</si>
  <si>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</si>
  <si>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</si>
  <si>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JZ 3,2,0,30(mie)</t>
  </si>
  <si>
    <t>If R3 contents = 0 character is Enter, jump to MATCH INPUT END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</si>
  <si>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</si>
  <si>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</si>
  <si>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JMA 2,0,20(mis)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</si>
  <si>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</si>
  <si>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</si>
  <si>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</si>
  <si>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</si>
  <si>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</si>
  <si>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</si>
  <si>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</si>
  <si>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</si>
  <si>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</si>
  <si>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</si>
  <si>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</si>
  <si>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</si>
  <si>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</si>
  <si>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</si>
  <si>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</si>
  <si>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</si>
  <si>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>JCC 1,3,0,7(hnd)</t>
  </si>
  <si>
    <t xml:space="preserve">If Condition Code Underflow bit = 1, jump to HANDLE NEG DIFF </t>
  </si>
  <si>
    <t>JMA 3,0,9(cd)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</si>
  <si>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</si>
  <si>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</si>
  <si>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</si>
  <si>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</si>
  <si>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</si>
  <si>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</si>
  <si>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JCC 1,3,0,12(ncmf)</t>
  </si>
  <si>
    <t>If UNDERFLOW is true, found the next closest match (when UNDERFLOW, register contents is left unchanged), so jump to NEW CLOSEST MATCH FOUND</t>
  </si>
  <si>
    <t>JMA 3,0,14(ne)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</si>
  <si>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</si>
  <si>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</si>
  <si>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</si>
  <si>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</si>
  <si>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SOB 1,3,0,0(cmfls)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</si>
  <si>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</si>
  <si>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</si>
  <si>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</si>
  <si>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</si>
  <si>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</si>
  <si>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</si>
  <si>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</si>
  <si>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</si>
  <si>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</si>
  <si>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</si>
  <si>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LDR 1,1,0,26(i)</t>
  </si>
  <si>
    <t>Repurpose address i to store the value 100 to use for later</t>
  </si>
  <si>
    <t>Move R1 contents to R0 (via Transfer Address) to prep for next MLT</t>
  </si>
  <si>
    <t>Result should be 0 in R0, 1000 in R1</t>
  </si>
  <si>
    <t>LDR 1,1,0,29(d)</t>
  </si>
  <si>
    <t>Repurpose address d to store 1000 to use for later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</si>
  <si>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</si>
  <si>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</si>
  <si>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</si>
  <si>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</si>
  <si>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</si>
  <si>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JZ 2,3,0,0(g1kp)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</si>
  <si>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</si>
  <si>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</si>
  <si>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</si>
  <si>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</si>
  <si>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</si>
  <si>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</si>
  <si>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</si>
  <si>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</si>
  <si>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</si>
  <si>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JZ 1,3,0,6(p1kp)</t>
  </si>
  <si>
    <t>If R1 = 0 (no more leading zeros), jump to PRINT THOUSANDS PLACE</t>
  </si>
  <si>
    <t>JZ 2,3,0,8(g100p)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</si>
  <si>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</si>
  <si>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</si>
  <si>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</si>
  <si>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</si>
  <si>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</si>
  <si>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JZ 1,3,0,14(p100p)</t>
  </si>
  <si>
    <t>If R1 = 0 (no more leading zeros), jump to PRINT HUNDREDS PLACE</t>
  </si>
  <si>
    <t>JZ 2,3,0,16(g10p)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</si>
  <si>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</si>
  <si>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</si>
  <si>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</si>
  <si>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</si>
  <si>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JZ 1,3,0,22(p10p)</t>
  </si>
  <si>
    <t>If R1 = 0 (no more leading zeros), jump to PRINT TENS PLACE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</si>
  <si>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</si>
  <si>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</si>
  <si>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</si>
  <si>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</si>
  <si>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</si>
  <si>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AIR 3,30</t>
  </si>
  <si>
    <t>AIR 3,9</t>
  </si>
  <si>
    <t>AIR 3,binary 11111</t>
  </si>
  <si>
    <t xml:space="preserve">AIR 3,1 </t>
  </si>
  <si>
    <t>AIR 3,binary 01010</t>
  </si>
  <si>
    <t>AIR 3,binary 10101</t>
  </si>
  <si>
    <t>SIR 3,1</t>
  </si>
  <si>
    <t>AIR 3,10</t>
  </si>
  <si>
    <t>JZ 2,3,0,23(g1p)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</si>
</sst>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1" borderId="0" xfId="0" applyNumberFormat="1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19" workbookViewId="0">
      <selection activeCell="A141" sqref="A141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304</v>
      </c>
    </row>
    <row r="8" spans="1:6" x14ac:dyDescent="0.3">
      <c r="A8" t="s">
        <v>305</v>
      </c>
    </row>
    <row r="9" spans="1:6" x14ac:dyDescent="0.3">
      <c r="A9" t="s">
        <v>144</v>
      </c>
      <c r="E9" t="s">
        <v>147</v>
      </c>
    </row>
    <row r="10" spans="1:6" x14ac:dyDescent="0.3">
      <c r="A10" t="s">
        <v>2</v>
      </c>
    </row>
    <row r="11" spans="1:6" x14ac:dyDescent="0.3">
      <c r="A11" t="s">
        <v>304</v>
      </c>
      <c r="F11" t="s">
        <v>148</v>
      </c>
    </row>
    <row r="12" spans="1:6" x14ac:dyDescent="0.3">
      <c r="A12" t="s">
        <v>305</v>
      </c>
    </row>
    <row r="13" spans="1:6" x14ac:dyDescent="0.3">
      <c r="A13" t="s">
        <v>144</v>
      </c>
      <c r="E13" t="s">
        <v>149</v>
      </c>
    </row>
    <row r="14" spans="1:6" x14ac:dyDescent="0.3">
      <c r="A14" t="s">
        <v>8</v>
      </c>
    </row>
    <row r="15" spans="1:6" x14ac:dyDescent="0.3">
      <c r="A15" t="s">
        <v>150</v>
      </c>
      <c r="C15" t="s">
        <v>151</v>
      </c>
    </row>
    <row r="16" spans="1:6" x14ac:dyDescent="0.3">
      <c r="A16" t="s">
        <v>140</v>
      </c>
      <c r="F16" t="s">
        <v>152</v>
      </c>
    </row>
    <row r="17" spans="1:6" x14ac:dyDescent="0.3">
      <c r="A17" t="s">
        <v>306</v>
      </c>
      <c r="D17" t="s">
        <v>153</v>
      </c>
    </row>
    <row r="18" spans="1:6" x14ac:dyDescent="0.3">
      <c r="A18" t="s">
        <v>140</v>
      </c>
    </row>
    <row r="19" spans="1:6" x14ac:dyDescent="0.3">
      <c r="A19" t="s">
        <v>306</v>
      </c>
      <c r="D19" t="s">
        <v>154</v>
      </c>
    </row>
    <row r="20" spans="1:6" x14ac:dyDescent="0.3">
      <c r="A20" t="s">
        <v>155</v>
      </c>
    </row>
    <row r="21" spans="1:6" x14ac:dyDescent="0.3">
      <c r="A21" t="s">
        <v>307</v>
      </c>
      <c r="F21" t="s">
        <v>156</v>
      </c>
    </row>
    <row r="22" spans="1:6" x14ac:dyDescent="0.3">
      <c r="A22" t="s">
        <v>157</v>
      </c>
      <c r="E22" t="s">
        <v>158</v>
      </c>
    </row>
    <row r="23" spans="1:6" x14ac:dyDescent="0.3">
      <c r="A23" t="s">
        <v>303</v>
      </c>
      <c r="C23" t="s">
        <v>159</v>
      </c>
    </row>
    <row r="24" spans="1:6" x14ac:dyDescent="0.3">
      <c r="A24" t="s">
        <v>140</v>
      </c>
      <c r="F24" t="s">
        <v>160</v>
      </c>
    </row>
    <row r="25" spans="1:6" x14ac:dyDescent="0.3">
      <c r="A25" t="s">
        <v>308</v>
      </c>
    </row>
    <row r="26" spans="1:6" x14ac:dyDescent="0.3">
      <c r="A26" t="s">
        <v>140</v>
      </c>
    </row>
    <row r="27" spans="1:6" x14ac:dyDescent="0.3">
      <c r="A27" t="s">
        <v>309</v>
      </c>
    </row>
    <row r="28" spans="1:6" x14ac:dyDescent="0.3">
      <c r="A28" t="s">
        <v>155</v>
      </c>
      <c r="F28" t="s">
        <v>161</v>
      </c>
    </row>
    <row r="29" spans="1:6" x14ac:dyDescent="0.3">
      <c r="A29" t="s">
        <v>162</v>
      </c>
      <c r="E29" t="s">
        <v>163</v>
      </c>
    </row>
    <row r="30" spans="1:6" x14ac:dyDescent="0.3">
      <c r="A30" t="s">
        <v>164</v>
      </c>
      <c r="E30" t="s">
        <v>165</v>
      </c>
    </row>
    <row r="31" spans="1:6" x14ac:dyDescent="0.3">
      <c r="A31" t="s">
        <v>310</v>
      </c>
    </row>
    <row r="32" spans="1:6" x14ac:dyDescent="0.3">
      <c r="A32" t="s">
        <v>166</v>
      </c>
      <c r="E32" t="s">
        <v>167</v>
      </c>
    </row>
    <row r="33" spans="1:7" x14ac:dyDescent="0.3">
      <c r="A33" t="s">
        <v>168</v>
      </c>
      <c r="E33" t="s">
        <v>169</v>
      </c>
    </row>
    <row r="34" spans="1:7" x14ac:dyDescent="0.3">
      <c r="A34" t="s">
        <v>170</v>
      </c>
      <c r="E34" t="s">
        <v>171</v>
      </c>
    </row>
    <row r="35" spans="1:7" x14ac:dyDescent="0.3">
      <c r="A35" t="s">
        <v>3</v>
      </c>
      <c r="E35" t="s">
        <v>172</v>
      </c>
    </row>
    <row r="36" spans="1:7" x14ac:dyDescent="0.3">
      <c r="A36" t="s">
        <v>4</v>
      </c>
      <c r="F36" t="s">
        <v>173</v>
      </c>
    </row>
    <row r="37" spans="1:7" x14ac:dyDescent="0.3">
      <c r="A37" t="s">
        <v>5</v>
      </c>
    </row>
    <row r="38" spans="1:7" x14ac:dyDescent="0.3">
      <c r="A38" t="s">
        <v>174</v>
      </c>
      <c r="E38" t="s">
        <v>175</v>
      </c>
    </row>
    <row r="39" spans="1:7" x14ac:dyDescent="0.3">
      <c r="A39" t="s">
        <v>176</v>
      </c>
      <c r="E39" t="s">
        <v>177</v>
      </c>
    </row>
    <row r="40" spans="1:7" x14ac:dyDescent="0.3">
      <c r="A40" t="s">
        <v>178</v>
      </c>
      <c r="E40" t="s">
        <v>179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180</v>
      </c>
      <c r="E42" t="s">
        <v>181</v>
      </c>
    </row>
    <row r="43" spans="1:7" x14ac:dyDescent="0.3">
      <c r="A43" t="s">
        <v>182</v>
      </c>
      <c r="G43" t="s">
        <v>183</v>
      </c>
    </row>
    <row r="44" spans="1:7" x14ac:dyDescent="0.3">
      <c r="A44" t="s">
        <v>184</v>
      </c>
      <c r="E44" t="s">
        <v>185</v>
      </c>
    </row>
    <row r="45" spans="1:7" x14ac:dyDescent="0.3">
      <c r="A45" t="s">
        <v>186</v>
      </c>
      <c r="D45" t="s">
        <v>187</v>
      </c>
    </row>
    <row r="46" spans="1:7" x14ac:dyDescent="0.3">
      <c r="A46" t="s">
        <v>188</v>
      </c>
      <c r="E46" t="s">
        <v>189</v>
      </c>
    </row>
    <row r="47" spans="1:7" x14ac:dyDescent="0.3">
      <c r="A47" t="s">
        <v>190</v>
      </c>
      <c r="G47" t="s">
        <v>191</v>
      </c>
    </row>
    <row r="48" spans="1:7" x14ac:dyDescent="0.3">
      <c r="A48" t="s">
        <v>192</v>
      </c>
      <c r="E48" t="s">
        <v>193</v>
      </c>
    </row>
    <row r="49" spans="1:7" x14ac:dyDescent="0.3">
      <c r="A49" t="s">
        <v>194</v>
      </c>
    </row>
    <row r="50" spans="1:7" x14ac:dyDescent="0.3">
      <c r="A50" t="s">
        <v>195</v>
      </c>
      <c r="E50" t="s">
        <v>196</v>
      </c>
    </row>
    <row r="51" spans="1:7" x14ac:dyDescent="0.3">
      <c r="A51" t="s">
        <v>197</v>
      </c>
      <c r="E51" t="s">
        <v>198</v>
      </c>
    </row>
    <row r="52" spans="1:7" x14ac:dyDescent="0.3">
      <c r="A52" t="s">
        <v>199</v>
      </c>
    </row>
    <row r="53" spans="1:7" x14ac:dyDescent="0.3">
      <c r="A53" t="s">
        <v>200</v>
      </c>
      <c r="G53" t="s">
        <v>201</v>
      </c>
    </row>
    <row r="54" spans="1:7" x14ac:dyDescent="0.3">
      <c r="A54" t="s">
        <v>202</v>
      </c>
      <c r="D54" t="s">
        <v>203</v>
      </c>
    </row>
    <row r="55" spans="1:7" x14ac:dyDescent="0.3">
      <c r="A55" t="s">
        <v>204</v>
      </c>
      <c r="E55" t="s">
        <v>205</v>
      </c>
    </row>
    <row r="56" spans="1:7" x14ac:dyDescent="0.3">
      <c r="A56" t="s">
        <v>206</v>
      </c>
      <c r="E56" t="s">
        <v>207</v>
      </c>
    </row>
    <row r="57" spans="1:7" x14ac:dyDescent="0.3">
      <c r="A57" t="s">
        <v>200</v>
      </c>
    </row>
    <row r="58" spans="1:7" x14ac:dyDescent="0.3">
      <c r="A58" t="s">
        <v>4</v>
      </c>
      <c r="F58" t="s">
        <v>208</v>
      </c>
    </row>
    <row r="59" spans="1:7" x14ac:dyDescent="0.3">
      <c r="A59" t="s">
        <v>209</v>
      </c>
      <c r="D59" t="s">
        <v>210</v>
      </c>
    </row>
    <row r="60" spans="1:7" x14ac:dyDescent="0.3">
      <c r="A60" t="s">
        <v>182</v>
      </c>
      <c r="G60" t="s">
        <v>211</v>
      </c>
    </row>
    <row r="61" spans="1:7" x14ac:dyDescent="0.3">
      <c r="A61" t="s">
        <v>184</v>
      </c>
      <c r="E61" t="s">
        <v>212</v>
      </c>
    </row>
    <row r="62" spans="1:7" x14ac:dyDescent="0.3">
      <c r="A62" t="s">
        <v>213</v>
      </c>
      <c r="D62" t="s">
        <v>214</v>
      </c>
    </row>
    <row r="63" spans="1:7" x14ac:dyDescent="0.3">
      <c r="A63" t="s">
        <v>190</v>
      </c>
      <c r="G63" t="s">
        <v>191</v>
      </c>
    </row>
    <row r="64" spans="1:7" x14ac:dyDescent="0.3">
      <c r="A64" t="s">
        <v>192</v>
      </c>
      <c r="E64" t="s">
        <v>215</v>
      </c>
    </row>
    <row r="65" spans="1:7" x14ac:dyDescent="0.3">
      <c r="A65" t="s">
        <v>194</v>
      </c>
    </row>
    <row r="66" spans="1:7" x14ac:dyDescent="0.3">
      <c r="A66" t="s">
        <v>197</v>
      </c>
      <c r="E66" t="s">
        <v>216</v>
      </c>
    </row>
    <row r="67" spans="1:7" x14ac:dyDescent="0.3">
      <c r="A67" t="s">
        <v>199</v>
      </c>
    </row>
    <row r="68" spans="1:7" x14ac:dyDescent="0.3">
      <c r="A68" t="s">
        <v>200</v>
      </c>
      <c r="G68" t="s">
        <v>201</v>
      </c>
    </row>
    <row r="69" spans="1:7" x14ac:dyDescent="0.3">
      <c r="A69" t="s">
        <v>217</v>
      </c>
      <c r="E69" t="s">
        <v>218</v>
      </c>
    </row>
    <row r="70" spans="1:7" x14ac:dyDescent="0.3">
      <c r="A70" t="s">
        <v>219</v>
      </c>
      <c r="E70" t="s">
        <v>220</v>
      </c>
    </row>
    <row r="71" spans="1:7" x14ac:dyDescent="0.3">
      <c r="A71" t="s">
        <v>206</v>
      </c>
      <c r="E71" t="s">
        <v>221</v>
      </c>
    </row>
    <row r="72" spans="1:7" x14ac:dyDescent="0.3">
      <c r="A72" t="s">
        <v>200</v>
      </c>
    </row>
    <row r="73" spans="1:7" x14ac:dyDescent="0.3">
      <c r="A73" t="s">
        <v>168</v>
      </c>
      <c r="E73" t="s">
        <v>222</v>
      </c>
    </row>
    <row r="74" spans="1:7" x14ac:dyDescent="0.3">
      <c r="A74" t="s">
        <v>164</v>
      </c>
      <c r="E74" t="s">
        <v>223</v>
      </c>
    </row>
    <row r="75" spans="1:7" x14ac:dyDescent="0.3">
      <c r="A75" t="s">
        <v>310</v>
      </c>
    </row>
    <row r="76" spans="1:7" x14ac:dyDescent="0.3">
      <c r="A76" t="s">
        <v>166</v>
      </c>
    </row>
    <row r="77" spans="1:7" x14ac:dyDescent="0.3">
      <c r="A77" t="s">
        <v>224</v>
      </c>
      <c r="E77" t="s">
        <v>225</v>
      </c>
    </row>
    <row r="78" spans="1:7" x14ac:dyDescent="0.3">
      <c r="A78" t="s">
        <v>226</v>
      </c>
      <c r="E78" t="s">
        <v>227</v>
      </c>
    </row>
    <row r="79" spans="1:7" x14ac:dyDescent="0.3">
      <c r="A79" t="s">
        <v>228</v>
      </c>
      <c r="E79" t="s">
        <v>229</v>
      </c>
    </row>
    <row r="80" spans="1:7" x14ac:dyDescent="0.3">
      <c r="A80" t="s">
        <v>6</v>
      </c>
      <c r="G80" t="s">
        <v>7</v>
      </c>
    </row>
    <row r="81" spans="1:6" x14ac:dyDescent="0.3">
      <c r="A81" t="s">
        <v>166</v>
      </c>
      <c r="E81" t="s">
        <v>181</v>
      </c>
    </row>
    <row r="82" spans="1:6" x14ac:dyDescent="0.3">
      <c r="A82" t="s">
        <v>230</v>
      </c>
      <c r="E82" t="s">
        <v>231</v>
      </c>
    </row>
    <row r="83" spans="1:6" x14ac:dyDescent="0.3">
      <c r="A83" t="s">
        <v>232</v>
      </c>
      <c r="E83" t="s">
        <v>233</v>
      </c>
    </row>
    <row r="84" spans="1:6" x14ac:dyDescent="0.3">
      <c r="A84" t="s">
        <v>234</v>
      </c>
      <c r="D84" t="s">
        <v>235</v>
      </c>
    </row>
    <row r="85" spans="1:6" x14ac:dyDescent="0.3">
      <c r="A85" t="s">
        <v>236</v>
      </c>
      <c r="E85" t="s">
        <v>237</v>
      </c>
    </row>
    <row r="86" spans="1:6" x14ac:dyDescent="0.3">
      <c r="A86" t="s">
        <v>178</v>
      </c>
      <c r="E86" t="s">
        <v>238</v>
      </c>
    </row>
    <row r="87" spans="1:6" x14ac:dyDescent="0.3">
      <c r="A87" t="s">
        <v>239</v>
      </c>
      <c r="E87" t="s">
        <v>240</v>
      </c>
    </row>
    <row r="88" spans="1:6" x14ac:dyDescent="0.3">
      <c r="A88" t="s">
        <v>241</v>
      </c>
      <c r="E88" t="s">
        <v>242</v>
      </c>
    </row>
    <row r="89" spans="1:6" x14ac:dyDescent="0.3">
      <c r="A89" t="s">
        <v>243</v>
      </c>
      <c r="D89" t="s">
        <v>244</v>
      </c>
    </row>
    <row r="90" spans="1:6" x14ac:dyDescent="0.3">
      <c r="A90" t="s">
        <v>245</v>
      </c>
      <c r="E90" t="s">
        <v>246</v>
      </c>
    </row>
    <row r="91" spans="1:6" x14ac:dyDescent="0.3">
      <c r="A91" t="s">
        <v>176</v>
      </c>
      <c r="E91" t="s">
        <v>247</v>
      </c>
    </row>
    <row r="92" spans="1:6" x14ac:dyDescent="0.3">
      <c r="A92" t="s">
        <v>248</v>
      </c>
      <c r="E92" t="s">
        <v>249</v>
      </c>
    </row>
    <row r="93" spans="1:6" x14ac:dyDescent="0.3">
      <c r="A93" t="s">
        <v>250</v>
      </c>
      <c r="D93" t="s">
        <v>251</v>
      </c>
    </row>
    <row r="94" spans="1:6" x14ac:dyDescent="0.3">
      <c r="A94" t="s">
        <v>252</v>
      </c>
      <c r="E94" t="s">
        <v>253</v>
      </c>
    </row>
    <row r="95" spans="1:6" x14ac:dyDescent="0.3">
      <c r="A95" t="s">
        <v>304</v>
      </c>
      <c r="F95" t="s">
        <v>254</v>
      </c>
    </row>
    <row r="96" spans="1:6" x14ac:dyDescent="0.3">
      <c r="A96" t="s">
        <v>311</v>
      </c>
    </row>
    <row r="97" spans="1:7" x14ac:dyDescent="0.3">
      <c r="A97" t="s">
        <v>144</v>
      </c>
      <c r="E97" t="s">
        <v>255</v>
      </c>
    </row>
    <row r="98" spans="1:7" x14ac:dyDescent="0.3">
      <c r="A98" t="s">
        <v>8</v>
      </c>
    </row>
    <row r="99" spans="1:7" x14ac:dyDescent="0.3">
      <c r="A99" t="s">
        <v>256</v>
      </c>
      <c r="E99" t="s">
        <v>257</v>
      </c>
    </row>
    <row r="100" spans="1:7" x14ac:dyDescent="0.3">
      <c r="A100" t="s">
        <v>3</v>
      </c>
      <c r="E100" t="s">
        <v>258</v>
      </c>
    </row>
    <row r="101" spans="1:7" x14ac:dyDescent="0.3">
      <c r="A101" t="s">
        <v>9</v>
      </c>
      <c r="E101" t="s">
        <v>259</v>
      </c>
    </row>
    <row r="102" spans="1:7" x14ac:dyDescent="0.3">
      <c r="A102" t="s">
        <v>190</v>
      </c>
      <c r="G102" t="s">
        <v>260</v>
      </c>
    </row>
    <row r="103" spans="1:7" x14ac:dyDescent="0.3">
      <c r="A103" t="s">
        <v>261</v>
      </c>
      <c r="E103" t="s">
        <v>262</v>
      </c>
    </row>
    <row r="104" spans="1:7" x14ac:dyDescent="0.3">
      <c r="A104" t="s">
        <v>192</v>
      </c>
      <c r="E104" t="s">
        <v>263</v>
      </c>
    </row>
    <row r="105" spans="1:7" x14ac:dyDescent="0.3">
      <c r="A105" t="s">
        <v>194</v>
      </c>
    </row>
    <row r="106" spans="1:7" x14ac:dyDescent="0.3">
      <c r="A106" t="s">
        <v>190</v>
      </c>
      <c r="G106" t="s">
        <v>264</v>
      </c>
    </row>
    <row r="107" spans="1:7" x14ac:dyDescent="0.3">
      <c r="A107" t="s">
        <v>265</v>
      </c>
      <c r="E107" t="s">
        <v>266</v>
      </c>
    </row>
    <row r="108" spans="1:7" x14ac:dyDescent="0.3">
      <c r="A108" t="s">
        <v>192</v>
      </c>
      <c r="E108" t="s">
        <v>263</v>
      </c>
    </row>
    <row r="109" spans="1:7" x14ac:dyDescent="0.3">
      <c r="A109" t="s">
        <v>194</v>
      </c>
    </row>
    <row r="110" spans="1:7" x14ac:dyDescent="0.3">
      <c r="A110" t="s">
        <v>190</v>
      </c>
      <c r="G110" t="s">
        <v>267</v>
      </c>
    </row>
    <row r="111" spans="1:7" x14ac:dyDescent="0.3">
      <c r="A111" t="s">
        <v>192</v>
      </c>
      <c r="E111" t="s">
        <v>263</v>
      </c>
    </row>
    <row r="112" spans="1:7" x14ac:dyDescent="0.3">
      <c r="A112" t="s">
        <v>194</v>
      </c>
    </row>
    <row r="113" spans="1:7" x14ac:dyDescent="0.3">
      <c r="A113" t="s">
        <v>10</v>
      </c>
      <c r="F113" t="s">
        <v>268</v>
      </c>
    </row>
    <row r="114" spans="1:7" x14ac:dyDescent="0.3">
      <c r="A114" t="s">
        <v>269</v>
      </c>
      <c r="E114" t="s">
        <v>270</v>
      </c>
    </row>
    <row r="115" spans="1:7" x14ac:dyDescent="0.3">
      <c r="A115" t="s">
        <v>11</v>
      </c>
      <c r="G115" t="s">
        <v>271</v>
      </c>
    </row>
    <row r="116" spans="1:7" x14ac:dyDescent="0.3">
      <c r="A116" t="s">
        <v>272</v>
      </c>
      <c r="D116" t="s">
        <v>273</v>
      </c>
    </row>
    <row r="117" spans="1:7" x14ac:dyDescent="0.3">
      <c r="A117" t="s">
        <v>274</v>
      </c>
      <c r="G117" t="s">
        <v>275</v>
      </c>
    </row>
    <row r="118" spans="1:7" x14ac:dyDescent="0.3">
      <c r="A118" t="s">
        <v>12</v>
      </c>
      <c r="F118" t="s">
        <v>276</v>
      </c>
    </row>
    <row r="119" spans="1:7" x14ac:dyDescent="0.3">
      <c r="A119" t="s">
        <v>277</v>
      </c>
      <c r="E119" t="s">
        <v>278</v>
      </c>
    </row>
    <row r="120" spans="1:7" x14ac:dyDescent="0.3">
      <c r="A120" t="s">
        <v>197</v>
      </c>
      <c r="E120" t="s">
        <v>279</v>
      </c>
    </row>
    <row r="121" spans="1:7" x14ac:dyDescent="0.3">
      <c r="A121" t="s">
        <v>280</v>
      </c>
    </row>
    <row r="122" spans="1:7" x14ac:dyDescent="0.3">
      <c r="A122" t="s">
        <v>11</v>
      </c>
      <c r="G122" t="s">
        <v>281</v>
      </c>
    </row>
    <row r="123" spans="1:7" x14ac:dyDescent="0.3">
      <c r="A123" t="s">
        <v>282</v>
      </c>
      <c r="D123" t="s">
        <v>283</v>
      </c>
    </row>
    <row r="124" spans="1:7" x14ac:dyDescent="0.3">
      <c r="A124" t="s">
        <v>284</v>
      </c>
      <c r="D124" t="s">
        <v>285</v>
      </c>
    </row>
    <row r="125" spans="1:7" x14ac:dyDescent="0.3">
      <c r="A125" t="s">
        <v>274</v>
      </c>
      <c r="G125" t="s">
        <v>286</v>
      </c>
    </row>
    <row r="126" spans="1:7" x14ac:dyDescent="0.3">
      <c r="A126" t="s">
        <v>12</v>
      </c>
      <c r="F126" t="s">
        <v>276</v>
      </c>
    </row>
    <row r="127" spans="1:7" x14ac:dyDescent="0.3">
      <c r="A127" t="s">
        <v>287</v>
      </c>
      <c r="E127" t="s">
        <v>288</v>
      </c>
    </row>
    <row r="128" spans="1:7" x14ac:dyDescent="0.3">
      <c r="A128" t="s">
        <v>197</v>
      </c>
      <c r="E128" t="s">
        <v>279</v>
      </c>
    </row>
    <row r="129" spans="1:7" x14ac:dyDescent="0.3">
      <c r="A129" t="s">
        <v>280</v>
      </c>
    </row>
    <row r="130" spans="1:7" x14ac:dyDescent="0.3">
      <c r="A130" t="s">
        <v>11</v>
      </c>
      <c r="G130" t="s">
        <v>289</v>
      </c>
    </row>
    <row r="131" spans="1:7" x14ac:dyDescent="0.3">
      <c r="A131" t="s">
        <v>290</v>
      </c>
      <c r="D131" t="s">
        <v>291</v>
      </c>
    </row>
    <row r="132" spans="1:7" x14ac:dyDescent="0.3">
      <c r="A132" t="s">
        <v>292</v>
      </c>
      <c r="D132" t="s">
        <v>293</v>
      </c>
    </row>
    <row r="133" spans="1:7" x14ac:dyDescent="0.3">
      <c r="A133" t="s">
        <v>274</v>
      </c>
      <c r="G133" t="s">
        <v>294</v>
      </c>
    </row>
    <row r="134" spans="1:7" x14ac:dyDescent="0.3">
      <c r="A134" t="s">
        <v>12</v>
      </c>
      <c r="F134" t="s">
        <v>276</v>
      </c>
    </row>
    <row r="135" spans="1:7" x14ac:dyDescent="0.3">
      <c r="A135" t="s">
        <v>3</v>
      </c>
      <c r="E135" t="s">
        <v>295</v>
      </c>
    </row>
    <row r="136" spans="1:7" x14ac:dyDescent="0.3">
      <c r="A136" t="s">
        <v>197</v>
      </c>
      <c r="E136" t="s">
        <v>279</v>
      </c>
    </row>
    <row r="137" spans="1:7" x14ac:dyDescent="0.3">
      <c r="A137" t="s">
        <v>280</v>
      </c>
    </row>
    <row r="138" spans="1:7" x14ac:dyDescent="0.3">
      <c r="A138" t="s">
        <v>11</v>
      </c>
      <c r="G138" t="s">
        <v>296</v>
      </c>
    </row>
    <row r="139" spans="1:7" x14ac:dyDescent="0.3">
      <c r="A139" t="s">
        <v>297</v>
      </c>
      <c r="D139" t="s">
        <v>298</v>
      </c>
    </row>
    <row r="140" spans="1:7" x14ac:dyDescent="0.3">
      <c r="A140" t="s">
        <v>312</v>
      </c>
      <c r="E140" t="s">
        <v>299</v>
      </c>
    </row>
    <row r="141" spans="1:7" x14ac:dyDescent="0.3">
      <c r="A141" t="s">
        <v>274</v>
      </c>
      <c r="G141" t="s">
        <v>300</v>
      </c>
    </row>
    <row r="142" spans="1:7" x14ac:dyDescent="0.3">
      <c r="A142" t="s">
        <v>200</v>
      </c>
      <c r="G142" t="s">
        <v>301</v>
      </c>
    </row>
    <row r="143" spans="1:7" x14ac:dyDescent="0.3">
      <c r="A143" t="s">
        <v>206</v>
      </c>
      <c r="E143" t="s">
        <v>221</v>
      </c>
    </row>
    <row r="144" spans="1:7" x14ac:dyDescent="0.3">
      <c r="A144" t="s">
        <v>200</v>
      </c>
    </row>
    <row r="145" spans="1:8" x14ac:dyDescent="0.3">
      <c r="A145" t="s">
        <v>13</v>
      </c>
      <c r="H145" t="s">
        <v>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25" t="str">
        <f>IF(ISNUMBER(SEARCH("binary", I2)),MID(I2, 8, 5),DEC2BIN(I2))</f>
        <v>11</v>
      </c>
      <c r="T2" s="25" t="str">
        <f t="shared" ref="T2:V2" si="3">IF(ISNUMBER(SEARCH("binary", J2)),MID(J2, 8, 5),DEC2BIN(J2))</f>
        <v>0</v>
      </c>
      <c r="U2" s="25" t="str">
        <f t="shared" si="3"/>
        <v>0</v>
      </c>
      <c r="V2" s="25" t="str">
        <f t="shared" si="3"/>
        <v>101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:AC65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25" t="str">
        <f t="shared" ref="S3:S66" si="20">IF(ISNUMBER(SEARCH("binary", I3)),MID(I3, 8, 5),DEC2BIN(I3))</f>
        <v>11</v>
      </c>
      <c r="T3" s="25" t="str">
        <f t="shared" ref="T3:T66" si="21">IF(ISNUMBER(SEARCH("binary", J3)),MID(J3, 8, 5),DEC2BIN(J3))</f>
        <v>1</v>
      </c>
      <c r="U3" s="25" t="str">
        <f t="shared" ref="U3:U66" si="22">IF(ISNUMBER(SEARCH("binary", K3)),MID(K3, 8, 5),DEC2BIN(K3))</f>
        <v>1</v>
      </c>
      <c r="V3" s="25" t="str">
        <f t="shared" ref="V3:V66" si="23">IF(ISNUMBER(SEARCH("binary", L3)),MID(L3, 8, 5),DEC2BIN(L3))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 t="shared" ref="AB3:AB66" si="29">W3&amp;X3&amp;Y3&amp;Z3&amp;AA3</f>
        <v>0110011111000101</v>
      </c>
      <c r="AC3" s="10">
        <f t="shared" si="7"/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25" t="str">
        <f t="shared" si="20"/>
        <v>11</v>
      </c>
      <c r="T4" s="25" t="str">
        <f t="shared" si="21"/>
        <v>0</v>
      </c>
      <c r="U4" s="25" t="str">
        <f t="shared" si="22"/>
        <v>0</v>
      </c>
      <c r="V4" s="25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si="29"/>
        <v>0001101100000000</v>
      </c>
      <c r="AC4" s="10">
        <f t="shared" si="7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25" t="str">
        <f t="shared" si="20"/>
        <v>11</v>
      </c>
      <c r="T5" s="25" t="str">
        <f t="shared" si="21"/>
        <v>0</v>
      </c>
      <c r="U5" s="25" t="str">
        <f t="shared" si="22"/>
        <v>0</v>
      </c>
      <c r="V5" s="25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7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25" t="str">
        <f t="shared" si="20"/>
        <v>1</v>
      </c>
      <c r="T6" s="25" t="str">
        <f t="shared" si="21"/>
        <v>0</v>
      </c>
      <c r="U6" s="25" t="str">
        <f t="shared" si="22"/>
        <v>11101</v>
      </c>
      <c r="V6" s="25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7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25" t="str">
        <f t="shared" si="20"/>
        <v>11</v>
      </c>
      <c r="T7" s="25" t="str">
        <f t="shared" si="21"/>
        <v>0</v>
      </c>
      <c r="U7" s="25" t="str">
        <f t="shared" si="22"/>
        <v>0</v>
      </c>
      <c r="V7" s="25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7"/>
        <v>16</v>
      </c>
    </row>
    <row r="8" spans="1:30" x14ac:dyDescent="0.3">
      <c r="A8" s="12" t="s">
        <v>304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3</v>
      </c>
      <c r="J8" s="9" t="str">
        <f t="shared" si="16"/>
        <v>30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25" t="str">
        <f t="shared" si="20"/>
        <v>11</v>
      </c>
      <c r="T8" s="25" t="str">
        <f t="shared" si="21"/>
        <v>11110</v>
      </c>
      <c r="U8" s="25" t="str">
        <f t="shared" si="22"/>
        <v>0</v>
      </c>
      <c r="V8" s="25" t="str">
        <f t="shared" si="23"/>
        <v>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00011110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0001101100011110</v>
      </c>
      <c r="AC8" s="10">
        <f t="shared" si="7"/>
        <v>16</v>
      </c>
    </row>
    <row r="9" spans="1:30" x14ac:dyDescent="0.3">
      <c r="A9" s="12" t="s">
        <v>305</v>
      </c>
      <c r="B9" s="9" t="str">
        <f t="shared" si="8"/>
        <v>AIR</v>
      </c>
      <c r="C9" s="9">
        <f t="shared" si="9"/>
        <v>1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8</v>
      </c>
      <c r="H9" s="8">
        <f t="shared" si="14"/>
        <v>8</v>
      </c>
      <c r="I9" s="9" t="str">
        <f t="shared" si="15"/>
        <v>3</v>
      </c>
      <c r="J9" s="9" t="str">
        <f t="shared" si="16"/>
        <v>9</v>
      </c>
      <c r="K9" s="9">
        <f t="shared" si="17"/>
        <v>0</v>
      </c>
      <c r="L9" s="9">
        <f t="shared" si="18"/>
        <v>0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25" t="str">
        <f t="shared" si="20"/>
        <v>11</v>
      </c>
      <c r="T9" s="25" t="str">
        <f t="shared" si="21"/>
        <v>1001</v>
      </c>
      <c r="U9" s="25" t="str">
        <f t="shared" si="22"/>
        <v>0</v>
      </c>
      <c r="V9" s="25" t="str">
        <f t="shared" si="23"/>
        <v>0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00001001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0001101100001001</v>
      </c>
      <c r="AC9" s="10">
        <f t="shared" si="7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25" t="str">
        <f t="shared" si="20"/>
        <v>11</v>
      </c>
      <c r="T10" s="25" t="str">
        <f t="shared" si="21"/>
        <v>0</v>
      </c>
      <c r="U10" s="25" t="str">
        <f t="shared" si="22"/>
        <v>0</v>
      </c>
      <c r="V10" s="25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7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25" t="str">
        <f t="shared" si="20"/>
        <v>10</v>
      </c>
      <c r="T11" s="25" t="str">
        <f t="shared" si="21"/>
        <v>0</v>
      </c>
      <c r="U11" s="25" t="str">
        <f t="shared" si="22"/>
        <v>11101</v>
      </c>
      <c r="V11" s="25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7"/>
        <v>16</v>
      </c>
    </row>
    <row r="12" spans="1:30" x14ac:dyDescent="0.3">
      <c r="A12" s="12" t="s">
        <v>304</v>
      </c>
      <c r="B12" s="9" t="str">
        <f t="shared" si="8"/>
        <v>AIR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3</v>
      </c>
      <c r="J12" s="9" t="str">
        <f t="shared" si="16"/>
        <v>30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25" t="str">
        <f t="shared" si="20"/>
        <v>11</v>
      </c>
      <c r="T12" s="25" t="str">
        <f t="shared" si="21"/>
        <v>11110</v>
      </c>
      <c r="U12" s="25" t="str">
        <f t="shared" si="22"/>
        <v>0</v>
      </c>
      <c r="V12" s="25" t="str">
        <f t="shared" si="23"/>
        <v>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00011110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0001101100011110</v>
      </c>
      <c r="AC12" s="10">
        <f t="shared" si="7"/>
        <v>16</v>
      </c>
    </row>
    <row r="13" spans="1:30" x14ac:dyDescent="0.3">
      <c r="A13" s="12" t="s">
        <v>305</v>
      </c>
      <c r="B13" s="9" t="str">
        <f t="shared" si="8"/>
        <v>AIR</v>
      </c>
      <c r="C13" s="9">
        <f t="shared" si="9"/>
        <v>1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8</v>
      </c>
      <c r="H13" s="8">
        <f t="shared" si="14"/>
        <v>8</v>
      </c>
      <c r="I13" s="9" t="str">
        <f t="shared" si="15"/>
        <v>3</v>
      </c>
      <c r="J13" s="9" t="str">
        <f t="shared" si="16"/>
        <v>9</v>
      </c>
      <c r="K13" s="9">
        <f t="shared" si="17"/>
        <v>0</v>
      </c>
      <c r="L13" s="9">
        <f t="shared" si="18"/>
        <v>0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25" t="str">
        <f t="shared" si="20"/>
        <v>11</v>
      </c>
      <c r="T13" s="25" t="str">
        <f t="shared" si="21"/>
        <v>1001</v>
      </c>
      <c r="U13" s="25" t="str">
        <f t="shared" si="22"/>
        <v>0</v>
      </c>
      <c r="V13" s="25" t="str">
        <f t="shared" si="23"/>
        <v>0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00001001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0001101100001001</v>
      </c>
      <c r="AC13" s="10">
        <f t="shared" si="7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25" t="str">
        <f t="shared" si="20"/>
        <v>11</v>
      </c>
      <c r="T14" s="25" t="str">
        <f t="shared" si="21"/>
        <v>0</v>
      </c>
      <c r="U14" s="25" t="str">
        <f t="shared" si="22"/>
        <v>0</v>
      </c>
      <c r="V14" s="25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7"/>
        <v>16</v>
      </c>
    </row>
    <row r="15" spans="1:30" x14ac:dyDescent="0.3">
      <c r="A15" s="12" t="s">
        <v>8</v>
      </c>
      <c r="B15" s="9" t="str">
        <f t="shared" si="8"/>
        <v>LDX</v>
      </c>
      <c r="C15" s="9">
        <f t="shared" si="9"/>
        <v>2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11</v>
      </c>
      <c r="H15" s="8">
        <f t="shared" si="14"/>
        <v>11</v>
      </c>
      <c r="I15" s="9" t="str">
        <f t="shared" si="15"/>
        <v>3</v>
      </c>
      <c r="J15" s="9" t="str">
        <f t="shared" si="16"/>
        <v>0</v>
      </c>
      <c r="K15" s="9" t="str">
        <f t="shared" si="17"/>
        <v>29</v>
      </c>
      <c r="L15" s="9">
        <f t="shared" si="18"/>
        <v>0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25" t="str">
        <f t="shared" si="20"/>
        <v>11</v>
      </c>
      <c r="T15" s="25" t="str">
        <f t="shared" si="21"/>
        <v>0</v>
      </c>
      <c r="U15" s="25" t="str">
        <f t="shared" si="22"/>
        <v>11101</v>
      </c>
      <c r="V15" s="25" t="str">
        <f t="shared" si="23"/>
        <v>0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11101</v>
      </c>
      <c r="AA15" s="10" t="str">
        <f t="shared" si="28"/>
        <v/>
      </c>
      <c r="AB15" s="11" t="str">
        <f t="shared" si="29"/>
        <v>1000010011011101</v>
      </c>
      <c r="AC15" s="10">
        <f t="shared" si="7"/>
        <v>16</v>
      </c>
    </row>
    <row r="16" spans="1:30" x14ac:dyDescent="0.3">
      <c r="A16" s="12" t="s">
        <v>150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25" t="str">
        <f t="shared" si="20"/>
        <v>11</v>
      </c>
      <c r="T16" s="25" t="str">
        <f t="shared" si="21"/>
        <v>0</v>
      </c>
      <c r="U16" s="25" t="str">
        <f t="shared" si="22"/>
        <v>0</v>
      </c>
      <c r="V16" s="25" t="str">
        <f t="shared" si="23"/>
        <v>11111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7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25" t="str">
        <f t="shared" si="20"/>
        <v>11</v>
      </c>
      <c r="T17" s="25" t="str">
        <f t="shared" si="21"/>
        <v>1</v>
      </c>
      <c r="U17" s="25" t="str">
        <f t="shared" si="22"/>
        <v>1</v>
      </c>
      <c r="V17" s="25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7"/>
        <v>16</v>
      </c>
    </row>
    <row r="18" spans="1:29" x14ac:dyDescent="0.3">
      <c r="A18" s="12" t="s">
        <v>306</v>
      </c>
      <c r="B18" s="9" t="str">
        <f t="shared" si="8"/>
        <v>AIR</v>
      </c>
      <c r="C18" s="9">
        <f t="shared" si="9"/>
        <v>1</v>
      </c>
      <c r="D18" s="8">
        <f t="shared" si="10"/>
        <v>4</v>
      </c>
      <c r="E18" s="8">
        <f t="shared" si="11"/>
        <v>6</v>
      </c>
      <c r="F18" s="8">
        <f t="shared" si="12"/>
        <v>19</v>
      </c>
      <c r="G18" s="8">
        <f t="shared" si="13"/>
        <v>19</v>
      </c>
      <c r="H18" s="8">
        <f t="shared" si="14"/>
        <v>19</v>
      </c>
      <c r="I18" s="9" t="str">
        <f t="shared" si="15"/>
        <v>3</v>
      </c>
      <c r="J18" s="9" t="str">
        <f t="shared" si="16"/>
        <v>binary 11111</v>
      </c>
      <c r="K18" s="9">
        <f t="shared" si="17"/>
        <v>0</v>
      </c>
      <c r="L18" s="9">
        <f t="shared" si="18"/>
        <v>0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25" t="str">
        <f t="shared" si="20"/>
        <v>11</v>
      </c>
      <c r="T18" s="25" t="str">
        <f t="shared" si="21"/>
        <v>11111</v>
      </c>
      <c r="U18" s="25" t="str">
        <f t="shared" si="22"/>
        <v>0</v>
      </c>
      <c r="V18" s="25" t="str">
        <f t="shared" si="23"/>
        <v>0</v>
      </c>
      <c r="W18" s="15" t="str">
        <f t="shared" si="24"/>
        <v>000110</v>
      </c>
      <c r="X18" s="10" t="str">
        <f t="shared" si="25"/>
        <v>11</v>
      </c>
      <c r="Y18" s="10" t="str">
        <f t="shared" si="26"/>
        <v>00011111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0001101100011111</v>
      </c>
      <c r="AC18" s="10">
        <f t="shared" si="7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25" t="str">
        <f t="shared" si="20"/>
        <v>11</v>
      </c>
      <c r="T19" s="25" t="str">
        <f t="shared" si="21"/>
        <v>1</v>
      </c>
      <c r="U19" s="25" t="str">
        <f t="shared" si="22"/>
        <v>1</v>
      </c>
      <c r="V19" s="25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7"/>
        <v>16</v>
      </c>
    </row>
    <row r="20" spans="1:29" x14ac:dyDescent="0.3">
      <c r="A20" s="12" t="s">
        <v>306</v>
      </c>
      <c r="B20" s="9" t="str">
        <f t="shared" si="8"/>
        <v>AIR</v>
      </c>
      <c r="C20" s="9">
        <f t="shared" si="9"/>
        <v>1</v>
      </c>
      <c r="D20" s="8">
        <f t="shared" si="10"/>
        <v>4</v>
      </c>
      <c r="E20" s="8">
        <f t="shared" si="11"/>
        <v>6</v>
      </c>
      <c r="F20" s="8">
        <f t="shared" si="12"/>
        <v>19</v>
      </c>
      <c r="G20" s="8">
        <f t="shared" si="13"/>
        <v>19</v>
      </c>
      <c r="H20" s="8">
        <f t="shared" si="14"/>
        <v>19</v>
      </c>
      <c r="I20" s="9" t="str">
        <f t="shared" si="15"/>
        <v>3</v>
      </c>
      <c r="J20" s="9" t="str">
        <f t="shared" si="16"/>
        <v>binary 11111</v>
      </c>
      <c r="K20" s="9">
        <f t="shared" si="17"/>
        <v>0</v>
      </c>
      <c r="L20" s="9">
        <f>IFERROR(MID($A20,G20+1,IFERROR(H20-G20-1, 20)),0)</f>
        <v>0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25" t="str">
        <f t="shared" si="20"/>
        <v>11</v>
      </c>
      <c r="T20" s="25" t="str">
        <f t="shared" si="21"/>
        <v>11111</v>
      </c>
      <c r="U20" s="25" t="str">
        <f t="shared" si="22"/>
        <v>0</v>
      </c>
      <c r="V20" s="25" t="str">
        <f t="shared" si="23"/>
        <v>0</v>
      </c>
      <c r="W20" s="15" t="str">
        <f t="shared" si="24"/>
        <v>000110</v>
      </c>
      <c r="X20" s="10" t="str">
        <f t="shared" si="25"/>
        <v>11</v>
      </c>
      <c r="Y20" s="10" t="str">
        <f t="shared" si="26"/>
        <v>00011111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0001101100011111</v>
      </c>
      <c r="AC20" s="10">
        <f t="shared" si="7"/>
        <v>16</v>
      </c>
    </row>
    <row r="21" spans="1:29" x14ac:dyDescent="0.3">
      <c r="A21" s="12" t="s">
        <v>155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25" t="str">
        <f t="shared" si="20"/>
        <v>11</v>
      </c>
      <c r="T21" s="25" t="str">
        <f t="shared" si="21"/>
        <v>1</v>
      </c>
      <c r="U21" s="25" t="str">
        <f t="shared" si="22"/>
        <v>1</v>
      </c>
      <c r="V21" s="25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7"/>
        <v>16</v>
      </c>
    </row>
    <row r="22" spans="1:29" x14ac:dyDescent="0.3">
      <c r="A22" s="12" t="s">
        <v>307</v>
      </c>
      <c r="B22" s="9" t="str">
        <f t="shared" si="8"/>
        <v>AIR</v>
      </c>
      <c r="C22" s="9">
        <f t="shared" si="9"/>
        <v>1</v>
      </c>
      <c r="D22" s="8">
        <f t="shared" si="10"/>
        <v>4</v>
      </c>
      <c r="E22" s="8">
        <f t="shared" si="11"/>
        <v>6</v>
      </c>
      <c r="F22" s="8">
        <f t="shared" si="12"/>
        <v>9</v>
      </c>
      <c r="G22" s="8">
        <f t="shared" si="13"/>
        <v>9</v>
      </c>
      <c r="H22" s="8">
        <f t="shared" si="14"/>
        <v>9</v>
      </c>
      <c r="I22" s="9" t="str">
        <f t="shared" si="15"/>
        <v>3</v>
      </c>
      <c r="J22" s="9" t="str">
        <f t="shared" si="16"/>
        <v xml:space="preserve">1 </v>
      </c>
      <c r="K22" s="9">
        <f t="shared" si="17"/>
        <v>0</v>
      </c>
      <c r="L22" s="9">
        <f t="shared" si="18"/>
        <v>0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25" t="str">
        <f t="shared" si="20"/>
        <v>11</v>
      </c>
      <c r="T22" s="25" t="str">
        <f t="shared" si="21"/>
        <v>1</v>
      </c>
      <c r="U22" s="25" t="str">
        <f t="shared" si="22"/>
        <v>0</v>
      </c>
      <c r="V22" s="25" t="str">
        <f t="shared" si="23"/>
        <v>0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00000001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0001101100000001</v>
      </c>
      <c r="AC22" s="10">
        <f t="shared" si="7"/>
        <v>16</v>
      </c>
    </row>
    <row r="23" spans="1:29" x14ac:dyDescent="0.3">
      <c r="A23" s="12" t="s">
        <v>157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25" t="str">
        <f t="shared" si="20"/>
        <v>11</v>
      </c>
      <c r="T23" s="25" t="str">
        <f t="shared" si="21"/>
        <v>1</v>
      </c>
      <c r="U23" s="25" t="str">
        <f t="shared" si="22"/>
        <v>0</v>
      </c>
      <c r="V23" s="25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7"/>
        <v>16</v>
      </c>
    </row>
    <row r="24" spans="1:29" x14ac:dyDescent="0.3">
      <c r="A24" s="12" t="s">
        <v>303</v>
      </c>
      <c r="B24" s="9" t="str">
        <f t="shared" si="8"/>
        <v>LDA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23</v>
      </c>
      <c r="I24" s="9" t="str">
        <f t="shared" si="15"/>
        <v>3</v>
      </c>
      <c r="J24" s="9" t="str">
        <f t="shared" si="16"/>
        <v>0</v>
      </c>
      <c r="K24" s="9" t="str">
        <f t="shared" si="17"/>
        <v>0</v>
      </c>
      <c r="L24" s="9" t="str">
        <f t="shared" si="18"/>
        <v>binary 10101</v>
      </c>
      <c r="M24" s="22" t="str">
        <f>VLOOKUP($B24,'Conversion to binary Key'!$D:$I,2,0)</f>
        <v>000011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000011</v>
      </c>
      <c r="S24" s="25" t="str">
        <f t="shared" si="20"/>
        <v>11</v>
      </c>
      <c r="T24" s="25" t="str">
        <f t="shared" si="21"/>
        <v>0</v>
      </c>
      <c r="U24" s="25" t="str">
        <f t="shared" si="22"/>
        <v>0</v>
      </c>
      <c r="V24" s="25" t="str">
        <f t="shared" si="23"/>
        <v>10101</v>
      </c>
      <c r="W24" s="15" t="str">
        <f t="shared" si="24"/>
        <v>000011</v>
      </c>
      <c r="X24" s="10" t="str">
        <f t="shared" si="25"/>
        <v>11</v>
      </c>
      <c r="Y24" s="10" t="str">
        <f t="shared" si="26"/>
        <v>00</v>
      </c>
      <c r="Z24" s="10" t="str">
        <f t="shared" si="27"/>
        <v>0</v>
      </c>
      <c r="AA24" s="10" t="str">
        <f t="shared" si="28"/>
        <v>10101</v>
      </c>
      <c r="AB24" s="11" t="str">
        <f t="shared" si="29"/>
        <v>0000111100010101</v>
      </c>
      <c r="AC24" s="10">
        <f t="shared" si="7"/>
        <v>16</v>
      </c>
    </row>
    <row r="25" spans="1:29" x14ac:dyDescent="0.3">
      <c r="A25" s="12" t="s">
        <v>140</v>
      </c>
      <c r="B25" s="9" t="str">
        <f t="shared" si="8"/>
        <v>SRC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3</v>
      </c>
      <c r="J25" s="9" t="str">
        <f t="shared" si="16"/>
        <v>1</v>
      </c>
      <c r="K25" s="9" t="str">
        <f t="shared" si="17"/>
        <v>1</v>
      </c>
      <c r="L25" s="9" t="str">
        <f t="shared" si="18"/>
        <v>5</v>
      </c>
      <c r="M25" s="22" t="str">
        <f>VLOOKUP($B25,'Conversion to binary Key'!$D:$I,2,0)</f>
        <v>011001</v>
      </c>
      <c r="N25" s="22" t="str">
        <f>VLOOKUP($B25,'Conversion to binary Key'!$D:$I,3,0)</f>
        <v>00</v>
      </c>
      <c r="O25" s="22" t="str">
        <f>VLOOKUP($B25,'Conversion to binary Key'!$D:$I,4,0)</f>
        <v>0</v>
      </c>
      <c r="P25" s="22" t="str">
        <f>VLOOKUP($B25,'Conversion to binary Key'!$D:$I,5,0)</f>
        <v>0</v>
      </c>
      <c r="Q25" s="22" t="str">
        <f>VLOOKUP($B25,'Conversion to binary Key'!$D:$I,6,0)</f>
        <v>000000</v>
      </c>
      <c r="R25" s="17" t="str">
        <f t="shared" si="19"/>
        <v>011001</v>
      </c>
      <c r="S25" s="25" t="str">
        <f t="shared" si="20"/>
        <v>11</v>
      </c>
      <c r="T25" s="25" t="str">
        <f t="shared" si="21"/>
        <v>1</v>
      </c>
      <c r="U25" s="25" t="str">
        <f t="shared" si="22"/>
        <v>1</v>
      </c>
      <c r="V25" s="25" t="str">
        <f t="shared" si="23"/>
        <v>101</v>
      </c>
      <c r="W25" s="15" t="str">
        <f t="shared" si="24"/>
        <v>011001</v>
      </c>
      <c r="X25" s="10" t="str">
        <f t="shared" si="25"/>
        <v>11</v>
      </c>
      <c r="Y25" s="10" t="str">
        <f t="shared" si="26"/>
        <v>1</v>
      </c>
      <c r="Z25" s="10" t="str">
        <f t="shared" si="27"/>
        <v>1</v>
      </c>
      <c r="AA25" s="10" t="str">
        <f t="shared" si="28"/>
        <v>000101</v>
      </c>
      <c r="AB25" s="11" t="str">
        <f t="shared" si="29"/>
        <v>0110011111000101</v>
      </c>
      <c r="AC25" s="10">
        <f t="shared" si="7"/>
        <v>16</v>
      </c>
    </row>
    <row r="26" spans="1:29" x14ac:dyDescent="0.3">
      <c r="A26" s="12" t="s">
        <v>308</v>
      </c>
      <c r="B26" s="9" t="str">
        <f t="shared" si="8"/>
        <v>AIR</v>
      </c>
      <c r="C26" s="9">
        <f t="shared" si="9"/>
        <v>1</v>
      </c>
      <c r="D26" s="8">
        <f t="shared" si="10"/>
        <v>4</v>
      </c>
      <c r="E26" s="8">
        <f t="shared" si="11"/>
        <v>6</v>
      </c>
      <c r="F26" s="8">
        <f t="shared" si="12"/>
        <v>19</v>
      </c>
      <c r="G26" s="8">
        <f t="shared" si="13"/>
        <v>19</v>
      </c>
      <c r="H26" s="8">
        <f t="shared" si="14"/>
        <v>19</v>
      </c>
      <c r="I26" s="9" t="str">
        <f t="shared" si="15"/>
        <v>3</v>
      </c>
      <c r="J26" s="9" t="str">
        <f t="shared" si="16"/>
        <v>binary 01010</v>
      </c>
      <c r="K26" s="9">
        <f t="shared" si="17"/>
        <v>0</v>
      </c>
      <c r="L26" s="9">
        <f t="shared" si="18"/>
        <v>0</v>
      </c>
      <c r="M26" s="22" t="str">
        <f>VLOOKUP($B26,'Conversion to binary Key'!$D:$I,2,0)</f>
        <v>000110</v>
      </c>
      <c r="N26" s="22" t="str">
        <f>VLOOKUP($B26,'Conversion to binary Key'!$D:$I,3,0)</f>
        <v>00</v>
      </c>
      <c r="O26" s="22" t="str">
        <f>VLOOKUP($B26,'Conversion to binary Key'!$D:$I,4,0)</f>
        <v>00000000</v>
      </c>
      <c r="P26" s="22" t="str">
        <f>VLOOKUP($B26,'Conversion to binary Key'!$D:$I,5,0)</f>
        <v/>
      </c>
      <c r="Q26" s="22" t="str">
        <f>VLOOKUP($B26,'Conversion to binary Key'!$D:$I,6,0)</f>
        <v/>
      </c>
      <c r="R26" s="17" t="str">
        <f t="shared" si="19"/>
        <v>000110</v>
      </c>
      <c r="S26" s="25" t="str">
        <f t="shared" si="20"/>
        <v>11</v>
      </c>
      <c r="T26" s="25" t="str">
        <f t="shared" si="21"/>
        <v>01010</v>
      </c>
      <c r="U26" s="25" t="str">
        <f t="shared" si="22"/>
        <v>0</v>
      </c>
      <c r="V26" s="25" t="str">
        <f t="shared" si="23"/>
        <v>0</v>
      </c>
      <c r="W26" s="15" t="str">
        <f t="shared" si="24"/>
        <v>000110</v>
      </c>
      <c r="X26" s="10" t="str">
        <f t="shared" si="25"/>
        <v>11</v>
      </c>
      <c r="Y26" s="10" t="str">
        <f t="shared" si="26"/>
        <v>00001010</v>
      </c>
      <c r="Z26" s="10" t="str">
        <f t="shared" si="27"/>
        <v/>
      </c>
      <c r="AA26" s="10" t="str">
        <f t="shared" si="28"/>
        <v/>
      </c>
      <c r="AB26" s="11" t="str">
        <f t="shared" si="29"/>
        <v>0001101100001010</v>
      </c>
      <c r="AC26" s="10">
        <f t="shared" si="7"/>
        <v>16</v>
      </c>
    </row>
    <row r="27" spans="1:29" x14ac:dyDescent="0.3">
      <c r="A27" s="12" t="s">
        <v>140</v>
      </c>
      <c r="B27" s="9" t="str">
        <f t="shared" si="8"/>
        <v>SRC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3</v>
      </c>
      <c r="J27" s="9" t="str">
        <f t="shared" si="16"/>
        <v>1</v>
      </c>
      <c r="K27" s="9" t="str">
        <f t="shared" si="17"/>
        <v>1</v>
      </c>
      <c r="L27" s="9" t="str">
        <f t="shared" si="18"/>
        <v>5</v>
      </c>
      <c r="M27" s="22" t="str">
        <f>VLOOKUP($B27,'Conversion to binary Key'!$D:$I,2,0)</f>
        <v>011001</v>
      </c>
      <c r="N27" s="22" t="str">
        <f>VLOOKUP($B27,'Conversion to binary Key'!$D:$I,3,0)</f>
        <v>00</v>
      </c>
      <c r="O27" s="22" t="str">
        <f>VLOOKUP($B27,'Conversion to binary Key'!$D:$I,4,0)</f>
        <v>0</v>
      </c>
      <c r="P27" s="22" t="str">
        <f>VLOOKUP($B27,'Conversion to binary Key'!$D:$I,5,0)</f>
        <v>0</v>
      </c>
      <c r="Q27" s="22" t="str">
        <f>VLOOKUP($B27,'Conversion to binary Key'!$D:$I,6,0)</f>
        <v>000000</v>
      </c>
      <c r="R27" s="17" t="str">
        <f t="shared" si="19"/>
        <v>011001</v>
      </c>
      <c r="S27" s="25" t="str">
        <f t="shared" si="20"/>
        <v>11</v>
      </c>
      <c r="T27" s="25" t="str">
        <f t="shared" si="21"/>
        <v>1</v>
      </c>
      <c r="U27" s="25" t="str">
        <f t="shared" si="22"/>
        <v>1</v>
      </c>
      <c r="V27" s="25" t="str">
        <f t="shared" si="23"/>
        <v>101</v>
      </c>
      <c r="W27" s="15" t="str">
        <f t="shared" si="24"/>
        <v>011001</v>
      </c>
      <c r="X27" s="10" t="str">
        <f t="shared" si="25"/>
        <v>11</v>
      </c>
      <c r="Y27" s="10" t="str">
        <f t="shared" si="26"/>
        <v>1</v>
      </c>
      <c r="Z27" s="10" t="str">
        <f t="shared" si="27"/>
        <v>1</v>
      </c>
      <c r="AA27" s="10" t="str">
        <f t="shared" si="28"/>
        <v>000101</v>
      </c>
      <c r="AB27" s="11" t="str">
        <f t="shared" si="29"/>
        <v>0110011111000101</v>
      </c>
      <c r="AC27" s="10">
        <f t="shared" si="7"/>
        <v>16</v>
      </c>
    </row>
    <row r="28" spans="1:29" x14ac:dyDescent="0.3">
      <c r="A28" s="12" t="s">
        <v>309</v>
      </c>
      <c r="B28" s="9" t="str">
        <f t="shared" si="8"/>
        <v>AIR</v>
      </c>
      <c r="C28" s="9">
        <f t="shared" si="9"/>
        <v>1</v>
      </c>
      <c r="D28" s="8">
        <f t="shared" si="10"/>
        <v>4</v>
      </c>
      <c r="E28" s="8">
        <f t="shared" si="11"/>
        <v>6</v>
      </c>
      <c r="F28" s="8">
        <f t="shared" si="12"/>
        <v>19</v>
      </c>
      <c r="G28" s="8">
        <f t="shared" si="13"/>
        <v>19</v>
      </c>
      <c r="H28" s="8">
        <f t="shared" si="14"/>
        <v>19</v>
      </c>
      <c r="I28" s="9" t="str">
        <f t="shared" si="15"/>
        <v>3</v>
      </c>
      <c r="J28" s="9" t="str">
        <f t="shared" si="16"/>
        <v>binary 10101</v>
      </c>
      <c r="K28" s="9">
        <f t="shared" si="17"/>
        <v>0</v>
      </c>
      <c r="L28" s="9">
        <f t="shared" si="18"/>
        <v>0</v>
      </c>
      <c r="M28" s="22" t="str">
        <f>VLOOKUP($B28,'Conversion to binary Key'!$D:$I,2,0)</f>
        <v>000110</v>
      </c>
      <c r="N28" s="22" t="str">
        <f>VLOOKUP($B28,'Conversion to binary Key'!$D:$I,3,0)</f>
        <v>00</v>
      </c>
      <c r="O28" s="22" t="str">
        <f>VLOOKUP($B28,'Conversion to binary Key'!$D:$I,4,0)</f>
        <v>00000000</v>
      </c>
      <c r="P28" s="22" t="str">
        <f>VLOOKUP($B28,'Conversion to binary Key'!$D:$I,5,0)</f>
        <v/>
      </c>
      <c r="Q28" s="22" t="str">
        <f>VLOOKUP($B28,'Conversion to binary Key'!$D:$I,6,0)</f>
        <v/>
      </c>
      <c r="R28" s="17" t="str">
        <f t="shared" si="19"/>
        <v>000110</v>
      </c>
      <c r="S28" s="25" t="str">
        <f t="shared" si="20"/>
        <v>11</v>
      </c>
      <c r="T28" s="25" t="str">
        <f t="shared" si="21"/>
        <v>10101</v>
      </c>
      <c r="U28" s="25" t="str">
        <f t="shared" si="22"/>
        <v>0</v>
      </c>
      <c r="V28" s="25" t="str">
        <f t="shared" si="23"/>
        <v>0</v>
      </c>
      <c r="W28" s="15" t="str">
        <f t="shared" si="24"/>
        <v>000110</v>
      </c>
      <c r="X28" s="10" t="str">
        <f t="shared" si="25"/>
        <v>11</v>
      </c>
      <c r="Y28" s="10" t="str">
        <f t="shared" si="26"/>
        <v>00010101</v>
      </c>
      <c r="Z28" s="10" t="str">
        <f t="shared" si="27"/>
        <v/>
      </c>
      <c r="AA28" s="10" t="str">
        <f t="shared" si="28"/>
        <v/>
      </c>
      <c r="AB28" s="11" t="str">
        <f t="shared" si="29"/>
        <v>0001101100010101</v>
      </c>
      <c r="AC28" s="10">
        <f t="shared" si="7"/>
        <v>16</v>
      </c>
    </row>
    <row r="29" spans="1:29" x14ac:dyDescent="0.3">
      <c r="A29" s="12" t="s">
        <v>155</v>
      </c>
      <c r="B29" s="9" t="str">
        <f t="shared" si="8"/>
        <v>SRC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12</v>
      </c>
      <c r="I29" s="9" t="str">
        <f t="shared" si="15"/>
        <v>3</v>
      </c>
      <c r="J29" s="9" t="str">
        <f t="shared" si="16"/>
        <v>1</v>
      </c>
      <c r="K29" s="9" t="str">
        <f t="shared" si="17"/>
        <v>1</v>
      </c>
      <c r="L29" s="9" t="str">
        <f t="shared" si="18"/>
        <v>1</v>
      </c>
      <c r="M29" s="22" t="str">
        <f>VLOOKUP($B29,'Conversion to binary Key'!$D:$I,2,0)</f>
        <v>011001</v>
      </c>
      <c r="N29" s="22" t="str">
        <f>VLOOKUP($B29,'Conversion to binary Key'!$D:$I,3,0)</f>
        <v>00</v>
      </c>
      <c r="O29" s="22" t="str">
        <f>VLOOKUP($B29,'Conversion to binary Key'!$D:$I,4,0)</f>
        <v>0</v>
      </c>
      <c r="P29" s="22" t="str">
        <f>VLOOKUP($B29,'Conversion to binary Key'!$D:$I,5,0)</f>
        <v>0</v>
      </c>
      <c r="Q29" s="22" t="str">
        <f>VLOOKUP($B29,'Conversion to binary Key'!$D:$I,6,0)</f>
        <v>000000</v>
      </c>
      <c r="R29" s="17" t="str">
        <f t="shared" si="19"/>
        <v>011001</v>
      </c>
      <c r="S29" s="25" t="str">
        <f t="shared" si="20"/>
        <v>11</v>
      </c>
      <c r="T29" s="25" t="str">
        <f t="shared" si="21"/>
        <v>1</v>
      </c>
      <c r="U29" s="25" t="str">
        <f t="shared" si="22"/>
        <v>1</v>
      </c>
      <c r="V29" s="25" t="str">
        <f t="shared" si="23"/>
        <v>1</v>
      </c>
      <c r="W29" s="15" t="str">
        <f t="shared" si="24"/>
        <v>011001</v>
      </c>
      <c r="X29" s="10" t="str">
        <f t="shared" si="25"/>
        <v>11</v>
      </c>
      <c r="Y29" s="10" t="str">
        <f t="shared" si="26"/>
        <v>1</v>
      </c>
      <c r="Z29" s="10" t="str">
        <f t="shared" si="27"/>
        <v>1</v>
      </c>
      <c r="AA29" s="10" t="str">
        <f t="shared" si="28"/>
        <v>000001</v>
      </c>
      <c r="AB29" s="11" t="str">
        <f t="shared" si="29"/>
        <v>0110011111000001</v>
      </c>
      <c r="AC29" s="10">
        <f t="shared" si="7"/>
        <v>16</v>
      </c>
    </row>
    <row r="30" spans="1:29" x14ac:dyDescent="0.3">
      <c r="A30" s="12" t="s">
        <v>162</v>
      </c>
      <c r="B30" s="9" t="str">
        <f t="shared" si="8"/>
        <v>STR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13</v>
      </c>
      <c r="I30" s="9" t="str">
        <f t="shared" si="15"/>
        <v>3</v>
      </c>
      <c r="J30" s="9" t="str">
        <f t="shared" si="16"/>
        <v>1</v>
      </c>
      <c r="K30" s="9" t="str">
        <f t="shared" si="17"/>
        <v>0</v>
      </c>
      <c r="L30" s="9" t="str">
        <f t="shared" si="18"/>
        <v>25</v>
      </c>
      <c r="M30" s="22" t="str">
        <f>VLOOKUP($B30,'Conversion to binary Key'!$D:$I,2,0)</f>
        <v>000010</v>
      </c>
      <c r="N30" s="22" t="str">
        <f>VLOOKUP($B30,'Conversion to binary Key'!$D:$I,3,0)</f>
        <v>00</v>
      </c>
      <c r="O30" s="22" t="str">
        <f>VLOOKUP($B30,'Conversion to binary Key'!$D:$I,4,0)</f>
        <v>00</v>
      </c>
      <c r="P30" s="22" t="str">
        <f>VLOOKUP($B30,'Conversion to binary Key'!$D:$I,5,0)</f>
        <v>0</v>
      </c>
      <c r="Q30" s="22" t="str">
        <f>VLOOKUP($B30,'Conversion to binary Key'!$D:$I,6,0)</f>
        <v>00000</v>
      </c>
      <c r="R30" s="17" t="str">
        <f t="shared" si="19"/>
        <v>000010</v>
      </c>
      <c r="S30" s="25" t="str">
        <f t="shared" si="20"/>
        <v>11</v>
      </c>
      <c r="T30" s="25" t="str">
        <f t="shared" si="21"/>
        <v>1</v>
      </c>
      <c r="U30" s="25" t="str">
        <f t="shared" si="22"/>
        <v>0</v>
      </c>
      <c r="V30" s="25" t="str">
        <f t="shared" si="23"/>
        <v>11001</v>
      </c>
      <c r="W30" s="15" t="str">
        <f t="shared" si="24"/>
        <v>000010</v>
      </c>
      <c r="X30" s="10" t="str">
        <f t="shared" si="25"/>
        <v>11</v>
      </c>
      <c r="Y30" s="10" t="str">
        <f t="shared" si="26"/>
        <v>01</v>
      </c>
      <c r="Z30" s="10" t="str">
        <f t="shared" si="27"/>
        <v>0</v>
      </c>
      <c r="AA30" s="10" t="str">
        <f t="shared" si="28"/>
        <v>11001</v>
      </c>
      <c r="AB30" s="11" t="str">
        <f t="shared" si="29"/>
        <v>0000101101011001</v>
      </c>
      <c r="AC30" s="10">
        <f t="shared" si="7"/>
        <v>16</v>
      </c>
    </row>
    <row r="31" spans="1:29" x14ac:dyDescent="0.3">
      <c r="A31" s="12" t="s">
        <v>164</v>
      </c>
      <c r="B31" s="9" t="str">
        <f t="shared" si="8"/>
        <v>LDA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30</v>
      </c>
      <c r="M31" s="22" t="str">
        <f>VLOOKUP($B31,'Conversion to binary Key'!$D:$I,2,0)</f>
        <v>000011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000011</v>
      </c>
      <c r="S31" s="25" t="str">
        <f t="shared" si="20"/>
        <v>11</v>
      </c>
      <c r="T31" s="25" t="str">
        <f t="shared" si="21"/>
        <v>1</v>
      </c>
      <c r="U31" s="25" t="str">
        <f t="shared" si="22"/>
        <v>0</v>
      </c>
      <c r="V31" s="25" t="str">
        <f t="shared" si="23"/>
        <v>11110</v>
      </c>
      <c r="W31" s="15" t="str">
        <f t="shared" si="24"/>
        <v>000011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11110</v>
      </c>
      <c r="AB31" s="11" t="str">
        <f t="shared" si="29"/>
        <v>0000111101011110</v>
      </c>
      <c r="AC31" s="10">
        <f t="shared" si="7"/>
        <v>16</v>
      </c>
    </row>
    <row r="32" spans="1:29" x14ac:dyDescent="0.3">
      <c r="A32" s="12" t="s">
        <v>310</v>
      </c>
      <c r="B32" s="9" t="str">
        <f t="shared" si="8"/>
        <v>SIR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3</v>
      </c>
      <c r="J32" s="9" t="str">
        <f t="shared" si="16"/>
        <v>1</v>
      </c>
      <c r="K32" s="9">
        <f t="shared" si="17"/>
        <v>0</v>
      </c>
      <c r="L32" s="9">
        <f t="shared" si="18"/>
        <v>0</v>
      </c>
      <c r="M32" s="22" t="str">
        <f>VLOOKUP($B32,'Conversion to binary Key'!$D:$I,2,0)</f>
        <v>000111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 t="str">
        <f t="shared" si="19"/>
        <v>000111</v>
      </c>
      <c r="S32" s="25" t="str">
        <f t="shared" si="20"/>
        <v>11</v>
      </c>
      <c r="T32" s="25" t="str">
        <f t="shared" si="21"/>
        <v>1</v>
      </c>
      <c r="U32" s="25" t="str">
        <f t="shared" si="22"/>
        <v>0</v>
      </c>
      <c r="V32" s="25" t="str">
        <f t="shared" si="23"/>
        <v>0</v>
      </c>
      <c r="W32" s="15" t="str">
        <f t="shared" si="24"/>
        <v>000111</v>
      </c>
      <c r="X32" s="10" t="str">
        <f t="shared" si="25"/>
        <v>11</v>
      </c>
      <c r="Y32" s="10" t="str">
        <f t="shared" si="26"/>
        <v>00000001</v>
      </c>
      <c r="Z32" s="10" t="str">
        <f t="shared" si="27"/>
        <v/>
      </c>
      <c r="AA32" s="10" t="str">
        <f t="shared" si="28"/>
        <v/>
      </c>
      <c r="AB32" s="11" t="str">
        <f t="shared" si="29"/>
        <v>0001111100000001</v>
      </c>
      <c r="AC32" s="10">
        <f t="shared" si="7"/>
        <v>16</v>
      </c>
    </row>
    <row r="33" spans="1:29" x14ac:dyDescent="0.3">
      <c r="A33" s="12" t="s">
        <v>166</v>
      </c>
      <c r="B33" s="9" t="str">
        <f t="shared" si="8"/>
        <v>STR</v>
      </c>
      <c r="C33" s="9">
        <f t="shared" si="9"/>
        <v>3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10</v>
      </c>
      <c r="H33" s="8">
        <f t="shared" si="14"/>
        <v>13</v>
      </c>
      <c r="I33" s="9" t="str">
        <f t="shared" si="15"/>
        <v>3</v>
      </c>
      <c r="J33" s="9" t="str">
        <f t="shared" si="16"/>
        <v>1</v>
      </c>
      <c r="K33" s="9" t="str">
        <f t="shared" si="17"/>
        <v>0</v>
      </c>
      <c r="L33" s="9" t="str">
        <f t="shared" si="18"/>
        <v>26</v>
      </c>
      <c r="M33" s="22" t="str">
        <f>VLOOKUP($B33,'Conversion to binary Key'!$D:$I,2,0)</f>
        <v>000010</v>
      </c>
      <c r="N33" s="22" t="str">
        <f>VLOOKUP($B33,'Conversion to binary Key'!$D:$I,3,0)</f>
        <v>00</v>
      </c>
      <c r="O33" s="22" t="str">
        <f>VLOOKUP($B33,'Conversion to binary Key'!$D:$I,4,0)</f>
        <v>00</v>
      </c>
      <c r="P33" s="22" t="str">
        <f>VLOOKUP($B33,'Conversion to binary Key'!$D:$I,5,0)</f>
        <v>0</v>
      </c>
      <c r="Q33" s="22" t="str">
        <f>VLOOKUP($B33,'Conversion to binary Key'!$D:$I,6,0)</f>
        <v>00000</v>
      </c>
      <c r="R33" s="17" t="str">
        <f t="shared" si="19"/>
        <v>000010</v>
      </c>
      <c r="S33" s="25" t="str">
        <f t="shared" si="20"/>
        <v>11</v>
      </c>
      <c r="T33" s="25" t="str">
        <f t="shared" si="21"/>
        <v>1</v>
      </c>
      <c r="U33" s="25" t="str">
        <f t="shared" si="22"/>
        <v>0</v>
      </c>
      <c r="V33" s="25" t="str">
        <f t="shared" si="23"/>
        <v>11010</v>
      </c>
      <c r="W33" s="15" t="str">
        <f t="shared" si="24"/>
        <v>000010</v>
      </c>
      <c r="X33" s="10" t="str">
        <f t="shared" si="25"/>
        <v>11</v>
      </c>
      <c r="Y33" s="10" t="str">
        <f t="shared" si="26"/>
        <v>01</v>
      </c>
      <c r="Z33" s="10" t="str">
        <f t="shared" si="27"/>
        <v>0</v>
      </c>
      <c r="AA33" s="10" t="str">
        <f t="shared" si="28"/>
        <v>11010</v>
      </c>
      <c r="AB33" s="11" t="str">
        <f t="shared" si="29"/>
        <v>0000101101011010</v>
      </c>
      <c r="AC33" s="10">
        <f t="shared" si="7"/>
        <v>16</v>
      </c>
    </row>
    <row r="34" spans="1:29" x14ac:dyDescent="0.3">
      <c r="A34" s="12" t="s">
        <v>168</v>
      </c>
      <c r="B34" s="9" t="str">
        <f t="shared" si="8"/>
        <v>LDA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1</v>
      </c>
      <c r="J34" s="9" t="str">
        <f t="shared" si="16"/>
        <v>0</v>
      </c>
      <c r="K34" s="9" t="str">
        <f t="shared" si="17"/>
        <v>0</v>
      </c>
      <c r="L34" s="9" t="str">
        <f t="shared" si="18"/>
        <v>20</v>
      </c>
      <c r="M34" s="22" t="str">
        <f>VLOOKUP($B34,'Conversion to binary Key'!$D:$I,2,0)</f>
        <v>000011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000011</v>
      </c>
      <c r="S34" s="25" t="str">
        <f t="shared" si="20"/>
        <v>1</v>
      </c>
      <c r="T34" s="25" t="str">
        <f t="shared" si="21"/>
        <v>0</v>
      </c>
      <c r="U34" s="25" t="str">
        <f t="shared" si="22"/>
        <v>0</v>
      </c>
      <c r="V34" s="25" t="str">
        <f t="shared" si="23"/>
        <v>10100</v>
      </c>
      <c r="W34" s="15" t="str">
        <f t="shared" si="24"/>
        <v>000011</v>
      </c>
      <c r="X34" s="10" t="str">
        <f t="shared" si="25"/>
        <v>01</v>
      </c>
      <c r="Y34" s="10" t="str">
        <f t="shared" si="26"/>
        <v>00</v>
      </c>
      <c r="Z34" s="10" t="str">
        <f t="shared" si="27"/>
        <v>0</v>
      </c>
      <c r="AA34" s="10" t="str">
        <f t="shared" si="28"/>
        <v>10100</v>
      </c>
      <c r="AB34" s="11" t="str">
        <f t="shared" si="29"/>
        <v>0000110100010100</v>
      </c>
      <c r="AC34" s="10">
        <f t="shared" si="7"/>
        <v>16</v>
      </c>
    </row>
    <row r="35" spans="1:29" x14ac:dyDescent="0.3">
      <c r="A35" s="12" t="s">
        <v>170</v>
      </c>
      <c r="B35" s="9" t="str">
        <f t="shared" si="8"/>
        <v>STR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1</v>
      </c>
      <c r="K35" s="9" t="str">
        <f t="shared" si="17"/>
        <v>0</v>
      </c>
      <c r="L35" s="9" t="str">
        <f t="shared" si="18"/>
        <v>27</v>
      </c>
      <c r="M35" s="22" t="str">
        <f>VLOOKUP($B35,'Conversion to binary Key'!$D:$I,2,0)</f>
        <v>000010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000010</v>
      </c>
      <c r="S35" s="25" t="str">
        <f t="shared" si="20"/>
        <v>1</v>
      </c>
      <c r="T35" s="25" t="str">
        <f t="shared" si="21"/>
        <v>1</v>
      </c>
      <c r="U35" s="25" t="str">
        <f t="shared" si="22"/>
        <v>0</v>
      </c>
      <c r="V35" s="25" t="str">
        <f t="shared" si="23"/>
        <v>11011</v>
      </c>
      <c r="W35" s="15" t="str">
        <f t="shared" si="24"/>
        <v>000010</v>
      </c>
      <c r="X35" s="10" t="str">
        <f t="shared" si="25"/>
        <v>01</v>
      </c>
      <c r="Y35" s="10" t="str">
        <f t="shared" si="26"/>
        <v>01</v>
      </c>
      <c r="Z35" s="10" t="str">
        <f t="shared" si="27"/>
        <v>0</v>
      </c>
      <c r="AA35" s="10" t="str">
        <f t="shared" si="28"/>
        <v>11011</v>
      </c>
      <c r="AB35" s="11" t="str">
        <f t="shared" si="29"/>
        <v>0000100101011011</v>
      </c>
      <c r="AC35" s="10">
        <f t="shared" si="7"/>
        <v>16</v>
      </c>
    </row>
    <row r="36" spans="1:29" x14ac:dyDescent="0.3">
      <c r="A36" s="12" t="s">
        <v>3</v>
      </c>
      <c r="B36" s="9" t="str">
        <f t="shared" si="8"/>
        <v>LDA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2</v>
      </c>
      <c r="J36" s="9" t="str">
        <f t="shared" si="16"/>
        <v>0</v>
      </c>
      <c r="K36" s="9" t="str">
        <f t="shared" si="17"/>
        <v>0</v>
      </c>
      <c r="L36" s="9" t="str">
        <f t="shared" si="18"/>
        <v>10</v>
      </c>
      <c r="M36" s="22" t="str">
        <f>VLOOKUP($B36,'Conversion to binary Key'!$D:$I,2,0)</f>
        <v>000011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000011</v>
      </c>
      <c r="S36" s="25" t="str">
        <f t="shared" si="20"/>
        <v>10</v>
      </c>
      <c r="T36" s="25" t="str">
        <f t="shared" si="21"/>
        <v>0</v>
      </c>
      <c r="U36" s="25" t="str">
        <f t="shared" si="22"/>
        <v>0</v>
      </c>
      <c r="V36" s="25" t="str">
        <f t="shared" si="23"/>
        <v>1010</v>
      </c>
      <c r="W36" s="15" t="str">
        <f t="shared" si="24"/>
        <v>000011</v>
      </c>
      <c r="X36" s="10" t="str">
        <f t="shared" si="25"/>
        <v>10</v>
      </c>
      <c r="Y36" s="10" t="str">
        <f t="shared" si="26"/>
        <v>00</v>
      </c>
      <c r="Z36" s="10" t="str">
        <f t="shared" si="27"/>
        <v>0</v>
      </c>
      <c r="AA36" s="10" t="str">
        <f t="shared" si="28"/>
        <v>01010</v>
      </c>
      <c r="AB36" s="11" t="str">
        <f t="shared" si="29"/>
        <v>0000111000001010</v>
      </c>
      <c r="AC36" s="10">
        <f t="shared" si="7"/>
        <v>16</v>
      </c>
    </row>
    <row r="37" spans="1:29" x14ac:dyDescent="0.3">
      <c r="A37" s="12" t="s">
        <v>4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12</v>
      </c>
      <c r="I37" s="9" t="str">
        <f t="shared" si="15"/>
        <v>0</v>
      </c>
      <c r="J37" s="9" t="str">
        <f t="shared" si="16"/>
        <v>0</v>
      </c>
      <c r="K37" s="9" t="str">
        <f t="shared" si="17"/>
        <v>0</v>
      </c>
      <c r="L37" s="9" t="str">
        <f t="shared" si="18"/>
        <v>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25" t="str">
        <f t="shared" si="20"/>
        <v>0</v>
      </c>
      <c r="T37" s="25" t="str">
        <f t="shared" si="21"/>
        <v>0</v>
      </c>
      <c r="U37" s="25" t="str">
        <f t="shared" si="22"/>
        <v>0</v>
      </c>
      <c r="V37" s="25" t="str">
        <f t="shared" si="23"/>
        <v>0</v>
      </c>
      <c r="W37" s="15" t="str">
        <f t="shared" si="24"/>
        <v>000011</v>
      </c>
      <c r="X37" s="10" t="str">
        <f t="shared" si="25"/>
        <v>00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00000</v>
      </c>
      <c r="AB37" s="11" t="str">
        <f t="shared" si="29"/>
        <v>0000110000000000</v>
      </c>
      <c r="AC37" s="10">
        <f t="shared" si="7"/>
        <v>16</v>
      </c>
    </row>
    <row r="38" spans="1:29" x14ac:dyDescent="0.3">
      <c r="A38" s="12" t="s">
        <v>5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3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25" t="str">
        <f t="shared" si="20"/>
        <v>11</v>
      </c>
      <c r="T38" s="25" t="str">
        <f t="shared" si="21"/>
        <v>0</v>
      </c>
      <c r="U38" s="25" t="str">
        <f t="shared" si="22"/>
        <v>0</v>
      </c>
      <c r="V38" s="25" t="str">
        <f t="shared" si="23"/>
        <v>0</v>
      </c>
      <c r="W38" s="15" t="str">
        <f t="shared" si="24"/>
        <v>000011</v>
      </c>
      <c r="X38" s="10" t="str">
        <f t="shared" si="25"/>
        <v>11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0000111100000000</v>
      </c>
      <c r="AC38" s="10">
        <f t="shared" si="7"/>
        <v>16</v>
      </c>
    </row>
    <row r="39" spans="1:29" x14ac:dyDescent="0.3">
      <c r="A39" s="12" t="s">
        <v>174</v>
      </c>
      <c r="B39" s="9" t="str">
        <f t="shared" si="8"/>
        <v>STR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3</v>
      </c>
      <c r="J39" s="9" t="str">
        <f t="shared" si="16"/>
        <v>1</v>
      </c>
      <c r="K39" s="9" t="str">
        <f t="shared" si="17"/>
        <v>0</v>
      </c>
      <c r="L39" s="9" t="str">
        <f t="shared" si="18"/>
        <v>28</v>
      </c>
      <c r="M39" s="22" t="str">
        <f>VLOOKUP($B39,'Conversion to binary Key'!$D:$I,2,0)</f>
        <v>000010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000010</v>
      </c>
      <c r="S39" s="25" t="str">
        <f t="shared" si="20"/>
        <v>11</v>
      </c>
      <c r="T39" s="25" t="str">
        <f t="shared" si="21"/>
        <v>1</v>
      </c>
      <c r="U39" s="25" t="str">
        <f t="shared" si="22"/>
        <v>0</v>
      </c>
      <c r="V39" s="25" t="str">
        <f t="shared" si="23"/>
        <v>11100</v>
      </c>
      <c r="W39" s="15" t="str">
        <f t="shared" si="24"/>
        <v>000010</v>
      </c>
      <c r="X39" s="10" t="str">
        <f t="shared" si="25"/>
        <v>11</v>
      </c>
      <c r="Y39" s="10" t="str">
        <f t="shared" si="26"/>
        <v>01</v>
      </c>
      <c r="Z39" s="10" t="str">
        <f t="shared" si="27"/>
        <v>0</v>
      </c>
      <c r="AA39" s="10" t="str">
        <f t="shared" si="28"/>
        <v>11100</v>
      </c>
      <c r="AB39" s="11" t="str">
        <f t="shared" si="29"/>
        <v>0000101101011100</v>
      </c>
      <c r="AC39" s="10">
        <f t="shared" si="7"/>
        <v>16</v>
      </c>
    </row>
    <row r="40" spans="1:29" x14ac:dyDescent="0.3">
      <c r="A40" s="12" t="s">
        <v>176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29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25" t="str">
        <f t="shared" si="20"/>
        <v>11</v>
      </c>
      <c r="T40" s="25" t="str">
        <f t="shared" si="21"/>
        <v>1</v>
      </c>
      <c r="U40" s="25" t="str">
        <f t="shared" si="22"/>
        <v>0</v>
      </c>
      <c r="V40" s="25" t="str">
        <f t="shared" si="23"/>
        <v>11101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11101</v>
      </c>
      <c r="AB40" s="11" t="str">
        <f t="shared" si="29"/>
        <v>0000101101011101</v>
      </c>
      <c r="AC40" s="10">
        <f t="shared" si="7"/>
        <v>16</v>
      </c>
    </row>
    <row r="41" spans="1:29" x14ac:dyDescent="0.3">
      <c r="A41" s="12" t="s">
        <v>178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1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25" t="str">
        <f t="shared" si="20"/>
        <v>11</v>
      </c>
      <c r="T41" s="25" t="str">
        <f t="shared" si="21"/>
        <v>1</v>
      </c>
      <c r="U41" s="25" t="str">
        <f t="shared" si="22"/>
        <v>1</v>
      </c>
      <c r="V41" s="25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1</v>
      </c>
      <c r="AA41" s="10" t="str">
        <f t="shared" si="28"/>
        <v>11010</v>
      </c>
      <c r="AB41" s="11" t="str">
        <f t="shared" si="29"/>
        <v>0000011101111010</v>
      </c>
      <c r="AC41" s="10">
        <f t="shared" si="7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25" t="str">
        <f t="shared" si="20"/>
        <v>11</v>
      </c>
      <c r="T42" s="25" t="str">
        <f t="shared" si="21"/>
        <v>1</v>
      </c>
      <c r="U42" s="25" t="str">
        <f t="shared" si="22"/>
        <v>0</v>
      </c>
      <c r="V42" s="25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7"/>
        <v>16</v>
      </c>
    </row>
    <row r="43" spans="1:29" x14ac:dyDescent="0.3">
      <c r="A43" s="12" t="s">
        <v>180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1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25" t="str">
        <f t="shared" si="20"/>
        <v>11</v>
      </c>
      <c r="T43" s="25" t="str">
        <f t="shared" si="21"/>
        <v>1</v>
      </c>
      <c r="U43" s="25" t="str">
        <f t="shared" si="22"/>
        <v>1</v>
      </c>
      <c r="V43" s="25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1</v>
      </c>
      <c r="AA43" s="10" t="str">
        <f t="shared" si="28"/>
        <v>11010</v>
      </c>
      <c r="AB43" s="11" t="str">
        <f t="shared" si="29"/>
        <v>0000101101111010</v>
      </c>
      <c r="AC43" s="10">
        <f t="shared" si="7"/>
        <v>16</v>
      </c>
    </row>
    <row r="44" spans="1:29" x14ac:dyDescent="0.3">
      <c r="A44" s="12" t="s">
        <v>182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25" t="str">
        <f t="shared" si="20"/>
        <v>11</v>
      </c>
      <c r="T44" s="25" t="str">
        <f t="shared" si="21"/>
        <v>0</v>
      </c>
      <c r="U44" s="25" t="str">
        <f t="shared" si="22"/>
        <v>0</v>
      </c>
      <c r="V44" s="25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7"/>
        <v>16</v>
      </c>
    </row>
    <row r="45" spans="1:29" x14ac:dyDescent="0.3">
      <c r="A45" s="12" t="s">
        <v>184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25" t="str">
        <f t="shared" si="20"/>
        <v>11</v>
      </c>
      <c r="T45" s="25" t="str">
        <f t="shared" si="21"/>
        <v>1</v>
      </c>
      <c r="U45" s="25" t="str">
        <f t="shared" si="22"/>
        <v>0</v>
      </c>
      <c r="V45" s="25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7"/>
        <v>16</v>
      </c>
    </row>
    <row r="46" spans="1:29" x14ac:dyDescent="0.3">
      <c r="A46" s="12" t="s">
        <v>186</v>
      </c>
      <c r="B46" s="9" t="str">
        <f t="shared" si="8"/>
        <v xml:space="preserve">JZ </v>
      </c>
      <c r="C46" s="9">
        <f t="shared" si="9"/>
        <v>3</v>
      </c>
      <c r="D46" s="8">
        <f t="shared" si="10"/>
        <v>3</v>
      </c>
      <c r="E46" s="8">
        <f t="shared" si="11"/>
        <v>5</v>
      </c>
      <c r="F46" s="8">
        <f t="shared" si="12"/>
        <v>7</v>
      </c>
      <c r="G46" s="8">
        <f t="shared" si="13"/>
        <v>9</v>
      </c>
      <c r="H46" s="8">
        <f t="shared" si="14"/>
        <v>12</v>
      </c>
      <c r="I46" s="9" t="str">
        <f t="shared" si="15"/>
        <v>3</v>
      </c>
      <c r="J46" s="9" t="str">
        <f t="shared" si="16"/>
        <v>2</v>
      </c>
      <c r="K46" s="9" t="str">
        <f t="shared" si="17"/>
        <v>0</v>
      </c>
      <c r="L46" s="9" t="str">
        <f t="shared" si="18"/>
        <v>15</v>
      </c>
      <c r="M46" s="22" t="str">
        <f>VLOOKUP($B46,'Conversion to binary Key'!$D:$I,2,0)</f>
        <v>001000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001000</v>
      </c>
      <c r="S46" s="25" t="str">
        <f t="shared" si="20"/>
        <v>11</v>
      </c>
      <c r="T46" s="25" t="str">
        <f t="shared" si="21"/>
        <v>10</v>
      </c>
      <c r="U46" s="25" t="str">
        <f t="shared" si="22"/>
        <v>0</v>
      </c>
      <c r="V46" s="25" t="str">
        <f t="shared" si="23"/>
        <v>1111</v>
      </c>
      <c r="W46" s="15" t="str">
        <f t="shared" si="24"/>
        <v>001000</v>
      </c>
      <c r="X46" s="10" t="str">
        <f t="shared" si="25"/>
        <v>11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01111</v>
      </c>
      <c r="AB46" s="11" t="str">
        <f t="shared" si="29"/>
        <v>0010001110001111</v>
      </c>
      <c r="AC46" s="10">
        <f t="shared" si="7"/>
        <v>16</v>
      </c>
    </row>
    <row r="47" spans="1:29" x14ac:dyDescent="0.3">
      <c r="A47" s="12" t="s">
        <v>188</v>
      </c>
      <c r="B47" s="9" t="str">
        <f t="shared" si="8"/>
        <v>STR</v>
      </c>
      <c r="C47" s="9">
        <f t="shared" si="9"/>
        <v>3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10</v>
      </c>
      <c r="H47" s="8">
        <f t="shared" si="14"/>
        <v>12</v>
      </c>
      <c r="I47" s="9" t="str">
        <f t="shared" si="15"/>
        <v>1</v>
      </c>
      <c r="J47" s="9" t="str">
        <f t="shared" si="16"/>
        <v>1</v>
      </c>
      <c r="K47" s="9" t="str">
        <f t="shared" si="17"/>
        <v>0</v>
      </c>
      <c r="L47" s="9" t="str">
        <f t="shared" si="18"/>
        <v>7</v>
      </c>
      <c r="M47" s="22" t="str">
        <f>VLOOKUP($B47,'Conversion to binary Key'!$D:$I,2,0)</f>
        <v>000010</v>
      </c>
      <c r="N47" s="22" t="str">
        <f>VLOOKUP($B47,'Conversion to binary Key'!$D:$I,3,0)</f>
        <v>00</v>
      </c>
      <c r="O47" s="22" t="str">
        <f>VLOOKUP($B47,'Conversion to binary Key'!$D:$I,4,0)</f>
        <v>00</v>
      </c>
      <c r="P47" s="22" t="str">
        <f>VLOOKUP($B47,'Conversion to binary Key'!$D:$I,5,0)</f>
        <v>0</v>
      </c>
      <c r="Q47" s="22" t="str">
        <f>VLOOKUP($B47,'Conversion to binary Key'!$D:$I,6,0)</f>
        <v>00000</v>
      </c>
      <c r="R47" s="17" t="str">
        <f t="shared" si="19"/>
        <v>000010</v>
      </c>
      <c r="S47" s="25" t="str">
        <f t="shared" si="20"/>
        <v>1</v>
      </c>
      <c r="T47" s="25" t="str">
        <f t="shared" si="21"/>
        <v>1</v>
      </c>
      <c r="U47" s="25" t="str">
        <f t="shared" si="22"/>
        <v>0</v>
      </c>
      <c r="V47" s="25" t="str">
        <f t="shared" si="23"/>
        <v>111</v>
      </c>
      <c r="W47" s="15" t="str">
        <f t="shared" si="24"/>
        <v>000010</v>
      </c>
      <c r="X47" s="10" t="str">
        <f t="shared" si="25"/>
        <v>01</v>
      </c>
      <c r="Y47" s="10" t="str">
        <f t="shared" si="26"/>
        <v>01</v>
      </c>
      <c r="Z47" s="10" t="str">
        <f t="shared" si="27"/>
        <v>0</v>
      </c>
      <c r="AA47" s="10" t="str">
        <f t="shared" si="28"/>
        <v>00111</v>
      </c>
      <c r="AB47" s="11" t="str">
        <f t="shared" si="29"/>
        <v>0000100101000111</v>
      </c>
      <c r="AC47" s="10">
        <f t="shared" si="7"/>
        <v>16</v>
      </c>
    </row>
    <row r="48" spans="1:29" x14ac:dyDescent="0.3">
      <c r="A48" s="12" t="s">
        <v>190</v>
      </c>
      <c r="B48" s="9" t="str">
        <f t="shared" si="8"/>
        <v>MLT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0</v>
      </c>
      <c r="J48" s="9" t="str">
        <f t="shared" si="16"/>
        <v>2</v>
      </c>
      <c r="K48" s="9">
        <f t="shared" si="17"/>
        <v>0</v>
      </c>
      <c r="L48" s="9">
        <f t="shared" si="18"/>
        <v>0</v>
      </c>
      <c r="M48" s="22" t="str">
        <f>VLOOKUP($B48,'Conversion to binary Key'!$D:$I,2,0)</f>
        <v>010000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000000</v>
      </c>
      <c r="Q48" s="22" t="str">
        <f>VLOOKUP($B48,'Conversion to binary Key'!$D:$I,6,0)</f>
        <v/>
      </c>
      <c r="R48" s="17" t="str">
        <f t="shared" si="19"/>
        <v>010000</v>
      </c>
      <c r="S48" s="25" t="str">
        <f t="shared" si="20"/>
        <v>0</v>
      </c>
      <c r="T48" s="25" t="str">
        <f t="shared" si="21"/>
        <v>10</v>
      </c>
      <c r="U48" s="25" t="str">
        <f t="shared" si="22"/>
        <v>0</v>
      </c>
      <c r="V48" s="25" t="str">
        <f t="shared" si="23"/>
        <v>0</v>
      </c>
      <c r="W48" s="15" t="str">
        <f t="shared" si="24"/>
        <v>010000</v>
      </c>
      <c r="X48" s="10" t="str">
        <f t="shared" si="25"/>
        <v>00</v>
      </c>
      <c r="Y48" s="10" t="str">
        <f t="shared" si="26"/>
        <v>10</v>
      </c>
      <c r="Z48" s="10" t="str">
        <f t="shared" si="27"/>
        <v>000000</v>
      </c>
      <c r="AA48" s="10" t="str">
        <f t="shared" si="28"/>
        <v/>
      </c>
      <c r="AB48" s="11" t="str">
        <f t="shared" si="29"/>
        <v>0100000010000000</v>
      </c>
      <c r="AC48" s="10">
        <f t="shared" si="7"/>
        <v>16</v>
      </c>
    </row>
    <row r="49" spans="1:29" x14ac:dyDescent="0.3">
      <c r="A49" s="12" t="s">
        <v>192</v>
      </c>
      <c r="B49" s="9" t="str">
        <f t="shared" si="8"/>
        <v>STR</v>
      </c>
      <c r="C49" s="9">
        <f t="shared" si="9"/>
        <v>3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10</v>
      </c>
      <c r="H49" s="8">
        <f t="shared" si="14"/>
        <v>13</v>
      </c>
      <c r="I49" s="9" t="str">
        <f t="shared" si="15"/>
        <v>1</v>
      </c>
      <c r="J49" s="9" t="str">
        <f t="shared" si="16"/>
        <v>1</v>
      </c>
      <c r="K49" s="9" t="str">
        <f t="shared" si="17"/>
        <v>0</v>
      </c>
      <c r="L49" s="9" t="str">
        <f t="shared" si="18"/>
        <v>23</v>
      </c>
      <c r="M49" s="22" t="str">
        <f>VLOOKUP($B49,'Conversion to binary Key'!$D:$I,2,0)</f>
        <v>000010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</v>
      </c>
      <c r="Q49" s="22" t="str">
        <f>VLOOKUP($B49,'Conversion to binary Key'!$D:$I,6,0)</f>
        <v>00000</v>
      </c>
      <c r="R49" s="17" t="str">
        <f t="shared" si="19"/>
        <v>000010</v>
      </c>
      <c r="S49" s="25" t="str">
        <f t="shared" si="20"/>
        <v>1</v>
      </c>
      <c r="T49" s="25" t="str">
        <f t="shared" si="21"/>
        <v>1</v>
      </c>
      <c r="U49" s="25" t="str">
        <f t="shared" si="22"/>
        <v>0</v>
      </c>
      <c r="V49" s="25" t="str">
        <f t="shared" si="23"/>
        <v>10111</v>
      </c>
      <c r="W49" s="15" t="str">
        <f t="shared" si="24"/>
        <v>000010</v>
      </c>
      <c r="X49" s="10" t="str">
        <f t="shared" si="25"/>
        <v>01</v>
      </c>
      <c r="Y49" s="10" t="str">
        <f t="shared" si="26"/>
        <v>01</v>
      </c>
      <c r="Z49" s="10" t="str">
        <f t="shared" si="27"/>
        <v>0</v>
      </c>
      <c r="AA49" s="10" t="str">
        <f t="shared" si="28"/>
        <v>10111</v>
      </c>
      <c r="AB49" s="11" t="str">
        <f t="shared" si="29"/>
        <v>0000100101010111</v>
      </c>
      <c r="AC49" s="10">
        <f t="shared" si="7"/>
        <v>16</v>
      </c>
    </row>
    <row r="50" spans="1:29" x14ac:dyDescent="0.3">
      <c r="A50" s="12" t="s">
        <v>194</v>
      </c>
      <c r="B50" s="9" t="str">
        <f t="shared" si="8"/>
        <v>LDR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0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000001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000001</v>
      </c>
      <c r="S50" s="25" t="str">
        <f t="shared" si="20"/>
        <v>0</v>
      </c>
      <c r="T50" s="25" t="str">
        <f t="shared" si="21"/>
        <v>1</v>
      </c>
      <c r="U50" s="25" t="str">
        <f t="shared" si="22"/>
        <v>0</v>
      </c>
      <c r="V50" s="25" t="str">
        <f t="shared" si="23"/>
        <v>10111</v>
      </c>
      <c r="W50" s="15" t="str">
        <f t="shared" si="24"/>
        <v>000001</v>
      </c>
      <c r="X50" s="10" t="str">
        <f t="shared" si="25"/>
        <v>00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0000010001010111</v>
      </c>
      <c r="AC50" s="10">
        <f t="shared" si="7"/>
        <v>16</v>
      </c>
    </row>
    <row r="51" spans="1:29" x14ac:dyDescent="0.3">
      <c r="A51" s="12" t="s">
        <v>195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1</v>
      </c>
      <c r="J51" s="9" t="str">
        <f t="shared" si="16"/>
        <v>1</v>
      </c>
      <c r="K51" s="9" t="str">
        <f t="shared" si="17"/>
        <v>0</v>
      </c>
      <c r="L51" s="9" t="str">
        <f t="shared" si="18"/>
        <v>27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25" t="str">
        <f t="shared" si="20"/>
        <v>1</v>
      </c>
      <c r="T51" s="25" t="str">
        <f t="shared" si="21"/>
        <v>1</v>
      </c>
      <c r="U51" s="25" t="str">
        <f t="shared" si="22"/>
        <v>0</v>
      </c>
      <c r="V51" s="25" t="str">
        <f t="shared" si="23"/>
        <v>11011</v>
      </c>
      <c r="W51" s="15" t="str">
        <f t="shared" si="24"/>
        <v>000001</v>
      </c>
      <c r="X51" s="10" t="str">
        <f t="shared" si="25"/>
        <v>01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11011</v>
      </c>
      <c r="AB51" s="11" t="str">
        <f t="shared" si="29"/>
        <v>0000010101011011</v>
      </c>
      <c r="AC51" s="10">
        <f t="shared" si="7"/>
        <v>16</v>
      </c>
    </row>
    <row r="52" spans="1:29" x14ac:dyDescent="0.3">
      <c r="A52" s="12" t="s">
        <v>197</v>
      </c>
      <c r="B52" s="9" t="str">
        <f t="shared" si="8"/>
        <v>STR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3</v>
      </c>
      <c r="J52" s="9" t="str">
        <f t="shared" si="16"/>
        <v>1</v>
      </c>
      <c r="K52" s="9" t="str">
        <f t="shared" si="17"/>
        <v>0</v>
      </c>
      <c r="L52" s="9" t="str">
        <f t="shared" si="18"/>
        <v>23</v>
      </c>
      <c r="M52" s="22" t="str">
        <f>VLOOKUP($B52,'Conversion to binary Key'!$D:$I,2,0)</f>
        <v>000010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000010</v>
      </c>
      <c r="S52" s="25" t="str">
        <f t="shared" si="20"/>
        <v>11</v>
      </c>
      <c r="T52" s="25" t="str">
        <f t="shared" si="21"/>
        <v>1</v>
      </c>
      <c r="U52" s="25" t="str">
        <f t="shared" si="22"/>
        <v>0</v>
      </c>
      <c r="V52" s="25" t="str">
        <f t="shared" si="23"/>
        <v>10111</v>
      </c>
      <c r="W52" s="15" t="str">
        <f t="shared" si="24"/>
        <v>000010</v>
      </c>
      <c r="X52" s="10" t="str">
        <f t="shared" si="25"/>
        <v>11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10111</v>
      </c>
      <c r="AB52" s="11" t="str">
        <f t="shared" si="29"/>
        <v>0000101101010111</v>
      </c>
      <c r="AC52" s="10">
        <f t="shared" si="7"/>
        <v>16</v>
      </c>
    </row>
    <row r="53" spans="1:29" x14ac:dyDescent="0.3">
      <c r="A53" s="12" t="s">
        <v>199</v>
      </c>
      <c r="B53" s="9" t="str">
        <f t="shared" si="8"/>
        <v>AMR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0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000100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000100</v>
      </c>
      <c r="S53" s="25" t="str">
        <f t="shared" si="20"/>
        <v>0</v>
      </c>
      <c r="T53" s="25" t="str">
        <f t="shared" si="21"/>
        <v>1</v>
      </c>
      <c r="U53" s="25" t="str">
        <f t="shared" si="22"/>
        <v>0</v>
      </c>
      <c r="V53" s="25" t="str">
        <f t="shared" si="23"/>
        <v>10111</v>
      </c>
      <c r="W53" s="15" t="str">
        <f t="shared" si="24"/>
        <v>000100</v>
      </c>
      <c r="X53" s="10" t="str">
        <f t="shared" si="25"/>
        <v>00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0001000001010111</v>
      </c>
      <c r="AC53" s="10">
        <f t="shared" si="7"/>
        <v>16</v>
      </c>
    </row>
    <row r="54" spans="1:29" x14ac:dyDescent="0.3">
      <c r="A54" s="12" t="s">
        <v>200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3</v>
      </c>
      <c r="J54" s="9" t="str">
        <f t="shared" si="16"/>
        <v>1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25" t="str">
        <f t="shared" si="20"/>
        <v>11</v>
      </c>
      <c r="T54" s="25" t="str">
        <f t="shared" si="21"/>
        <v>1</v>
      </c>
      <c r="U54" s="25" t="str">
        <f t="shared" si="22"/>
        <v>0</v>
      </c>
      <c r="V54" s="25" t="str">
        <f t="shared" si="23"/>
        <v>0</v>
      </c>
      <c r="W54" s="15">
        <f t="shared" si="24"/>
        <v>110010</v>
      </c>
      <c r="X54" s="10" t="str">
        <f t="shared" si="25"/>
        <v>11</v>
      </c>
      <c r="Y54" s="10" t="str">
        <f t="shared" si="26"/>
        <v>00000001</v>
      </c>
      <c r="Z54" s="10" t="str">
        <f t="shared" si="27"/>
        <v/>
      </c>
      <c r="AA54" s="10" t="str">
        <f t="shared" si="28"/>
        <v/>
      </c>
      <c r="AB54" s="11" t="str">
        <f t="shared" si="29"/>
        <v>1100101100000001</v>
      </c>
      <c r="AC54" s="10">
        <f t="shared" si="7"/>
        <v>16</v>
      </c>
    </row>
    <row r="55" spans="1:29" x14ac:dyDescent="0.3">
      <c r="A55" s="12" t="s">
        <v>202</v>
      </c>
      <c r="B55" s="9" t="str">
        <f t="shared" si="8"/>
        <v>JMA</v>
      </c>
      <c r="C55" s="9">
        <f t="shared" si="9"/>
        <v>2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10</v>
      </c>
      <c r="I55" s="9" t="str">
        <f t="shared" si="15"/>
        <v>2</v>
      </c>
      <c r="J55" s="9" t="str">
        <f t="shared" si="16"/>
        <v>0</v>
      </c>
      <c r="K55" s="9" t="str">
        <f t="shared" si="17"/>
        <v>3</v>
      </c>
      <c r="L55" s="9">
        <f t="shared" si="18"/>
        <v>0</v>
      </c>
      <c r="M55" s="22" t="str">
        <f>VLOOKUP($B55,'Conversion to binary Key'!$D:$I,2,0)</f>
        <v>001011</v>
      </c>
      <c r="N55" s="22" t="str">
        <f>VLOOKUP($B55,'Conversion to binary Key'!$D:$I,3,0)</f>
        <v>0000</v>
      </c>
      <c r="O55" s="22" t="str">
        <f>VLOOKUP($B55,'Conversion to binary Key'!$D:$I,4,0)</f>
        <v>0</v>
      </c>
      <c r="P55" s="22" t="str">
        <f>VLOOKUP($B55,'Conversion to binary Key'!$D:$I,5,0)</f>
        <v>00000</v>
      </c>
      <c r="Q55" s="22" t="str">
        <f>VLOOKUP($B55,'Conversion to binary Key'!$D:$I,6,0)</f>
        <v/>
      </c>
      <c r="R55" s="17" t="str">
        <f t="shared" si="19"/>
        <v>001011</v>
      </c>
      <c r="S55" s="25" t="str">
        <f t="shared" si="20"/>
        <v>10</v>
      </c>
      <c r="T55" s="25" t="str">
        <f t="shared" si="21"/>
        <v>0</v>
      </c>
      <c r="U55" s="25" t="str">
        <f t="shared" si="22"/>
        <v>11</v>
      </c>
      <c r="V55" s="25" t="str">
        <f t="shared" si="23"/>
        <v>0</v>
      </c>
      <c r="W55" s="15" t="str">
        <f t="shared" si="24"/>
        <v>001011</v>
      </c>
      <c r="X55" s="10" t="str">
        <f t="shared" si="25"/>
        <v>0010</v>
      </c>
      <c r="Y55" s="10" t="str">
        <f t="shared" si="26"/>
        <v>0</v>
      </c>
      <c r="Z55" s="10" t="str">
        <f t="shared" si="27"/>
        <v>00011</v>
      </c>
      <c r="AA55" s="10" t="str">
        <f t="shared" si="28"/>
        <v/>
      </c>
      <c r="AB55" s="11" t="str">
        <f t="shared" si="29"/>
        <v>0010110010000011</v>
      </c>
      <c r="AC55" s="10">
        <f t="shared" si="7"/>
        <v>16</v>
      </c>
    </row>
    <row r="56" spans="1:29" x14ac:dyDescent="0.3">
      <c r="A56" s="12" t="s">
        <v>204</v>
      </c>
      <c r="B56" s="9" t="str">
        <f t="shared" si="8"/>
        <v>STR</v>
      </c>
      <c r="C56" s="9">
        <f t="shared" si="9"/>
        <v>3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13</v>
      </c>
      <c r="I56" s="9" t="str">
        <f t="shared" si="15"/>
        <v>0</v>
      </c>
      <c r="J56" s="9" t="str">
        <f t="shared" si="16"/>
        <v>1</v>
      </c>
      <c r="K56" s="9" t="str">
        <f t="shared" si="17"/>
        <v>1</v>
      </c>
      <c r="L56" s="9" t="str">
        <f t="shared" si="18"/>
        <v>26</v>
      </c>
      <c r="M56" s="22" t="str">
        <f>VLOOKUP($B56,'Conversion to binary Key'!$D:$I,2,0)</f>
        <v>000010</v>
      </c>
      <c r="N56" s="22" t="str">
        <f>VLOOKUP($B56,'Conversion to binary Key'!$D:$I,3,0)</f>
        <v>00</v>
      </c>
      <c r="O56" s="22" t="str">
        <f>VLOOKUP($B56,'Conversion to binary Key'!$D:$I,4,0)</f>
        <v>00</v>
      </c>
      <c r="P56" s="22" t="str">
        <f>VLOOKUP($B56,'Conversion to binary Key'!$D:$I,5,0)</f>
        <v>0</v>
      </c>
      <c r="Q56" s="22" t="str">
        <f>VLOOKUP($B56,'Conversion to binary Key'!$D:$I,6,0)</f>
        <v>00000</v>
      </c>
      <c r="R56" s="17" t="str">
        <f t="shared" si="19"/>
        <v>000010</v>
      </c>
      <c r="S56" s="25" t="str">
        <f t="shared" si="20"/>
        <v>0</v>
      </c>
      <c r="T56" s="25" t="str">
        <f t="shared" si="21"/>
        <v>1</v>
      </c>
      <c r="U56" s="25" t="str">
        <f t="shared" si="22"/>
        <v>1</v>
      </c>
      <c r="V56" s="25" t="str">
        <f t="shared" si="23"/>
        <v>11010</v>
      </c>
      <c r="W56" s="15" t="str">
        <f t="shared" si="24"/>
        <v>000010</v>
      </c>
      <c r="X56" s="10" t="str">
        <f t="shared" si="25"/>
        <v>00</v>
      </c>
      <c r="Y56" s="10" t="str">
        <f t="shared" si="26"/>
        <v>01</v>
      </c>
      <c r="Z56" s="10" t="str">
        <f t="shared" si="27"/>
        <v>1</v>
      </c>
      <c r="AA56" s="10" t="str">
        <f t="shared" si="28"/>
        <v>11010</v>
      </c>
      <c r="AB56" s="11" t="str">
        <f t="shared" si="29"/>
        <v>0000100001111010</v>
      </c>
      <c r="AC56" s="10">
        <f t="shared" si="7"/>
        <v>16</v>
      </c>
    </row>
    <row r="57" spans="1:29" x14ac:dyDescent="0.3">
      <c r="A57" s="12" t="s">
        <v>206</v>
      </c>
      <c r="B57" s="9" t="str">
        <f t="shared" si="8"/>
        <v>LDR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3</v>
      </c>
      <c r="J57" s="9" t="str">
        <f t="shared" si="16"/>
        <v>1</v>
      </c>
      <c r="K57" s="9" t="str">
        <f t="shared" si="17"/>
        <v>0</v>
      </c>
      <c r="L57" s="9" t="str">
        <f t="shared" si="18"/>
        <v>25</v>
      </c>
      <c r="M57" s="22" t="str">
        <f>VLOOKUP($B57,'Conversion to binary Key'!$D:$I,2,0)</f>
        <v>000001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000001</v>
      </c>
      <c r="S57" s="25" t="str">
        <f t="shared" si="20"/>
        <v>11</v>
      </c>
      <c r="T57" s="25" t="str">
        <f t="shared" si="21"/>
        <v>1</v>
      </c>
      <c r="U57" s="25" t="str">
        <f t="shared" si="22"/>
        <v>0</v>
      </c>
      <c r="V57" s="25" t="str">
        <f t="shared" si="23"/>
        <v>11001</v>
      </c>
      <c r="W57" s="15" t="str">
        <f t="shared" si="24"/>
        <v>000001</v>
      </c>
      <c r="X57" s="10" t="str">
        <f t="shared" si="25"/>
        <v>11</v>
      </c>
      <c r="Y57" s="10" t="str">
        <f t="shared" si="26"/>
        <v>01</v>
      </c>
      <c r="Z57" s="10" t="str">
        <f t="shared" si="27"/>
        <v>0</v>
      </c>
      <c r="AA57" s="10" t="str">
        <f t="shared" si="28"/>
        <v>11001</v>
      </c>
      <c r="AB57" s="11" t="str">
        <f t="shared" si="29"/>
        <v>0000011101011001</v>
      </c>
      <c r="AC57" s="10">
        <f t="shared" si="7"/>
        <v>16</v>
      </c>
    </row>
    <row r="58" spans="1:29" x14ac:dyDescent="0.3">
      <c r="A58" s="12" t="s">
        <v>200</v>
      </c>
      <c r="B58" s="9" t="str">
        <f t="shared" si="8"/>
        <v>OUT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3</v>
      </c>
      <c r="J58" s="9" t="str">
        <f t="shared" si="16"/>
        <v>1</v>
      </c>
      <c r="K58" s="9">
        <f t="shared" si="17"/>
        <v>0</v>
      </c>
      <c r="L58" s="9">
        <f t="shared" si="18"/>
        <v>0</v>
      </c>
      <c r="M58" s="22">
        <f>VLOOKUP($B58,'Conversion to binary Key'!$D:$I,2,0)</f>
        <v>110010</v>
      </c>
      <c r="N58" s="22" t="str">
        <f>VLOOKUP($B58,'Conversion to binary Key'!$D:$I,3,0)</f>
        <v>00</v>
      </c>
      <c r="O58" s="22" t="str">
        <f>VLOOKUP($B58,'Conversion to binary Key'!$D:$I,4,0)</f>
        <v>00000000</v>
      </c>
      <c r="P58" s="22" t="str">
        <f>VLOOKUP($B58,'Conversion to binary Key'!$D:$I,5,0)</f>
        <v/>
      </c>
      <c r="Q58" s="22" t="str">
        <f>VLOOKUP($B58,'Conversion to binary Key'!$D:$I,6,0)</f>
        <v/>
      </c>
      <c r="R58" s="17">
        <f t="shared" si="19"/>
        <v>110010</v>
      </c>
      <c r="S58" s="25" t="str">
        <f t="shared" si="20"/>
        <v>11</v>
      </c>
      <c r="T58" s="25" t="str">
        <f t="shared" si="21"/>
        <v>1</v>
      </c>
      <c r="U58" s="25" t="str">
        <f t="shared" si="22"/>
        <v>0</v>
      </c>
      <c r="V58" s="25" t="str">
        <f t="shared" si="23"/>
        <v>0</v>
      </c>
      <c r="W58" s="15">
        <f t="shared" si="24"/>
        <v>110010</v>
      </c>
      <c r="X58" s="10" t="str">
        <f t="shared" si="25"/>
        <v>11</v>
      </c>
      <c r="Y58" s="10" t="str">
        <f t="shared" si="26"/>
        <v>00000001</v>
      </c>
      <c r="Z58" s="10" t="str">
        <f t="shared" si="27"/>
        <v/>
      </c>
      <c r="AA58" s="10" t="str">
        <f t="shared" si="28"/>
        <v/>
      </c>
      <c r="AB58" s="11" t="str">
        <f t="shared" si="29"/>
        <v>1100101100000001</v>
      </c>
      <c r="AC58" s="10">
        <f t="shared" si="7"/>
        <v>16</v>
      </c>
    </row>
    <row r="59" spans="1:29" x14ac:dyDescent="0.3">
      <c r="A59" s="12" t="s">
        <v>4</v>
      </c>
      <c r="B59" s="9" t="str">
        <f t="shared" si="8"/>
        <v>LDA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12</v>
      </c>
      <c r="I59" s="9" t="str">
        <f t="shared" si="15"/>
        <v>0</v>
      </c>
      <c r="J59" s="9" t="str">
        <f t="shared" si="16"/>
        <v>0</v>
      </c>
      <c r="K59" s="9" t="str">
        <f t="shared" si="17"/>
        <v>0</v>
      </c>
      <c r="L59" s="9" t="str">
        <f t="shared" si="18"/>
        <v>0</v>
      </c>
      <c r="M59" s="22" t="str">
        <f>VLOOKUP($B59,'Conversion to binary Key'!$D:$I,2,0)</f>
        <v>000011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000011</v>
      </c>
      <c r="S59" s="25" t="str">
        <f t="shared" si="20"/>
        <v>0</v>
      </c>
      <c r="T59" s="25" t="str">
        <f t="shared" si="21"/>
        <v>0</v>
      </c>
      <c r="U59" s="25" t="str">
        <f t="shared" si="22"/>
        <v>0</v>
      </c>
      <c r="V59" s="25" t="str">
        <f t="shared" si="23"/>
        <v>0</v>
      </c>
      <c r="W59" s="15" t="str">
        <f t="shared" si="24"/>
        <v>000011</v>
      </c>
      <c r="X59" s="10" t="str">
        <f t="shared" si="25"/>
        <v>00</v>
      </c>
      <c r="Y59" s="10" t="str">
        <f t="shared" si="26"/>
        <v>00</v>
      </c>
      <c r="Z59" s="10" t="str">
        <f t="shared" si="27"/>
        <v>0</v>
      </c>
      <c r="AA59" s="10" t="str">
        <f t="shared" si="28"/>
        <v>00000</v>
      </c>
      <c r="AB59" s="11" t="str">
        <f t="shared" si="29"/>
        <v>0000110000000000</v>
      </c>
      <c r="AC59" s="10">
        <f t="shared" si="7"/>
        <v>16</v>
      </c>
    </row>
    <row r="60" spans="1:29" x14ac:dyDescent="0.3">
      <c r="A60" s="12" t="s">
        <v>209</v>
      </c>
      <c r="B60" s="9" t="str">
        <f t="shared" si="8"/>
        <v>SOB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1</v>
      </c>
      <c r="J60" s="9" t="str">
        <f t="shared" si="16"/>
        <v>2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001110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001110</v>
      </c>
      <c r="S60" s="25" t="str">
        <f t="shared" si="20"/>
        <v>1</v>
      </c>
      <c r="T60" s="25" t="str">
        <f t="shared" si="21"/>
        <v>10</v>
      </c>
      <c r="U60" s="25" t="str">
        <f t="shared" si="22"/>
        <v>0</v>
      </c>
      <c r="V60" s="25" t="str">
        <f t="shared" si="23"/>
        <v>0</v>
      </c>
      <c r="W60" s="15" t="str">
        <f t="shared" si="24"/>
        <v>001110</v>
      </c>
      <c r="X60" s="10" t="str">
        <f t="shared" si="25"/>
        <v>01</v>
      </c>
      <c r="Y60" s="10" t="str">
        <f t="shared" si="26"/>
        <v>10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0011100110000000</v>
      </c>
      <c r="AC60" s="10">
        <f t="shared" si="7"/>
        <v>16</v>
      </c>
    </row>
    <row r="61" spans="1:29" x14ac:dyDescent="0.3">
      <c r="A61" s="12" t="s">
        <v>182</v>
      </c>
      <c r="B61" s="9" t="str">
        <f t="shared" si="8"/>
        <v xml:space="preserve">IN </v>
      </c>
      <c r="C61" s="9">
        <f t="shared" si="9"/>
        <v>1</v>
      </c>
      <c r="D61" s="8">
        <f t="shared" si="10"/>
        <v>3</v>
      </c>
      <c r="E61" s="8">
        <f t="shared" si="11"/>
        <v>5</v>
      </c>
      <c r="F61" s="8">
        <f t="shared" si="12"/>
        <v>7</v>
      </c>
      <c r="G61" s="8">
        <f t="shared" si="13"/>
        <v>7</v>
      </c>
      <c r="H61" s="8">
        <f t="shared" si="14"/>
        <v>7</v>
      </c>
      <c r="I61" s="9" t="str">
        <f t="shared" si="15"/>
        <v>3</v>
      </c>
      <c r="J61" s="9" t="str">
        <f t="shared" si="16"/>
        <v>0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110001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110001</v>
      </c>
      <c r="S61" s="25" t="str">
        <f t="shared" si="20"/>
        <v>11</v>
      </c>
      <c r="T61" s="25" t="str">
        <f t="shared" si="21"/>
        <v>0</v>
      </c>
      <c r="U61" s="25" t="str">
        <f t="shared" si="22"/>
        <v>0</v>
      </c>
      <c r="V61" s="25" t="str">
        <f t="shared" si="23"/>
        <v>0</v>
      </c>
      <c r="W61" s="15">
        <f t="shared" si="24"/>
        <v>110001</v>
      </c>
      <c r="X61" s="10" t="str">
        <f t="shared" si="25"/>
        <v>11</v>
      </c>
      <c r="Y61" s="10" t="str">
        <f t="shared" si="26"/>
        <v>00000000</v>
      </c>
      <c r="Z61" s="10" t="str">
        <f t="shared" si="27"/>
        <v/>
      </c>
      <c r="AA61" s="10" t="str">
        <f t="shared" si="28"/>
        <v/>
      </c>
      <c r="AB61" s="11" t="str">
        <f t="shared" si="29"/>
        <v>1100011100000000</v>
      </c>
      <c r="AC61" s="10">
        <f t="shared" si="7"/>
        <v>16</v>
      </c>
    </row>
    <row r="62" spans="1:29" x14ac:dyDescent="0.3">
      <c r="A62" s="12" t="s">
        <v>184</v>
      </c>
      <c r="B62" s="9" t="str">
        <f t="shared" si="8"/>
        <v>SMR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3</v>
      </c>
      <c r="J62" s="9" t="str">
        <f t="shared" si="16"/>
        <v>1</v>
      </c>
      <c r="K62" s="9" t="str">
        <f t="shared" si="17"/>
        <v>0</v>
      </c>
      <c r="L62" s="9" t="str">
        <f t="shared" si="18"/>
        <v>24</v>
      </c>
      <c r="M62" s="22" t="str">
        <f>VLOOKUP($B62,'Conversion to binary Key'!$D:$I,2,0)</f>
        <v>000101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000101</v>
      </c>
      <c r="S62" s="25" t="str">
        <f t="shared" si="20"/>
        <v>11</v>
      </c>
      <c r="T62" s="25" t="str">
        <f t="shared" si="21"/>
        <v>1</v>
      </c>
      <c r="U62" s="25" t="str">
        <f t="shared" si="22"/>
        <v>0</v>
      </c>
      <c r="V62" s="25" t="str">
        <f t="shared" si="23"/>
        <v>11000</v>
      </c>
      <c r="W62" s="15" t="str">
        <f t="shared" si="24"/>
        <v>000101</v>
      </c>
      <c r="X62" s="10" t="str">
        <f t="shared" si="25"/>
        <v>11</v>
      </c>
      <c r="Y62" s="10" t="str">
        <f t="shared" si="26"/>
        <v>01</v>
      </c>
      <c r="Z62" s="10" t="str">
        <f t="shared" si="27"/>
        <v>0</v>
      </c>
      <c r="AA62" s="10" t="str">
        <f t="shared" si="28"/>
        <v>11000</v>
      </c>
      <c r="AB62" s="11" t="str">
        <f t="shared" si="29"/>
        <v>0001011101011000</v>
      </c>
      <c r="AC62" s="10">
        <f t="shared" si="7"/>
        <v>16</v>
      </c>
    </row>
    <row r="63" spans="1:29" x14ac:dyDescent="0.3">
      <c r="A63" s="12" t="s">
        <v>213</v>
      </c>
      <c r="B63" s="9" t="str">
        <f t="shared" si="8"/>
        <v xml:space="preserve">JZ </v>
      </c>
      <c r="C63" s="9">
        <f t="shared" si="9"/>
        <v>3</v>
      </c>
      <c r="D63" s="8">
        <f t="shared" si="10"/>
        <v>3</v>
      </c>
      <c r="E63" s="8">
        <f t="shared" si="11"/>
        <v>5</v>
      </c>
      <c r="F63" s="8">
        <f t="shared" si="12"/>
        <v>7</v>
      </c>
      <c r="G63" s="8">
        <f t="shared" si="13"/>
        <v>9</v>
      </c>
      <c r="H63" s="8">
        <f t="shared" si="14"/>
        <v>12</v>
      </c>
      <c r="I63" s="9" t="str">
        <f t="shared" si="15"/>
        <v>3</v>
      </c>
      <c r="J63" s="9" t="str">
        <f t="shared" si="16"/>
        <v>2</v>
      </c>
      <c r="K63" s="9" t="str">
        <f t="shared" si="17"/>
        <v>0</v>
      </c>
      <c r="L63" s="9" t="str">
        <f t="shared" si="18"/>
        <v>30</v>
      </c>
      <c r="M63" s="22" t="str">
        <f>VLOOKUP($B63,'Conversion to binary Key'!$D:$I,2,0)</f>
        <v>001000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001000</v>
      </c>
      <c r="S63" s="25" t="str">
        <f t="shared" si="20"/>
        <v>11</v>
      </c>
      <c r="T63" s="25" t="str">
        <f t="shared" si="21"/>
        <v>10</v>
      </c>
      <c r="U63" s="25" t="str">
        <f t="shared" si="22"/>
        <v>0</v>
      </c>
      <c r="V63" s="25" t="str">
        <f t="shared" si="23"/>
        <v>11110</v>
      </c>
      <c r="W63" s="15" t="str">
        <f t="shared" si="24"/>
        <v>001000</v>
      </c>
      <c r="X63" s="10" t="str">
        <f t="shared" si="25"/>
        <v>11</v>
      </c>
      <c r="Y63" s="10" t="str">
        <f t="shared" si="26"/>
        <v>10</v>
      </c>
      <c r="Z63" s="10" t="str">
        <f t="shared" si="27"/>
        <v>0</v>
      </c>
      <c r="AA63" s="10" t="str">
        <f t="shared" si="28"/>
        <v>11110</v>
      </c>
      <c r="AB63" s="11" t="str">
        <f t="shared" si="29"/>
        <v>0010001110011110</v>
      </c>
      <c r="AC63" s="10">
        <f t="shared" si="7"/>
        <v>16</v>
      </c>
    </row>
    <row r="64" spans="1:29" x14ac:dyDescent="0.3">
      <c r="A64" s="12" t="s">
        <v>190</v>
      </c>
      <c r="B64" s="9" t="str">
        <f t="shared" si="8"/>
        <v>MLT</v>
      </c>
      <c r="C64" s="9">
        <f t="shared" si="9"/>
        <v>1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8</v>
      </c>
      <c r="H64" s="8">
        <f t="shared" si="14"/>
        <v>8</v>
      </c>
      <c r="I64" s="9" t="str">
        <f t="shared" si="15"/>
        <v>0</v>
      </c>
      <c r="J64" s="9" t="str">
        <f t="shared" si="16"/>
        <v>2</v>
      </c>
      <c r="K64" s="9">
        <f t="shared" si="17"/>
        <v>0</v>
      </c>
      <c r="L64" s="9">
        <f t="shared" si="18"/>
        <v>0</v>
      </c>
      <c r="M64" s="22" t="str">
        <f>VLOOKUP($B64,'Conversion to binary Key'!$D:$I,2,0)</f>
        <v>010000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000000</v>
      </c>
      <c r="Q64" s="22" t="str">
        <f>VLOOKUP($B64,'Conversion to binary Key'!$D:$I,6,0)</f>
        <v/>
      </c>
      <c r="R64" s="17" t="str">
        <f t="shared" si="19"/>
        <v>010000</v>
      </c>
      <c r="S64" s="25" t="str">
        <f t="shared" si="20"/>
        <v>0</v>
      </c>
      <c r="T64" s="25" t="str">
        <f t="shared" si="21"/>
        <v>10</v>
      </c>
      <c r="U64" s="25" t="str">
        <f t="shared" si="22"/>
        <v>0</v>
      </c>
      <c r="V64" s="25" t="str">
        <f t="shared" si="23"/>
        <v>0</v>
      </c>
      <c r="W64" s="15" t="str">
        <f t="shared" si="24"/>
        <v>010000</v>
      </c>
      <c r="X64" s="10" t="str">
        <f t="shared" si="25"/>
        <v>00</v>
      </c>
      <c r="Y64" s="10" t="str">
        <f t="shared" si="26"/>
        <v>10</v>
      </c>
      <c r="Z64" s="10" t="str">
        <f t="shared" si="27"/>
        <v>000000</v>
      </c>
      <c r="AA64" s="10" t="str">
        <f t="shared" si="28"/>
        <v/>
      </c>
      <c r="AB64" s="11" t="str">
        <f t="shared" si="29"/>
        <v>0100000010000000</v>
      </c>
      <c r="AC64" s="10">
        <f t="shared" si="7"/>
        <v>16</v>
      </c>
    </row>
    <row r="65" spans="1:29" x14ac:dyDescent="0.3">
      <c r="A65" s="12" t="s">
        <v>192</v>
      </c>
      <c r="B65" s="9" t="str">
        <f t="shared" si="8"/>
        <v>STR</v>
      </c>
      <c r="C65" s="9">
        <f t="shared" si="9"/>
        <v>3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13</v>
      </c>
      <c r="I65" s="9" t="str">
        <f t="shared" si="15"/>
        <v>1</v>
      </c>
      <c r="J65" s="9" t="str">
        <f t="shared" si="16"/>
        <v>1</v>
      </c>
      <c r="K65" s="9" t="str">
        <f t="shared" si="17"/>
        <v>0</v>
      </c>
      <c r="L65" s="9" t="str">
        <f t="shared" si="18"/>
        <v>23</v>
      </c>
      <c r="M65" s="22" t="str">
        <f>VLOOKUP($B65,'Conversion to binary Key'!$D:$I,2,0)</f>
        <v>000010</v>
      </c>
      <c r="N65" s="22" t="str">
        <f>VLOOKUP($B65,'Conversion to binary Key'!$D:$I,3,0)</f>
        <v>00</v>
      </c>
      <c r="O65" s="22" t="str">
        <f>VLOOKUP($B65,'Conversion to binary Key'!$D:$I,4,0)</f>
        <v>00</v>
      </c>
      <c r="P65" s="22" t="str">
        <f>VLOOKUP($B65,'Conversion to binary Key'!$D:$I,5,0)</f>
        <v>0</v>
      </c>
      <c r="Q65" s="22" t="str">
        <f>VLOOKUP($B65,'Conversion to binary Key'!$D:$I,6,0)</f>
        <v>00000</v>
      </c>
      <c r="R65" s="17" t="str">
        <f t="shared" si="19"/>
        <v>000010</v>
      </c>
      <c r="S65" s="25" t="str">
        <f t="shared" si="20"/>
        <v>1</v>
      </c>
      <c r="T65" s="25" t="str">
        <f t="shared" si="21"/>
        <v>1</v>
      </c>
      <c r="U65" s="25" t="str">
        <f t="shared" si="22"/>
        <v>0</v>
      </c>
      <c r="V65" s="25" t="str">
        <f t="shared" si="23"/>
        <v>10111</v>
      </c>
      <c r="W65" s="15" t="str">
        <f t="shared" si="24"/>
        <v>000010</v>
      </c>
      <c r="X65" s="10" t="str">
        <f t="shared" si="25"/>
        <v>01</v>
      </c>
      <c r="Y65" s="10" t="str">
        <f t="shared" si="26"/>
        <v>01</v>
      </c>
      <c r="Z65" s="10" t="str">
        <f t="shared" si="27"/>
        <v>0</v>
      </c>
      <c r="AA65" s="10" t="str">
        <f t="shared" si="28"/>
        <v>10111</v>
      </c>
      <c r="AB65" s="11" t="str">
        <f t="shared" si="29"/>
        <v>0000100101010111</v>
      </c>
      <c r="AC65" s="10">
        <f t="shared" si="7"/>
        <v>16</v>
      </c>
    </row>
    <row r="66" spans="1:29" x14ac:dyDescent="0.3">
      <c r="A66" s="12" t="s">
        <v>194</v>
      </c>
      <c r="B66" s="9" t="str">
        <f t="shared" si="8"/>
        <v>LDR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0</v>
      </c>
      <c r="J66" s="9" t="str">
        <f t="shared" si="16"/>
        <v>1</v>
      </c>
      <c r="K66" s="9" t="str">
        <f t="shared" si="17"/>
        <v>0</v>
      </c>
      <c r="L66" s="9" t="str">
        <f t="shared" si="18"/>
        <v>23</v>
      </c>
      <c r="M66" s="22" t="str">
        <f>VLOOKUP($B66,'Conversion to binary Key'!$D:$I,2,0)</f>
        <v>000001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000001</v>
      </c>
      <c r="S66" s="25" t="str">
        <f t="shared" si="20"/>
        <v>0</v>
      </c>
      <c r="T66" s="25" t="str">
        <f t="shared" si="21"/>
        <v>1</v>
      </c>
      <c r="U66" s="25" t="str">
        <f t="shared" si="22"/>
        <v>0</v>
      </c>
      <c r="V66" s="25" t="str">
        <f t="shared" si="23"/>
        <v>10111</v>
      </c>
      <c r="W66" s="15" t="str">
        <f t="shared" si="24"/>
        <v>000001</v>
      </c>
      <c r="X66" s="10" t="str">
        <f t="shared" si="25"/>
        <v>00</v>
      </c>
      <c r="Y66" s="10" t="str">
        <f t="shared" si="26"/>
        <v>01</v>
      </c>
      <c r="Z66" s="10" t="str">
        <f t="shared" si="27"/>
        <v>0</v>
      </c>
      <c r="AA66" s="10" t="str">
        <f t="shared" si="28"/>
        <v>10111</v>
      </c>
      <c r="AB66" s="11" t="str">
        <f t="shared" si="29"/>
        <v>0000010001010111</v>
      </c>
      <c r="AC66" s="10">
        <f t="shared" ref="AC66:AC129" si="30">LEN(AB66)</f>
        <v>16</v>
      </c>
    </row>
    <row r="67" spans="1:29" x14ac:dyDescent="0.3">
      <c r="A67" s="12" t="s">
        <v>197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25" t="str">
        <f t="shared" ref="S67:S130" si="43">IF(ISNUMBER(SEARCH("binary", I67)),MID(I67, 8, 5),DEC2BIN(I67))</f>
        <v>11</v>
      </c>
      <c r="T67" s="25" t="str">
        <f t="shared" ref="T67:T130" si="44">IF(ISNUMBER(SEARCH("binary", J67)),MID(J67, 8, 5),DEC2BIN(J67))</f>
        <v>1</v>
      </c>
      <c r="U67" s="25" t="str">
        <f t="shared" ref="U67:U130" si="45">IF(ISNUMBER(SEARCH("binary", K67)),MID(K67, 8, 5),DEC2BIN(K67))</f>
        <v>0</v>
      </c>
      <c r="V67" s="25" t="str">
        <f t="shared" ref="V67:V130" si="46">IF(ISNUMBER(SEARCH("binary", L67)),MID(L67, 8, 5),DEC2BIN(L67))</f>
        <v>10111</v>
      </c>
      <c r="W67" s="15" t="str">
        <f t="shared" ref="W67:W130" si="47">R67</f>
        <v>000010</v>
      </c>
      <c r="X67" s="10" t="str">
        <f t="shared" ref="X67:X130" si="48">TEXT(S67,N67)</f>
        <v>11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0000101101010111</v>
      </c>
      <c r="AC67" s="10">
        <f t="shared" si="30"/>
        <v>16</v>
      </c>
    </row>
    <row r="68" spans="1:29" x14ac:dyDescent="0.3">
      <c r="A68" s="12" t="s">
        <v>199</v>
      </c>
      <c r="B68" s="9" t="str">
        <f t="shared" si="31"/>
        <v>AMR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000100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000100</v>
      </c>
      <c r="S68" s="25" t="str">
        <f t="shared" si="43"/>
        <v>0</v>
      </c>
      <c r="T68" s="25" t="str">
        <f t="shared" si="44"/>
        <v>1</v>
      </c>
      <c r="U68" s="25" t="str">
        <f t="shared" si="45"/>
        <v>0</v>
      </c>
      <c r="V68" s="25" t="str">
        <f t="shared" si="46"/>
        <v>10111</v>
      </c>
      <c r="W68" s="15" t="str">
        <f t="shared" si="47"/>
        <v>000100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0001000001010111</v>
      </c>
      <c r="AC68" s="10">
        <f t="shared" si="30"/>
        <v>16</v>
      </c>
    </row>
    <row r="69" spans="1:29" x14ac:dyDescent="0.3">
      <c r="A69" s="12" t="s">
        <v>200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1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25" t="str">
        <f t="shared" si="43"/>
        <v>11</v>
      </c>
      <c r="T69" s="25" t="str">
        <f t="shared" si="44"/>
        <v>1</v>
      </c>
      <c r="U69" s="25" t="str">
        <f t="shared" si="45"/>
        <v>0</v>
      </c>
      <c r="V69" s="25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00000001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1100101100000001</v>
      </c>
      <c r="AC69" s="10">
        <f t="shared" si="30"/>
        <v>16</v>
      </c>
    </row>
    <row r="70" spans="1:29" x14ac:dyDescent="0.3">
      <c r="A70" s="12" t="s">
        <v>217</v>
      </c>
      <c r="B70" s="9" t="str">
        <f t="shared" si="31"/>
        <v>JMA</v>
      </c>
      <c r="C70" s="9">
        <f t="shared" si="32"/>
        <v>2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11</v>
      </c>
      <c r="H70" s="8">
        <f t="shared" si="37"/>
        <v>11</v>
      </c>
      <c r="I70" s="9" t="str">
        <f t="shared" si="38"/>
        <v>2</v>
      </c>
      <c r="J70" s="9" t="str">
        <f t="shared" si="39"/>
        <v>0</v>
      </c>
      <c r="K70" s="9" t="str">
        <f t="shared" si="40"/>
        <v>20</v>
      </c>
      <c r="L70" s="9">
        <f t="shared" si="41"/>
        <v>0</v>
      </c>
      <c r="M70" s="22" t="str">
        <f>VLOOKUP($B70,'Conversion to binary Key'!$D:$I,2,0)</f>
        <v>001011</v>
      </c>
      <c r="N70" s="22" t="str">
        <f>VLOOKUP($B70,'Conversion to binary Key'!$D:$I,3,0)</f>
        <v>0000</v>
      </c>
      <c r="O70" s="22" t="str">
        <f>VLOOKUP($B70,'Conversion to binary Key'!$D:$I,4,0)</f>
        <v>0</v>
      </c>
      <c r="P70" s="22" t="str">
        <f>VLOOKUP($B70,'Conversion to binary Key'!$D:$I,5,0)</f>
        <v>00000</v>
      </c>
      <c r="Q70" s="22" t="str">
        <f>VLOOKUP($B70,'Conversion to binary Key'!$D:$I,6,0)</f>
        <v/>
      </c>
      <c r="R70" s="17" t="str">
        <f t="shared" si="42"/>
        <v>001011</v>
      </c>
      <c r="S70" s="25" t="str">
        <f t="shared" si="43"/>
        <v>10</v>
      </c>
      <c r="T70" s="25" t="str">
        <f t="shared" si="44"/>
        <v>0</v>
      </c>
      <c r="U70" s="25" t="str">
        <f t="shared" si="45"/>
        <v>10100</v>
      </c>
      <c r="V70" s="25" t="str">
        <f t="shared" si="46"/>
        <v>0</v>
      </c>
      <c r="W70" s="15" t="str">
        <f t="shared" si="47"/>
        <v>001011</v>
      </c>
      <c r="X70" s="10" t="str">
        <f t="shared" si="48"/>
        <v>0010</v>
      </c>
      <c r="Y70" s="10" t="str">
        <f t="shared" si="49"/>
        <v>0</v>
      </c>
      <c r="Z70" s="10" t="str">
        <f t="shared" si="50"/>
        <v>10100</v>
      </c>
      <c r="AA70" s="10" t="str">
        <f t="shared" si="51"/>
        <v/>
      </c>
      <c r="AB70" s="11" t="str">
        <f t="shared" si="52"/>
        <v>0010110010010100</v>
      </c>
      <c r="AC70" s="10">
        <f t="shared" si="30"/>
        <v>16</v>
      </c>
    </row>
    <row r="71" spans="1:29" x14ac:dyDescent="0.3">
      <c r="A71" s="12" t="s">
        <v>219</v>
      </c>
      <c r="B71" s="9" t="str">
        <f t="shared" si="31"/>
        <v>STR</v>
      </c>
      <c r="C71" s="9">
        <f t="shared" si="32"/>
        <v>3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10</v>
      </c>
      <c r="H71" s="8">
        <f t="shared" si="37"/>
        <v>13</v>
      </c>
      <c r="I71" s="9" t="str">
        <f t="shared" si="38"/>
        <v>0</v>
      </c>
      <c r="J71" s="9" t="str">
        <f t="shared" si="39"/>
        <v>1</v>
      </c>
      <c r="K71" s="9" t="str">
        <f t="shared" si="40"/>
        <v>0</v>
      </c>
      <c r="L71" s="9" t="str">
        <f t="shared" si="41"/>
        <v>28</v>
      </c>
      <c r="M71" s="22" t="str">
        <f>VLOOKUP($B71,'Conversion to binary Key'!$D:$I,2,0)</f>
        <v>000010</v>
      </c>
      <c r="N71" s="22" t="str">
        <f>VLOOKUP($B71,'Conversion to binary Key'!$D:$I,3,0)</f>
        <v>00</v>
      </c>
      <c r="O71" s="22" t="str">
        <f>VLOOKUP($B71,'Conversion to binary Key'!$D:$I,4,0)</f>
        <v>00</v>
      </c>
      <c r="P71" s="22" t="str">
        <f>VLOOKUP($B71,'Conversion to binary Key'!$D:$I,5,0)</f>
        <v>0</v>
      </c>
      <c r="Q71" s="22" t="str">
        <f>VLOOKUP($B71,'Conversion to binary Key'!$D:$I,6,0)</f>
        <v>00000</v>
      </c>
      <c r="R71" s="17" t="str">
        <f t="shared" si="42"/>
        <v>000010</v>
      </c>
      <c r="S71" s="25" t="str">
        <f t="shared" si="43"/>
        <v>0</v>
      </c>
      <c r="T71" s="25" t="str">
        <f t="shared" si="44"/>
        <v>1</v>
      </c>
      <c r="U71" s="25" t="str">
        <f t="shared" si="45"/>
        <v>0</v>
      </c>
      <c r="V71" s="25" t="str">
        <f t="shared" si="46"/>
        <v>11100</v>
      </c>
      <c r="W71" s="15" t="str">
        <f t="shared" si="47"/>
        <v>000010</v>
      </c>
      <c r="X71" s="10" t="str">
        <f t="shared" si="48"/>
        <v>00</v>
      </c>
      <c r="Y71" s="10" t="str">
        <f t="shared" si="49"/>
        <v>01</v>
      </c>
      <c r="Z71" s="10" t="str">
        <f t="shared" si="50"/>
        <v>0</v>
      </c>
      <c r="AA71" s="10" t="str">
        <f t="shared" si="51"/>
        <v>11100</v>
      </c>
      <c r="AB71" s="11" t="str">
        <f t="shared" si="52"/>
        <v>0000100001011100</v>
      </c>
      <c r="AC71" s="10">
        <f t="shared" si="30"/>
        <v>16</v>
      </c>
    </row>
    <row r="72" spans="1:29" x14ac:dyDescent="0.3">
      <c r="A72" s="12" t="s">
        <v>206</v>
      </c>
      <c r="B72" s="9" t="str">
        <f t="shared" si="31"/>
        <v>LDR</v>
      </c>
      <c r="C72" s="9">
        <f t="shared" si="32"/>
        <v>3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10</v>
      </c>
      <c r="H72" s="8">
        <f t="shared" si="37"/>
        <v>13</v>
      </c>
      <c r="I72" s="9" t="str">
        <f t="shared" si="38"/>
        <v>3</v>
      </c>
      <c r="J72" s="9" t="str">
        <f t="shared" si="39"/>
        <v>1</v>
      </c>
      <c r="K72" s="9" t="str">
        <f t="shared" si="40"/>
        <v>0</v>
      </c>
      <c r="L72" s="9" t="str">
        <f t="shared" si="41"/>
        <v>25</v>
      </c>
      <c r="M72" s="22" t="str">
        <f>VLOOKUP($B72,'Conversion to binary Key'!$D:$I,2,0)</f>
        <v>000001</v>
      </c>
      <c r="N72" s="22" t="str">
        <f>VLOOKUP($B72,'Conversion to binary Key'!$D:$I,3,0)</f>
        <v>00</v>
      </c>
      <c r="O72" s="22" t="str">
        <f>VLOOKUP($B72,'Conversion to binary Key'!$D:$I,4,0)</f>
        <v>00</v>
      </c>
      <c r="P72" s="22" t="str">
        <f>VLOOKUP($B72,'Conversion to binary Key'!$D:$I,5,0)</f>
        <v>0</v>
      </c>
      <c r="Q72" s="22" t="str">
        <f>VLOOKUP($B72,'Conversion to binary Key'!$D:$I,6,0)</f>
        <v>00000</v>
      </c>
      <c r="R72" s="17" t="str">
        <f t="shared" si="42"/>
        <v>000001</v>
      </c>
      <c r="S72" s="25" t="str">
        <f t="shared" si="43"/>
        <v>11</v>
      </c>
      <c r="T72" s="25" t="str">
        <f t="shared" si="44"/>
        <v>1</v>
      </c>
      <c r="U72" s="25" t="str">
        <f t="shared" si="45"/>
        <v>0</v>
      </c>
      <c r="V72" s="25" t="str">
        <f t="shared" si="46"/>
        <v>11001</v>
      </c>
      <c r="W72" s="15" t="str">
        <f t="shared" si="47"/>
        <v>000001</v>
      </c>
      <c r="X72" s="10" t="str">
        <f t="shared" si="48"/>
        <v>11</v>
      </c>
      <c r="Y72" s="10" t="str">
        <f t="shared" si="49"/>
        <v>01</v>
      </c>
      <c r="Z72" s="10" t="str">
        <f t="shared" si="50"/>
        <v>0</v>
      </c>
      <c r="AA72" s="10" t="str">
        <f t="shared" si="51"/>
        <v>11001</v>
      </c>
      <c r="AB72" s="11" t="str">
        <f t="shared" si="52"/>
        <v>0000011101011001</v>
      </c>
      <c r="AC72" s="10">
        <f t="shared" si="30"/>
        <v>16</v>
      </c>
    </row>
    <row r="73" spans="1:29" x14ac:dyDescent="0.3">
      <c r="A73" s="12" t="s">
        <v>200</v>
      </c>
      <c r="B73" s="9" t="str">
        <f t="shared" si="31"/>
        <v>OUT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1</v>
      </c>
      <c r="K73" s="9">
        <f t="shared" si="40"/>
        <v>0</v>
      </c>
      <c r="L73" s="9">
        <f t="shared" si="41"/>
        <v>0</v>
      </c>
      <c r="M73" s="22">
        <f>VLOOKUP($B73,'Conversion to binary Key'!$D:$I,2,0)</f>
        <v>110010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>
        <f t="shared" si="42"/>
        <v>110010</v>
      </c>
      <c r="S73" s="25" t="str">
        <f t="shared" si="43"/>
        <v>11</v>
      </c>
      <c r="T73" s="25" t="str">
        <f t="shared" si="44"/>
        <v>1</v>
      </c>
      <c r="U73" s="25" t="str">
        <f t="shared" si="45"/>
        <v>0</v>
      </c>
      <c r="V73" s="25" t="str">
        <f t="shared" si="46"/>
        <v>0</v>
      </c>
      <c r="W73" s="15">
        <f t="shared" si="47"/>
        <v>110010</v>
      </c>
      <c r="X73" s="10" t="str">
        <f t="shared" si="48"/>
        <v>11</v>
      </c>
      <c r="Y73" s="10" t="str">
        <f t="shared" si="49"/>
        <v>00000001</v>
      </c>
      <c r="Z73" s="10" t="str">
        <f t="shared" si="50"/>
        <v/>
      </c>
      <c r="AA73" s="10" t="str">
        <f t="shared" si="51"/>
        <v/>
      </c>
      <c r="AB73" s="11" t="str">
        <f t="shared" si="52"/>
        <v>1100101100000001</v>
      </c>
      <c r="AC73" s="10">
        <f t="shared" si="30"/>
        <v>16</v>
      </c>
    </row>
    <row r="74" spans="1:29" x14ac:dyDescent="0.3">
      <c r="A74" s="12" t="s">
        <v>168</v>
      </c>
      <c r="B74" s="9" t="str">
        <f t="shared" si="31"/>
        <v>LDA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1</v>
      </c>
      <c r="J74" s="9" t="str">
        <f t="shared" si="39"/>
        <v>0</v>
      </c>
      <c r="K74" s="9" t="str">
        <f t="shared" si="40"/>
        <v>0</v>
      </c>
      <c r="L74" s="9" t="str">
        <f t="shared" si="41"/>
        <v>20</v>
      </c>
      <c r="M74" s="22" t="str">
        <f>VLOOKUP($B74,'Conversion to binary Key'!$D:$I,2,0)</f>
        <v>000011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000011</v>
      </c>
      <c r="S74" s="25" t="str">
        <f t="shared" si="43"/>
        <v>1</v>
      </c>
      <c r="T74" s="25" t="str">
        <f t="shared" si="44"/>
        <v>0</v>
      </c>
      <c r="U74" s="25" t="str">
        <f t="shared" si="45"/>
        <v>0</v>
      </c>
      <c r="V74" s="25" t="str">
        <f t="shared" si="46"/>
        <v>10100</v>
      </c>
      <c r="W74" s="15" t="str">
        <f t="shared" si="47"/>
        <v>000011</v>
      </c>
      <c r="X74" s="10" t="str">
        <f t="shared" si="48"/>
        <v>01</v>
      </c>
      <c r="Y74" s="10" t="str">
        <f t="shared" si="49"/>
        <v>00</v>
      </c>
      <c r="Z74" s="10" t="str">
        <f t="shared" si="50"/>
        <v>0</v>
      </c>
      <c r="AA74" s="10" t="str">
        <f t="shared" si="51"/>
        <v>10100</v>
      </c>
      <c r="AB74" s="11" t="str">
        <f t="shared" si="52"/>
        <v>0000110100010100</v>
      </c>
      <c r="AC74" s="10">
        <f t="shared" si="30"/>
        <v>16</v>
      </c>
    </row>
    <row r="75" spans="1:29" x14ac:dyDescent="0.3">
      <c r="A75" s="12" t="s">
        <v>164</v>
      </c>
      <c r="B75" s="9" t="str">
        <f t="shared" si="31"/>
        <v>LDA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30</v>
      </c>
      <c r="M75" s="22" t="str">
        <f>VLOOKUP($B75,'Conversion to binary Key'!$D:$I,2,0)</f>
        <v>000011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000011</v>
      </c>
      <c r="S75" s="25" t="str">
        <f t="shared" si="43"/>
        <v>11</v>
      </c>
      <c r="T75" s="25" t="str">
        <f t="shared" si="44"/>
        <v>1</v>
      </c>
      <c r="U75" s="25" t="str">
        <f t="shared" si="45"/>
        <v>0</v>
      </c>
      <c r="V75" s="25" t="str">
        <f t="shared" si="46"/>
        <v>11110</v>
      </c>
      <c r="W75" s="15" t="str">
        <f t="shared" si="47"/>
        <v>000011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11110</v>
      </c>
      <c r="AB75" s="11" t="str">
        <f t="shared" si="52"/>
        <v>0000111101011110</v>
      </c>
      <c r="AC75" s="10">
        <f t="shared" si="30"/>
        <v>16</v>
      </c>
    </row>
    <row r="76" spans="1:29" x14ac:dyDescent="0.3">
      <c r="A76" s="12" t="s">
        <v>310</v>
      </c>
      <c r="B76" s="9" t="str">
        <f t="shared" si="31"/>
        <v>SIR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1</v>
      </c>
      <c r="K76" s="9">
        <f t="shared" si="40"/>
        <v>0</v>
      </c>
      <c r="L76" s="9">
        <f t="shared" si="41"/>
        <v>0</v>
      </c>
      <c r="M76" s="22" t="str">
        <f>VLOOKUP($B76,'Conversion to binary Key'!$D:$I,2,0)</f>
        <v>000111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 t="str">
        <f t="shared" si="42"/>
        <v>000111</v>
      </c>
      <c r="S76" s="25" t="str">
        <f t="shared" si="43"/>
        <v>11</v>
      </c>
      <c r="T76" s="25" t="str">
        <f t="shared" si="44"/>
        <v>1</v>
      </c>
      <c r="U76" s="25" t="str">
        <f t="shared" si="45"/>
        <v>0</v>
      </c>
      <c r="V76" s="25" t="str">
        <f t="shared" si="46"/>
        <v>0</v>
      </c>
      <c r="W76" s="15" t="str">
        <f t="shared" si="47"/>
        <v>000111</v>
      </c>
      <c r="X76" s="10" t="str">
        <f t="shared" si="48"/>
        <v>11</v>
      </c>
      <c r="Y76" s="10" t="str">
        <f t="shared" si="49"/>
        <v>00000001</v>
      </c>
      <c r="Z76" s="10" t="str">
        <f t="shared" si="50"/>
        <v/>
      </c>
      <c r="AA76" s="10" t="str">
        <f t="shared" si="51"/>
        <v/>
      </c>
      <c r="AB76" s="11" t="str">
        <f t="shared" si="52"/>
        <v>0001111100000001</v>
      </c>
      <c r="AC76" s="10">
        <f t="shared" si="30"/>
        <v>16</v>
      </c>
    </row>
    <row r="77" spans="1:29" x14ac:dyDescent="0.3">
      <c r="A77" s="12" t="s">
        <v>166</v>
      </c>
      <c r="B77" s="9" t="str">
        <f t="shared" si="31"/>
        <v>STR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3</v>
      </c>
      <c r="J77" s="9" t="str">
        <f t="shared" si="39"/>
        <v>1</v>
      </c>
      <c r="K77" s="9" t="str">
        <f t="shared" si="40"/>
        <v>0</v>
      </c>
      <c r="L77" s="9" t="str">
        <f t="shared" si="41"/>
        <v>26</v>
      </c>
      <c r="M77" s="22" t="str">
        <f>VLOOKUP($B77,'Conversion to binary Key'!$D:$I,2,0)</f>
        <v>000010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000010</v>
      </c>
      <c r="S77" s="25" t="str">
        <f t="shared" si="43"/>
        <v>11</v>
      </c>
      <c r="T77" s="25" t="str">
        <f t="shared" si="44"/>
        <v>1</v>
      </c>
      <c r="U77" s="25" t="str">
        <f t="shared" si="45"/>
        <v>0</v>
      </c>
      <c r="V77" s="25" t="str">
        <f t="shared" si="46"/>
        <v>11010</v>
      </c>
      <c r="W77" s="15" t="str">
        <f t="shared" si="47"/>
        <v>000010</v>
      </c>
      <c r="X77" s="10" t="str">
        <f t="shared" si="48"/>
        <v>11</v>
      </c>
      <c r="Y77" s="10" t="str">
        <f t="shared" si="49"/>
        <v>01</v>
      </c>
      <c r="Z77" s="10" t="str">
        <f t="shared" si="50"/>
        <v>0</v>
      </c>
      <c r="AA77" s="10" t="str">
        <f t="shared" si="51"/>
        <v>11010</v>
      </c>
      <c r="AB77" s="11" t="str">
        <f t="shared" si="52"/>
        <v>0000101101011010</v>
      </c>
      <c r="AC77" s="10">
        <f t="shared" si="30"/>
        <v>16</v>
      </c>
    </row>
    <row r="78" spans="1:29" x14ac:dyDescent="0.3">
      <c r="A78" s="12" t="s">
        <v>224</v>
      </c>
      <c r="B78" s="9" t="str">
        <f t="shared" si="31"/>
        <v>LDR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2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000001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000001</v>
      </c>
      <c r="S78" s="25" t="str">
        <f t="shared" si="43"/>
        <v>10</v>
      </c>
      <c r="T78" s="25" t="str">
        <f t="shared" si="44"/>
        <v>1</v>
      </c>
      <c r="U78" s="25" t="str">
        <f t="shared" si="45"/>
        <v>0</v>
      </c>
      <c r="V78" s="25" t="str">
        <f t="shared" si="46"/>
        <v>11110</v>
      </c>
      <c r="W78" s="15" t="str">
        <f t="shared" si="47"/>
        <v>000001</v>
      </c>
      <c r="X78" s="10" t="str">
        <f t="shared" si="48"/>
        <v>10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0000011001011110</v>
      </c>
      <c r="AC78" s="10">
        <f t="shared" si="30"/>
        <v>16</v>
      </c>
    </row>
    <row r="79" spans="1:29" x14ac:dyDescent="0.3">
      <c r="A79" s="12" t="s">
        <v>226</v>
      </c>
      <c r="B79" s="9" t="str">
        <f t="shared" si="31"/>
        <v>LDR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0</v>
      </c>
      <c r="J79" s="9" t="str">
        <f t="shared" si="39"/>
        <v>1</v>
      </c>
      <c r="K79" s="9" t="str">
        <f t="shared" si="40"/>
        <v>0</v>
      </c>
      <c r="L79" s="9" t="str">
        <f t="shared" si="41"/>
        <v>28</v>
      </c>
      <c r="M79" s="22" t="str">
        <f>VLOOKUP($B79,'Conversion to binary Key'!$D:$I,2,0)</f>
        <v>000001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000001</v>
      </c>
      <c r="S79" s="25" t="str">
        <f t="shared" si="43"/>
        <v>0</v>
      </c>
      <c r="T79" s="25" t="str">
        <f t="shared" si="44"/>
        <v>1</v>
      </c>
      <c r="U79" s="25" t="str">
        <f t="shared" si="45"/>
        <v>0</v>
      </c>
      <c r="V79" s="25" t="str">
        <f t="shared" si="46"/>
        <v>11100</v>
      </c>
      <c r="W79" s="15" t="str">
        <f t="shared" si="47"/>
        <v>000001</v>
      </c>
      <c r="X79" s="10" t="str">
        <f t="shared" si="48"/>
        <v>00</v>
      </c>
      <c r="Y79" s="10" t="str">
        <f t="shared" si="49"/>
        <v>01</v>
      </c>
      <c r="Z79" s="10" t="str">
        <f t="shared" si="50"/>
        <v>0</v>
      </c>
      <c r="AA79" s="10" t="str">
        <f t="shared" si="51"/>
        <v>11100</v>
      </c>
      <c r="AB79" s="11" t="str">
        <f t="shared" si="52"/>
        <v>0000010001011100</v>
      </c>
      <c r="AC79" s="10">
        <f t="shared" si="30"/>
        <v>16</v>
      </c>
    </row>
    <row r="80" spans="1:29" x14ac:dyDescent="0.3">
      <c r="A80" s="12" t="s">
        <v>228</v>
      </c>
      <c r="B80" s="9" t="str">
        <f t="shared" si="31"/>
        <v>LDR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000001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000001</v>
      </c>
      <c r="S80" s="25" t="str">
        <f t="shared" si="43"/>
        <v>11</v>
      </c>
      <c r="T80" s="25" t="str">
        <f t="shared" si="44"/>
        <v>1</v>
      </c>
      <c r="U80" s="25" t="str">
        <f t="shared" si="45"/>
        <v>0</v>
      </c>
      <c r="V80" s="25" t="str">
        <f t="shared" si="46"/>
        <v>11010</v>
      </c>
      <c r="W80" s="15" t="str">
        <f t="shared" si="47"/>
        <v>000001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0000011101011010</v>
      </c>
      <c r="AC80" s="10">
        <f t="shared" si="30"/>
        <v>16</v>
      </c>
    </row>
    <row r="81" spans="1:29" x14ac:dyDescent="0.3">
      <c r="A81" s="12" t="s">
        <v>6</v>
      </c>
      <c r="B81" s="9" t="str">
        <f t="shared" si="31"/>
        <v>AIR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1</v>
      </c>
      <c r="K81" s="9">
        <f t="shared" si="40"/>
        <v>0</v>
      </c>
      <c r="L81" s="9">
        <f t="shared" si="41"/>
        <v>0</v>
      </c>
      <c r="M81" s="22" t="str">
        <f>VLOOKUP($B81,'Conversion to binary Key'!$D:$I,2,0)</f>
        <v>000110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 t="str">
        <f t="shared" si="42"/>
        <v>000110</v>
      </c>
      <c r="S81" s="25" t="str">
        <f t="shared" si="43"/>
        <v>11</v>
      </c>
      <c r="T81" s="25" t="str">
        <f t="shared" si="44"/>
        <v>1</v>
      </c>
      <c r="U81" s="25" t="str">
        <f t="shared" si="45"/>
        <v>0</v>
      </c>
      <c r="V81" s="25" t="str">
        <f t="shared" si="46"/>
        <v>0</v>
      </c>
      <c r="W81" s="15" t="str">
        <f t="shared" si="47"/>
        <v>000110</v>
      </c>
      <c r="X81" s="10" t="str">
        <f t="shared" si="48"/>
        <v>11</v>
      </c>
      <c r="Y81" s="10" t="str">
        <f t="shared" si="49"/>
        <v>00000001</v>
      </c>
      <c r="Z81" s="10" t="str">
        <f t="shared" si="50"/>
        <v/>
      </c>
      <c r="AA81" s="10" t="str">
        <f t="shared" si="51"/>
        <v/>
      </c>
      <c r="AB81" s="11" t="str">
        <f t="shared" si="52"/>
        <v>0001101100000001</v>
      </c>
      <c r="AC81" s="10">
        <f t="shared" si="30"/>
        <v>16</v>
      </c>
    </row>
    <row r="82" spans="1:29" x14ac:dyDescent="0.3">
      <c r="A82" s="12" t="s">
        <v>166</v>
      </c>
      <c r="B82" s="9" t="str">
        <f t="shared" si="31"/>
        <v>STR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3</v>
      </c>
      <c r="J82" s="9" t="str">
        <f t="shared" si="39"/>
        <v>1</v>
      </c>
      <c r="K82" s="9" t="str">
        <f t="shared" si="40"/>
        <v>0</v>
      </c>
      <c r="L82" s="9" t="str">
        <f t="shared" si="41"/>
        <v>26</v>
      </c>
      <c r="M82" s="22" t="str">
        <f>VLOOKUP($B82,'Conversion to binary Key'!$D:$I,2,0)</f>
        <v>000010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000010</v>
      </c>
      <c r="S82" s="25" t="str">
        <f t="shared" si="43"/>
        <v>11</v>
      </c>
      <c r="T82" s="25" t="str">
        <f t="shared" si="44"/>
        <v>1</v>
      </c>
      <c r="U82" s="25" t="str">
        <f t="shared" si="45"/>
        <v>0</v>
      </c>
      <c r="V82" s="25" t="str">
        <f t="shared" si="46"/>
        <v>11010</v>
      </c>
      <c r="W82" s="15" t="str">
        <f t="shared" si="47"/>
        <v>000010</v>
      </c>
      <c r="X82" s="10" t="str">
        <f t="shared" si="48"/>
        <v>11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11010</v>
      </c>
      <c r="AB82" s="11" t="str">
        <f t="shared" si="52"/>
        <v>0000101101011010</v>
      </c>
      <c r="AC82" s="10">
        <f t="shared" si="30"/>
        <v>16</v>
      </c>
    </row>
    <row r="83" spans="1:29" x14ac:dyDescent="0.3">
      <c r="A83" s="12" t="s">
        <v>230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28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25" t="str">
        <f t="shared" si="43"/>
        <v>11</v>
      </c>
      <c r="T83" s="25" t="str">
        <f t="shared" si="44"/>
        <v>1</v>
      </c>
      <c r="U83" s="25" t="str">
        <f t="shared" si="45"/>
        <v>0</v>
      </c>
      <c r="V83" s="25" t="str">
        <f t="shared" si="46"/>
        <v>11100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11100</v>
      </c>
      <c r="AB83" s="11" t="str">
        <f t="shared" si="52"/>
        <v>0000011101011100</v>
      </c>
      <c r="AC83" s="10">
        <f t="shared" si="30"/>
        <v>16</v>
      </c>
    </row>
    <row r="84" spans="1:29" x14ac:dyDescent="0.3">
      <c r="A84" s="12" t="s">
        <v>232</v>
      </c>
      <c r="B84" s="9" t="str">
        <f t="shared" si="31"/>
        <v>SMR</v>
      </c>
      <c r="C84" s="9">
        <f t="shared" si="32"/>
        <v>3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10</v>
      </c>
      <c r="H84" s="8">
        <f t="shared" si="37"/>
        <v>13</v>
      </c>
      <c r="I84" s="9" t="str">
        <f t="shared" si="38"/>
        <v>3</v>
      </c>
      <c r="J84" s="9" t="str">
        <f t="shared" si="39"/>
        <v>1</v>
      </c>
      <c r="K84" s="9" t="str">
        <f t="shared" si="40"/>
        <v>1</v>
      </c>
      <c r="L84" s="9" t="str">
        <f t="shared" si="41"/>
        <v>26</v>
      </c>
      <c r="M84" s="22" t="str">
        <f>VLOOKUP($B84,'Conversion to binary Key'!$D:$I,2,0)</f>
        <v>000101</v>
      </c>
      <c r="N84" s="22" t="str">
        <f>VLOOKUP($B84,'Conversion to binary Key'!$D:$I,3,0)</f>
        <v>00</v>
      </c>
      <c r="O84" s="22" t="str">
        <f>VLOOKUP($B84,'Conversion to binary Key'!$D:$I,4,0)</f>
        <v>00</v>
      </c>
      <c r="P84" s="22" t="str">
        <f>VLOOKUP($B84,'Conversion to binary Key'!$D:$I,5,0)</f>
        <v>0</v>
      </c>
      <c r="Q84" s="22" t="str">
        <f>VLOOKUP($B84,'Conversion to binary Key'!$D:$I,6,0)</f>
        <v>00000</v>
      </c>
      <c r="R84" s="17" t="str">
        <f t="shared" si="42"/>
        <v>000101</v>
      </c>
      <c r="S84" s="25" t="str">
        <f t="shared" si="43"/>
        <v>11</v>
      </c>
      <c r="T84" s="25" t="str">
        <f t="shared" si="44"/>
        <v>1</v>
      </c>
      <c r="U84" s="25" t="str">
        <f t="shared" si="45"/>
        <v>1</v>
      </c>
      <c r="V84" s="25" t="str">
        <f t="shared" si="46"/>
        <v>11010</v>
      </c>
      <c r="W84" s="15" t="str">
        <f t="shared" si="47"/>
        <v>000101</v>
      </c>
      <c r="X84" s="10" t="str">
        <f t="shared" si="48"/>
        <v>11</v>
      </c>
      <c r="Y84" s="10" t="str">
        <f t="shared" si="49"/>
        <v>01</v>
      </c>
      <c r="Z84" s="10" t="str">
        <f t="shared" si="50"/>
        <v>1</v>
      </c>
      <c r="AA84" s="10" t="str">
        <f t="shared" si="51"/>
        <v>11010</v>
      </c>
      <c r="AB84" s="11" t="str">
        <f t="shared" si="52"/>
        <v>0001011101111010</v>
      </c>
      <c r="AC84" s="10">
        <f t="shared" si="30"/>
        <v>16</v>
      </c>
    </row>
    <row r="85" spans="1:29" x14ac:dyDescent="0.3">
      <c r="A85" s="12" t="s">
        <v>234</v>
      </c>
      <c r="B85" s="9" t="str">
        <f t="shared" si="31"/>
        <v>JCC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12</v>
      </c>
      <c r="I85" s="9" t="str">
        <f t="shared" si="38"/>
        <v>1</v>
      </c>
      <c r="J85" s="9" t="str">
        <f t="shared" si="39"/>
        <v>3</v>
      </c>
      <c r="K85" s="9" t="str">
        <f t="shared" si="40"/>
        <v>0</v>
      </c>
      <c r="L85" s="9" t="str">
        <f t="shared" si="41"/>
        <v>7</v>
      </c>
      <c r="M85" s="22" t="str">
        <f>VLOOKUP($B85,'Conversion to binary Key'!$D:$I,2,0)</f>
        <v>001010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001010</v>
      </c>
      <c r="S85" s="25" t="str">
        <f t="shared" si="43"/>
        <v>1</v>
      </c>
      <c r="T85" s="25" t="str">
        <f t="shared" si="44"/>
        <v>11</v>
      </c>
      <c r="U85" s="25" t="str">
        <f t="shared" si="45"/>
        <v>0</v>
      </c>
      <c r="V85" s="25" t="str">
        <f t="shared" si="46"/>
        <v>111</v>
      </c>
      <c r="W85" s="15" t="str">
        <f t="shared" si="47"/>
        <v>001010</v>
      </c>
      <c r="X85" s="10" t="str">
        <f t="shared" si="48"/>
        <v>01</v>
      </c>
      <c r="Y85" s="10" t="str">
        <f t="shared" si="49"/>
        <v>11</v>
      </c>
      <c r="Z85" s="10" t="str">
        <f t="shared" si="50"/>
        <v>0</v>
      </c>
      <c r="AA85" s="10" t="str">
        <f t="shared" si="51"/>
        <v>00111</v>
      </c>
      <c r="AB85" s="11" t="str">
        <f t="shared" si="52"/>
        <v>0010100111000111</v>
      </c>
      <c r="AC85" s="10">
        <f t="shared" si="30"/>
        <v>16</v>
      </c>
    </row>
    <row r="86" spans="1:29" x14ac:dyDescent="0.3">
      <c r="A86" s="12" t="s">
        <v>236</v>
      </c>
      <c r="B86" s="9" t="str">
        <f t="shared" si="31"/>
        <v>JMA</v>
      </c>
      <c r="C86" s="9">
        <f t="shared" si="32"/>
        <v>2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10</v>
      </c>
      <c r="I86" s="9" t="str">
        <f t="shared" si="38"/>
        <v>3</v>
      </c>
      <c r="J86" s="9" t="str">
        <f t="shared" si="39"/>
        <v>0</v>
      </c>
      <c r="K86" s="9" t="str">
        <f t="shared" si="40"/>
        <v>9</v>
      </c>
      <c r="L86" s="9">
        <f t="shared" si="41"/>
        <v>0</v>
      </c>
      <c r="M86" s="22" t="str">
        <f>VLOOKUP($B86,'Conversion to binary Key'!$D:$I,2,0)</f>
        <v>001011</v>
      </c>
      <c r="N86" s="22" t="str">
        <f>VLOOKUP($B86,'Conversion to binary Key'!$D:$I,3,0)</f>
        <v>0000</v>
      </c>
      <c r="O86" s="22" t="str">
        <f>VLOOKUP($B86,'Conversion to binary Key'!$D:$I,4,0)</f>
        <v>0</v>
      </c>
      <c r="P86" s="22" t="str">
        <f>VLOOKUP($B86,'Conversion to binary Key'!$D:$I,5,0)</f>
        <v>00000</v>
      </c>
      <c r="Q86" s="22" t="str">
        <f>VLOOKUP($B86,'Conversion to binary Key'!$D:$I,6,0)</f>
        <v/>
      </c>
      <c r="R86" s="17" t="str">
        <f t="shared" si="42"/>
        <v>001011</v>
      </c>
      <c r="S86" s="25" t="str">
        <f t="shared" si="43"/>
        <v>11</v>
      </c>
      <c r="T86" s="25" t="str">
        <f t="shared" si="44"/>
        <v>0</v>
      </c>
      <c r="U86" s="25" t="str">
        <f t="shared" si="45"/>
        <v>1001</v>
      </c>
      <c r="V86" s="25" t="str">
        <f t="shared" si="46"/>
        <v>0</v>
      </c>
      <c r="W86" s="15" t="str">
        <f t="shared" si="47"/>
        <v>001011</v>
      </c>
      <c r="X86" s="10" t="str">
        <f t="shared" si="48"/>
        <v>0011</v>
      </c>
      <c r="Y86" s="10" t="str">
        <f t="shared" si="49"/>
        <v>0</v>
      </c>
      <c r="Z86" s="10" t="str">
        <f t="shared" si="50"/>
        <v>01001</v>
      </c>
      <c r="AA86" s="10" t="str">
        <f t="shared" si="51"/>
        <v/>
      </c>
      <c r="AB86" s="11" t="str">
        <f t="shared" si="52"/>
        <v>0010110011001001</v>
      </c>
      <c r="AC86" s="10">
        <f t="shared" si="30"/>
        <v>16</v>
      </c>
    </row>
    <row r="87" spans="1:29" x14ac:dyDescent="0.3">
      <c r="A87" s="12" t="s">
        <v>178</v>
      </c>
      <c r="B87" s="9" t="str">
        <f t="shared" si="31"/>
        <v>LDR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000001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000001</v>
      </c>
      <c r="S87" s="25" t="str">
        <f t="shared" si="43"/>
        <v>11</v>
      </c>
      <c r="T87" s="25" t="str">
        <f t="shared" si="44"/>
        <v>1</v>
      </c>
      <c r="U87" s="25" t="str">
        <f t="shared" si="45"/>
        <v>1</v>
      </c>
      <c r="V87" s="25" t="str">
        <f t="shared" si="46"/>
        <v>11010</v>
      </c>
      <c r="W87" s="15" t="str">
        <f t="shared" si="47"/>
        <v>000001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0000011101111010</v>
      </c>
      <c r="AC87" s="10">
        <f t="shared" si="30"/>
        <v>16</v>
      </c>
    </row>
    <row r="88" spans="1:29" x14ac:dyDescent="0.3">
      <c r="A88" s="12" t="s">
        <v>239</v>
      </c>
      <c r="B88" s="9" t="str">
        <f t="shared" si="31"/>
        <v>SMR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3</v>
      </c>
      <c r="J88" s="9" t="str">
        <f t="shared" si="39"/>
        <v>1</v>
      </c>
      <c r="K88" s="9" t="str">
        <f t="shared" si="40"/>
        <v>0</v>
      </c>
      <c r="L88" s="9" t="str">
        <f t="shared" si="41"/>
        <v>28</v>
      </c>
      <c r="M88" s="22" t="str">
        <f>VLOOKUP($B88,'Conversion to binary Key'!$D:$I,2,0)</f>
        <v>000101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000101</v>
      </c>
      <c r="S88" s="25" t="str">
        <f t="shared" si="43"/>
        <v>11</v>
      </c>
      <c r="T88" s="25" t="str">
        <f t="shared" si="44"/>
        <v>1</v>
      </c>
      <c r="U88" s="25" t="str">
        <f t="shared" si="45"/>
        <v>0</v>
      </c>
      <c r="V88" s="25" t="str">
        <f t="shared" si="46"/>
        <v>11100</v>
      </c>
      <c r="W88" s="15" t="str">
        <f t="shared" si="47"/>
        <v>000101</v>
      </c>
      <c r="X88" s="10" t="str">
        <f t="shared" si="48"/>
        <v>11</v>
      </c>
      <c r="Y88" s="10" t="str">
        <f t="shared" si="49"/>
        <v>01</v>
      </c>
      <c r="Z88" s="10" t="str">
        <f t="shared" si="50"/>
        <v>0</v>
      </c>
      <c r="AA88" s="10" t="str">
        <f t="shared" si="51"/>
        <v>11100</v>
      </c>
      <c r="AB88" s="11" t="str">
        <f t="shared" si="52"/>
        <v>0001011101011100</v>
      </c>
      <c r="AC88" s="10">
        <f t="shared" si="30"/>
        <v>16</v>
      </c>
    </row>
    <row r="89" spans="1:29" x14ac:dyDescent="0.3">
      <c r="A89" s="12" t="s">
        <v>241</v>
      </c>
      <c r="B89" s="9" t="str">
        <f t="shared" si="31"/>
        <v>SMR</v>
      </c>
      <c r="C89" s="9">
        <f t="shared" si="32"/>
        <v>3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10</v>
      </c>
      <c r="H89" s="8">
        <f t="shared" si="37"/>
        <v>13</v>
      </c>
      <c r="I89" s="9" t="str">
        <f t="shared" si="38"/>
        <v>3</v>
      </c>
      <c r="J89" s="9" t="str">
        <f t="shared" si="39"/>
        <v>1</v>
      </c>
      <c r="K89" s="9" t="str">
        <f t="shared" si="40"/>
        <v>0</v>
      </c>
      <c r="L89" s="9" t="str">
        <f t="shared" si="41"/>
        <v>29</v>
      </c>
      <c r="M89" s="22" t="str">
        <f>VLOOKUP($B89,'Conversion to binary Key'!$D:$I,2,0)</f>
        <v>000101</v>
      </c>
      <c r="N89" s="22" t="str">
        <f>VLOOKUP($B89,'Conversion to binary Key'!$D:$I,3,0)</f>
        <v>00</v>
      </c>
      <c r="O89" s="22" t="str">
        <f>VLOOKUP($B89,'Conversion to binary Key'!$D:$I,4,0)</f>
        <v>00</v>
      </c>
      <c r="P89" s="22" t="str">
        <f>VLOOKUP($B89,'Conversion to binary Key'!$D:$I,5,0)</f>
        <v>0</v>
      </c>
      <c r="Q89" s="22" t="str">
        <f>VLOOKUP($B89,'Conversion to binary Key'!$D:$I,6,0)</f>
        <v>00000</v>
      </c>
      <c r="R89" s="17" t="str">
        <f t="shared" si="42"/>
        <v>000101</v>
      </c>
      <c r="S89" s="25" t="str">
        <f t="shared" si="43"/>
        <v>11</v>
      </c>
      <c r="T89" s="25" t="str">
        <f t="shared" si="44"/>
        <v>1</v>
      </c>
      <c r="U89" s="25" t="str">
        <f t="shared" si="45"/>
        <v>0</v>
      </c>
      <c r="V89" s="25" t="str">
        <f t="shared" si="46"/>
        <v>11101</v>
      </c>
      <c r="W89" s="15" t="str">
        <f t="shared" si="47"/>
        <v>000101</v>
      </c>
      <c r="X89" s="10" t="str">
        <f t="shared" si="48"/>
        <v>11</v>
      </c>
      <c r="Y89" s="10" t="str">
        <f t="shared" si="49"/>
        <v>01</v>
      </c>
      <c r="Z89" s="10" t="str">
        <f t="shared" si="50"/>
        <v>0</v>
      </c>
      <c r="AA89" s="10" t="str">
        <f t="shared" si="51"/>
        <v>11101</v>
      </c>
      <c r="AB89" s="11" t="str">
        <f t="shared" si="52"/>
        <v>0001011101011101</v>
      </c>
      <c r="AC89" s="10">
        <f t="shared" si="30"/>
        <v>16</v>
      </c>
    </row>
    <row r="90" spans="1:29" x14ac:dyDescent="0.3">
      <c r="A90" s="12" t="s">
        <v>243</v>
      </c>
      <c r="B90" s="9" t="str">
        <f t="shared" si="31"/>
        <v>JCC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1</v>
      </c>
      <c r="J90" s="9" t="str">
        <f t="shared" si="39"/>
        <v>3</v>
      </c>
      <c r="K90" s="9" t="str">
        <f t="shared" si="40"/>
        <v>0</v>
      </c>
      <c r="L90" s="9" t="str">
        <f t="shared" si="41"/>
        <v>12</v>
      </c>
      <c r="M90" s="22" t="str">
        <f>VLOOKUP($B90,'Conversion to binary Key'!$D:$I,2,0)</f>
        <v>001010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001010</v>
      </c>
      <c r="S90" s="25" t="str">
        <f t="shared" si="43"/>
        <v>1</v>
      </c>
      <c r="T90" s="25" t="str">
        <f t="shared" si="44"/>
        <v>11</v>
      </c>
      <c r="U90" s="25" t="str">
        <f t="shared" si="45"/>
        <v>0</v>
      </c>
      <c r="V90" s="25" t="str">
        <f t="shared" si="46"/>
        <v>1100</v>
      </c>
      <c r="W90" s="15" t="str">
        <f t="shared" si="47"/>
        <v>001010</v>
      </c>
      <c r="X90" s="10" t="str">
        <f t="shared" si="48"/>
        <v>01</v>
      </c>
      <c r="Y90" s="10" t="str">
        <f t="shared" si="49"/>
        <v>11</v>
      </c>
      <c r="Z90" s="10" t="str">
        <f t="shared" si="50"/>
        <v>0</v>
      </c>
      <c r="AA90" s="10" t="str">
        <f t="shared" si="51"/>
        <v>01100</v>
      </c>
      <c r="AB90" s="11" t="str">
        <f t="shared" si="52"/>
        <v>0010100111001100</v>
      </c>
      <c r="AC90" s="10">
        <f t="shared" si="30"/>
        <v>16</v>
      </c>
    </row>
    <row r="91" spans="1:29" x14ac:dyDescent="0.3">
      <c r="A91" s="12" t="s">
        <v>245</v>
      </c>
      <c r="B91" s="9" t="str">
        <f t="shared" si="31"/>
        <v>JMA</v>
      </c>
      <c r="C91" s="9">
        <f t="shared" si="32"/>
        <v>2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11</v>
      </c>
      <c r="H91" s="8">
        <f t="shared" si="37"/>
        <v>11</v>
      </c>
      <c r="I91" s="9" t="str">
        <f t="shared" si="38"/>
        <v>3</v>
      </c>
      <c r="J91" s="9" t="str">
        <f t="shared" si="39"/>
        <v>0</v>
      </c>
      <c r="K91" s="9" t="str">
        <f t="shared" si="40"/>
        <v>14</v>
      </c>
      <c r="L91" s="9">
        <f t="shared" si="41"/>
        <v>0</v>
      </c>
      <c r="M91" s="22" t="str">
        <f>VLOOKUP($B91,'Conversion to binary Key'!$D:$I,2,0)</f>
        <v>001011</v>
      </c>
      <c r="N91" s="22" t="str">
        <f>VLOOKUP($B91,'Conversion to binary Key'!$D:$I,3,0)</f>
        <v>0000</v>
      </c>
      <c r="O91" s="22" t="str">
        <f>VLOOKUP($B91,'Conversion to binary Key'!$D:$I,4,0)</f>
        <v>0</v>
      </c>
      <c r="P91" s="22" t="str">
        <f>VLOOKUP($B91,'Conversion to binary Key'!$D:$I,5,0)</f>
        <v>00000</v>
      </c>
      <c r="Q91" s="22" t="str">
        <f>VLOOKUP($B91,'Conversion to binary Key'!$D:$I,6,0)</f>
        <v/>
      </c>
      <c r="R91" s="17" t="str">
        <f t="shared" si="42"/>
        <v>001011</v>
      </c>
      <c r="S91" s="25" t="str">
        <f t="shared" si="43"/>
        <v>11</v>
      </c>
      <c r="T91" s="25" t="str">
        <f t="shared" si="44"/>
        <v>0</v>
      </c>
      <c r="U91" s="25" t="str">
        <f t="shared" si="45"/>
        <v>1110</v>
      </c>
      <c r="V91" s="25" t="str">
        <f t="shared" si="46"/>
        <v>0</v>
      </c>
      <c r="W91" s="15" t="str">
        <f t="shared" si="47"/>
        <v>001011</v>
      </c>
      <c r="X91" s="10" t="str">
        <f t="shared" si="48"/>
        <v>0011</v>
      </c>
      <c r="Y91" s="10" t="str">
        <f t="shared" si="49"/>
        <v>0</v>
      </c>
      <c r="Z91" s="10" t="str">
        <f t="shared" si="50"/>
        <v>01110</v>
      </c>
      <c r="AA91" s="10" t="str">
        <f t="shared" si="51"/>
        <v/>
      </c>
      <c r="AB91" s="11" t="str">
        <f t="shared" si="52"/>
        <v>0010110011001110</v>
      </c>
      <c r="AC91" s="10">
        <f t="shared" si="30"/>
        <v>16</v>
      </c>
    </row>
    <row r="92" spans="1:29" x14ac:dyDescent="0.3">
      <c r="A92" s="12" t="s">
        <v>176</v>
      </c>
      <c r="B92" s="9" t="str">
        <f t="shared" si="31"/>
        <v>STR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000010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000010</v>
      </c>
      <c r="S92" s="25" t="str">
        <f t="shared" si="43"/>
        <v>11</v>
      </c>
      <c r="T92" s="25" t="str">
        <f t="shared" si="44"/>
        <v>1</v>
      </c>
      <c r="U92" s="25" t="str">
        <f t="shared" si="45"/>
        <v>0</v>
      </c>
      <c r="V92" s="25" t="str">
        <f t="shared" si="46"/>
        <v>11101</v>
      </c>
      <c r="W92" s="15" t="str">
        <f t="shared" si="47"/>
        <v>000010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0000101101011101</v>
      </c>
      <c r="AC92" s="10">
        <f t="shared" si="30"/>
        <v>16</v>
      </c>
    </row>
    <row r="93" spans="1:29" x14ac:dyDescent="0.3">
      <c r="A93" s="12" t="s">
        <v>248</v>
      </c>
      <c r="B93" s="9" t="str">
        <f t="shared" si="31"/>
        <v>LDR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2</v>
      </c>
      <c r="J93" s="9" t="str">
        <f t="shared" si="39"/>
        <v>1</v>
      </c>
      <c r="K93" s="9" t="str">
        <f t="shared" si="40"/>
        <v>1</v>
      </c>
      <c r="L93" s="9" t="str">
        <f t="shared" si="41"/>
        <v>26</v>
      </c>
      <c r="M93" s="22" t="str">
        <f>VLOOKUP($B93,'Conversion to binary Key'!$D:$I,2,0)</f>
        <v>000001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000001</v>
      </c>
      <c r="S93" s="25" t="str">
        <f t="shared" si="43"/>
        <v>10</v>
      </c>
      <c r="T93" s="25" t="str">
        <f t="shared" si="44"/>
        <v>1</v>
      </c>
      <c r="U93" s="25" t="str">
        <f t="shared" si="45"/>
        <v>1</v>
      </c>
      <c r="V93" s="25" t="str">
        <f t="shared" si="46"/>
        <v>11010</v>
      </c>
      <c r="W93" s="15" t="str">
        <f t="shared" si="47"/>
        <v>000001</v>
      </c>
      <c r="X93" s="10" t="str">
        <f t="shared" si="48"/>
        <v>10</v>
      </c>
      <c r="Y93" s="10" t="str">
        <f t="shared" si="49"/>
        <v>01</v>
      </c>
      <c r="Z93" s="10" t="str">
        <f t="shared" si="50"/>
        <v>1</v>
      </c>
      <c r="AA93" s="10" t="str">
        <f t="shared" si="51"/>
        <v>11010</v>
      </c>
      <c r="AB93" s="11" t="str">
        <f t="shared" si="52"/>
        <v>0000011001111010</v>
      </c>
      <c r="AC93" s="10">
        <f t="shared" si="30"/>
        <v>16</v>
      </c>
    </row>
    <row r="94" spans="1:29" x14ac:dyDescent="0.3">
      <c r="A94" s="12" t="s">
        <v>250</v>
      </c>
      <c r="B94" s="9" t="str">
        <f t="shared" si="31"/>
        <v>SOB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1</v>
      </c>
      <c r="J94" s="9" t="str">
        <f t="shared" si="39"/>
        <v>3</v>
      </c>
      <c r="K94" s="9" t="str">
        <f t="shared" si="40"/>
        <v>0</v>
      </c>
      <c r="L94" s="9" t="str">
        <f t="shared" si="41"/>
        <v>0</v>
      </c>
      <c r="M94" s="22" t="str">
        <f>VLOOKUP($B94,'Conversion to binary Key'!$D:$I,2,0)</f>
        <v>001110</v>
      </c>
      <c r="N94" s="22" t="str">
        <f>VLOOKUP($B94,'Conversion to binary Key'!$D:$I,3,0)</f>
        <v>00</v>
      </c>
      <c r="O94" s="22" t="str">
        <f>VLOOKUP($B94,'Conversion to binary Key'!$D:$I,4,0)</f>
        <v>00</v>
      </c>
      <c r="P94" s="22" t="str">
        <f>VLOOKUP($B94,'Conversion to binary Key'!$D:$I,5,0)</f>
        <v>0</v>
      </c>
      <c r="Q94" s="22" t="str">
        <f>VLOOKUP($B94,'Conversion to binary Key'!$D:$I,6,0)</f>
        <v>00000</v>
      </c>
      <c r="R94" s="17" t="str">
        <f t="shared" si="42"/>
        <v>001110</v>
      </c>
      <c r="S94" s="25" t="str">
        <f t="shared" si="43"/>
        <v>1</v>
      </c>
      <c r="T94" s="25" t="str">
        <f t="shared" si="44"/>
        <v>11</v>
      </c>
      <c r="U94" s="25" t="str">
        <f t="shared" si="45"/>
        <v>0</v>
      </c>
      <c r="V94" s="25" t="str">
        <f t="shared" si="46"/>
        <v>0</v>
      </c>
      <c r="W94" s="15" t="str">
        <f t="shared" si="47"/>
        <v>001110</v>
      </c>
      <c r="X94" s="10" t="str">
        <f t="shared" si="48"/>
        <v>01</v>
      </c>
      <c r="Y94" s="10" t="str">
        <f t="shared" si="49"/>
        <v>11</v>
      </c>
      <c r="Z94" s="10" t="str">
        <f t="shared" si="50"/>
        <v>0</v>
      </c>
      <c r="AA94" s="10" t="str">
        <f t="shared" si="51"/>
        <v>00000</v>
      </c>
      <c r="AB94" s="11" t="str">
        <f t="shared" si="52"/>
        <v>0011100111000000</v>
      </c>
      <c r="AC94" s="10">
        <f t="shared" si="30"/>
        <v>16</v>
      </c>
    </row>
    <row r="95" spans="1:29" x14ac:dyDescent="0.3">
      <c r="A95" s="12" t="s">
        <v>252</v>
      </c>
      <c r="B95" s="9" t="str">
        <f t="shared" si="31"/>
        <v>LDA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0</v>
      </c>
      <c r="K95" s="9" t="str">
        <f t="shared" si="40"/>
        <v>0</v>
      </c>
      <c r="L95" s="9" t="str">
        <f t="shared" si="41"/>
        <v>29</v>
      </c>
      <c r="M95" s="22" t="str">
        <f>VLOOKUP($B95,'Conversion to binary Key'!$D:$I,2,0)</f>
        <v>000011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000011</v>
      </c>
      <c r="S95" s="25" t="str">
        <f t="shared" si="43"/>
        <v>11</v>
      </c>
      <c r="T95" s="25" t="str">
        <f t="shared" si="44"/>
        <v>0</v>
      </c>
      <c r="U95" s="25" t="str">
        <f t="shared" si="45"/>
        <v>0</v>
      </c>
      <c r="V95" s="25" t="str">
        <f t="shared" si="46"/>
        <v>11101</v>
      </c>
      <c r="W95" s="15" t="str">
        <f t="shared" si="47"/>
        <v>000011</v>
      </c>
      <c r="X95" s="10" t="str">
        <f t="shared" si="48"/>
        <v>11</v>
      </c>
      <c r="Y95" s="10" t="str">
        <f t="shared" si="49"/>
        <v>00</v>
      </c>
      <c r="Z95" s="10" t="str">
        <f t="shared" si="50"/>
        <v>0</v>
      </c>
      <c r="AA95" s="10" t="str">
        <f t="shared" si="51"/>
        <v>11101</v>
      </c>
      <c r="AB95" s="11" t="str">
        <f t="shared" si="52"/>
        <v>0000111100011101</v>
      </c>
      <c r="AC95" s="10">
        <f t="shared" si="30"/>
        <v>16</v>
      </c>
    </row>
    <row r="96" spans="1:29" x14ac:dyDescent="0.3">
      <c r="A96" s="12" t="s">
        <v>304</v>
      </c>
      <c r="B96" s="9" t="str">
        <f t="shared" si="31"/>
        <v>AIR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9</v>
      </c>
      <c r="G96" s="8">
        <f t="shared" si="36"/>
        <v>9</v>
      </c>
      <c r="H96" s="8">
        <f t="shared" si="37"/>
        <v>9</v>
      </c>
      <c r="I96" s="9" t="str">
        <f t="shared" si="38"/>
        <v>3</v>
      </c>
      <c r="J96" s="9" t="str">
        <f t="shared" si="39"/>
        <v>30</v>
      </c>
      <c r="K96" s="9">
        <f t="shared" si="40"/>
        <v>0</v>
      </c>
      <c r="L96" s="9">
        <f t="shared" si="41"/>
        <v>0</v>
      </c>
      <c r="M96" s="22" t="str">
        <f>VLOOKUP($B96,'Conversion to binary Key'!$D:$I,2,0)</f>
        <v>000110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 t="str">
        <f t="shared" si="42"/>
        <v>000110</v>
      </c>
      <c r="S96" s="25" t="str">
        <f t="shared" si="43"/>
        <v>11</v>
      </c>
      <c r="T96" s="25" t="str">
        <f t="shared" si="44"/>
        <v>11110</v>
      </c>
      <c r="U96" s="25" t="str">
        <f t="shared" si="45"/>
        <v>0</v>
      </c>
      <c r="V96" s="25" t="str">
        <f t="shared" si="46"/>
        <v>0</v>
      </c>
      <c r="W96" s="15" t="str">
        <f t="shared" si="47"/>
        <v>000110</v>
      </c>
      <c r="X96" s="10" t="str">
        <f t="shared" si="48"/>
        <v>11</v>
      </c>
      <c r="Y96" s="10" t="str">
        <f t="shared" si="49"/>
        <v>00011110</v>
      </c>
      <c r="Z96" s="10" t="str">
        <f t="shared" si="50"/>
        <v/>
      </c>
      <c r="AA96" s="10" t="str">
        <f t="shared" si="51"/>
        <v/>
      </c>
      <c r="AB96" s="11" t="str">
        <f t="shared" si="52"/>
        <v>0001101100011110</v>
      </c>
      <c r="AC96" s="10">
        <f t="shared" si="30"/>
        <v>16</v>
      </c>
    </row>
    <row r="97" spans="1:29" x14ac:dyDescent="0.3">
      <c r="A97" s="12" t="s">
        <v>311</v>
      </c>
      <c r="B97" s="9" t="str">
        <f t="shared" si="31"/>
        <v>AIR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9</v>
      </c>
      <c r="G97" s="8">
        <f t="shared" si="36"/>
        <v>9</v>
      </c>
      <c r="H97" s="8">
        <f t="shared" si="37"/>
        <v>9</v>
      </c>
      <c r="I97" s="9" t="str">
        <f t="shared" si="38"/>
        <v>3</v>
      </c>
      <c r="J97" s="9" t="str">
        <f t="shared" si="39"/>
        <v>10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000110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000110</v>
      </c>
      <c r="S97" s="25" t="str">
        <f t="shared" si="43"/>
        <v>11</v>
      </c>
      <c r="T97" s="25" t="str">
        <f t="shared" si="44"/>
        <v>1010</v>
      </c>
      <c r="U97" s="25" t="str">
        <f t="shared" si="45"/>
        <v>0</v>
      </c>
      <c r="V97" s="25" t="str">
        <f t="shared" si="46"/>
        <v>0</v>
      </c>
      <c r="W97" s="15" t="str">
        <f t="shared" si="47"/>
        <v>000110</v>
      </c>
      <c r="X97" s="10" t="str">
        <f t="shared" si="48"/>
        <v>11</v>
      </c>
      <c r="Y97" s="10" t="str">
        <f t="shared" si="49"/>
        <v>00001010</v>
      </c>
      <c r="Z97" s="10" t="str">
        <f t="shared" si="50"/>
        <v/>
      </c>
      <c r="AA97" s="10" t="str">
        <f t="shared" si="51"/>
        <v/>
      </c>
      <c r="AB97" s="11" t="str">
        <f t="shared" si="52"/>
        <v>0001101100001010</v>
      </c>
      <c r="AC97" s="10">
        <f t="shared" si="30"/>
        <v>16</v>
      </c>
    </row>
    <row r="98" spans="1:29" x14ac:dyDescent="0.3">
      <c r="A98" s="12" t="s">
        <v>144</v>
      </c>
      <c r="B98" s="9" t="str">
        <f t="shared" si="31"/>
        <v>STR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000010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000010</v>
      </c>
      <c r="S98" s="25" t="str">
        <f t="shared" si="43"/>
        <v>11</v>
      </c>
      <c r="T98" s="25" t="str">
        <f t="shared" si="44"/>
        <v>0</v>
      </c>
      <c r="U98" s="25" t="str">
        <f t="shared" si="45"/>
        <v>0</v>
      </c>
      <c r="V98" s="25" t="str">
        <f t="shared" si="46"/>
        <v>11101</v>
      </c>
      <c r="W98" s="15" t="str">
        <f t="shared" si="47"/>
        <v>000010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0000101100011101</v>
      </c>
      <c r="AC98" s="10">
        <f t="shared" si="30"/>
        <v>16</v>
      </c>
    </row>
    <row r="99" spans="1:29" x14ac:dyDescent="0.3">
      <c r="A99" s="12" t="s">
        <v>8</v>
      </c>
      <c r="B99" s="9" t="str">
        <f t="shared" si="31"/>
        <v>LDX</v>
      </c>
      <c r="C99" s="9">
        <f t="shared" si="32"/>
        <v>2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11</v>
      </c>
      <c r="H99" s="8">
        <f t="shared" si="37"/>
        <v>11</v>
      </c>
      <c r="I99" s="9" t="str">
        <f t="shared" si="38"/>
        <v>3</v>
      </c>
      <c r="J99" s="9" t="str">
        <f t="shared" si="39"/>
        <v>0</v>
      </c>
      <c r="K99" s="9" t="str">
        <f t="shared" si="40"/>
        <v>29</v>
      </c>
      <c r="L99" s="9">
        <f t="shared" si="41"/>
        <v>0</v>
      </c>
      <c r="M99" s="22" t="str">
        <f>VLOOKUP($B99,'Conversion to binary Key'!$D:$I,2,0)</f>
        <v>100001</v>
      </c>
      <c r="N99" s="22" t="str">
        <f>VLOOKUP($B99,'Conversion to binary Key'!$D:$I,3,0)</f>
        <v>0000</v>
      </c>
      <c r="O99" s="22" t="str">
        <f>VLOOKUP($B99,'Conversion to binary Key'!$D:$I,4,0)</f>
        <v>0</v>
      </c>
      <c r="P99" s="22" t="str">
        <f>VLOOKUP($B99,'Conversion to binary Key'!$D:$I,5,0)</f>
        <v>00000</v>
      </c>
      <c r="Q99" s="22" t="str">
        <f>VLOOKUP($B99,'Conversion to binary Key'!$D:$I,6,0)</f>
        <v/>
      </c>
      <c r="R99" s="17" t="str">
        <f t="shared" si="42"/>
        <v>100001</v>
      </c>
      <c r="S99" s="25" t="str">
        <f t="shared" si="43"/>
        <v>11</v>
      </c>
      <c r="T99" s="25" t="str">
        <f t="shared" si="44"/>
        <v>0</v>
      </c>
      <c r="U99" s="25" t="str">
        <f t="shared" si="45"/>
        <v>11101</v>
      </c>
      <c r="V99" s="25" t="str">
        <f t="shared" si="46"/>
        <v>0</v>
      </c>
      <c r="W99" s="15" t="str">
        <f t="shared" si="47"/>
        <v>100001</v>
      </c>
      <c r="X99" s="10" t="str">
        <f t="shared" si="48"/>
        <v>0011</v>
      </c>
      <c r="Y99" s="10" t="str">
        <f t="shared" si="49"/>
        <v>0</v>
      </c>
      <c r="Z99" s="10" t="str">
        <f t="shared" si="50"/>
        <v>11101</v>
      </c>
      <c r="AA99" s="10" t="str">
        <f t="shared" si="51"/>
        <v/>
      </c>
      <c r="AB99" s="11" t="str">
        <f t="shared" si="52"/>
        <v>1000010011011101</v>
      </c>
      <c r="AC99" s="10">
        <f t="shared" si="30"/>
        <v>16</v>
      </c>
    </row>
    <row r="100" spans="1:29" x14ac:dyDescent="0.3">
      <c r="A100" s="12" t="s">
        <v>256</v>
      </c>
      <c r="B100" s="9" t="str">
        <f t="shared" si="31"/>
        <v>STR</v>
      </c>
      <c r="C100" s="9">
        <f t="shared" si="32"/>
        <v>3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10</v>
      </c>
      <c r="H100" s="8">
        <f t="shared" si="37"/>
        <v>13</v>
      </c>
      <c r="I100" s="9" t="str">
        <f t="shared" si="38"/>
        <v>2</v>
      </c>
      <c r="J100" s="9" t="str">
        <f t="shared" si="39"/>
        <v>1</v>
      </c>
      <c r="K100" s="9" t="str">
        <f t="shared" si="40"/>
        <v>0</v>
      </c>
      <c r="L100" s="9" t="str">
        <f t="shared" si="41"/>
        <v>27</v>
      </c>
      <c r="M100" s="22" t="str">
        <f>VLOOKUP($B100,'Conversion to binary Key'!$D:$I,2,0)</f>
        <v>000010</v>
      </c>
      <c r="N100" s="22" t="str">
        <f>VLOOKUP($B100,'Conversion to binary Key'!$D:$I,3,0)</f>
        <v>00</v>
      </c>
      <c r="O100" s="22" t="str">
        <f>VLOOKUP($B100,'Conversion to binary Key'!$D:$I,4,0)</f>
        <v>00</v>
      </c>
      <c r="P100" s="22" t="str">
        <f>VLOOKUP($B100,'Conversion to binary Key'!$D:$I,5,0)</f>
        <v>0</v>
      </c>
      <c r="Q100" s="22" t="str">
        <f>VLOOKUP($B100,'Conversion to binary Key'!$D:$I,6,0)</f>
        <v>00000</v>
      </c>
      <c r="R100" s="17" t="str">
        <f t="shared" si="42"/>
        <v>000010</v>
      </c>
      <c r="S100" s="25" t="str">
        <f t="shared" si="43"/>
        <v>10</v>
      </c>
      <c r="T100" s="25" t="str">
        <f t="shared" si="44"/>
        <v>1</v>
      </c>
      <c r="U100" s="25" t="str">
        <f t="shared" si="45"/>
        <v>0</v>
      </c>
      <c r="V100" s="25" t="str">
        <f t="shared" si="46"/>
        <v>11011</v>
      </c>
      <c r="W100" s="15" t="str">
        <f t="shared" si="47"/>
        <v>000010</v>
      </c>
      <c r="X100" s="10" t="str">
        <f t="shared" si="48"/>
        <v>10</v>
      </c>
      <c r="Y100" s="10" t="str">
        <f t="shared" si="49"/>
        <v>01</v>
      </c>
      <c r="Z100" s="10" t="str">
        <f t="shared" si="50"/>
        <v>0</v>
      </c>
      <c r="AA100" s="10" t="str">
        <f t="shared" si="51"/>
        <v>11011</v>
      </c>
      <c r="AB100" s="11" t="str">
        <f t="shared" si="52"/>
        <v>0000101001011011</v>
      </c>
      <c r="AC100" s="10">
        <f t="shared" si="30"/>
        <v>16</v>
      </c>
    </row>
    <row r="101" spans="1:29" x14ac:dyDescent="0.3">
      <c r="A101" s="12" t="s">
        <v>3</v>
      </c>
      <c r="B101" s="9" t="str">
        <f t="shared" si="31"/>
        <v>LDA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2</v>
      </c>
      <c r="J101" s="9" t="str">
        <f t="shared" si="39"/>
        <v>0</v>
      </c>
      <c r="K101" s="9" t="str">
        <f t="shared" si="40"/>
        <v>0</v>
      </c>
      <c r="L101" s="9" t="str">
        <f t="shared" si="41"/>
        <v>10</v>
      </c>
      <c r="M101" s="22" t="str">
        <f>VLOOKUP($B101,'Conversion to binary Key'!$D:$I,2,0)</f>
        <v>000011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000011</v>
      </c>
      <c r="S101" s="25" t="str">
        <f t="shared" si="43"/>
        <v>10</v>
      </c>
      <c r="T101" s="25" t="str">
        <f t="shared" si="44"/>
        <v>0</v>
      </c>
      <c r="U101" s="25" t="str">
        <f t="shared" si="45"/>
        <v>0</v>
      </c>
      <c r="V101" s="25" t="str">
        <f t="shared" si="46"/>
        <v>1010</v>
      </c>
      <c r="W101" s="15" t="str">
        <f t="shared" si="47"/>
        <v>000011</v>
      </c>
      <c r="X101" s="10" t="str">
        <f t="shared" si="48"/>
        <v>10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01010</v>
      </c>
      <c r="AB101" s="11" t="str">
        <f t="shared" si="52"/>
        <v>0000111000001010</v>
      </c>
      <c r="AC101" s="10">
        <f t="shared" si="30"/>
        <v>16</v>
      </c>
    </row>
    <row r="102" spans="1:29" x14ac:dyDescent="0.3">
      <c r="A102" s="12" t="s">
        <v>9</v>
      </c>
      <c r="B102" s="9" t="str">
        <f t="shared" si="31"/>
        <v>LDA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13</v>
      </c>
      <c r="I102" s="9" t="str">
        <f t="shared" si="38"/>
        <v>0</v>
      </c>
      <c r="J102" s="9" t="str">
        <f t="shared" si="39"/>
        <v>0</v>
      </c>
      <c r="K102" s="9" t="str">
        <f t="shared" si="40"/>
        <v>0</v>
      </c>
      <c r="L102" s="9" t="str">
        <f t="shared" si="41"/>
        <v>10</v>
      </c>
      <c r="M102" s="22" t="str">
        <f>VLOOKUP($B102,'Conversion to binary Key'!$D:$I,2,0)</f>
        <v>000011</v>
      </c>
      <c r="N102" s="22" t="str">
        <f>VLOOKUP($B102,'Conversion to binary Key'!$D:$I,3,0)</f>
        <v>00</v>
      </c>
      <c r="O102" s="22" t="str">
        <f>VLOOKUP($B102,'Conversion to binary Key'!$D:$I,4,0)</f>
        <v>00</v>
      </c>
      <c r="P102" s="22" t="str">
        <f>VLOOKUP($B102,'Conversion to binary Key'!$D:$I,5,0)</f>
        <v>0</v>
      </c>
      <c r="Q102" s="22" t="str">
        <f>VLOOKUP($B102,'Conversion to binary Key'!$D:$I,6,0)</f>
        <v>00000</v>
      </c>
      <c r="R102" s="17" t="str">
        <f t="shared" si="42"/>
        <v>000011</v>
      </c>
      <c r="S102" s="25" t="str">
        <f t="shared" si="43"/>
        <v>0</v>
      </c>
      <c r="T102" s="25" t="str">
        <f t="shared" si="44"/>
        <v>0</v>
      </c>
      <c r="U102" s="25" t="str">
        <f t="shared" si="45"/>
        <v>0</v>
      </c>
      <c r="V102" s="25" t="str">
        <f t="shared" si="46"/>
        <v>1010</v>
      </c>
      <c r="W102" s="15" t="str">
        <f t="shared" si="47"/>
        <v>000011</v>
      </c>
      <c r="X102" s="10" t="str">
        <f t="shared" si="48"/>
        <v>00</v>
      </c>
      <c r="Y102" s="10" t="str">
        <f t="shared" si="49"/>
        <v>00</v>
      </c>
      <c r="Z102" s="10" t="str">
        <f t="shared" si="50"/>
        <v>0</v>
      </c>
      <c r="AA102" s="10" t="str">
        <f t="shared" si="51"/>
        <v>01010</v>
      </c>
      <c r="AB102" s="11" t="str">
        <f t="shared" si="52"/>
        <v>0000110000001010</v>
      </c>
      <c r="AC102" s="10">
        <f t="shared" si="30"/>
        <v>16</v>
      </c>
    </row>
    <row r="103" spans="1:29" x14ac:dyDescent="0.3">
      <c r="A103" s="12" t="s">
        <v>190</v>
      </c>
      <c r="B103" s="9" t="str">
        <f t="shared" si="31"/>
        <v>MLT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0</v>
      </c>
      <c r="J103" s="9" t="str">
        <f t="shared" si="39"/>
        <v>2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010000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000000</v>
      </c>
      <c r="Q103" s="22" t="str">
        <f>VLOOKUP($B103,'Conversion to binary Key'!$D:$I,6,0)</f>
        <v/>
      </c>
      <c r="R103" s="17" t="str">
        <f t="shared" si="42"/>
        <v>010000</v>
      </c>
      <c r="S103" s="25" t="str">
        <f t="shared" si="43"/>
        <v>0</v>
      </c>
      <c r="T103" s="25" t="str">
        <f t="shared" si="44"/>
        <v>10</v>
      </c>
      <c r="U103" s="25" t="str">
        <f t="shared" si="45"/>
        <v>0</v>
      </c>
      <c r="V103" s="25" t="str">
        <f t="shared" si="46"/>
        <v>0</v>
      </c>
      <c r="W103" s="15" t="str">
        <f t="shared" si="47"/>
        <v>010000</v>
      </c>
      <c r="X103" s="10" t="str">
        <f t="shared" si="48"/>
        <v>00</v>
      </c>
      <c r="Y103" s="10" t="str">
        <f t="shared" si="49"/>
        <v>10</v>
      </c>
      <c r="Z103" s="10" t="str">
        <f t="shared" si="50"/>
        <v>000000</v>
      </c>
      <c r="AA103" s="10" t="str">
        <f t="shared" si="51"/>
        <v/>
      </c>
      <c r="AB103" s="11" t="str">
        <f t="shared" si="52"/>
        <v>0100000010000000</v>
      </c>
      <c r="AC103" s="10">
        <f t="shared" si="30"/>
        <v>16</v>
      </c>
    </row>
    <row r="104" spans="1:29" x14ac:dyDescent="0.3">
      <c r="A104" s="12" t="s">
        <v>261</v>
      </c>
      <c r="B104" s="9" t="str">
        <f t="shared" si="31"/>
        <v>LDR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1</v>
      </c>
      <c r="J104" s="9" t="str">
        <f t="shared" si="39"/>
        <v>1</v>
      </c>
      <c r="K104" s="9" t="str">
        <f t="shared" si="40"/>
        <v>0</v>
      </c>
      <c r="L104" s="9" t="str">
        <f t="shared" si="41"/>
        <v>26</v>
      </c>
      <c r="M104" s="22" t="str">
        <f>VLOOKUP($B104,'Conversion to binary Key'!$D:$I,2,0)</f>
        <v>000001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000001</v>
      </c>
      <c r="S104" s="25" t="str">
        <f t="shared" si="43"/>
        <v>1</v>
      </c>
      <c r="T104" s="25" t="str">
        <f t="shared" si="44"/>
        <v>1</v>
      </c>
      <c r="U104" s="25" t="str">
        <f t="shared" si="45"/>
        <v>0</v>
      </c>
      <c r="V104" s="25" t="str">
        <f t="shared" si="46"/>
        <v>11010</v>
      </c>
      <c r="W104" s="15" t="str">
        <f t="shared" si="47"/>
        <v>000001</v>
      </c>
      <c r="X104" s="10" t="str">
        <f t="shared" si="48"/>
        <v>01</v>
      </c>
      <c r="Y104" s="10" t="str">
        <f t="shared" si="49"/>
        <v>01</v>
      </c>
      <c r="Z104" s="10" t="str">
        <f t="shared" si="50"/>
        <v>0</v>
      </c>
      <c r="AA104" s="10" t="str">
        <f t="shared" si="51"/>
        <v>11010</v>
      </c>
      <c r="AB104" s="11" t="str">
        <f t="shared" si="52"/>
        <v>0000010101011010</v>
      </c>
      <c r="AC104" s="10">
        <f t="shared" si="30"/>
        <v>16</v>
      </c>
    </row>
    <row r="105" spans="1:29" x14ac:dyDescent="0.3">
      <c r="A105" s="12" t="s">
        <v>192</v>
      </c>
      <c r="B105" s="9" t="str">
        <f t="shared" si="31"/>
        <v>STR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1</v>
      </c>
      <c r="J105" s="9" t="str">
        <f t="shared" si="39"/>
        <v>1</v>
      </c>
      <c r="K105" s="9" t="str">
        <f t="shared" si="40"/>
        <v>0</v>
      </c>
      <c r="L105" s="9" t="str">
        <f t="shared" si="41"/>
        <v>23</v>
      </c>
      <c r="M105" s="22" t="str">
        <f>VLOOKUP($B105,'Conversion to binary Key'!$D:$I,2,0)</f>
        <v>000010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000010</v>
      </c>
      <c r="S105" s="25" t="str">
        <f t="shared" si="43"/>
        <v>1</v>
      </c>
      <c r="T105" s="25" t="str">
        <f t="shared" si="44"/>
        <v>1</v>
      </c>
      <c r="U105" s="25" t="str">
        <f t="shared" si="45"/>
        <v>0</v>
      </c>
      <c r="V105" s="25" t="str">
        <f t="shared" si="46"/>
        <v>10111</v>
      </c>
      <c r="W105" s="15" t="str">
        <f t="shared" si="47"/>
        <v>000010</v>
      </c>
      <c r="X105" s="10" t="str">
        <f t="shared" si="48"/>
        <v>01</v>
      </c>
      <c r="Y105" s="10" t="str">
        <f t="shared" si="49"/>
        <v>01</v>
      </c>
      <c r="Z105" s="10" t="str">
        <f t="shared" si="50"/>
        <v>0</v>
      </c>
      <c r="AA105" s="10" t="str">
        <f t="shared" si="51"/>
        <v>10111</v>
      </c>
      <c r="AB105" s="11" t="str">
        <f t="shared" si="52"/>
        <v>0000100101010111</v>
      </c>
      <c r="AC105" s="10">
        <f t="shared" si="30"/>
        <v>16</v>
      </c>
    </row>
    <row r="106" spans="1:29" x14ac:dyDescent="0.3">
      <c r="A106" s="12" t="s">
        <v>194</v>
      </c>
      <c r="B106" s="9" t="str">
        <f t="shared" si="31"/>
        <v>LDR</v>
      </c>
      <c r="C106" s="9">
        <f t="shared" si="32"/>
        <v>3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10</v>
      </c>
      <c r="H106" s="8">
        <f t="shared" si="37"/>
        <v>13</v>
      </c>
      <c r="I106" s="9" t="str">
        <f t="shared" si="38"/>
        <v>0</v>
      </c>
      <c r="J106" s="9" t="str">
        <f t="shared" si="39"/>
        <v>1</v>
      </c>
      <c r="K106" s="9" t="str">
        <f t="shared" si="40"/>
        <v>0</v>
      </c>
      <c r="L106" s="9" t="str">
        <f t="shared" si="41"/>
        <v>23</v>
      </c>
      <c r="M106" s="22" t="str">
        <f>VLOOKUP($B106,'Conversion to binary Key'!$D:$I,2,0)</f>
        <v>000001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</v>
      </c>
      <c r="Q106" s="22" t="str">
        <f>VLOOKUP($B106,'Conversion to binary Key'!$D:$I,6,0)</f>
        <v>00000</v>
      </c>
      <c r="R106" s="17" t="str">
        <f t="shared" si="42"/>
        <v>000001</v>
      </c>
      <c r="S106" s="25" t="str">
        <f t="shared" si="43"/>
        <v>0</v>
      </c>
      <c r="T106" s="25" t="str">
        <f t="shared" si="44"/>
        <v>1</v>
      </c>
      <c r="U106" s="25" t="str">
        <f t="shared" si="45"/>
        <v>0</v>
      </c>
      <c r="V106" s="25" t="str">
        <f t="shared" si="46"/>
        <v>10111</v>
      </c>
      <c r="W106" s="15" t="str">
        <f t="shared" si="47"/>
        <v>000001</v>
      </c>
      <c r="X106" s="10" t="str">
        <f t="shared" si="48"/>
        <v>00</v>
      </c>
      <c r="Y106" s="10" t="str">
        <f t="shared" si="49"/>
        <v>01</v>
      </c>
      <c r="Z106" s="10" t="str">
        <f t="shared" si="50"/>
        <v>0</v>
      </c>
      <c r="AA106" s="10" t="str">
        <f t="shared" si="51"/>
        <v>10111</v>
      </c>
      <c r="AB106" s="11" t="str">
        <f t="shared" si="52"/>
        <v>0000010001010111</v>
      </c>
      <c r="AC106" s="10">
        <f t="shared" si="30"/>
        <v>16</v>
      </c>
    </row>
    <row r="107" spans="1:29" x14ac:dyDescent="0.3">
      <c r="A107" s="12" t="s">
        <v>190</v>
      </c>
      <c r="B107" s="9" t="str">
        <f t="shared" si="31"/>
        <v>MLT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0</v>
      </c>
      <c r="J107" s="9" t="str">
        <f t="shared" si="39"/>
        <v>2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010000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000000</v>
      </c>
      <c r="Q107" s="22" t="str">
        <f>VLOOKUP($B107,'Conversion to binary Key'!$D:$I,6,0)</f>
        <v/>
      </c>
      <c r="R107" s="17" t="str">
        <f t="shared" si="42"/>
        <v>010000</v>
      </c>
      <c r="S107" s="25" t="str">
        <f t="shared" si="43"/>
        <v>0</v>
      </c>
      <c r="T107" s="25" t="str">
        <f t="shared" si="44"/>
        <v>10</v>
      </c>
      <c r="U107" s="25" t="str">
        <f t="shared" si="45"/>
        <v>0</v>
      </c>
      <c r="V107" s="25" t="str">
        <f t="shared" si="46"/>
        <v>0</v>
      </c>
      <c r="W107" s="15" t="str">
        <f t="shared" si="47"/>
        <v>010000</v>
      </c>
      <c r="X107" s="10" t="str">
        <f t="shared" si="48"/>
        <v>00</v>
      </c>
      <c r="Y107" s="10" t="str">
        <f t="shared" si="49"/>
        <v>10</v>
      </c>
      <c r="Z107" s="10" t="str">
        <f t="shared" si="50"/>
        <v>000000</v>
      </c>
      <c r="AA107" s="10" t="str">
        <f t="shared" si="51"/>
        <v/>
      </c>
      <c r="AB107" s="11" t="str">
        <f t="shared" si="52"/>
        <v>0100000010000000</v>
      </c>
      <c r="AC107" s="10">
        <f t="shared" si="30"/>
        <v>16</v>
      </c>
    </row>
    <row r="108" spans="1:29" x14ac:dyDescent="0.3">
      <c r="A108" s="12" t="s">
        <v>265</v>
      </c>
      <c r="B108" s="9" t="str">
        <f t="shared" si="31"/>
        <v>LDR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29</v>
      </c>
      <c r="M108" s="22" t="str">
        <f>VLOOKUP($B108,'Conversion to binary Key'!$D:$I,2,0)</f>
        <v>000001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000001</v>
      </c>
      <c r="S108" s="25" t="str">
        <f t="shared" si="43"/>
        <v>1</v>
      </c>
      <c r="T108" s="25" t="str">
        <f t="shared" si="44"/>
        <v>1</v>
      </c>
      <c r="U108" s="25" t="str">
        <f t="shared" si="45"/>
        <v>0</v>
      </c>
      <c r="V108" s="25" t="str">
        <f t="shared" si="46"/>
        <v>11101</v>
      </c>
      <c r="W108" s="15" t="str">
        <f t="shared" si="47"/>
        <v>000001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11101</v>
      </c>
      <c r="AB108" s="11" t="str">
        <f t="shared" si="52"/>
        <v>0000010101011101</v>
      </c>
      <c r="AC108" s="10">
        <f t="shared" si="30"/>
        <v>16</v>
      </c>
    </row>
    <row r="109" spans="1:29" x14ac:dyDescent="0.3">
      <c r="A109" s="12" t="s">
        <v>192</v>
      </c>
      <c r="B109" s="9" t="str">
        <f t="shared" si="31"/>
        <v>STR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1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000010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000010</v>
      </c>
      <c r="S109" s="25" t="str">
        <f t="shared" si="43"/>
        <v>1</v>
      </c>
      <c r="T109" s="25" t="str">
        <f t="shared" si="44"/>
        <v>1</v>
      </c>
      <c r="U109" s="25" t="str">
        <f t="shared" si="45"/>
        <v>0</v>
      </c>
      <c r="V109" s="25" t="str">
        <f t="shared" si="46"/>
        <v>10111</v>
      </c>
      <c r="W109" s="15" t="str">
        <f t="shared" si="47"/>
        <v>000010</v>
      </c>
      <c r="X109" s="10" t="str">
        <f t="shared" si="48"/>
        <v>01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0000100101010111</v>
      </c>
      <c r="AC109" s="10">
        <f t="shared" si="30"/>
        <v>16</v>
      </c>
    </row>
    <row r="110" spans="1:29" x14ac:dyDescent="0.3">
      <c r="A110" s="12" t="s">
        <v>194</v>
      </c>
      <c r="B110" s="9" t="str">
        <f t="shared" si="31"/>
        <v>LDR</v>
      </c>
      <c r="C110" s="9">
        <f t="shared" si="32"/>
        <v>3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10</v>
      </c>
      <c r="H110" s="8">
        <f t="shared" si="37"/>
        <v>13</v>
      </c>
      <c r="I110" s="9" t="str">
        <f t="shared" si="38"/>
        <v>0</v>
      </c>
      <c r="J110" s="9" t="str">
        <f t="shared" si="39"/>
        <v>1</v>
      </c>
      <c r="K110" s="9" t="str">
        <f t="shared" si="40"/>
        <v>0</v>
      </c>
      <c r="L110" s="9" t="str">
        <f t="shared" si="41"/>
        <v>23</v>
      </c>
      <c r="M110" s="22" t="str">
        <f>VLOOKUP($B110,'Conversion to binary Key'!$D:$I,2,0)</f>
        <v>000001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</v>
      </c>
      <c r="Q110" s="22" t="str">
        <f>VLOOKUP($B110,'Conversion to binary Key'!$D:$I,6,0)</f>
        <v>00000</v>
      </c>
      <c r="R110" s="17" t="str">
        <f t="shared" si="42"/>
        <v>000001</v>
      </c>
      <c r="S110" s="25" t="str">
        <f t="shared" si="43"/>
        <v>0</v>
      </c>
      <c r="T110" s="25" t="str">
        <f t="shared" si="44"/>
        <v>1</v>
      </c>
      <c r="U110" s="25" t="str">
        <f t="shared" si="45"/>
        <v>0</v>
      </c>
      <c r="V110" s="25" t="str">
        <f t="shared" si="46"/>
        <v>10111</v>
      </c>
      <c r="W110" s="15" t="str">
        <f t="shared" si="47"/>
        <v>000001</v>
      </c>
      <c r="X110" s="10" t="str">
        <f t="shared" si="48"/>
        <v>00</v>
      </c>
      <c r="Y110" s="10" t="str">
        <f t="shared" si="49"/>
        <v>01</v>
      </c>
      <c r="Z110" s="10" t="str">
        <f t="shared" si="50"/>
        <v>0</v>
      </c>
      <c r="AA110" s="10" t="str">
        <f t="shared" si="51"/>
        <v>10111</v>
      </c>
      <c r="AB110" s="11" t="str">
        <f t="shared" si="52"/>
        <v>0000010001010111</v>
      </c>
      <c r="AC110" s="10">
        <f t="shared" si="30"/>
        <v>16</v>
      </c>
    </row>
    <row r="111" spans="1:29" x14ac:dyDescent="0.3">
      <c r="A111" s="12" t="s">
        <v>190</v>
      </c>
      <c r="B111" s="9" t="str">
        <f t="shared" si="31"/>
        <v>MLT</v>
      </c>
      <c r="C111" s="9">
        <f t="shared" si="32"/>
        <v>1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8</v>
      </c>
      <c r="H111" s="8">
        <f t="shared" si="37"/>
        <v>8</v>
      </c>
      <c r="I111" s="9" t="str">
        <f t="shared" si="38"/>
        <v>0</v>
      </c>
      <c r="J111" s="9" t="str">
        <f t="shared" si="39"/>
        <v>2</v>
      </c>
      <c r="K111" s="9">
        <f t="shared" si="40"/>
        <v>0</v>
      </c>
      <c r="L111" s="9">
        <f t="shared" si="41"/>
        <v>0</v>
      </c>
      <c r="M111" s="22" t="str">
        <f>VLOOKUP($B111,'Conversion to binary Key'!$D:$I,2,0)</f>
        <v>010000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000000</v>
      </c>
      <c r="Q111" s="22" t="str">
        <f>VLOOKUP($B111,'Conversion to binary Key'!$D:$I,6,0)</f>
        <v/>
      </c>
      <c r="R111" s="17" t="str">
        <f t="shared" si="42"/>
        <v>010000</v>
      </c>
      <c r="S111" s="25" t="str">
        <f t="shared" si="43"/>
        <v>0</v>
      </c>
      <c r="T111" s="25" t="str">
        <f t="shared" si="44"/>
        <v>10</v>
      </c>
      <c r="U111" s="25" t="str">
        <f t="shared" si="45"/>
        <v>0</v>
      </c>
      <c r="V111" s="25" t="str">
        <f t="shared" si="46"/>
        <v>0</v>
      </c>
      <c r="W111" s="15" t="str">
        <f t="shared" si="47"/>
        <v>010000</v>
      </c>
      <c r="X111" s="10" t="str">
        <f t="shared" si="48"/>
        <v>00</v>
      </c>
      <c r="Y111" s="10" t="str">
        <f t="shared" si="49"/>
        <v>10</v>
      </c>
      <c r="Z111" s="10" t="str">
        <f t="shared" si="50"/>
        <v>000000</v>
      </c>
      <c r="AA111" s="10" t="str">
        <f t="shared" si="51"/>
        <v/>
      </c>
      <c r="AB111" s="11" t="str">
        <f t="shared" si="52"/>
        <v>0100000010000000</v>
      </c>
      <c r="AC111" s="10">
        <f t="shared" si="30"/>
        <v>16</v>
      </c>
    </row>
    <row r="112" spans="1:29" x14ac:dyDescent="0.3">
      <c r="A112" s="12" t="s">
        <v>192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25" t="str">
        <f t="shared" si="43"/>
        <v>1</v>
      </c>
      <c r="T112" s="25" t="str">
        <f t="shared" si="44"/>
        <v>1</v>
      </c>
      <c r="U112" s="25" t="str">
        <f t="shared" si="45"/>
        <v>0</v>
      </c>
      <c r="V112" s="25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30"/>
        <v>16</v>
      </c>
    </row>
    <row r="113" spans="1:29" x14ac:dyDescent="0.3">
      <c r="A113" s="12" t="s">
        <v>194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25" t="str">
        <f t="shared" si="43"/>
        <v>0</v>
      </c>
      <c r="T113" s="25" t="str">
        <f t="shared" si="44"/>
        <v>1</v>
      </c>
      <c r="U113" s="25" t="str">
        <f t="shared" si="45"/>
        <v>0</v>
      </c>
      <c r="V113" s="25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30"/>
        <v>16</v>
      </c>
    </row>
    <row r="114" spans="1:29" x14ac:dyDescent="0.3">
      <c r="A114" s="12" t="s">
        <v>10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12</v>
      </c>
      <c r="I114" s="9" t="str">
        <f t="shared" si="38"/>
        <v>1</v>
      </c>
      <c r="J114" s="9" t="str">
        <f t="shared" si="39"/>
        <v>0</v>
      </c>
      <c r="K114" s="9" t="str">
        <f t="shared" si="40"/>
        <v>0</v>
      </c>
      <c r="L114" s="9" t="str">
        <f t="shared" si="41"/>
        <v>1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25" t="str">
        <f t="shared" si="43"/>
        <v>1</v>
      </c>
      <c r="T114" s="25" t="str">
        <f t="shared" si="44"/>
        <v>0</v>
      </c>
      <c r="U114" s="25" t="str">
        <f t="shared" si="45"/>
        <v>0</v>
      </c>
      <c r="V114" s="25" t="str">
        <f t="shared" si="46"/>
        <v>1</v>
      </c>
      <c r="W114" s="15" t="str">
        <f t="shared" si="47"/>
        <v>000011</v>
      </c>
      <c r="X114" s="10" t="str">
        <f t="shared" si="48"/>
        <v>01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00001</v>
      </c>
      <c r="AB114" s="11" t="str">
        <f t="shared" si="52"/>
        <v>0000110100000001</v>
      </c>
      <c r="AC114" s="10">
        <f t="shared" si="30"/>
        <v>16</v>
      </c>
    </row>
    <row r="115" spans="1:29" x14ac:dyDescent="0.3">
      <c r="A115" s="12" t="s">
        <v>269</v>
      </c>
      <c r="B115" s="9" t="str">
        <f t="shared" si="31"/>
        <v>LDR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2</v>
      </c>
      <c r="J115" s="9" t="str">
        <f t="shared" si="39"/>
        <v>1</v>
      </c>
      <c r="K115" s="9" t="str">
        <f t="shared" si="40"/>
        <v>0</v>
      </c>
      <c r="L115" s="9" t="str">
        <f t="shared" si="41"/>
        <v>27</v>
      </c>
      <c r="M115" s="22" t="str">
        <f>VLOOKUP($B115,'Conversion to binary Key'!$D:$I,2,0)</f>
        <v>000001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000001</v>
      </c>
      <c r="S115" s="25" t="str">
        <f t="shared" si="43"/>
        <v>10</v>
      </c>
      <c r="T115" s="25" t="str">
        <f t="shared" si="44"/>
        <v>1</v>
      </c>
      <c r="U115" s="25" t="str">
        <f t="shared" si="45"/>
        <v>0</v>
      </c>
      <c r="V115" s="25" t="str">
        <f t="shared" si="46"/>
        <v>11011</v>
      </c>
      <c r="W115" s="15" t="str">
        <f t="shared" si="47"/>
        <v>000001</v>
      </c>
      <c r="X115" s="10" t="str">
        <f t="shared" si="48"/>
        <v>10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11011</v>
      </c>
      <c r="AB115" s="11" t="str">
        <f t="shared" si="52"/>
        <v>0000011001011011</v>
      </c>
      <c r="AC115" s="10">
        <f t="shared" si="30"/>
        <v>16</v>
      </c>
    </row>
    <row r="116" spans="1:29" x14ac:dyDescent="0.3">
      <c r="A116" s="12" t="s">
        <v>11</v>
      </c>
      <c r="B116" s="9" t="str">
        <f t="shared" si="31"/>
        <v>DVD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0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010001</v>
      </c>
      <c r="S116" s="25" t="str">
        <f t="shared" si="43"/>
        <v>10</v>
      </c>
      <c r="T116" s="25" t="str">
        <f t="shared" si="44"/>
        <v>0</v>
      </c>
      <c r="U116" s="25" t="str">
        <f t="shared" si="45"/>
        <v>0</v>
      </c>
      <c r="V116" s="25" t="str">
        <f t="shared" si="46"/>
        <v>0</v>
      </c>
      <c r="W116" s="15" t="str">
        <f t="shared" si="47"/>
        <v>010001</v>
      </c>
      <c r="X116" s="10" t="str">
        <f t="shared" si="48"/>
        <v>10</v>
      </c>
      <c r="Y116" s="10" t="str">
        <f t="shared" si="49"/>
        <v>00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0100011000000000</v>
      </c>
      <c r="AC116" s="10">
        <f t="shared" si="30"/>
        <v>16</v>
      </c>
    </row>
    <row r="117" spans="1:29" x14ac:dyDescent="0.3">
      <c r="A117" s="12" t="s">
        <v>272</v>
      </c>
      <c r="B117" s="9" t="str">
        <f t="shared" si="31"/>
        <v xml:space="preserve">JZ </v>
      </c>
      <c r="C117" s="9">
        <f t="shared" si="32"/>
        <v>3</v>
      </c>
      <c r="D117" s="8">
        <f t="shared" si="33"/>
        <v>3</v>
      </c>
      <c r="E117" s="8">
        <f t="shared" si="34"/>
        <v>5</v>
      </c>
      <c r="F117" s="8">
        <f t="shared" si="35"/>
        <v>7</v>
      </c>
      <c r="G117" s="8">
        <f t="shared" si="36"/>
        <v>9</v>
      </c>
      <c r="H117" s="8">
        <f t="shared" si="37"/>
        <v>11</v>
      </c>
      <c r="I117" s="9" t="str">
        <f t="shared" si="38"/>
        <v>2</v>
      </c>
      <c r="J117" s="9" t="str">
        <f t="shared" si="39"/>
        <v>3</v>
      </c>
      <c r="K117" s="9" t="str">
        <f t="shared" si="40"/>
        <v>0</v>
      </c>
      <c r="L117" s="9" t="str">
        <f t="shared" si="41"/>
        <v>0</v>
      </c>
      <c r="M117" s="22" t="str">
        <f>VLOOKUP($B117,'Conversion to binary Key'!$D:$I,2,0)</f>
        <v>001000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001000</v>
      </c>
      <c r="S117" s="25" t="str">
        <f t="shared" si="43"/>
        <v>10</v>
      </c>
      <c r="T117" s="25" t="str">
        <f t="shared" si="44"/>
        <v>11</v>
      </c>
      <c r="U117" s="25" t="str">
        <f t="shared" si="45"/>
        <v>0</v>
      </c>
      <c r="V117" s="25" t="str">
        <f t="shared" si="46"/>
        <v>0</v>
      </c>
      <c r="W117" s="15" t="str">
        <f t="shared" si="47"/>
        <v>001000</v>
      </c>
      <c r="X117" s="10" t="str">
        <f t="shared" si="48"/>
        <v>10</v>
      </c>
      <c r="Y117" s="10" t="str">
        <f t="shared" si="49"/>
        <v>11</v>
      </c>
      <c r="Z117" s="10" t="str">
        <f t="shared" si="50"/>
        <v>0</v>
      </c>
      <c r="AA117" s="10" t="str">
        <f t="shared" si="51"/>
        <v>00000</v>
      </c>
      <c r="AB117" s="11" t="str">
        <f t="shared" si="52"/>
        <v>0010001011000000</v>
      </c>
      <c r="AC117" s="10">
        <f t="shared" si="30"/>
        <v>16</v>
      </c>
    </row>
    <row r="118" spans="1:29" x14ac:dyDescent="0.3">
      <c r="A118" s="12" t="s">
        <v>274</v>
      </c>
      <c r="B118" s="9" t="str">
        <f t="shared" si="31"/>
        <v>OUT</v>
      </c>
      <c r="C118" s="9">
        <f t="shared" si="32"/>
        <v>1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8</v>
      </c>
      <c r="H118" s="8">
        <f t="shared" si="37"/>
        <v>8</v>
      </c>
      <c r="I118" s="9" t="str">
        <f t="shared" si="38"/>
        <v>2</v>
      </c>
      <c r="J118" s="9" t="str">
        <f t="shared" si="39"/>
        <v>1</v>
      </c>
      <c r="K118" s="9">
        <f t="shared" si="40"/>
        <v>0</v>
      </c>
      <c r="L118" s="9">
        <f t="shared" si="41"/>
        <v>0</v>
      </c>
      <c r="M118" s="22">
        <f>VLOOKUP($B118,'Conversion to binary Key'!$D:$I,2,0)</f>
        <v>110010</v>
      </c>
      <c r="N118" s="22" t="str">
        <f>VLOOKUP($B118,'Conversion to binary Key'!$D:$I,3,0)</f>
        <v>00</v>
      </c>
      <c r="O118" s="22" t="str">
        <f>VLOOKUP($B118,'Conversion to binary Key'!$D:$I,4,0)</f>
        <v>00000000</v>
      </c>
      <c r="P118" s="22" t="str">
        <f>VLOOKUP($B118,'Conversion to binary Key'!$D:$I,5,0)</f>
        <v/>
      </c>
      <c r="Q118" s="22" t="str">
        <f>VLOOKUP($B118,'Conversion to binary Key'!$D:$I,6,0)</f>
        <v/>
      </c>
      <c r="R118" s="17">
        <f t="shared" si="42"/>
        <v>110010</v>
      </c>
      <c r="S118" s="25" t="str">
        <f t="shared" si="43"/>
        <v>10</v>
      </c>
      <c r="T118" s="25" t="str">
        <f t="shared" si="44"/>
        <v>1</v>
      </c>
      <c r="U118" s="25" t="str">
        <f t="shared" si="45"/>
        <v>0</v>
      </c>
      <c r="V118" s="25" t="str">
        <f t="shared" si="46"/>
        <v>0</v>
      </c>
      <c r="W118" s="15">
        <f t="shared" si="47"/>
        <v>110010</v>
      </c>
      <c r="X118" s="10" t="str">
        <f t="shared" si="48"/>
        <v>10</v>
      </c>
      <c r="Y118" s="10" t="str">
        <f t="shared" si="49"/>
        <v>00000001</v>
      </c>
      <c r="Z118" s="10" t="str">
        <f t="shared" si="50"/>
        <v/>
      </c>
      <c r="AA118" s="10" t="str">
        <f t="shared" si="51"/>
        <v/>
      </c>
      <c r="AB118" s="11" t="str">
        <f t="shared" si="52"/>
        <v>1100101000000001</v>
      </c>
      <c r="AC118" s="10">
        <f t="shared" si="30"/>
        <v>16</v>
      </c>
    </row>
    <row r="119" spans="1:29" x14ac:dyDescent="0.3">
      <c r="A119" s="12" t="s">
        <v>12</v>
      </c>
      <c r="B119" s="9" t="str">
        <f t="shared" si="31"/>
        <v>LDA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12</v>
      </c>
      <c r="I119" s="9" t="str">
        <f t="shared" si="38"/>
        <v>1</v>
      </c>
      <c r="J119" s="9" t="str">
        <f t="shared" si="39"/>
        <v>0</v>
      </c>
      <c r="K119" s="9" t="str">
        <f t="shared" si="40"/>
        <v>0</v>
      </c>
      <c r="L119" s="9" t="str">
        <f t="shared" si="41"/>
        <v>0</v>
      </c>
      <c r="M119" s="22" t="str">
        <f>VLOOKUP($B119,'Conversion to binary Key'!$D:$I,2,0)</f>
        <v>000011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000011</v>
      </c>
      <c r="S119" s="25" t="str">
        <f t="shared" si="43"/>
        <v>1</v>
      </c>
      <c r="T119" s="25" t="str">
        <f t="shared" si="44"/>
        <v>0</v>
      </c>
      <c r="U119" s="25" t="str">
        <f t="shared" si="45"/>
        <v>0</v>
      </c>
      <c r="V119" s="25" t="str">
        <f t="shared" si="46"/>
        <v>0</v>
      </c>
      <c r="W119" s="15" t="str">
        <f t="shared" si="47"/>
        <v>000011</v>
      </c>
      <c r="X119" s="10" t="str">
        <f t="shared" si="48"/>
        <v>01</v>
      </c>
      <c r="Y119" s="10" t="str">
        <f t="shared" si="49"/>
        <v>00</v>
      </c>
      <c r="Z119" s="10" t="str">
        <f t="shared" si="50"/>
        <v>0</v>
      </c>
      <c r="AA119" s="10" t="str">
        <f t="shared" si="51"/>
        <v>00000</v>
      </c>
      <c r="AB119" s="11" t="str">
        <f t="shared" si="52"/>
        <v>0000110100000000</v>
      </c>
      <c r="AC119" s="10">
        <f t="shared" si="30"/>
        <v>16</v>
      </c>
    </row>
    <row r="120" spans="1:29" x14ac:dyDescent="0.3">
      <c r="A120" s="12" t="s">
        <v>277</v>
      </c>
      <c r="B120" s="9" t="str">
        <f t="shared" si="31"/>
        <v>LDA</v>
      </c>
      <c r="C120" s="9">
        <f t="shared" si="32"/>
        <v>3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10</v>
      </c>
      <c r="H120" s="8">
        <f t="shared" si="37"/>
        <v>13</v>
      </c>
      <c r="I120" s="9" t="str">
        <f t="shared" si="38"/>
        <v>0</v>
      </c>
      <c r="J120" s="9" t="str">
        <f t="shared" si="39"/>
        <v>1</v>
      </c>
      <c r="K120" s="9" t="str">
        <f t="shared" si="40"/>
        <v>0</v>
      </c>
      <c r="L120" s="9" t="str">
        <f t="shared" si="41"/>
        <v>29</v>
      </c>
      <c r="M120" s="22" t="str">
        <f>VLOOKUP($B120,'Conversion to binary Key'!$D:$I,2,0)</f>
        <v>000011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000011</v>
      </c>
      <c r="S120" s="25" t="str">
        <f t="shared" si="43"/>
        <v>0</v>
      </c>
      <c r="T120" s="25" t="str">
        <f t="shared" si="44"/>
        <v>1</v>
      </c>
      <c r="U120" s="25" t="str">
        <f t="shared" si="45"/>
        <v>0</v>
      </c>
      <c r="V120" s="25" t="str">
        <f t="shared" si="46"/>
        <v>11101</v>
      </c>
      <c r="W120" s="15" t="str">
        <f t="shared" si="47"/>
        <v>000011</v>
      </c>
      <c r="X120" s="10" t="str">
        <f t="shared" si="48"/>
        <v>00</v>
      </c>
      <c r="Y120" s="10" t="str">
        <f t="shared" si="49"/>
        <v>01</v>
      </c>
      <c r="Z120" s="10" t="str">
        <f t="shared" si="50"/>
        <v>0</v>
      </c>
      <c r="AA120" s="10" t="str">
        <f t="shared" si="51"/>
        <v>11101</v>
      </c>
      <c r="AB120" s="11" t="str">
        <f t="shared" si="52"/>
        <v>0000110001011101</v>
      </c>
      <c r="AC120" s="10">
        <f t="shared" si="30"/>
        <v>16</v>
      </c>
    </row>
    <row r="121" spans="1:29" x14ac:dyDescent="0.3">
      <c r="A121" s="12" t="s">
        <v>197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3</v>
      </c>
      <c r="J121" s="9" t="str">
        <f t="shared" si="39"/>
        <v>1</v>
      </c>
      <c r="K121" s="9" t="str">
        <f t="shared" si="40"/>
        <v>0</v>
      </c>
      <c r="L121" s="9" t="str">
        <f t="shared" si="41"/>
        <v>23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25" t="str">
        <f t="shared" si="43"/>
        <v>11</v>
      </c>
      <c r="T121" s="25" t="str">
        <f t="shared" si="44"/>
        <v>1</v>
      </c>
      <c r="U121" s="25" t="str">
        <f t="shared" si="45"/>
        <v>0</v>
      </c>
      <c r="V121" s="25" t="str">
        <f t="shared" si="46"/>
        <v>10111</v>
      </c>
      <c r="W121" s="15" t="str">
        <f t="shared" si="47"/>
        <v>000010</v>
      </c>
      <c r="X121" s="10" t="str">
        <f t="shared" si="48"/>
        <v>11</v>
      </c>
      <c r="Y121" s="10" t="str">
        <f t="shared" si="49"/>
        <v>01</v>
      </c>
      <c r="Z121" s="10" t="str">
        <f t="shared" si="50"/>
        <v>0</v>
      </c>
      <c r="AA121" s="10" t="str">
        <f t="shared" si="51"/>
        <v>10111</v>
      </c>
      <c r="AB121" s="11" t="str">
        <f t="shared" si="52"/>
        <v>0000101101010111</v>
      </c>
      <c r="AC121" s="10">
        <f t="shared" si="30"/>
        <v>16</v>
      </c>
    </row>
    <row r="122" spans="1:29" x14ac:dyDescent="0.3">
      <c r="A122" s="12" t="s">
        <v>280</v>
      </c>
      <c r="B122" s="9" t="str">
        <f t="shared" si="31"/>
        <v>LDR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13</v>
      </c>
      <c r="I122" s="9" t="str">
        <f t="shared" si="38"/>
        <v>2</v>
      </c>
      <c r="J122" s="9" t="str">
        <f t="shared" si="39"/>
        <v>1</v>
      </c>
      <c r="K122" s="9" t="str">
        <f t="shared" si="40"/>
        <v>0</v>
      </c>
      <c r="L122" s="9" t="str">
        <f t="shared" si="41"/>
        <v>23</v>
      </c>
      <c r="M122" s="22" t="str">
        <f>VLOOKUP($B122,'Conversion to binary Key'!$D:$I,2,0)</f>
        <v>000001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000001</v>
      </c>
      <c r="S122" s="25" t="str">
        <f t="shared" si="43"/>
        <v>10</v>
      </c>
      <c r="T122" s="25" t="str">
        <f t="shared" si="44"/>
        <v>1</v>
      </c>
      <c r="U122" s="25" t="str">
        <f t="shared" si="45"/>
        <v>0</v>
      </c>
      <c r="V122" s="25" t="str">
        <f t="shared" si="46"/>
        <v>10111</v>
      </c>
      <c r="W122" s="15" t="str">
        <f t="shared" si="47"/>
        <v>000001</v>
      </c>
      <c r="X122" s="10" t="str">
        <f t="shared" si="48"/>
        <v>10</v>
      </c>
      <c r="Y122" s="10" t="str">
        <f t="shared" si="49"/>
        <v>01</v>
      </c>
      <c r="Z122" s="10" t="str">
        <f t="shared" si="50"/>
        <v>0</v>
      </c>
      <c r="AA122" s="10" t="str">
        <f t="shared" si="51"/>
        <v>10111</v>
      </c>
      <c r="AB122" s="11" t="str">
        <f t="shared" si="52"/>
        <v>0000011001010111</v>
      </c>
      <c r="AC122" s="10">
        <f t="shared" si="30"/>
        <v>16</v>
      </c>
    </row>
    <row r="123" spans="1:29" x14ac:dyDescent="0.3">
      <c r="A123" s="12" t="s">
        <v>11</v>
      </c>
      <c r="B123" s="9" t="str">
        <f t="shared" si="31"/>
        <v>DVD</v>
      </c>
      <c r="C123" s="9">
        <f t="shared" si="32"/>
        <v>1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8</v>
      </c>
      <c r="H123" s="8">
        <f t="shared" si="37"/>
        <v>8</v>
      </c>
      <c r="I123" s="9" t="str">
        <f t="shared" si="38"/>
        <v>2</v>
      </c>
      <c r="J123" s="9" t="str">
        <f t="shared" si="39"/>
        <v>0</v>
      </c>
      <c r="K123" s="9">
        <f t="shared" si="40"/>
        <v>0</v>
      </c>
      <c r="L123" s="9">
        <f t="shared" si="41"/>
        <v>0</v>
      </c>
      <c r="M123" s="22" t="str">
        <f>VLOOKUP($B123,'Conversion to binary Key'!$D:$I,2,0)</f>
        <v>010001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000000</v>
      </c>
      <c r="Q123" s="22" t="str">
        <f>VLOOKUP($B123,'Conversion to binary Key'!$D:$I,6,0)</f>
        <v/>
      </c>
      <c r="R123" s="17" t="str">
        <f t="shared" si="42"/>
        <v>010001</v>
      </c>
      <c r="S123" s="25" t="str">
        <f t="shared" si="43"/>
        <v>10</v>
      </c>
      <c r="T123" s="25" t="str">
        <f t="shared" si="44"/>
        <v>0</v>
      </c>
      <c r="U123" s="25" t="str">
        <f t="shared" si="45"/>
        <v>0</v>
      </c>
      <c r="V123" s="25" t="str">
        <f t="shared" si="46"/>
        <v>0</v>
      </c>
      <c r="W123" s="15" t="str">
        <f t="shared" si="47"/>
        <v>010001</v>
      </c>
      <c r="X123" s="10" t="str">
        <f t="shared" si="48"/>
        <v>10</v>
      </c>
      <c r="Y123" s="10" t="str">
        <f t="shared" si="49"/>
        <v>00</v>
      </c>
      <c r="Z123" s="10" t="str">
        <f t="shared" si="50"/>
        <v>000000</v>
      </c>
      <c r="AA123" s="10" t="str">
        <f t="shared" si="51"/>
        <v/>
      </c>
      <c r="AB123" s="11" t="str">
        <f t="shared" si="52"/>
        <v>0100011000000000</v>
      </c>
      <c r="AC123" s="10">
        <f t="shared" si="30"/>
        <v>16</v>
      </c>
    </row>
    <row r="124" spans="1:29" x14ac:dyDescent="0.3">
      <c r="A124" s="12" t="s">
        <v>282</v>
      </c>
      <c r="B124" s="9" t="str">
        <f t="shared" si="31"/>
        <v xml:space="preserve">JZ </v>
      </c>
      <c r="C124" s="9">
        <f t="shared" si="32"/>
        <v>3</v>
      </c>
      <c r="D124" s="8">
        <f t="shared" si="33"/>
        <v>3</v>
      </c>
      <c r="E124" s="8">
        <f t="shared" si="34"/>
        <v>5</v>
      </c>
      <c r="F124" s="8">
        <f t="shared" si="35"/>
        <v>7</v>
      </c>
      <c r="G124" s="8">
        <f t="shared" si="36"/>
        <v>9</v>
      </c>
      <c r="H124" s="8">
        <f t="shared" si="37"/>
        <v>11</v>
      </c>
      <c r="I124" s="9" t="str">
        <f t="shared" si="38"/>
        <v>1</v>
      </c>
      <c r="J124" s="9" t="str">
        <f t="shared" si="39"/>
        <v>3</v>
      </c>
      <c r="K124" s="9" t="str">
        <f t="shared" si="40"/>
        <v>0</v>
      </c>
      <c r="L124" s="9" t="str">
        <f t="shared" si="41"/>
        <v>6</v>
      </c>
      <c r="M124" s="22" t="str">
        <f>VLOOKUP($B124,'Conversion to binary Key'!$D:$I,2,0)</f>
        <v>001000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001000</v>
      </c>
      <c r="S124" s="25" t="str">
        <f t="shared" si="43"/>
        <v>1</v>
      </c>
      <c r="T124" s="25" t="str">
        <f t="shared" si="44"/>
        <v>11</v>
      </c>
      <c r="U124" s="25" t="str">
        <f t="shared" si="45"/>
        <v>0</v>
      </c>
      <c r="V124" s="25" t="str">
        <f t="shared" si="46"/>
        <v>110</v>
      </c>
      <c r="W124" s="15" t="str">
        <f t="shared" si="47"/>
        <v>001000</v>
      </c>
      <c r="X124" s="10" t="str">
        <f t="shared" si="48"/>
        <v>01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00110</v>
      </c>
      <c r="AB124" s="11" t="str">
        <f t="shared" si="52"/>
        <v>0010000111000110</v>
      </c>
      <c r="AC124" s="10">
        <f t="shared" si="30"/>
        <v>16</v>
      </c>
    </row>
    <row r="125" spans="1:29" x14ac:dyDescent="0.3">
      <c r="A125" s="12" t="s">
        <v>284</v>
      </c>
      <c r="B125" s="9" t="str">
        <f t="shared" si="31"/>
        <v xml:space="preserve">JZ </v>
      </c>
      <c r="C125" s="9">
        <f t="shared" si="32"/>
        <v>3</v>
      </c>
      <c r="D125" s="8">
        <f t="shared" si="33"/>
        <v>3</v>
      </c>
      <c r="E125" s="8">
        <f t="shared" si="34"/>
        <v>5</v>
      </c>
      <c r="F125" s="8">
        <f t="shared" si="35"/>
        <v>7</v>
      </c>
      <c r="G125" s="8">
        <f t="shared" si="36"/>
        <v>9</v>
      </c>
      <c r="H125" s="8">
        <f t="shared" si="37"/>
        <v>11</v>
      </c>
      <c r="I125" s="9" t="str">
        <f t="shared" si="38"/>
        <v>2</v>
      </c>
      <c r="J125" s="9" t="str">
        <f t="shared" si="39"/>
        <v>3</v>
      </c>
      <c r="K125" s="9" t="str">
        <f t="shared" si="40"/>
        <v>0</v>
      </c>
      <c r="L125" s="9" t="str">
        <f t="shared" si="41"/>
        <v>8</v>
      </c>
      <c r="M125" s="22" t="str">
        <f>VLOOKUP($B125,'Conversion to binary Key'!$D:$I,2,0)</f>
        <v>001000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001000</v>
      </c>
      <c r="S125" s="25" t="str">
        <f t="shared" si="43"/>
        <v>10</v>
      </c>
      <c r="T125" s="25" t="str">
        <f t="shared" si="44"/>
        <v>11</v>
      </c>
      <c r="U125" s="25" t="str">
        <f t="shared" si="45"/>
        <v>0</v>
      </c>
      <c r="V125" s="25" t="str">
        <f t="shared" si="46"/>
        <v>1000</v>
      </c>
      <c r="W125" s="15" t="str">
        <f t="shared" si="47"/>
        <v>001000</v>
      </c>
      <c r="X125" s="10" t="str">
        <f t="shared" si="48"/>
        <v>10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01000</v>
      </c>
      <c r="AB125" s="11" t="str">
        <f t="shared" si="52"/>
        <v>0010001011001000</v>
      </c>
      <c r="AC125" s="10">
        <f t="shared" si="30"/>
        <v>16</v>
      </c>
    </row>
    <row r="126" spans="1:29" x14ac:dyDescent="0.3">
      <c r="A126" s="12" t="s">
        <v>274</v>
      </c>
      <c r="B126" s="9" t="str">
        <f t="shared" si="31"/>
        <v>OUT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1</v>
      </c>
      <c r="K126" s="9">
        <f t="shared" si="40"/>
        <v>0</v>
      </c>
      <c r="L126" s="9">
        <f t="shared" si="41"/>
        <v>0</v>
      </c>
      <c r="M126" s="22">
        <f>VLOOKUP($B126,'Conversion to binary Key'!$D:$I,2,0)</f>
        <v>110010</v>
      </c>
      <c r="N126" s="22" t="str">
        <f>VLOOKUP($B126,'Conversion to binary Key'!$D:$I,3,0)</f>
        <v>00</v>
      </c>
      <c r="O126" s="22" t="str">
        <f>VLOOKUP($B126,'Conversion to binary Key'!$D:$I,4,0)</f>
        <v>00000000</v>
      </c>
      <c r="P126" s="22" t="str">
        <f>VLOOKUP($B126,'Conversion to binary Key'!$D:$I,5,0)</f>
        <v/>
      </c>
      <c r="Q126" s="22" t="str">
        <f>VLOOKUP($B126,'Conversion to binary Key'!$D:$I,6,0)</f>
        <v/>
      </c>
      <c r="R126" s="17">
        <f t="shared" si="42"/>
        <v>110010</v>
      </c>
      <c r="S126" s="25" t="str">
        <f t="shared" si="43"/>
        <v>10</v>
      </c>
      <c r="T126" s="25" t="str">
        <f t="shared" si="44"/>
        <v>1</v>
      </c>
      <c r="U126" s="25" t="str">
        <f t="shared" si="45"/>
        <v>0</v>
      </c>
      <c r="V126" s="25" t="str">
        <f t="shared" si="46"/>
        <v>0</v>
      </c>
      <c r="W126" s="15">
        <f t="shared" si="47"/>
        <v>110010</v>
      </c>
      <c r="X126" s="10" t="str">
        <f t="shared" si="48"/>
        <v>10</v>
      </c>
      <c r="Y126" s="10" t="str">
        <f t="shared" si="49"/>
        <v>00000001</v>
      </c>
      <c r="Z126" s="10" t="str">
        <f t="shared" si="50"/>
        <v/>
      </c>
      <c r="AA126" s="10" t="str">
        <f t="shared" si="51"/>
        <v/>
      </c>
      <c r="AB126" s="11" t="str">
        <f t="shared" si="52"/>
        <v>1100101000000001</v>
      </c>
      <c r="AC126" s="10">
        <f t="shared" si="30"/>
        <v>16</v>
      </c>
    </row>
    <row r="127" spans="1:29" x14ac:dyDescent="0.3">
      <c r="A127" s="12" t="s">
        <v>12</v>
      </c>
      <c r="B127" s="9" t="str">
        <f t="shared" si="31"/>
        <v>LDA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12</v>
      </c>
      <c r="I127" s="9" t="str">
        <f t="shared" si="38"/>
        <v>1</v>
      </c>
      <c r="J127" s="9" t="str">
        <f t="shared" si="39"/>
        <v>0</v>
      </c>
      <c r="K127" s="9" t="str">
        <f t="shared" si="40"/>
        <v>0</v>
      </c>
      <c r="L127" s="9" t="str">
        <f t="shared" si="41"/>
        <v>0</v>
      </c>
      <c r="M127" s="22" t="str">
        <f>VLOOKUP($B127,'Conversion to binary Key'!$D:$I,2,0)</f>
        <v>000011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000011</v>
      </c>
      <c r="S127" s="25" t="str">
        <f t="shared" si="43"/>
        <v>1</v>
      </c>
      <c r="T127" s="25" t="str">
        <f t="shared" si="44"/>
        <v>0</v>
      </c>
      <c r="U127" s="25" t="str">
        <f t="shared" si="45"/>
        <v>0</v>
      </c>
      <c r="V127" s="25" t="str">
        <f t="shared" si="46"/>
        <v>0</v>
      </c>
      <c r="W127" s="15" t="str">
        <f t="shared" si="47"/>
        <v>000011</v>
      </c>
      <c r="X127" s="10" t="str">
        <f t="shared" si="48"/>
        <v>01</v>
      </c>
      <c r="Y127" s="10" t="str">
        <f t="shared" si="49"/>
        <v>00</v>
      </c>
      <c r="Z127" s="10" t="str">
        <f t="shared" si="50"/>
        <v>0</v>
      </c>
      <c r="AA127" s="10" t="str">
        <f t="shared" si="51"/>
        <v>00000</v>
      </c>
      <c r="AB127" s="11" t="str">
        <f t="shared" si="52"/>
        <v>0000110100000000</v>
      </c>
      <c r="AC127" s="10">
        <f t="shared" si="30"/>
        <v>16</v>
      </c>
    </row>
    <row r="128" spans="1:29" x14ac:dyDescent="0.3">
      <c r="A128" s="12" t="s">
        <v>287</v>
      </c>
      <c r="B128" s="9" t="str">
        <f t="shared" si="31"/>
        <v>LDR</v>
      </c>
      <c r="C128" s="9">
        <f t="shared" si="32"/>
        <v>3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10</v>
      </c>
      <c r="H128" s="8">
        <f t="shared" si="37"/>
        <v>13</v>
      </c>
      <c r="I128" s="9" t="str">
        <f t="shared" si="38"/>
        <v>0</v>
      </c>
      <c r="J128" s="9" t="str">
        <f t="shared" si="39"/>
        <v>1</v>
      </c>
      <c r="K128" s="9" t="str">
        <f t="shared" si="40"/>
        <v>0</v>
      </c>
      <c r="L128" s="9" t="str">
        <f t="shared" si="41"/>
        <v>26</v>
      </c>
      <c r="M128" s="22" t="str">
        <f>VLOOKUP($B128,'Conversion to binary Key'!$D:$I,2,0)</f>
        <v>000001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000001</v>
      </c>
      <c r="S128" s="25" t="str">
        <f t="shared" si="43"/>
        <v>0</v>
      </c>
      <c r="T128" s="25" t="str">
        <f t="shared" si="44"/>
        <v>1</v>
      </c>
      <c r="U128" s="25" t="str">
        <f t="shared" si="45"/>
        <v>0</v>
      </c>
      <c r="V128" s="25" t="str">
        <f t="shared" si="46"/>
        <v>11010</v>
      </c>
      <c r="W128" s="15" t="str">
        <f t="shared" si="47"/>
        <v>000001</v>
      </c>
      <c r="X128" s="10" t="str">
        <f t="shared" si="48"/>
        <v>00</v>
      </c>
      <c r="Y128" s="10" t="str">
        <f t="shared" si="49"/>
        <v>01</v>
      </c>
      <c r="Z128" s="10" t="str">
        <f t="shared" si="50"/>
        <v>0</v>
      </c>
      <c r="AA128" s="10" t="str">
        <f t="shared" si="51"/>
        <v>11010</v>
      </c>
      <c r="AB128" s="11" t="str">
        <f t="shared" si="52"/>
        <v>0000010001011010</v>
      </c>
      <c r="AC128" s="10">
        <f t="shared" si="30"/>
        <v>16</v>
      </c>
    </row>
    <row r="129" spans="1:29" x14ac:dyDescent="0.3">
      <c r="A129" s="12" t="s">
        <v>197</v>
      </c>
      <c r="B129" s="9" t="str">
        <f t="shared" si="31"/>
        <v>STR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3</v>
      </c>
      <c r="J129" s="9" t="str">
        <f t="shared" si="39"/>
        <v>1</v>
      </c>
      <c r="K129" s="9" t="str">
        <f t="shared" si="40"/>
        <v>0</v>
      </c>
      <c r="L129" s="9" t="str">
        <f t="shared" si="41"/>
        <v>23</v>
      </c>
      <c r="M129" s="22" t="str">
        <f>VLOOKUP($B129,'Conversion to binary Key'!$D:$I,2,0)</f>
        <v>000010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000010</v>
      </c>
      <c r="S129" s="25" t="str">
        <f t="shared" si="43"/>
        <v>11</v>
      </c>
      <c r="T129" s="25" t="str">
        <f t="shared" si="44"/>
        <v>1</v>
      </c>
      <c r="U129" s="25" t="str">
        <f t="shared" si="45"/>
        <v>0</v>
      </c>
      <c r="V129" s="25" t="str">
        <f t="shared" si="46"/>
        <v>10111</v>
      </c>
      <c r="W129" s="15" t="str">
        <f t="shared" si="47"/>
        <v>000010</v>
      </c>
      <c r="X129" s="10" t="str">
        <f t="shared" si="48"/>
        <v>11</v>
      </c>
      <c r="Y129" s="10" t="str">
        <f t="shared" si="49"/>
        <v>01</v>
      </c>
      <c r="Z129" s="10" t="str">
        <f t="shared" si="50"/>
        <v>0</v>
      </c>
      <c r="AA129" s="10" t="str">
        <f t="shared" si="51"/>
        <v>10111</v>
      </c>
      <c r="AB129" s="11" t="str">
        <f t="shared" si="52"/>
        <v>0000101101010111</v>
      </c>
      <c r="AC129" s="10">
        <f t="shared" si="30"/>
        <v>16</v>
      </c>
    </row>
    <row r="130" spans="1:29" x14ac:dyDescent="0.3">
      <c r="A130" s="12" t="s">
        <v>280</v>
      </c>
      <c r="B130" s="9" t="str">
        <f t="shared" si="31"/>
        <v>LDR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13</v>
      </c>
      <c r="I130" s="9" t="str">
        <f t="shared" si="38"/>
        <v>2</v>
      </c>
      <c r="J130" s="9" t="str">
        <f t="shared" si="39"/>
        <v>1</v>
      </c>
      <c r="K130" s="9" t="str">
        <f t="shared" si="40"/>
        <v>0</v>
      </c>
      <c r="L130" s="9" t="str">
        <f t="shared" si="41"/>
        <v>23</v>
      </c>
      <c r="M130" s="22" t="str">
        <f>VLOOKUP($B130,'Conversion to binary Key'!$D:$I,2,0)</f>
        <v>000001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000001</v>
      </c>
      <c r="S130" s="25" t="str">
        <f t="shared" si="43"/>
        <v>10</v>
      </c>
      <c r="T130" s="25" t="str">
        <f t="shared" si="44"/>
        <v>1</v>
      </c>
      <c r="U130" s="25" t="str">
        <f t="shared" si="45"/>
        <v>0</v>
      </c>
      <c r="V130" s="25" t="str">
        <f t="shared" si="46"/>
        <v>10111</v>
      </c>
      <c r="W130" s="15" t="str">
        <f t="shared" si="47"/>
        <v>000001</v>
      </c>
      <c r="X130" s="10" t="str">
        <f t="shared" si="48"/>
        <v>10</v>
      </c>
      <c r="Y130" s="10" t="str">
        <f t="shared" si="49"/>
        <v>01</v>
      </c>
      <c r="Z130" s="10" t="str">
        <f t="shared" si="50"/>
        <v>0</v>
      </c>
      <c r="AA130" s="10" t="str">
        <f t="shared" si="51"/>
        <v>10111</v>
      </c>
      <c r="AB130" s="11" t="str">
        <f t="shared" si="52"/>
        <v>0000011001010111</v>
      </c>
      <c r="AC130" s="10">
        <f t="shared" ref="AC130:AC146" si="53">LEN(AB130)</f>
        <v>16</v>
      </c>
    </row>
    <row r="131" spans="1:29" x14ac:dyDescent="0.3">
      <c r="A131" s="12" t="s">
        <v>11</v>
      </c>
      <c r="B131" s="9" t="str">
        <f t="shared" ref="B131:B146" si="54">LEFT(A131,3)</f>
        <v>DVD</v>
      </c>
      <c r="C131" s="9">
        <f t="shared" ref="C131:C146" si="55">LEN(A131)-LEN(SUBSTITUTE(A131,",",""))</f>
        <v>1</v>
      </c>
      <c r="D131" s="8">
        <f t="shared" ref="D131:D146" si="56">IFERROR(FIND(" ",A131),LEN(A131)+1)</f>
        <v>4</v>
      </c>
      <c r="E131" s="8">
        <f t="shared" ref="E131:E146" si="57">IFERROR(FIND(",",A131,1),LEN(A131)+1)</f>
        <v>6</v>
      </c>
      <c r="F131" s="8">
        <f t="shared" ref="F131:F146" si="58">IFERROR(FIND(",",$A131,E131+1),LEN(A131)+1)</f>
        <v>8</v>
      </c>
      <c r="G131" s="8">
        <f t="shared" ref="G131:G146" si="59">IFERROR(FIND(",",$A131,F131+1),H131)</f>
        <v>8</v>
      </c>
      <c r="H131" s="8">
        <f t="shared" ref="H131:H146" si="60">IFERROR(FIND("(",A131),LEN(A131)+1)</f>
        <v>8</v>
      </c>
      <c r="I131" s="9" t="str">
        <f t="shared" ref="I131:I146" si="61">IF(EXACT(A131, "HLT"), 0, MID(A131,D131+1,1))</f>
        <v>2</v>
      </c>
      <c r="J131" s="9" t="str">
        <f t="shared" ref="J131:J146" si="62">IFERROR(MID($A131,E131+1,F131-(E131+1)),0)</f>
        <v>0</v>
      </c>
      <c r="K131" s="9">
        <f t="shared" ref="K131:K146" si="63">IFERROR(MID($A131,F131+1,G131-(F131+1)), 0)</f>
        <v>0</v>
      </c>
      <c r="L131" s="9">
        <f t="shared" ref="L131:L146" si="64">IFERROR(MID($A131,G131+1,IFERROR(H131-G131-1, 20)),0)</f>
        <v>0</v>
      </c>
      <c r="M131" s="22" t="str">
        <f>VLOOKUP($B131,'Conversion to binary Key'!$D:$I,2,0)</f>
        <v>010001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000000</v>
      </c>
      <c r="Q131" s="22" t="str">
        <f>VLOOKUP($B131,'Conversion to binary Key'!$D:$I,6,0)</f>
        <v/>
      </c>
      <c r="R131" s="17" t="str">
        <f t="shared" ref="R131:R146" si="65">M131</f>
        <v>010001</v>
      </c>
      <c r="S131" s="25" t="str">
        <f t="shared" ref="S131:S146" si="66">IF(ISNUMBER(SEARCH("binary", I131)),MID(I131, 8, 5),DEC2BIN(I131))</f>
        <v>10</v>
      </c>
      <c r="T131" s="25" t="str">
        <f t="shared" ref="T131:T146" si="67">IF(ISNUMBER(SEARCH("binary", J131)),MID(J131, 8, 5),DEC2BIN(J131))</f>
        <v>0</v>
      </c>
      <c r="U131" s="25" t="str">
        <f t="shared" ref="U131:U146" si="68">IF(ISNUMBER(SEARCH("binary", K131)),MID(K131, 8, 5),DEC2BIN(K131))</f>
        <v>0</v>
      </c>
      <c r="V131" s="25" t="str">
        <f t="shared" ref="V131:V146" si="69">IF(ISNUMBER(SEARCH("binary", L131)),MID(L131, 8, 5),DEC2BIN(L131))</f>
        <v>0</v>
      </c>
      <c r="W131" s="15" t="str">
        <f t="shared" ref="W131:W146" si="70">R131</f>
        <v>010001</v>
      </c>
      <c r="X131" s="10" t="str">
        <f t="shared" ref="X131:X146" si="71">TEXT(S131,N131)</f>
        <v>10</v>
      </c>
      <c r="Y131" s="10" t="str">
        <f t="shared" ref="Y131:Y146" si="72">TEXT(T131,O131)</f>
        <v>00</v>
      </c>
      <c r="Z131" s="10" t="str">
        <f t="shared" ref="Z131:Z146" si="73">TEXT(U131,P131)</f>
        <v>000000</v>
      </c>
      <c r="AA131" s="10" t="str">
        <f t="shared" ref="AA131:AA146" si="74">TEXT(V131,Q131)</f>
        <v/>
      </c>
      <c r="AB131" s="11" t="str">
        <f t="shared" ref="AB131:AB146" si="75">W131&amp;X131&amp;Y131&amp;Z131&amp;AA131</f>
        <v>0100011000000000</v>
      </c>
      <c r="AC131" s="10">
        <f t="shared" si="53"/>
        <v>16</v>
      </c>
    </row>
    <row r="132" spans="1:29" x14ac:dyDescent="0.3">
      <c r="A132" s="12" t="s">
        <v>290</v>
      </c>
      <c r="B132" s="9" t="str">
        <f t="shared" si="54"/>
        <v xml:space="preserve">JZ </v>
      </c>
      <c r="C132" s="9">
        <f t="shared" si="55"/>
        <v>3</v>
      </c>
      <c r="D132" s="8">
        <f t="shared" si="56"/>
        <v>3</v>
      </c>
      <c r="E132" s="8">
        <f t="shared" si="57"/>
        <v>5</v>
      </c>
      <c r="F132" s="8">
        <f t="shared" si="58"/>
        <v>7</v>
      </c>
      <c r="G132" s="8">
        <f t="shared" si="59"/>
        <v>9</v>
      </c>
      <c r="H132" s="8">
        <f t="shared" si="60"/>
        <v>12</v>
      </c>
      <c r="I132" s="9" t="str">
        <f t="shared" si="61"/>
        <v>1</v>
      </c>
      <c r="J132" s="9" t="str">
        <f t="shared" si="62"/>
        <v>3</v>
      </c>
      <c r="K132" s="9" t="str">
        <f t="shared" si="63"/>
        <v>0</v>
      </c>
      <c r="L132" s="9" t="str">
        <f t="shared" si="64"/>
        <v>14</v>
      </c>
      <c r="M132" s="22" t="str">
        <f>VLOOKUP($B132,'Conversion to binary Key'!$D:$I,2,0)</f>
        <v>001000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001000</v>
      </c>
      <c r="S132" s="25" t="str">
        <f t="shared" si="66"/>
        <v>1</v>
      </c>
      <c r="T132" s="25" t="str">
        <f t="shared" si="67"/>
        <v>11</v>
      </c>
      <c r="U132" s="25" t="str">
        <f t="shared" si="68"/>
        <v>0</v>
      </c>
      <c r="V132" s="25" t="str">
        <f t="shared" si="69"/>
        <v>1110</v>
      </c>
      <c r="W132" s="15" t="str">
        <f t="shared" si="70"/>
        <v>001000</v>
      </c>
      <c r="X132" s="10" t="str">
        <f t="shared" si="71"/>
        <v>01</v>
      </c>
      <c r="Y132" s="10" t="str">
        <f t="shared" si="72"/>
        <v>11</v>
      </c>
      <c r="Z132" s="10" t="str">
        <f t="shared" si="73"/>
        <v>0</v>
      </c>
      <c r="AA132" s="10" t="str">
        <f t="shared" si="74"/>
        <v>01110</v>
      </c>
      <c r="AB132" s="11" t="str">
        <f t="shared" si="75"/>
        <v>0010000111001110</v>
      </c>
      <c r="AC132" s="10">
        <f t="shared" si="53"/>
        <v>16</v>
      </c>
    </row>
    <row r="133" spans="1:29" x14ac:dyDescent="0.3">
      <c r="A133" s="12" t="s">
        <v>292</v>
      </c>
      <c r="B133" s="9" t="str">
        <f t="shared" si="54"/>
        <v xml:space="preserve">JZ </v>
      </c>
      <c r="C133" s="9">
        <f t="shared" si="55"/>
        <v>3</v>
      </c>
      <c r="D133" s="8">
        <f t="shared" si="56"/>
        <v>3</v>
      </c>
      <c r="E133" s="8">
        <f t="shared" si="57"/>
        <v>5</v>
      </c>
      <c r="F133" s="8">
        <f t="shared" si="58"/>
        <v>7</v>
      </c>
      <c r="G133" s="8">
        <f t="shared" si="59"/>
        <v>9</v>
      </c>
      <c r="H133" s="8">
        <f t="shared" si="60"/>
        <v>12</v>
      </c>
      <c r="I133" s="9" t="str">
        <f t="shared" si="61"/>
        <v>2</v>
      </c>
      <c r="J133" s="9" t="str">
        <f t="shared" si="62"/>
        <v>3</v>
      </c>
      <c r="K133" s="9" t="str">
        <f t="shared" si="63"/>
        <v>0</v>
      </c>
      <c r="L133" s="9" t="str">
        <f t="shared" si="64"/>
        <v>16</v>
      </c>
      <c r="M133" s="22" t="str">
        <f>VLOOKUP($B133,'Conversion to binary Key'!$D:$I,2,0)</f>
        <v>001000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001000</v>
      </c>
      <c r="S133" s="25" t="str">
        <f t="shared" si="66"/>
        <v>10</v>
      </c>
      <c r="T133" s="25" t="str">
        <f t="shared" si="67"/>
        <v>11</v>
      </c>
      <c r="U133" s="25" t="str">
        <f t="shared" si="68"/>
        <v>0</v>
      </c>
      <c r="V133" s="25" t="str">
        <f t="shared" si="69"/>
        <v>10000</v>
      </c>
      <c r="W133" s="15" t="str">
        <f t="shared" si="70"/>
        <v>001000</v>
      </c>
      <c r="X133" s="10" t="str">
        <f t="shared" si="71"/>
        <v>10</v>
      </c>
      <c r="Y133" s="10" t="str">
        <f t="shared" si="72"/>
        <v>11</v>
      </c>
      <c r="Z133" s="10" t="str">
        <f t="shared" si="73"/>
        <v>0</v>
      </c>
      <c r="AA133" s="10" t="str">
        <f t="shared" si="74"/>
        <v>10000</v>
      </c>
      <c r="AB133" s="11" t="str">
        <f t="shared" si="75"/>
        <v>0010001011010000</v>
      </c>
      <c r="AC133" s="10">
        <f t="shared" si="53"/>
        <v>16</v>
      </c>
    </row>
    <row r="134" spans="1:29" x14ac:dyDescent="0.3">
      <c r="A134" s="12" t="s">
        <v>274</v>
      </c>
      <c r="B134" s="9" t="str">
        <f t="shared" si="54"/>
        <v>OUT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1</v>
      </c>
      <c r="K134" s="9">
        <f t="shared" si="63"/>
        <v>0</v>
      </c>
      <c r="L134" s="9">
        <f t="shared" si="64"/>
        <v>0</v>
      </c>
      <c r="M134" s="22">
        <f>VLOOKUP($B134,'Conversion to binary Key'!$D:$I,2,0)</f>
        <v>110010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>
        <f t="shared" si="65"/>
        <v>110010</v>
      </c>
      <c r="S134" s="25" t="str">
        <f t="shared" si="66"/>
        <v>10</v>
      </c>
      <c r="T134" s="25" t="str">
        <f t="shared" si="67"/>
        <v>1</v>
      </c>
      <c r="U134" s="25" t="str">
        <f t="shared" si="68"/>
        <v>0</v>
      </c>
      <c r="V134" s="25" t="str">
        <f t="shared" si="69"/>
        <v>0</v>
      </c>
      <c r="W134" s="15">
        <f t="shared" si="70"/>
        <v>110010</v>
      </c>
      <c r="X134" s="10" t="str">
        <f t="shared" si="71"/>
        <v>10</v>
      </c>
      <c r="Y134" s="10" t="str">
        <f t="shared" si="72"/>
        <v>00000001</v>
      </c>
      <c r="Z134" s="10" t="str">
        <f t="shared" si="73"/>
        <v/>
      </c>
      <c r="AA134" s="10" t="str">
        <f t="shared" si="74"/>
        <v/>
      </c>
      <c r="AB134" s="11" t="str">
        <f t="shared" si="75"/>
        <v>1100101000000001</v>
      </c>
      <c r="AC134" s="10">
        <f t="shared" si="53"/>
        <v>16</v>
      </c>
    </row>
    <row r="135" spans="1:29" x14ac:dyDescent="0.3">
      <c r="A135" s="12" t="s">
        <v>12</v>
      </c>
      <c r="B135" s="9" t="str">
        <f t="shared" si="54"/>
        <v>LDA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12</v>
      </c>
      <c r="I135" s="9" t="str">
        <f t="shared" si="61"/>
        <v>1</v>
      </c>
      <c r="J135" s="9" t="str">
        <f t="shared" si="62"/>
        <v>0</v>
      </c>
      <c r="K135" s="9" t="str">
        <f t="shared" si="63"/>
        <v>0</v>
      </c>
      <c r="L135" s="9" t="str">
        <f t="shared" si="64"/>
        <v>0</v>
      </c>
      <c r="M135" s="22" t="str">
        <f>VLOOKUP($B135,'Conversion to binary Key'!$D:$I,2,0)</f>
        <v>000011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000011</v>
      </c>
      <c r="S135" s="25" t="str">
        <f t="shared" si="66"/>
        <v>1</v>
      </c>
      <c r="T135" s="25" t="str">
        <f t="shared" si="67"/>
        <v>0</v>
      </c>
      <c r="U135" s="25" t="str">
        <f t="shared" si="68"/>
        <v>0</v>
      </c>
      <c r="V135" s="25" t="str">
        <f t="shared" si="69"/>
        <v>0</v>
      </c>
      <c r="W135" s="15" t="str">
        <f t="shared" si="70"/>
        <v>000011</v>
      </c>
      <c r="X135" s="10" t="str">
        <f t="shared" si="71"/>
        <v>01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00000</v>
      </c>
      <c r="AB135" s="11" t="str">
        <f t="shared" si="75"/>
        <v>0000110100000000</v>
      </c>
      <c r="AC135" s="10">
        <f t="shared" si="53"/>
        <v>16</v>
      </c>
    </row>
    <row r="136" spans="1:29" x14ac:dyDescent="0.3">
      <c r="A136" s="12" t="s">
        <v>3</v>
      </c>
      <c r="B136" s="9" t="str">
        <f t="shared" si="54"/>
        <v>LDA</v>
      </c>
      <c r="C136" s="9">
        <f t="shared" si="55"/>
        <v>3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10</v>
      </c>
      <c r="H136" s="8">
        <f t="shared" si="60"/>
        <v>13</v>
      </c>
      <c r="I136" s="9" t="str">
        <f t="shared" si="61"/>
        <v>2</v>
      </c>
      <c r="J136" s="9" t="str">
        <f t="shared" si="62"/>
        <v>0</v>
      </c>
      <c r="K136" s="9" t="str">
        <f t="shared" si="63"/>
        <v>0</v>
      </c>
      <c r="L136" s="9" t="str">
        <f t="shared" si="64"/>
        <v>10</v>
      </c>
      <c r="M136" s="22" t="str">
        <f>VLOOKUP($B136,'Conversion to binary Key'!$D:$I,2,0)</f>
        <v>000011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000011</v>
      </c>
      <c r="S136" s="25" t="str">
        <f t="shared" si="66"/>
        <v>10</v>
      </c>
      <c r="T136" s="25" t="str">
        <f t="shared" si="67"/>
        <v>0</v>
      </c>
      <c r="U136" s="25" t="str">
        <f t="shared" si="68"/>
        <v>0</v>
      </c>
      <c r="V136" s="25" t="str">
        <f t="shared" si="69"/>
        <v>1010</v>
      </c>
      <c r="W136" s="15" t="str">
        <f t="shared" si="70"/>
        <v>000011</v>
      </c>
      <c r="X136" s="10" t="str">
        <f t="shared" si="71"/>
        <v>10</v>
      </c>
      <c r="Y136" s="10" t="str">
        <f t="shared" si="72"/>
        <v>00</v>
      </c>
      <c r="Z136" s="10" t="str">
        <f t="shared" si="73"/>
        <v>0</v>
      </c>
      <c r="AA136" s="10" t="str">
        <f t="shared" si="74"/>
        <v>01010</v>
      </c>
      <c r="AB136" s="11" t="str">
        <f t="shared" si="75"/>
        <v>0000111000001010</v>
      </c>
      <c r="AC136" s="10">
        <f t="shared" si="53"/>
        <v>16</v>
      </c>
    </row>
    <row r="137" spans="1:29" x14ac:dyDescent="0.3">
      <c r="A137" s="12" t="s">
        <v>197</v>
      </c>
      <c r="B137" s="9" t="str">
        <f t="shared" si="54"/>
        <v>STR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13</v>
      </c>
      <c r="I137" s="9" t="str">
        <f t="shared" si="61"/>
        <v>3</v>
      </c>
      <c r="J137" s="9" t="str">
        <f t="shared" si="62"/>
        <v>1</v>
      </c>
      <c r="K137" s="9" t="str">
        <f t="shared" si="63"/>
        <v>0</v>
      </c>
      <c r="L137" s="9" t="str">
        <f t="shared" si="64"/>
        <v>23</v>
      </c>
      <c r="M137" s="22" t="str">
        <f>VLOOKUP($B137,'Conversion to binary Key'!$D:$I,2,0)</f>
        <v>000010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000010</v>
      </c>
      <c r="S137" s="25" t="str">
        <f t="shared" si="66"/>
        <v>11</v>
      </c>
      <c r="T137" s="25" t="str">
        <f t="shared" si="67"/>
        <v>1</v>
      </c>
      <c r="U137" s="25" t="str">
        <f t="shared" si="68"/>
        <v>0</v>
      </c>
      <c r="V137" s="25" t="str">
        <f t="shared" si="69"/>
        <v>10111</v>
      </c>
      <c r="W137" s="15" t="str">
        <f t="shared" si="70"/>
        <v>000010</v>
      </c>
      <c r="X137" s="10" t="str">
        <f t="shared" si="71"/>
        <v>11</v>
      </c>
      <c r="Y137" s="10" t="str">
        <f t="shared" si="72"/>
        <v>01</v>
      </c>
      <c r="Z137" s="10" t="str">
        <f t="shared" si="73"/>
        <v>0</v>
      </c>
      <c r="AA137" s="10" t="str">
        <f t="shared" si="74"/>
        <v>10111</v>
      </c>
      <c r="AB137" s="11" t="str">
        <f t="shared" si="75"/>
        <v>0000101101010111</v>
      </c>
      <c r="AC137" s="10">
        <f t="shared" si="53"/>
        <v>16</v>
      </c>
    </row>
    <row r="138" spans="1:29" x14ac:dyDescent="0.3">
      <c r="A138" s="12" t="s">
        <v>280</v>
      </c>
      <c r="B138" s="9" t="str">
        <f t="shared" si="54"/>
        <v>LDR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13</v>
      </c>
      <c r="I138" s="9" t="str">
        <f t="shared" si="61"/>
        <v>2</v>
      </c>
      <c r="J138" s="9" t="str">
        <f t="shared" si="62"/>
        <v>1</v>
      </c>
      <c r="K138" s="9" t="str">
        <f t="shared" si="63"/>
        <v>0</v>
      </c>
      <c r="L138" s="9" t="str">
        <f t="shared" si="64"/>
        <v>23</v>
      </c>
      <c r="M138" s="22" t="str">
        <f>VLOOKUP($B138,'Conversion to binary Key'!$D:$I,2,0)</f>
        <v>000001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000001</v>
      </c>
      <c r="S138" s="25" t="str">
        <f t="shared" si="66"/>
        <v>10</v>
      </c>
      <c r="T138" s="25" t="str">
        <f t="shared" si="67"/>
        <v>1</v>
      </c>
      <c r="U138" s="25" t="str">
        <f t="shared" si="68"/>
        <v>0</v>
      </c>
      <c r="V138" s="25" t="str">
        <f t="shared" si="69"/>
        <v>10111</v>
      </c>
      <c r="W138" s="15" t="str">
        <f t="shared" si="70"/>
        <v>000001</v>
      </c>
      <c r="X138" s="10" t="str">
        <f t="shared" si="71"/>
        <v>10</v>
      </c>
      <c r="Y138" s="10" t="str">
        <f t="shared" si="72"/>
        <v>01</v>
      </c>
      <c r="Z138" s="10" t="str">
        <f t="shared" si="73"/>
        <v>0</v>
      </c>
      <c r="AA138" s="10" t="str">
        <f t="shared" si="74"/>
        <v>10111</v>
      </c>
      <c r="AB138" s="11" t="str">
        <f t="shared" si="75"/>
        <v>0000011001010111</v>
      </c>
      <c r="AC138" s="10">
        <f t="shared" si="53"/>
        <v>16</v>
      </c>
    </row>
    <row r="139" spans="1:29" x14ac:dyDescent="0.3">
      <c r="A139" s="12" t="s">
        <v>11</v>
      </c>
      <c r="B139" s="9" t="str">
        <f t="shared" si="54"/>
        <v>DVD</v>
      </c>
      <c r="C139" s="9">
        <f t="shared" si="55"/>
        <v>1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8</v>
      </c>
      <c r="H139" s="8">
        <f t="shared" si="60"/>
        <v>8</v>
      </c>
      <c r="I139" s="9" t="str">
        <f t="shared" si="61"/>
        <v>2</v>
      </c>
      <c r="J139" s="9" t="str">
        <f t="shared" si="62"/>
        <v>0</v>
      </c>
      <c r="K139" s="9">
        <f t="shared" si="63"/>
        <v>0</v>
      </c>
      <c r="L139" s="9">
        <f t="shared" si="64"/>
        <v>0</v>
      </c>
      <c r="M139" s="22" t="str">
        <f>VLOOKUP($B139,'Conversion to binary Key'!$D:$I,2,0)</f>
        <v>010001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000000</v>
      </c>
      <c r="Q139" s="22" t="str">
        <f>VLOOKUP($B139,'Conversion to binary Key'!$D:$I,6,0)</f>
        <v/>
      </c>
      <c r="R139" s="17" t="str">
        <f t="shared" si="65"/>
        <v>010001</v>
      </c>
      <c r="S139" s="25" t="str">
        <f t="shared" si="66"/>
        <v>10</v>
      </c>
      <c r="T139" s="25" t="str">
        <f t="shared" si="67"/>
        <v>0</v>
      </c>
      <c r="U139" s="25" t="str">
        <f t="shared" si="68"/>
        <v>0</v>
      </c>
      <c r="V139" s="25" t="str">
        <f t="shared" si="69"/>
        <v>0</v>
      </c>
      <c r="W139" s="15" t="str">
        <f t="shared" si="70"/>
        <v>010001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000000</v>
      </c>
      <c r="AA139" s="10" t="str">
        <f t="shared" si="74"/>
        <v/>
      </c>
      <c r="AB139" s="11" t="str">
        <f t="shared" si="75"/>
        <v>0100011000000000</v>
      </c>
      <c r="AC139" s="10">
        <f t="shared" si="53"/>
        <v>16</v>
      </c>
    </row>
    <row r="140" spans="1:29" x14ac:dyDescent="0.3">
      <c r="A140" s="12" t="s">
        <v>297</v>
      </c>
      <c r="B140" s="9" t="str">
        <f t="shared" si="54"/>
        <v xml:space="preserve">JZ </v>
      </c>
      <c r="C140" s="9">
        <f t="shared" si="55"/>
        <v>3</v>
      </c>
      <c r="D140" s="8">
        <f t="shared" si="56"/>
        <v>3</v>
      </c>
      <c r="E140" s="8">
        <f t="shared" si="57"/>
        <v>5</v>
      </c>
      <c r="F140" s="8">
        <f t="shared" si="58"/>
        <v>7</v>
      </c>
      <c r="G140" s="8">
        <f t="shared" si="59"/>
        <v>9</v>
      </c>
      <c r="H140" s="8">
        <f t="shared" si="60"/>
        <v>12</v>
      </c>
      <c r="I140" s="9" t="str">
        <f t="shared" si="61"/>
        <v>1</v>
      </c>
      <c r="J140" s="9" t="str">
        <f t="shared" si="62"/>
        <v>3</v>
      </c>
      <c r="K140" s="9" t="str">
        <f t="shared" si="63"/>
        <v>0</v>
      </c>
      <c r="L140" s="9" t="str">
        <f t="shared" si="64"/>
        <v>22</v>
      </c>
      <c r="M140" s="22" t="str">
        <f>VLOOKUP($B140,'Conversion to binary Key'!$D:$I,2,0)</f>
        <v>001000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001000</v>
      </c>
      <c r="S140" s="25" t="str">
        <f t="shared" si="66"/>
        <v>1</v>
      </c>
      <c r="T140" s="25" t="str">
        <f t="shared" si="67"/>
        <v>11</v>
      </c>
      <c r="U140" s="25" t="str">
        <f t="shared" si="68"/>
        <v>0</v>
      </c>
      <c r="V140" s="25" t="str">
        <f t="shared" si="69"/>
        <v>10110</v>
      </c>
      <c r="W140" s="15" t="str">
        <f t="shared" si="70"/>
        <v>001000</v>
      </c>
      <c r="X140" s="10" t="str">
        <f t="shared" si="71"/>
        <v>01</v>
      </c>
      <c r="Y140" s="10" t="str">
        <f t="shared" si="72"/>
        <v>11</v>
      </c>
      <c r="Z140" s="10" t="str">
        <f t="shared" si="73"/>
        <v>0</v>
      </c>
      <c r="AA140" s="10" t="str">
        <f t="shared" si="74"/>
        <v>10110</v>
      </c>
      <c r="AB140" s="11" t="str">
        <f t="shared" si="75"/>
        <v>0010000111010110</v>
      </c>
      <c r="AC140" s="10">
        <f t="shared" si="53"/>
        <v>16</v>
      </c>
    </row>
    <row r="141" spans="1:29" x14ac:dyDescent="0.3">
      <c r="A141" s="12" t="s">
        <v>312</v>
      </c>
      <c r="B141" s="9" t="str">
        <f t="shared" si="54"/>
        <v xml:space="preserve">JZ </v>
      </c>
      <c r="C141" s="9">
        <f t="shared" si="55"/>
        <v>3</v>
      </c>
      <c r="D141" s="8">
        <f t="shared" si="56"/>
        <v>3</v>
      </c>
      <c r="E141" s="8">
        <f t="shared" si="57"/>
        <v>5</v>
      </c>
      <c r="F141" s="8">
        <f t="shared" si="58"/>
        <v>7</v>
      </c>
      <c r="G141" s="8">
        <f t="shared" si="59"/>
        <v>9</v>
      </c>
      <c r="H141" s="8">
        <f t="shared" si="60"/>
        <v>12</v>
      </c>
      <c r="I141" s="9" t="str">
        <f t="shared" si="61"/>
        <v>2</v>
      </c>
      <c r="J141" s="9" t="str">
        <f t="shared" si="62"/>
        <v>3</v>
      </c>
      <c r="K141" s="9" t="str">
        <f t="shared" si="63"/>
        <v>0</v>
      </c>
      <c r="L141" s="9" t="str">
        <f t="shared" si="64"/>
        <v>23</v>
      </c>
      <c r="M141" s="22" t="str">
        <f>VLOOKUP($B141,'Conversion to binary Key'!$D:$I,2,0)</f>
        <v>001000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001000</v>
      </c>
      <c r="S141" s="25" t="str">
        <f t="shared" si="66"/>
        <v>10</v>
      </c>
      <c r="T141" s="25" t="str">
        <f t="shared" si="67"/>
        <v>11</v>
      </c>
      <c r="U141" s="25" t="str">
        <f t="shared" si="68"/>
        <v>0</v>
      </c>
      <c r="V141" s="25" t="str">
        <f t="shared" si="69"/>
        <v>10111</v>
      </c>
      <c r="W141" s="15" t="str">
        <f t="shared" si="70"/>
        <v>001000</v>
      </c>
      <c r="X141" s="10" t="str">
        <f t="shared" si="71"/>
        <v>10</v>
      </c>
      <c r="Y141" s="10" t="str">
        <f t="shared" si="72"/>
        <v>11</v>
      </c>
      <c r="Z141" s="10" t="str">
        <f t="shared" si="73"/>
        <v>0</v>
      </c>
      <c r="AA141" s="10" t="str">
        <f t="shared" si="74"/>
        <v>10111</v>
      </c>
      <c r="AB141" s="11" t="str">
        <f t="shared" si="75"/>
        <v>0010001011010111</v>
      </c>
      <c r="AC141" s="10">
        <f t="shared" si="53"/>
        <v>16</v>
      </c>
    </row>
    <row r="142" spans="1:29" x14ac:dyDescent="0.3">
      <c r="A142" s="12" t="s">
        <v>274</v>
      </c>
      <c r="B142" s="9" t="str">
        <f t="shared" si="54"/>
        <v>OUT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1</v>
      </c>
      <c r="K142" s="9">
        <f t="shared" si="63"/>
        <v>0</v>
      </c>
      <c r="L142" s="9">
        <f t="shared" si="64"/>
        <v>0</v>
      </c>
      <c r="M142" s="22">
        <f>VLOOKUP($B142,'Conversion to binary Key'!$D:$I,2,0)</f>
        <v>110010</v>
      </c>
      <c r="N142" s="22" t="str">
        <f>VLOOKUP($B142,'Conversion to binary Key'!$D:$I,3,0)</f>
        <v>00</v>
      </c>
      <c r="O142" s="22" t="str">
        <f>VLOOKUP($B142,'Conversion to binary Key'!$D:$I,4,0)</f>
        <v>00000000</v>
      </c>
      <c r="P142" s="22" t="str">
        <f>VLOOKUP($B142,'Conversion to binary Key'!$D:$I,5,0)</f>
        <v/>
      </c>
      <c r="Q142" s="22" t="str">
        <f>VLOOKUP($B142,'Conversion to binary Key'!$D:$I,6,0)</f>
        <v/>
      </c>
      <c r="R142" s="17">
        <f t="shared" si="65"/>
        <v>110010</v>
      </c>
      <c r="S142" s="25" t="str">
        <f t="shared" si="66"/>
        <v>10</v>
      </c>
      <c r="T142" s="25" t="str">
        <f t="shared" si="67"/>
        <v>1</v>
      </c>
      <c r="U142" s="25" t="str">
        <f t="shared" si="68"/>
        <v>0</v>
      </c>
      <c r="V142" s="25" t="str">
        <f t="shared" si="69"/>
        <v>0</v>
      </c>
      <c r="W142" s="15">
        <f t="shared" si="70"/>
        <v>110010</v>
      </c>
      <c r="X142" s="10" t="str">
        <f t="shared" si="71"/>
        <v>10</v>
      </c>
      <c r="Y142" s="10" t="str">
        <f t="shared" si="72"/>
        <v>00000001</v>
      </c>
      <c r="Z142" s="10" t="str">
        <f t="shared" si="73"/>
        <v/>
      </c>
      <c r="AA142" s="10" t="str">
        <f t="shared" si="74"/>
        <v/>
      </c>
      <c r="AB142" s="11" t="str">
        <f t="shared" si="75"/>
        <v>1100101000000001</v>
      </c>
      <c r="AC142" s="10">
        <f t="shared" si="53"/>
        <v>16</v>
      </c>
    </row>
    <row r="143" spans="1:29" x14ac:dyDescent="0.3">
      <c r="A143" s="12" t="s">
        <v>200</v>
      </c>
      <c r="B143" s="9" t="str">
        <f t="shared" si="54"/>
        <v>OUT</v>
      </c>
      <c r="C143" s="9">
        <f t="shared" si="55"/>
        <v>1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8</v>
      </c>
      <c r="H143" s="8">
        <f t="shared" si="60"/>
        <v>8</v>
      </c>
      <c r="I143" s="9" t="str">
        <f t="shared" si="61"/>
        <v>3</v>
      </c>
      <c r="J143" s="9" t="str">
        <f t="shared" si="62"/>
        <v>1</v>
      </c>
      <c r="K143" s="9">
        <f t="shared" si="63"/>
        <v>0</v>
      </c>
      <c r="L143" s="9">
        <f t="shared" si="64"/>
        <v>0</v>
      </c>
      <c r="M143" s="22">
        <f>VLOOKUP($B143,'Conversion to binary Key'!$D:$I,2,0)</f>
        <v>110010</v>
      </c>
      <c r="N143" s="22" t="str">
        <f>VLOOKUP($B143,'Conversion to binary Key'!$D:$I,3,0)</f>
        <v>00</v>
      </c>
      <c r="O143" s="22" t="str">
        <f>VLOOKUP($B143,'Conversion to binary Key'!$D:$I,4,0)</f>
        <v>00000000</v>
      </c>
      <c r="P143" s="22" t="str">
        <f>VLOOKUP($B143,'Conversion to binary Key'!$D:$I,5,0)</f>
        <v/>
      </c>
      <c r="Q143" s="22" t="str">
        <f>VLOOKUP($B143,'Conversion to binary Key'!$D:$I,6,0)</f>
        <v/>
      </c>
      <c r="R143" s="17">
        <f t="shared" si="65"/>
        <v>110010</v>
      </c>
      <c r="S143" s="25" t="str">
        <f t="shared" si="66"/>
        <v>11</v>
      </c>
      <c r="T143" s="25" t="str">
        <f t="shared" si="67"/>
        <v>1</v>
      </c>
      <c r="U143" s="25" t="str">
        <f t="shared" si="68"/>
        <v>0</v>
      </c>
      <c r="V143" s="25" t="str">
        <f t="shared" si="69"/>
        <v>0</v>
      </c>
      <c r="W143" s="15">
        <f t="shared" si="70"/>
        <v>110010</v>
      </c>
      <c r="X143" s="10" t="str">
        <f t="shared" si="71"/>
        <v>11</v>
      </c>
      <c r="Y143" s="10" t="str">
        <f t="shared" si="72"/>
        <v>00000001</v>
      </c>
      <c r="Z143" s="10" t="str">
        <f t="shared" si="73"/>
        <v/>
      </c>
      <c r="AA143" s="10" t="str">
        <f t="shared" si="74"/>
        <v/>
      </c>
      <c r="AB143" s="11" t="str">
        <f t="shared" si="75"/>
        <v>1100101100000001</v>
      </c>
      <c r="AC143" s="10">
        <f t="shared" si="53"/>
        <v>16</v>
      </c>
    </row>
    <row r="144" spans="1:29" x14ac:dyDescent="0.3">
      <c r="A144" s="12" t="s">
        <v>206</v>
      </c>
      <c r="B144" s="9" t="str">
        <f t="shared" si="54"/>
        <v>LDR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3</v>
      </c>
      <c r="J144" s="9" t="str">
        <f t="shared" si="62"/>
        <v>1</v>
      </c>
      <c r="K144" s="9" t="str">
        <f t="shared" si="63"/>
        <v>0</v>
      </c>
      <c r="L144" s="9" t="str">
        <f t="shared" si="64"/>
        <v>25</v>
      </c>
      <c r="M144" s="22" t="str">
        <f>VLOOKUP($B144,'Conversion to binary Key'!$D:$I,2,0)</f>
        <v>000001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000001</v>
      </c>
      <c r="S144" s="25" t="str">
        <f t="shared" si="66"/>
        <v>11</v>
      </c>
      <c r="T144" s="25" t="str">
        <f t="shared" si="67"/>
        <v>1</v>
      </c>
      <c r="U144" s="25" t="str">
        <f t="shared" si="68"/>
        <v>0</v>
      </c>
      <c r="V144" s="25" t="str">
        <f t="shared" si="69"/>
        <v>11001</v>
      </c>
      <c r="W144" s="15" t="str">
        <f t="shared" si="70"/>
        <v>000001</v>
      </c>
      <c r="X144" s="10" t="str">
        <f t="shared" si="71"/>
        <v>11</v>
      </c>
      <c r="Y144" s="10" t="str">
        <f t="shared" si="72"/>
        <v>01</v>
      </c>
      <c r="Z144" s="10" t="str">
        <f t="shared" si="73"/>
        <v>0</v>
      </c>
      <c r="AA144" s="10" t="str">
        <f t="shared" si="74"/>
        <v>11001</v>
      </c>
      <c r="AB144" s="11" t="str">
        <f t="shared" si="75"/>
        <v>0000011101011001</v>
      </c>
      <c r="AC144" s="10">
        <f t="shared" si="53"/>
        <v>16</v>
      </c>
    </row>
    <row r="145" spans="1:29" x14ac:dyDescent="0.3">
      <c r="A145" s="12" t="s">
        <v>200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3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25" t="str">
        <f t="shared" si="66"/>
        <v>11</v>
      </c>
      <c r="T145" s="25" t="str">
        <f t="shared" si="67"/>
        <v>1</v>
      </c>
      <c r="U145" s="25" t="str">
        <f t="shared" si="68"/>
        <v>0</v>
      </c>
      <c r="V145" s="25" t="str">
        <f t="shared" si="69"/>
        <v>0</v>
      </c>
      <c r="W145" s="15">
        <f t="shared" si="70"/>
        <v>110010</v>
      </c>
      <c r="X145" s="10" t="str">
        <f t="shared" si="71"/>
        <v>11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1100101100000001</v>
      </c>
      <c r="AC145" s="10">
        <f t="shared" si="53"/>
        <v>16</v>
      </c>
    </row>
    <row r="146" spans="1:29" x14ac:dyDescent="0.3">
      <c r="A146" s="12" t="s">
        <v>13</v>
      </c>
      <c r="B146" s="9" t="str">
        <f t="shared" si="54"/>
        <v>HLT</v>
      </c>
      <c r="C146" s="9">
        <f t="shared" si="55"/>
        <v>0</v>
      </c>
      <c r="D146" s="8">
        <f t="shared" si="56"/>
        <v>4</v>
      </c>
      <c r="E146" s="8">
        <f t="shared" si="57"/>
        <v>4</v>
      </c>
      <c r="F146" s="8">
        <f t="shared" si="58"/>
        <v>4</v>
      </c>
      <c r="G146" s="8">
        <f t="shared" si="59"/>
        <v>4</v>
      </c>
      <c r="H146" s="8">
        <f t="shared" si="60"/>
        <v>4</v>
      </c>
      <c r="I146" s="9">
        <f t="shared" si="61"/>
        <v>0</v>
      </c>
      <c r="J146" s="9">
        <f t="shared" si="62"/>
        <v>0</v>
      </c>
      <c r="K146" s="9">
        <f t="shared" si="63"/>
        <v>0</v>
      </c>
      <c r="L146" s="9">
        <f t="shared" si="64"/>
        <v>0</v>
      </c>
      <c r="M146" s="22" t="str">
        <f>VLOOKUP($B146,'Conversion to binary Key'!$D:$I,2,0)</f>
        <v>000000</v>
      </c>
      <c r="N146" s="22" t="str">
        <f>VLOOKUP($B146,'Conversion to binary Key'!$D:$I,3,0)</f>
        <v>0000</v>
      </c>
      <c r="O146" s="22" t="str">
        <f>VLOOKUP($B146,'Conversion to binary Key'!$D:$I,4,0)</f>
        <v>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 t="str">
        <f t="shared" si="65"/>
        <v>000000</v>
      </c>
      <c r="S146" s="25" t="str">
        <f t="shared" si="66"/>
        <v>0</v>
      </c>
      <c r="T146" s="25" t="str">
        <f t="shared" si="67"/>
        <v>0</v>
      </c>
      <c r="U146" s="25" t="str">
        <f t="shared" si="68"/>
        <v>0</v>
      </c>
      <c r="V146" s="25" t="str">
        <f t="shared" si="69"/>
        <v>0</v>
      </c>
      <c r="W146" s="15" t="str">
        <f t="shared" si="70"/>
        <v>000000</v>
      </c>
      <c r="X146" s="10" t="str">
        <f t="shared" si="71"/>
        <v>0000</v>
      </c>
      <c r="Y146" s="10" t="str">
        <f t="shared" si="72"/>
        <v>000000</v>
      </c>
      <c r="Z146" s="10" t="str">
        <f t="shared" si="73"/>
        <v/>
      </c>
      <c r="AA146" s="10" t="str">
        <f t="shared" si="74"/>
        <v/>
      </c>
      <c r="AB146" s="11" t="str">
        <f t="shared" si="75"/>
        <v>0000000000000000</v>
      </c>
      <c r="AC146" s="10">
        <f t="shared" si="53"/>
        <v>16</v>
      </c>
    </row>
    <row r="147" spans="1:29" x14ac:dyDescent="0.3">
      <c r="M147"/>
      <c r="N147"/>
      <c r="O147"/>
      <c r="P147"/>
      <c r="U147" s="17" t="str">
        <f t="shared" ref="U146:U149" si="76">DEC2BIN(K147)</f>
        <v>0</v>
      </c>
    </row>
    <row r="148" spans="1:29" x14ac:dyDescent="0.3">
      <c r="M148"/>
      <c r="N148"/>
      <c r="O148"/>
      <c r="P148"/>
      <c r="U148" s="17" t="str">
        <f t="shared" si="76"/>
        <v>0</v>
      </c>
    </row>
    <row r="149" spans="1:29" x14ac:dyDescent="0.3">
      <c r="M149"/>
      <c r="N149"/>
      <c r="O149"/>
      <c r="P149"/>
      <c r="U149" s="17" t="str">
        <f t="shared" si="76"/>
        <v>0</v>
      </c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conditionalFormatting sqref="AC2:AC146">
    <cfRule type="cellIs" dxfId="2" priority="1" operator="notEqual">
      <formula>16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2015-12-06T17:21:21Z</dcterms:modified>
</cp:coreProperties>
</file>