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keenechung/Documents/GitHub/finance-and-quantitative-modeling/COURSE-2-Introduction-to-Spreadsheets-and-Models/Notes &amp; Slides/C2 Excel Files/"/>
    </mc:Choice>
  </mc:AlternateContent>
  <xr:revisionPtr revIDLastSave="0" documentId="13_ncr:1_{6FF907B8-6D71-9C49-AA1F-BA8024E0E6F6}" xr6:coauthVersionLast="47" xr6:coauthVersionMax="47" xr10:uidLastSave="{00000000-0000-0000-0000-000000000000}"/>
  <bookViews>
    <workbookView xWindow="-21900" yWindow="-31500" windowWidth="38400" windowHeight="31500" xr2:uid="{00000000-000D-0000-FFFF-FFFF00000000}"/>
  </bookViews>
  <sheets>
    <sheet name="Cashflow with Sales" sheetId="4" r:id="rId1"/>
    <sheet name="Cashflow with Monthly Forecast" sheetId="6" r:id="rId2"/>
  </sheets>
  <definedNames>
    <definedName name="Expenses">'Cashflow with Sales'!$O$66</definedName>
    <definedName name="StartDate">#REF!</definedName>
    <definedName name="TotalCashPaidOut">'Cashflow with Sales'!$O$66</definedName>
    <definedName name="TotalCashReceipts">'Cashflow with Sales'!$O$31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29" i="6" s="1"/>
  <c r="E18" i="6"/>
  <c r="F18" i="6"/>
  <c r="G18" i="6"/>
  <c r="G29" i="6" s="1"/>
  <c r="G45" i="6" s="1"/>
  <c r="H18" i="6"/>
  <c r="H29" i="6" s="1"/>
  <c r="I18" i="6"/>
  <c r="J18" i="6"/>
  <c r="K18" i="6"/>
  <c r="L18" i="6"/>
  <c r="L29" i="6" s="1"/>
  <c r="M18" i="6"/>
  <c r="M29" i="6" s="1"/>
  <c r="M30" i="6" s="1"/>
  <c r="M35" i="6" s="1"/>
  <c r="N18" i="6"/>
  <c r="C18" i="6"/>
  <c r="C21" i="6" s="1"/>
  <c r="O31" i="6"/>
  <c r="O32" i="6"/>
  <c r="O33" i="6"/>
  <c r="O34" i="6"/>
  <c r="O69" i="6"/>
  <c r="O68" i="6"/>
  <c r="O67" i="6"/>
  <c r="O66" i="6"/>
  <c r="O65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4" i="6"/>
  <c r="O43" i="6"/>
  <c r="O42" i="6"/>
  <c r="O41" i="6"/>
  <c r="O40" i="6"/>
  <c r="B36" i="6"/>
  <c r="B71" i="6" s="1"/>
  <c r="B26" i="6" s="1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C20" i="6"/>
  <c r="D20" i="6" s="1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J29" i="6"/>
  <c r="I29" i="6"/>
  <c r="F29" i="6"/>
  <c r="E29" i="6"/>
  <c r="E30" i="6" s="1"/>
  <c r="E35" i="6" s="1"/>
  <c r="N14" i="6"/>
  <c r="N39" i="6" s="1"/>
  <c r="M14" i="6"/>
  <c r="M39" i="6" s="1"/>
  <c r="L14" i="6"/>
  <c r="L39" i="6" s="1"/>
  <c r="K14" i="6"/>
  <c r="K39" i="6" s="1"/>
  <c r="J14" i="6"/>
  <c r="J39" i="6" s="1"/>
  <c r="I14" i="6"/>
  <c r="I39" i="6" s="1"/>
  <c r="H14" i="6"/>
  <c r="H39" i="6" s="1"/>
  <c r="G14" i="6"/>
  <c r="G39" i="6" s="1"/>
  <c r="F14" i="6"/>
  <c r="F39" i="6" s="1"/>
  <c r="E14" i="6"/>
  <c r="E39" i="6" s="1"/>
  <c r="D14" i="6"/>
  <c r="D39" i="6" s="1"/>
  <c r="C14" i="6"/>
  <c r="C39" i="6" s="1"/>
  <c r="K11" i="6"/>
  <c r="J11" i="6"/>
  <c r="I11" i="6"/>
  <c r="H11" i="6"/>
  <c r="G11" i="6"/>
  <c r="F11" i="6"/>
  <c r="E11" i="6"/>
  <c r="D11" i="6"/>
  <c r="C11" i="6"/>
  <c r="B11" i="6"/>
  <c r="N5" i="6"/>
  <c r="M5" i="6"/>
  <c r="L5" i="6"/>
  <c r="K5" i="6"/>
  <c r="J5" i="6"/>
  <c r="I5" i="6"/>
  <c r="H5" i="6"/>
  <c r="G5" i="6"/>
  <c r="F5" i="6"/>
  <c r="E5" i="6"/>
  <c r="D5" i="6"/>
  <c r="C5" i="6"/>
  <c r="I30" i="6" l="1"/>
  <c r="I35" i="6" s="1"/>
  <c r="K29" i="6"/>
  <c r="K45" i="6" s="1"/>
  <c r="N29" i="6"/>
  <c r="N45" i="6" s="1"/>
  <c r="N64" i="6" s="1"/>
  <c r="N70" i="6" s="1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K64" i="6"/>
  <c r="K70" i="6" s="1"/>
  <c r="C29" i="6"/>
  <c r="C45" i="6" s="1"/>
  <c r="C64" i="6" s="1"/>
  <c r="C70" i="6" s="1"/>
  <c r="F45" i="6"/>
  <c r="F64" i="6" s="1"/>
  <c r="F70" i="6" s="1"/>
  <c r="F30" i="6"/>
  <c r="F35" i="6" s="1"/>
  <c r="J45" i="6"/>
  <c r="J64" i="6" s="1"/>
  <c r="J70" i="6" s="1"/>
  <c r="J30" i="6"/>
  <c r="J35" i="6" s="1"/>
  <c r="D45" i="6"/>
  <c r="D64" i="6" s="1"/>
  <c r="D70" i="6" s="1"/>
  <c r="D30" i="6"/>
  <c r="D35" i="6" s="1"/>
  <c r="H45" i="6"/>
  <c r="H64" i="6" s="1"/>
  <c r="H70" i="6" s="1"/>
  <c r="H30" i="6"/>
  <c r="H35" i="6" s="1"/>
  <c r="L45" i="6"/>
  <c r="L64" i="6" s="1"/>
  <c r="L70" i="6" s="1"/>
  <c r="L30" i="6"/>
  <c r="L35" i="6" s="1"/>
  <c r="G64" i="6"/>
  <c r="G70" i="6" s="1"/>
  <c r="O39" i="6"/>
  <c r="E45" i="6"/>
  <c r="E64" i="6" s="1"/>
  <c r="E70" i="6" s="1"/>
  <c r="I45" i="6"/>
  <c r="I64" i="6" s="1"/>
  <c r="I70" i="6" s="1"/>
  <c r="M45" i="6"/>
  <c r="M64" i="6" s="1"/>
  <c r="M70" i="6" s="1"/>
  <c r="G30" i="6"/>
  <c r="G35" i="6" s="1"/>
  <c r="K30" i="6"/>
  <c r="K35" i="6" s="1"/>
  <c r="C25" i="6"/>
  <c r="L14" i="4"/>
  <c r="L35" i="4" s="1"/>
  <c r="M14" i="4"/>
  <c r="M35" i="4" s="1"/>
  <c r="N14" i="4"/>
  <c r="N35" i="4" s="1"/>
  <c r="K14" i="4"/>
  <c r="K35" i="4" s="1"/>
  <c r="J14" i="4"/>
  <c r="J35" i="4" s="1"/>
  <c r="D14" i="4"/>
  <c r="E14" i="4"/>
  <c r="F14" i="4"/>
  <c r="F35" i="4" s="1"/>
  <c r="G14" i="4"/>
  <c r="H14" i="4"/>
  <c r="I14" i="4"/>
  <c r="I35" i="4" s="1"/>
  <c r="C14" i="4"/>
  <c r="C35" i="4" s="1"/>
  <c r="C18" i="4"/>
  <c r="D35" i="4"/>
  <c r="E35" i="4"/>
  <c r="G35" i="4"/>
  <c r="H35" i="4"/>
  <c r="D18" i="4"/>
  <c r="E18" i="4"/>
  <c r="F18" i="4"/>
  <c r="F25" i="4" s="1"/>
  <c r="G18" i="4"/>
  <c r="G25" i="4" s="1"/>
  <c r="H18" i="4"/>
  <c r="I18" i="4"/>
  <c r="J18" i="4"/>
  <c r="J25" i="4" s="1"/>
  <c r="K18" i="4"/>
  <c r="K25" i="4" s="1"/>
  <c r="L18" i="4"/>
  <c r="M18" i="4"/>
  <c r="N18" i="4"/>
  <c r="N25" i="4" s="1"/>
  <c r="O65" i="4"/>
  <c r="O64" i="4"/>
  <c r="O63" i="4"/>
  <c r="O62" i="4"/>
  <c r="O61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0" i="4"/>
  <c r="O39" i="4"/>
  <c r="O38" i="4"/>
  <c r="O37" i="4"/>
  <c r="O36" i="4"/>
  <c r="B32" i="4"/>
  <c r="B67" i="4" s="1"/>
  <c r="O30" i="4"/>
  <c r="O29" i="4"/>
  <c r="O28" i="4"/>
  <c r="O27" i="4"/>
  <c r="N5" i="4"/>
  <c r="M5" i="4"/>
  <c r="L5" i="4"/>
  <c r="K5" i="4"/>
  <c r="J5" i="4"/>
  <c r="I5" i="4"/>
  <c r="H5" i="4"/>
  <c r="G5" i="4"/>
  <c r="F5" i="4"/>
  <c r="E5" i="4"/>
  <c r="D5" i="4"/>
  <c r="C5" i="4"/>
  <c r="N30" i="6" l="1"/>
  <c r="N35" i="6" s="1"/>
  <c r="C30" i="6"/>
  <c r="C35" i="6" s="1"/>
  <c r="C36" i="6" s="1"/>
  <c r="C71" i="6" s="1"/>
  <c r="O45" i="6"/>
  <c r="O29" i="6"/>
  <c r="O30" i="6"/>
  <c r="O64" i="6"/>
  <c r="O70" i="6"/>
  <c r="C25" i="4"/>
  <c r="C26" i="4" s="1"/>
  <c r="C31" i="4" s="1"/>
  <c r="M25" i="4"/>
  <c r="I25" i="4"/>
  <c r="E25" i="4"/>
  <c r="L25" i="4"/>
  <c r="H25" i="4"/>
  <c r="D25" i="4"/>
  <c r="D41" i="4" s="1"/>
  <c r="D60" i="4" s="1"/>
  <c r="D66" i="4" s="1"/>
  <c r="O35" i="4"/>
  <c r="B22" i="4"/>
  <c r="C21" i="4"/>
  <c r="C41" i="4" l="1"/>
  <c r="C60" i="4" s="1"/>
  <c r="C66" i="4" s="1"/>
  <c r="O35" i="6"/>
  <c r="B7" i="6" s="1"/>
  <c r="C26" i="6"/>
  <c r="D25" i="6"/>
  <c r="D36" i="6" s="1"/>
  <c r="D71" i="6" s="1"/>
  <c r="D26" i="4"/>
  <c r="D31" i="4" s="1"/>
  <c r="C32" i="4"/>
  <c r="E41" i="4"/>
  <c r="E60" i="4" s="1"/>
  <c r="E26" i="4"/>
  <c r="E31" i="4" s="1"/>
  <c r="C67" i="4" l="1"/>
  <c r="D21" i="4" s="1"/>
  <c r="D32" i="4" s="1"/>
  <c r="D67" i="4" s="1"/>
  <c r="D26" i="6"/>
  <c r="E25" i="6"/>
  <c r="E36" i="6" s="1"/>
  <c r="E71" i="6" s="1"/>
  <c r="F26" i="4"/>
  <c r="F31" i="4" s="1"/>
  <c r="F41" i="4"/>
  <c r="F60" i="4" s="1"/>
  <c r="F66" i="4" s="1"/>
  <c r="E66" i="4"/>
  <c r="D22" i="4" l="1"/>
  <c r="E21" i="4"/>
  <c r="E32" i="4" s="1"/>
  <c r="C22" i="4"/>
  <c r="E26" i="6"/>
  <c r="F25" i="6"/>
  <c r="F36" i="6" s="1"/>
  <c r="F71" i="6" s="1"/>
  <c r="E67" i="4"/>
  <c r="E22" i="4" s="1"/>
  <c r="G41" i="4"/>
  <c r="G60" i="4" s="1"/>
  <c r="G26" i="4"/>
  <c r="F26" i="6" l="1"/>
  <c r="G25" i="6"/>
  <c r="G36" i="6" s="1"/>
  <c r="G71" i="6" s="1"/>
  <c r="F21" i="4"/>
  <c r="F32" i="4" s="1"/>
  <c r="F67" i="4" s="1"/>
  <c r="F22" i="4" s="1"/>
  <c r="G66" i="4"/>
  <c r="H41" i="4"/>
  <c r="H60" i="4" s="1"/>
  <c r="H66" i="4" s="1"/>
  <c r="H26" i="4"/>
  <c r="H31" i="4" s="1"/>
  <c r="G31" i="4"/>
  <c r="G26" i="6" l="1"/>
  <c r="H25" i="6"/>
  <c r="H36" i="6" s="1"/>
  <c r="H71" i="6" s="1"/>
  <c r="G21" i="4"/>
  <c r="G32" i="4" s="1"/>
  <c r="G67" i="4" s="1"/>
  <c r="I41" i="4"/>
  <c r="I60" i="4" s="1"/>
  <c r="I66" i="4" s="1"/>
  <c r="I26" i="4"/>
  <c r="I31" i="4" s="1"/>
  <c r="H26" i="6" l="1"/>
  <c r="I25" i="6"/>
  <c r="I36" i="6" s="1"/>
  <c r="I71" i="6" s="1"/>
  <c r="J26" i="4"/>
  <c r="J31" i="4" s="1"/>
  <c r="J41" i="4"/>
  <c r="J60" i="4" s="1"/>
  <c r="J66" i="4" s="1"/>
  <c r="G22" i="4"/>
  <c r="H21" i="4"/>
  <c r="H32" i="4" s="1"/>
  <c r="H67" i="4" s="1"/>
  <c r="I26" i="6" l="1"/>
  <c r="J25" i="6"/>
  <c r="J36" i="6" s="1"/>
  <c r="J71" i="6" s="1"/>
  <c r="K41" i="4"/>
  <c r="K60" i="4" s="1"/>
  <c r="K66" i="4" s="1"/>
  <c r="K26" i="4"/>
  <c r="K31" i="4" s="1"/>
  <c r="I21" i="4"/>
  <c r="I32" i="4" s="1"/>
  <c r="I67" i="4" s="1"/>
  <c r="H22" i="4"/>
  <c r="J26" i="6" l="1"/>
  <c r="K25" i="6"/>
  <c r="K36" i="6" s="1"/>
  <c r="K71" i="6" s="1"/>
  <c r="I22" i="4"/>
  <c r="J21" i="4"/>
  <c r="J32" i="4" s="1"/>
  <c r="J67" i="4" s="1"/>
  <c r="L41" i="4"/>
  <c r="L60" i="4" s="1"/>
  <c r="L66" i="4" s="1"/>
  <c r="L26" i="4"/>
  <c r="L31" i="4" s="1"/>
  <c r="K26" i="6" l="1"/>
  <c r="L25" i="6"/>
  <c r="L36" i="6" s="1"/>
  <c r="L71" i="6" s="1"/>
  <c r="J22" i="4"/>
  <c r="K21" i="4"/>
  <c r="K32" i="4" s="1"/>
  <c r="K67" i="4" s="1"/>
  <c r="M41" i="4"/>
  <c r="M60" i="4" s="1"/>
  <c r="M66" i="4" s="1"/>
  <c r="M26" i="4"/>
  <c r="M31" i="4" s="1"/>
  <c r="L26" i="6" l="1"/>
  <c r="M25" i="6"/>
  <c r="M36" i="6" s="1"/>
  <c r="M71" i="6" s="1"/>
  <c r="L21" i="4"/>
  <c r="L32" i="4" s="1"/>
  <c r="L67" i="4" s="1"/>
  <c r="K22" i="4"/>
  <c r="N26" i="4"/>
  <c r="N41" i="4"/>
  <c r="O25" i="4"/>
  <c r="M26" i="6" l="1"/>
  <c r="N25" i="6"/>
  <c r="N36" i="6" s="1"/>
  <c r="N71" i="6" s="1"/>
  <c r="N60" i="4"/>
  <c r="O41" i="4"/>
  <c r="N31" i="4"/>
  <c r="O26" i="4"/>
  <c r="O31" i="4" s="1"/>
  <c r="L22" i="4"/>
  <c r="M21" i="4"/>
  <c r="M32" i="4" s="1"/>
  <c r="M67" i="4" s="1"/>
  <c r="N26" i="6" l="1"/>
  <c r="B6" i="6" s="1"/>
  <c r="B8" i="6"/>
  <c r="M22" i="4"/>
  <c r="N21" i="4"/>
  <c r="N32" i="4" s="1"/>
  <c r="N66" i="4"/>
  <c r="O66" i="4" s="1"/>
  <c r="O60" i="4"/>
  <c r="B7" i="4" l="1"/>
  <c r="C7" i="4"/>
  <c r="N67" i="4"/>
  <c r="N22" i="4" l="1"/>
  <c r="B6" i="4" s="1"/>
  <c r="B8" i="4"/>
</calcChain>
</file>

<file path=xl/sharedStrings.xml><?xml version="1.0" encoding="utf-8"?>
<sst xmlns="http://schemas.openxmlformats.org/spreadsheetml/2006/main" count="175" uniqueCount="76">
  <si>
    <t>Starting date</t>
  </si>
  <si>
    <t>Beginning</t>
  </si>
  <si>
    <t>Total</t>
  </si>
  <si>
    <t>Cash on hand (beginning of month)</t>
  </si>
  <si>
    <t>CASH RECEIPTS</t>
  </si>
  <si>
    <t>Cash sales</t>
  </si>
  <si>
    <t>Returns and allowances</t>
  </si>
  <si>
    <t>Collections on accounts receivable</t>
  </si>
  <si>
    <t>Interest, other income</t>
  </si>
  <si>
    <t>Loan proceeds</t>
  </si>
  <si>
    <t>Owner contributions</t>
  </si>
  <si>
    <t>TOTAL CASH RECEIPTS</t>
  </si>
  <si>
    <t>Total cash available</t>
  </si>
  <si>
    <t>CASH PAID OUT</t>
  </si>
  <si>
    <t>Advertising</t>
  </si>
  <si>
    <t>Commissions and fees</t>
  </si>
  <si>
    <t>Contract labor</t>
  </si>
  <si>
    <t>Employee benefit programs</t>
  </si>
  <si>
    <t>Insurance (other than health)</t>
  </si>
  <si>
    <t>Interest expense</t>
  </si>
  <si>
    <t>Materials and supplies (in COGS)</t>
  </si>
  <si>
    <t>Meals and entertainment</t>
  </si>
  <si>
    <t>Mortgage interest</t>
  </si>
  <si>
    <t>Office expense</t>
  </si>
  <si>
    <t>Other interest expense</t>
  </si>
  <si>
    <t>Pension and profit-sharing plan</t>
  </si>
  <si>
    <t>Purchases for resale</t>
  </si>
  <si>
    <t>Rent or lease</t>
  </si>
  <si>
    <t>Rent or lease: vehicles, equipment</t>
  </si>
  <si>
    <t>Repairs and maintenance</t>
  </si>
  <si>
    <t>Supplies (not in COGS)</t>
  </si>
  <si>
    <t>Taxes and licenses</t>
  </si>
  <si>
    <t>Travel</t>
  </si>
  <si>
    <t>Utilities</t>
  </si>
  <si>
    <t>Wages (less emp. credits)</t>
  </si>
  <si>
    <t>Other expenses</t>
  </si>
  <si>
    <t>Miscellaneous</t>
  </si>
  <si>
    <t>SUBTOTAL</t>
  </si>
  <si>
    <t>Loan principal payment</t>
  </si>
  <si>
    <t>Capital purchases</t>
  </si>
  <si>
    <t>Other startup costs</t>
  </si>
  <si>
    <t>To reserve and/or escrow</t>
  </si>
  <si>
    <t>Owners' withdrawal</t>
  </si>
  <si>
    <t>TOTAL CASH PAID OUT</t>
  </si>
  <si>
    <t>Cash on hand (end of month)</t>
  </si>
  <si>
    <t>SMALL BUSINESS CASH FLOW PROJECTION</t>
  </si>
  <si>
    <t>Cashflow minimum</t>
  </si>
  <si>
    <t>Return rate</t>
  </si>
  <si>
    <t>Innovative Speakers</t>
  </si>
  <si>
    <t>Margin</t>
  </si>
  <si>
    <t>End period cash balance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</si>
  <si>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</si>
  <si>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</si>
  <si>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</si>
  <si>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</si>
  <si>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</si>
  <si>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</si>
  <si>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</si>
  <si>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</si>
  <si>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</si>
  <si>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</si>
  <si>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</si>
  <si>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</si>
  <si>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Advertising budget</t>
  </si>
  <si>
    <t>Prior year speaker sales</t>
  </si>
  <si>
    <t>Projected sales</t>
  </si>
  <si>
    <t>Annual sales growth rate</t>
  </si>
  <si>
    <t>Unit price</t>
  </si>
  <si>
    <t>CASHFLOW PROJECTION</t>
  </si>
  <si>
    <t>SALES FORECAST</t>
  </si>
  <si>
    <t>Actual sales</t>
  </si>
  <si>
    <t>Cumulative projected sales</t>
  </si>
  <si>
    <t>Cumulative prior years sales</t>
  </si>
  <si>
    <t>Cumulative actual sales</t>
  </si>
  <si>
    <t>Sales growth rate prior year</t>
  </si>
  <si>
    <t>(replicate margin with defined names)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</si>
</sst>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5" x14ac:knownFonts="1">
    <font>
      <sz val="10"/>
      <color theme="1" tint="0.1499679555650502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0"/>
      <color theme="0"/>
      <name val="Garamond"/>
      <family val="2"/>
      <scheme val="minor"/>
    </font>
    <font>
      <sz val="10"/>
      <color theme="1"/>
      <name val="Garamond"/>
      <family val="2"/>
      <scheme val="minor"/>
    </font>
    <font>
      <b/>
      <sz val="10"/>
      <color theme="5"/>
      <name val="Garamond"/>
      <family val="2"/>
      <scheme val="minor"/>
    </font>
    <font>
      <sz val="14"/>
      <color theme="1" tint="0.24994659260841701"/>
      <name val="Corbel"/>
      <family val="2"/>
      <scheme val="major"/>
    </font>
    <font>
      <sz val="12"/>
      <color theme="1" tint="0.14996795556505021"/>
      <name val="Corbel"/>
      <family val="2"/>
      <scheme val="major"/>
    </font>
    <font>
      <b/>
      <sz val="10"/>
      <color theme="1"/>
      <name val="Garamond"/>
      <family val="1"/>
      <scheme val="minor"/>
    </font>
    <font>
      <sz val="11"/>
      <color theme="1"/>
      <name val="Garamond"/>
      <family val="1"/>
      <scheme val="minor"/>
    </font>
    <font>
      <sz val="10"/>
      <color theme="0"/>
      <name val="Garamond"/>
      <family val="2"/>
      <scheme val="minor"/>
    </font>
    <font>
      <sz val="11"/>
      <color theme="1"/>
      <name val="Corbel"/>
      <family val="2"/>
      <scheme val="major"/>
    </font>
    <font>
      <sz val="26"/>
      <color theme="1" tint="0.14993743705557422"/>
      <name val="Corbel"/>
      <family val="2"/>
      <scheme val="major"/>
    </font>
    <font>
      <sz val="11"/>
      <color theme="0"/>
      <name val="Corbel"/>
      <family val="2"/>
      <scheme val="major"/>
    </font>
    <font>
      <sz val="11"/>
      <color theme="1" tint="0.14996795556505021"/>
      <name val="Garamond"/>
      <family val="2"/>
      <scheme val="minor"/>
    </font>
    <font>
      <sz val="10"/>
      <color theme="1" tint="0.14996795556505021"/>
      <name val="Garamond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5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1" tint="0.34998626667073579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 style="medium">
        <color theme="5"/>
      </bottom>
      <diagonal/>
    </border>
    <border>
      <left/>
      <right/>
      <top style="thin">
        <color theme="5"/>
      </top>
      <bottom style="medium">
        <color theme="5"/>
      </bottom>
      <diagonal/>
    </border>
    <border>
      <left/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1" tint="0.34998626667073579"/>
      </top>
      <bottom/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5">
    <xf numFmtId="0" fontId="0" fillId="0" borderId="0"/>
    <xf numFmtId="0" fontId="11" fillId="0" borderId="6" applyNumberFormat="0" applyFill="0" applyAlignment="0" applyProtection="0"/>
    <xf numFmtId="0" fontId="5" fillId="0" borderId="0" applyNumberFormat="0" applyFill="0" applyAlignment="0" applyProtection="0"/>
    <xf numFmtId="0" fontId="6" fillId="0" borderId="21" applyNumberFormat="0" applyFill="0" applyAlignment="0" applyProtection="0"/>
    <xf numFmtId="9" fontId="14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2"/>
    <xf numFmtId="0" fontId="11" fillId="0" borderId="6" xfId="1"/>
    <xf numFmtId="0" fontId="6" fillId="0" borderId="21" xfId="3"/>
    <xf numFmtId="14" fontId="6" fillId="0" borderId="21" xfId="3" applyNumberFormat="1"/>
    <xf numFmtId="0" fontId="3" fillId="0" borderId="9" xfId="0" applyFont="1" applyBorder="1"/>
    <xf numFmtId="8" fontId="9" fillId="0" borderId="0" xfId="0" applyNumberFormat="1" applyFont="1"/>
    <xf numFmtId="0" fontId="7" fillId="3" borderId="9" xfId="0" applyFont="1" applyFill="1" applyBorder="1"/>
    <xf numFmtId="0" fontId="7" fillId="3" borderId="14" xfId="0" applyFont="1" applyFill="1" applyBorder="1"/>
    <xf numFmtId="8" fontId="6" fillId="0" borderId="21" xfId="3" applyNumberFormat="1"/>
    <xf numFmtId="9" fontId="6" fillId="0" borderId="21" xfId="3" applyNumberFormat="1"/>
    <xf numFmtId="0" fontId="5" fillId="0" borderId="0" xfId="2" applyNumberFormat="1"/>
    <xf numFmtId="0" fontId="6" fillId="4" borderId="21" xfId="3" applyFill="1"/>
    <xf numFmtId="8" fontId="6" fillId="4" borderId="21" xfId="3" applyNumberFormat="1" applyFill="1"/>
    <xf numFmtId="10" fontId="6" fillId="4" borderId="21" xfId="3" applyNumberFormat="1" applyFill="1"/>
    <xf numFmtId="0" fontId="6" fillId="0" borderId="22" xfId="3" applyFill="1" applyBorder="1"/>
    <xf numFmtId="0" fontId="6" fillId="5" borderId="21" xfId="3" applyFill="1"/>
    <xf numFmtId="9" fontId="13" fillId="5" borderId="0" xfId="0" applyNumberFormat="1" applyFont="1" applyFill="1"/>
    <xf numFmtId="8" fontId="6" fillId="5" borderId="21" xfId="3" applyNumberFormat="1" applyFill="1"/>
    <xf numFmtId="0" fontId="6" fillId="5" borderId="22" xfId="3" applyFill="1" applyBorder="1"/>
    <xf numFmtId="0" fontId="2" fillId="6" borderId="1" xfId="0" applyFont="1" applyFill="1" applyBorder="1"/>
    <xf numFmtId="14" fontId="12" fillId="7" borderId="8" xfId="0" applyNumberFormat="1" applyFont="1" applyFill="1" applyBorder="1"/>
    <xf numFmtId="0" fontId="12" fillId="7" borderId="4" xfId="0" applyFont="1" applyFill="1" applyBorder="1"/>
    <xf numFmtId="0" fontId="12" fillId="7" borderId="5" xfId="0" applyFont="1" applyFill="1" applyBorder="1"/>
    <xf numFmtId="9" fontId="6" fillId="5" borderId="21" xfId="3" applyNumberFormat="1" applyFill="1"/>
    <xf numFmtId="1" fontId="6" fillId="0" borderId="22" xfId="3" applyNumberFormat="1" applyFill="1" applyBorder="1"/>
    <xf numFmtId="1" fontId="0" fillId="0" borderId="0" xfId="0" applyNumberFormat="1"/>
    <xf numFmtId="6" fontId="6" fillId="5" borderId="21" xfId="3" applyNumberFormat="1" applyFill="1"/>
    <xf numFmtId="3" fontId="6" fillId="0" borderId="21" xfId="3" applyNumberFormat="1"/>
    <xf numFmtId="3" fontId="6" fillId="3" borderId="21" xfId="3" applyNumberFormat="1" applyFill="1"/>
    <xf numFmtId="3" fontId="10" fillId="2" borderId="3" xfId="0" applyNumberFormat="1" applyFont="1" applyFill="1" applyBorder="1"/>
    <xf numFmtId="3" fontId="10" fillId="2" borderId="13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3" fontId="3" fillId="0" borderId="2" xfId="0" applyNumberFormat="1" applyFont="1" applyBorder="1"/>
    <xf numFmtId="3" fontId="4" fillId="6" borderId="2" xfId="0" applyNumberFormat="1" applyFont="1" applyFill="1" applyBorder="1"/>
    <xf numFmtId="3" fontId="4" fillId="6" borderId="0" xfId="0" applyNumberFormat="1" applyFont="1" applyFill="1"/>
    <xf numFmtId="3" fontId="4" fillId="6" borderId="7" xfId="0" applyNumberFormat="1" applyFont="1" applyFill="1" applyBorder="1"/>
    <xf numFmtId="3" fontId="3" fillId="2" borderId="10" xfId="0" applyNumberFormat="1" applyFont="1" applyFill="1" applyBorder="1"/>
    <xf numFmtId="3" fontId="3" fillId="3" borderId="3" xfId="0" applyNumberFormat="1" applyFont="1" applyFill="1" applyBorder="1"/>
    <xf numFmtId="3" fontId="3" fillId="2" borderId="11" xfId="0" applyNumberFormat="1" applyFont="1" applyFill="1" applyBorder="1"/>
    <xf numFmtId="3" fontId="3" fillId="2" borderId="15" xfId="0" applyNumberFormat="1" applyFont="1" applyFill="1" applyBorder="1"/>
    <xf numFmtId="3" fontId="3" fillId="3" borderId="16" xfId="0" applyNumberFormat="1" applyFont="1" applyFill="1" applyBorder="1"/>
    <xf numFmtId="3" fontId="3" fillId="3" borderId="17" xfId="0" applyNumberFormat="1" applyFont="1" applyFill="1" applyBorder="1"/>
    <xf numFmtId="3" fontId="8" fillId="3" borderId="12" xfId="0" applyNumberFormat="1" applyFont="1" applyFill="1" applyBorder="1"/>
    <xf numFmtId="3" fontId="8" fillId="2" borderId="13" xfId="0" applyNumberFormat="1" applyFont="1" applyFill="1" applyBorder="1"/>
    <xf numFmtId="3" fontId="3" fillId="3" borderId="2" xfId="0" applyNumberFormat="1" applyFont="1" applyFill="1" applyBorder="1"/>
    <xf numFmtId="3" fontId="3" fillId="2" borderId="19" xfId="0" applyNumberFormat="1" applyFont="1" applyFill="1" applyBorder="1"/>
    <xf numFmtId="3" fontId="1" fillId="3" borderId="20" xfId="0" applyNumberFormat="1" applyFont="1" applyFill="1" applyBorder="1"/>
    <xf numFmtId="3" fontId="1" fillId="2" borderId="18" xfId="0" applyNumberFormat="1" applyFont="1" applyFill="1" applyBorder="1"/>
    <xf numFmtId="14" fontId="0" fillId="0" borderId="0" xfId="0" applyNumberFormat="1"/>
    <xf numFmtId="10" fontId="6" fillId="0" borderId="21" xfId="4" applyNumberFormat="1" applyFont="1" applyBorder="1"/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ercent" xfId="4" builtinId="5"/>
  </cellStyles>
  <dxfs count="0"/>
  <tableStyles count="0" defaultTableStyle="TableStyleLight1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'Cashflow with Monthly Forecast'!$C$18:$N$18</c:f>
              <c:numCache>
                <c:formatCode>0</c:formatCode>
                <c:ptCount val="12"/>
                <c:pt idx="0">
                  <c:v>12</c:v>
                </c:pt>
                <c:pt idx="1">
                  <c:v>10.799999999999999</c:v>
                </c:pt>
                <c:pt idx="2">
                  <c:v>14.399999999999999</c:v>
                </c:pt>
                <c:pt idx="3">
                  <c:v>16.8</c:v>
                </c:pt>
                <c:pt idx="4">
                  <c:v>19.2</c:v>
                </c:pt>
                <c:pt idx="5">
                  <c:v>18</c:v>
                </c:pt>
                <c:pt idx="6">
                  <c:v>21.599999999999998</c:v>
                </c:pt>
                <c:pt idx="7">
                  <c:v>20.399999999999999</c:v>
                </c:pt>
                <c:pt idx="8">
                  <c:v>15.6</c:v>
                </c:pt>
                <c:pt idx="9">
                  <c:v>18</c:v>
                </c:pt>
                <c:pt idx="10">
                  <c:v>22.8</c:v>
                </c:pt>
                <c:pt idx="11">
                  <c:v>27.599999999999998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6-DB45-8E90-D1F5269F11A0}"/>
            </c:ext>
          </c:extLst>
        </c:ser>
        <c:ser>
          <c:idx val="1"/>
          <c:order val="1"/>
          <c:tx>
            <c:v>Actuals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'Cashflow with Monthly Forecast'!$C$19:$N$19</c:f>
              <c:numCache>
                <c:formatCode>0</c:formatCode>
                <c:ptCount val="12"/>
                <c:pt idx="0">
                  <c:v>9</c:v>
                </c:pt>
                <c:pt idx="1">
                  <c:v>14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12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27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6-DB45-8E90-D1F5269F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449160"/>
        <c:axId val="434446416"/>
      </c:lineChart>
      <c:catAx>
        <c:axId val="43444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6416"/>
        <c:crosses val="autoZero"/>
        <c:auto val="1"/>
        <c:lblAlgn val="ctr"/>
        <c:lblOffset val="100"/>
        <c:noMultiLvlLbl val="0"/>
      </c:catAx>
      <c:valAx>
        <c:axId val="4344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114300</xdr:rowOff>
    </xdr:from>
    <xdr:to>
      <xdr:col>12</xdr:col>
      <xdr:colOff>390524</xdr:colOff>
      <xdr:row>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itchen remodel cost calculator">
  <a:themeElements>
    <a:clrScheme name="Kitchen remodel cost calculator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Kitchen remodel cost calculator">
      <a:majorFont>
        <a:latin typeface="Corbel"/>
        <a:ea typeface=""/>
        <a:cs typeface=""/>
      </a:majorFont>
      <a:minorFont>
        <a:latin typeface="Garamond"/>
        <a:ea typeface=""/>
        <a:cs typeface="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zoomScale="170" zoomScaleNormal="170" workbookViewId="0">
      <selection activeCell="B13" sqref="B13"/>
    </sheetView>
  </sheetViews>
  <sheetFormatPr baseColWidth="10" defaultColWidth="9" defaultRowHeight="14" x14ac:dyDescent="0.2"/>
  <cols>
    <col min="1" max="1" width="46.19921875" customWidth="1"/>
    <col min="2" max="2" width="13.59765625" bestFit="1" customWidth="1"/>
    <col min="3" max="14" width="12" bestFit="1" customWidth="1"/>
    <col min="15" max="15" width="10.19921875" bestFit="1" customWidth="1"/>
  </cols>
  <sheetData>
    <row r="1" spans="1:15" ht="38" x14ac:dyDescent="0.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1" x14ac:dyDescent="0.3">
      <c r="A2" s="11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ht="16" x14ac:dyDescent="0.2">
      <c r="A4" s="3" t="s">
        <v>0</v>
      </c>
      <c r="B4" s="4">
        <v>42736</v>
      </c>
    </row>
    <row r="5" spans="1:15" ht="16" x14ac:dyDescent="0.2">
      <c r="A5" s="3"/>
      <c r="B5" s="10"/>
      <c r="C5" s="6">
        <f t="shared" ref="C5:N5" si="0">$C$6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</row>
    <row r="6" spans="1:15" ht="16" x14ac:dyDescent="0.2">
      <c r="A6" s="12" t="s">
        <v>46</v>
      </c>
      <c r="B6" s="13">
        <f>MIN(C22:N22)</f>
        <v>-490.24000000000012</v>
      </c>
      <c r="C6" s="3"/>
      <c r="D6" s="3"/>
      <c r="F6" s="6"/>
      <c r="G6" s="6"/>
      <c r="H6" s="6"/>
      <c r="I6" s="6"/>
      <c r="J6" s="6"/>
      <c r="K6" s="6"/>
      <c r="L6" s="6"/>
      <c r="M6" s="6"/>
      <c r="N6" s="6"/>
    </row>
    <row r="7" spans="1:15" ht="16" x14ac:dyDescent="0.2">
      <c r="A7" s="12" t="s">
        <v>49</v>
      </c>
      <c r="B7" s="14">
        <f>(O31-O66)/O31</f>
        <v>7.3793060871712585E-2</v>
      </c>
      <c r="C7" s="51">
        <f>(TotalCashReceipts-TotalCashPaidOut)/TotalCashReceipts</f>
        <v>7.3793060871712585E-2</v>
      </c>
      <c r="D7" s="3" t="s">
        <v>75</v>
      </c>
      <c r="E7" s="6"/>
      <c r="F7" s="6"/>
      <c r="G7" s="6"/>
      <c r="H7" s="6"/>
      <c r="I7" s="6"/>
      <c r="J7" s="6"/>
      <c r="K7" s="6"/>
      <c r="L7" s="6"/>
      <c r="M7" s="6"/>
      <c r="N7" s="6"/>
    </row>
    <row r="8" spans="1:15" ht="16" x14ac:dyDescent="0.2">
      <c r="A8" s="12" t="s">
        <v>50</v>
      </c>
      <c r="B8" s="13">
        <f>N67</f>
        <v>1270.7599999999995</v>
      </c>
      <c r="C8" s="3"/>
      <c r="D8" s="3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5" ht="16" x14ac:dyDescent="0.2">
      <c r="A9" s="3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5" ht="16" x14ac:dyDescent="0.2">
      <c r="A10" s="3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5" ht="16" x14ac:dyDescent="0.2">
      <c r="A11" s="16" t="s">
        <v>47</v>
      </c>
      <c r="B11" s="17">
        <v>0.1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5" ht="16" x14ac:dyDescent="0.2">
      <c r="A12" s="16" t="s">
        <v>66</v>
      </c>
      <c r="B12" s="24">
        <v>0.2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5" ht="16" x14ac:dyDescent="0.2">
      <c r="A13" s="16" t="s">
        <v>67</v>
      </c>
      <c r="B13" s="27">
        <v>89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5" ht="16" x14ac:dyDescent="0.2">
      <c r="A14" s="19" t="s">
        <v>63</v>
      </c>
      <c r="B14" s="18">
        <v>300</v>
      </c>
      <c r="C14" s="27">
        <f>$B$14</f>
        <v>300</v>
      </c>
      <c r="D14" s="27">
        <f t="shared" ref="D14:J14" si="1">$B$14</f>
        <v>300</v>
      </c>
      <c r="E14" s="27">
        <f t="shared" si="1"/>
        <v>300</v>
      </c>
      <c r="F14" s="27">
        <f t="shared" si="1"/>
        <v>300</v>
      </c>
      <c r="G14" s="27">
        <f t="shared" si="1"/>
        <v>300</v>
      </c>
      <c r="H14" s="27">
        <f t="shared" si="1"/>
        <v>300</v>
      </c>
      <c r="I14" s="27">
        <f t="shared" si="1"/>
        <v>300</v>
      </c>
      <c r="J14" s="27">
        <f t="shared" si="1"/>
        <v>300</v>
      </c>
      <c r="K14" s="27">
        <f>$B$14*2</f>
        <v>600</v>
      </c>
      <c r="L14" s="27">
        <f t="shared" ref="L14:N14" si="2">$B$14*2</f>
        <v>600</v>
      </c>
      <c r="M14" s="27">
        <f t="shared" si="2"/>
        <v>600</v>
      </c>
      <c r="N14" s="27">
        <f t="shared" si="2"/>
        <v>600</v>
      </c>
    </row>
    <row r="15" spans="1:15" ht="16" x14ac:dyDescent="0.2"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5" ht="15" x14ac:dyDescent="0.2">
      <c r="A16" s="20" t="s">
        <v>69</v>
      </c>
      <c r="B16" s="20"/>
      <c r="C16" s="21" t="s">
        <v>51</v>
      </c>
      <c r="D16" s="21" t="s">
        <v>52</v>
      </c>
      <c r="E16" s="21" t="s">
        <v>53</v>
      </c>
      <c r="F16" s="21" t="s">
        <v>54</v>
      </c>
      <c r="G16" s="21" t="s">
        <v>55</v>
      </c>
      <c r="H16" s="21" t="s">
        <v>56</v>
      </c>
      <c r="I16" s="21" t="s">
        <v>57</v>
      </c>
      <c r="J16" s="21" t="s">
        <v>58</v>
      </c>
      <c r="K16" s="21" t="s">
        <v>59</v>
      </c>
      <c r="L16" s="21" t="s">
        <v>60</v>
      </c>
      <c r="M16" s="21" t="s">
        <v>61</v>
      </c>
      <c r="N16" s="21" t="s">
        <v>62</v>
      </c>
      <c r="O16" s="21"/>
    </row>
    <row r="17" spans="1:15" ht="16" x14ac:dyDescent="0.2">
      <c r="A17" s="3" t="s">
        <v>64</v>
      </c>
      <c r="B17" s="9"/>
      <c r="C17" s="15">
        <v>10</v>
      </c>
      <c r="D17" s="15">
        <v>9</v>
      </c>
      <c r="E17" s="15">
        <v>12</v>
      </c>
      <c r="F17" s="15">
        <v>14</v>
      </c>
      <c r="G17" s="15">
        <v>16</v>
      </c>
      <c r="H17" s="15">
        <v>15</v>
      </c>
      <c r="I17" s="15">
        <v>18</v>
      </c>
      <c r="J17" s="15">
        <v>17</v>
      </c>
      <c r="K17" s="15">
        <v>13</v>
      </c>
      <c r="L17" s="15">
        <v>15</v>
      </c>
      <c r="M17" s="15">
        <v>19</v>
      </c>
      <c r="N17" s="15">
        <v>23</v>
      </c>
    </row>
    <row r="18" spans="1:15" ht="16" x14ac:dyDescent="0.2">
      <c r="A18" s="3" t="s">
        <v>65</v>
      </c>
      <c r="B18" s="9"/>
      <c r="C18" s="25">
        <f>C17*(1+$B$12)</f>
        <v>12</v>
      </c>
      <c r="D18" s="25">
        <f t="shared" ref="D18:N18" si="3">D17*(1+$B$12)</f>
        <v>10.799999999999999</v>
      </c>
      <c r="E18" s="25">
        <f t="shared" si="3"/>
        <v>14.399999999999999</v>
      </c>
      <c r="F18" s="25">
        <f t="shared" si="3"/>
        <v>16.8</v>
      </c>
      <c r="G18" s="25">
        <f t="shared" si="3"/>
        <v>19.2</v>
      </c>
      <c r="H18" s="25">
        <f t="shared" si="3"/>
        <v>18</v>
      </c>
      <c r="I18" s="25">
        <f t="shared" si="3"/>
        <v>21.599999999999998</v>
      </c>
      <c r="J18" s="25">
        <f t="shared" si="3"/>
        <v>20.399999999999999</v>
      </c>
      <c r="K18" s="25">
        <f t="shared" si="3"/>
        <v>15.6</v>
      </c>
      <c r="L18" s="25">
        <f t="shared" si="3"/>
        <v>18</v>
      </c>
      <c r="M18" s="25">
        <f t="shared" si="3"/>
        <v>22.8</v>
      </c>
      <c r="N18" s="25">
        <f t="shared" si="3"/>
        <v>27.599999999999998</v>
      </c>
      <c r="O18" s="26"/>
    </row>
    <row r="20" spans="1:15" ht="15" x14ac:dyDescent="0.2">
      <c r="A20" s="20" t="s">
        <v>68</v>
      </c>
      <c r="B20" s="22" t="s">
        <v>1</v>
      </c>
      <c r="C20" s="21" t="s">
        <v>51</v>
      </c>
      <c r="D20" s="21" t="s">
        <v>52</v>
      </c>
      <c r="E20" s="21" t="s">
        <v>53</v>
      </c>
      <c r="F20" s="21" t="s">
        <v>54</v>
      </c>
      <c r="G20" s="21" t="s">
        <v>55</v>
      </c>
      <c r="H20" s="21" t="s">
        <v>56</v>
      </c>
      <c r="I20" s="21" t="s">
        <v>57</v>
      </c>
      <c r="J20" s="21" t="s">
        <v>58</v>
      </c>
      <c r="K20" s="21" t="s">
        <v>59</v>
      </c>
      <c r="L20" s="21" t="s">
        <v>60</v>
      </c>
      <c r="M20" s="21" t="s">
        <v>61</v>
      </c>
      <c r="N20" s="21" t="s">
        <v>62</v>
      </c>
      <c r="O20" s="23" t="s">
        <v>2</v>
      </c>
    </row>
    <row r="21" spans="1:15" ht="16" x14ac:dyDescent="0.2">
      <c r="A21" s="3" t="s">
        <v>3</v>
      </c>
      <c r="B21" s="28">
        <v>50</v>
      </c>
      <c r="C21" s="29">
        <f>B67</f>
        <v>50</v>
      </c>
      <c r="D21" s="29">
        <f t="shared" ref="D21:N21" si="4">C67</f>
        <v>-226.20000000000005</v>
      </c>
      <c r="E21" s="29">
        <f t="shared" si="4"/>
        <v>-470.36</v>
      </c>
      <c r="F21" s="29">
        <f t="shared" si="4"/>
        <v>-490.24000000000012</v>
      </c>
      <c r="G21" s="29">
        <f t="shared" si="4"/>
        <v>-360.6</v>
      </c>
      <c r="H21" s="29">
        <f t="shared" si="4"/>
        <v>-81.440000000000055</v>
      </c>
      <c r="I21" s="29">
        <f t="shared" si="4"/>
        <v>122.96000000000004</v>
      </c>
      <c r="J21" s="29">
        <f t="shared" si="4"/>
        <v>551.6400000000001</v>
      </c>
      <c r="K21" s="29">
        <f t="shared" si="4"/>
        <v>905.56</v>
      </c>
      <c r="L21" s="29">
        <f t="shared" si="4"/>
        <v>660.44</v>
      </c>
      <c r="M21" s="29">
        <f t="shared" si="4"/>
        <v>564.84000000000015</v>
      </c>
      <c r="N21" s="29">
        <f t="shared" si="4"/>
        <v>768.28</v>
      </c>
      <c r="O21" s="30"/>
    </row>
    <row r="22" spans="1:15" ht="16" x14ac:dyDescent="0.2">
      <c r="A22" s="3" t="s">
        <v>44</v>
      </c>
      <c r="B22" s="29">
        <f t="shared" ref="B22:N22" si="5">B67</f>
        <v>50</v>
      </c>
      <c r="C22" s="29">
        <f t="shared" si="5"/>
        <v>-226.20000000000005</v>
      </c>
      <c r="D22" s="29">
        <f t="shared" si="5"/>
        <v>-470.36</v>
      </c>
      <c r="E22" s="29">
        <f t="shared" si="5"/>
        <v>-490.24000000000012</v>
      </c>
      <c r="F22" s="29">
        <f t="shared" si="5"/>
        <v>-360.6</v>
      </c>
      <c r="G22" s="29">
        <f t="shared" si="5"/>
        <v>-81.440000000000055</v>
      </c>
      <c r="H22" s="29">
        <f t="shared" si="5"/>
        <v>122.96000000000004</v>
      </c>
      <c r="I22" s="29">
        <f t="shared" si="5"/>
        <v>551.6400000000001</v>
      </c>
      <c r="J22" s="29">
        <f t="shared" si="5"/>
        <v>905.56</v>
      </c>
      <c r="K22" s="29">
        <f t="shared" si="5"/>
        <v>660.44</v>
      </c>
      <c r="L22" s="29">
        <f t="shared" si="5"/>
        <v>564.84000000000015</v>
      </c>
      <c r="M22" s="29">
        <f t="shared" si="5"/>
        <v>768.28</v>
      </c>
      <c r="N22" s="29">
        <f t="shared" si="5"/>
        <v>1270.7599999999995</v>
      </c>
      <c r="O22" s="31"/>
    </row>
    <row r="23" spans="1:15" x14ac:dyDescent="0.2">
      <c r="B23" s="32"/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</row>
    <row r="24" spans="1:15" x14ac:dyDescent="0.2">
      <c r="A24" s="20" t="s">
        <v>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1:15" ht="16" x14ac:dyDescent="0.2">
      <c r="A25" s="3" t="s">
        <v>5</v>
      </c>
      <c r="B25" s="38"/>
      <c r="C25" s="34">
        <f t="shared" ref="C25:N25" si="6">C18*$B$13</f>
        <v>1068</v>
      </c>
      <c r="D25" s="34">
        <f t="shared" si="6"/>
        <v>961.19999999999993</v>
      </c>
      <c r="E25" s="34">
        <f t="shared" si="6"/>
        <v>1281.5999999999999</v>
      </c>
      <c r="F25" s="34">
        <f t="shared" si="6"/>
        <v>1495.2</v>
      </c>
      <c r="G25" s="34">
        <f t="shared" si="6"/>
        <v>1708.8</v>
      </c>
      <c r="H25" s="34">
        <f t="shared" si="6"/>
        <v>1602</v>
      </c>
      <c r="I25" s="34">
        <f t="shared" si="6"/>
        <v>1922.3999999999999</v>
      </c>
      <c r="J25" s="34">
        <f t="shared" si="6"/>
        <v>1815.6</v>
      </c>
      <c r="K25" s="34">
        <f t="shared" si="6"/>
        <v>1388.3999999999999</v>
      </c>
      <c r="L25" s="34">
        <f t="shared" si="6"/>
        <v>1602</v>
      </c>
      <c r="M25" s="34">
        <f t="shared" si="6"/>
        <v>2029.2</v>
      </c>
      <c r="N25" s="34">
        <f t="shared" si="6"/>
        <v>2456.3999999999996</v>
      </c>
      <c r="O25" s="39">
        <f>SUM(B25:N25)</f>
        <v>19330.800000000003</v>
      </c>
    </row>
    <row r="26" spans="1:15" ht="16" x14ac:dyDescent="0.2">
      <c r="A26" s="3" t="s">
        <v>6</v>
      </c>
      <c r="B26" s="40"/>
      <c r="C26" s="34">
        <f>C25*B11</f>
        <v>106.80000000000001</v>
      </c>
      <c r="D26" s="34">
        <f t="shared" ref="D26:N26" si="7">D25*$F$5</f>
        <v>0</v>
      </c>
      <c r="E26" s="34">
        <f t="shared" si="7"/>
        <v>0</v>
      </c>
      <c r="F26" s="34">
        <f t="shared" si="7"/>
        <v>0</v>
      </c>
      <c r="G26" s="34">
        <f t="shared" si="7"/>
        <v>0</v>
      </c>
      <c r="H26" s="34">
        <f t="shared" si="7"/>
        <v>0</v>
      </c>
      <c r="I26" s="34">
        <f t="shared" si="7"/>
        <v>0</v>
      </c>
      <c r="J26" s="34">
        <f t="shared" si="7"/>
        <v>0</v>
      </c>
      <c r="K26" s="34">
        <f t="shared" si="7"/>
        <v>0</v>
      </c>
      <c r="L26" s="34">
        <f t="shared" si="7"/>
        <v>0</v>
      </c>
      <c r="M26" s="34">
        <f t="shared" si="7"/>
        <v>0</v>
      </c>
      <c r="N26" s="34">
        <f t="shared" si="7"/>
        <v>0</v>
      </c>
      <c r="O26" s="39">
        <f t="shared" ref="O26:O30" si="8">SUM(B26:N26)</f>
        <v>106.80000000000001</v>
      </c>
    </row>
    <row r="27" spans="1:15" hidden="1" x14ac:dyDescent="0.2">
      <c r="A27" s="5" t="s">
        <v>7</v>
      </c>
      <c r="B27" s="40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9">
        <f t="shared" si="8"/>
        <v>0</v>
      </c>
    </row>
    <row r="28" spans="1:15" hidden="1" x14ac:dyDescent="0.2">
      <c r="A28" s="5" t="s">
        <v>8</v>
      </c>
      <c r="B28" s="40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9">
        <f t="shared" si="8"/>
        <v>0</v>
      </c>
    </row>
    <row r="29" spans="1:15" hidden="1" x14ac:dyDescent="0.2">
      <c r="A29" s="5" t="s">
        <v>9</v>
      </c>
      <c r="B29" s="40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9">
        <f t="shared" si="8"/>
        <v>0</v>
      </c>
    </row>
    <row r="30" spans="1:15" hidden="1" x14ac:dyDescent="0.2">
      <c r="A30" s="5" t="s">
        <v>10</v>
      </c>
      <c r="B30" s="40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9">
        <f t="shared" si="8"/>
        <v>0</v>
      </c>
    </row>
    <row r="31" spans="1:15" ht="15" thickBot="1" x14ac:dyDescent="0.25">
      <c r="A31" s="8" t="s">
        <v>11</v>
      </c>
      <c r="B31" s="41"/>
      <c r="C31" s="42">
        <f t="shared" ref="C31:N31" si="9">SUM(C25,C27:C30,(C26*-1))</f>
        <v>961.2</v>
      </c>
      <c r="D31" s="42">
        <f t="shared" si="9"/>
        <v>961.19999999999993</v>
      </c>
      <c r="E31" s="42">
        <f t="shared" si="9"/>
        <v>1281.5999999999999</v>
      </c>
      <c r="F31" s="42">
        <f t="shared" si="9"/>
        <v>1495.2</v>
      </c>
      <c r="G31" s="42">
        <f t="shared" si="9"/>
        <v>1708.8</v>
      </c>
      <c r="H31" s="42">
        <f t="shared" si="9"/>
        <v>1602</v>
      </c>
      <c r="I31" s="42">
        <f t="shared" si="9"/>
        <v>1922.3999999999999</v>
      </c>
      <c r="J31" s="42">
        <f t="shared" si="9"/>
        <v>1815.6</v>
      </c>
      <c r="K31" s="42">
        <f t="shared" si="9"/>
        <v>1388.3999999999999</v>
      </c>
      <c r="L31" s="42">
        <f t="shared" si="9"/>
        <v>1602</v>
      </c>
      <c r="M31" s="42">
        <f t="shared" si="9"/>
        <v>2029.2</v>
      </c>
      <c r="N31" s="42">
        <f t="shared" si="9"/>
        <v>2456.3999999999996</v>
      </c>
      <c r="O31" s="43">
        <f>SUM(O25:O30)</f>
        <v>19437.600000000002</v>
      </c>
    </row>
    <row r="32" spans="1:15" ht="16" x14ac:dyDescent="0.2">
      <c r="A32" s="3" t="s">
        <v>12</v>
      </c>
      <c r="B32" s="44">
        <f t="shared" ref="B32:N32" si="10">(B21+B31)</f>
        <v>50</v>
      </c>
      <c r="C32" s="44">
        <f t="shared" si="10"/>
        <v>1011.2</v>
      </c>
      <c r="D32" s="44">
        <f t="shared" si="10"/>
        <v>734.99999999999989</v>
      </c>
      <c r="E32" s="44">
        <f t="shared" si="10"/>
        <v>811.2399999999999</v>
      </c>
      <c r="F32" s="44">
        <f t="shared" si="10"/>
        <v>1004.9599999999999</v>
      </c>
      <c r="G32" s="44">
        <f t="shared" si="10"/>
        <v>1348.1999999999998</v>
      </c>
      <c r="H32" s="44">
        <f t="shared" si="10"/>
        <v>1520.56</v>
      </c>
      <c r="I32" s="44">
        <f t="shared" si="10"/>
        <v>2045.36</v>
      </c>
      <c r="J32" s="44">
        <f t="shared" si="10"/>
        <v>2367.2399999999998</v>
      </c>
      <c r="K32" s="44">
        <f t="shared" si="10"/>
        <v>2293.96</v>
      </c>
      <c r="L32" s="44">
        <f t="shared" si="10"/>
        <v>2262.44</v>
      </c>
      <c r="M32" s="44">
        <f t="shared" si="10"/>
        <v>2594.04</v>
      </c>
      <c r="N32" s="44">
        <f t="shared" si="10"/>
        <v>3224.6799999999994</v>
      </c>
      <c r="O32" s="45"/>
    </row>
    <row r="33" spans="1:23" ht="16" x14ac:dyDescent="0.2">
      <c r="A33" s="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23" x14ac:dyDescent="0.2">
      <c r="A34" s="20" t="s">
        <v>13</v>
      </c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</row>
    <row r="35" spans="1:23" ht="16" x14ac:dyDescent="0.2">
      <c r="A35" s="3" t="s">
        <v>14</v>
      </c>
      <c r="B35" s="38"/>
      <c r="C35" s="34">
        <f t="shared" ref="C35:N35" si="11">C14</f>
        <v>300</v>
      </c>
      <c r="D35" s="34">
        <f t="shared" si="11"/>
        <v>300</v>
      </c>
      <c r="E35" s="34">
        <f t="shared" si="11"/>
        <v>300</v>
      </c>
      <c r="F35" s="34">
        <f t="shared" si="11"/>
        <v>300</v>
      </c>
      <c r="G35" s="34">
        <f t="shared" si="11"/>
        <v>300</v>
      </c>
      <c r="H35" s="34">
        <f t="shared" si="11"/>
        <v>300</v>
      </c>
      <c r="I35" s="34">
        <f t="shared" si="11"/>
        <v>300</v>
      </c>
      <c r="J35" s="34">
        <f t="shared" si="11"/>
        <v>300</v>
      </c>
      <c r="K35" s="34">
        <f t="shared" si="11"/>
        <v>600</v>
      </c>
      <c r="L35" s="34">
        <f t="shared" si="11"/>
        <v>600</v>
      </c>
      <c r="M35" s="34">
        <f t="shared" si="11"/>
        <v>600</v>
      </c>
      <c r="N35" s="34">
        <f t="shared" si="11"/>
        <v>600</v>
      </c>
      <c r="O35" s="39">
        <f t="shared" ref="O35:O66" si="12">SUM(C35:N35)</f>
        <v>4800</v>
      </c>
    </row>
    <row r="36" spans="1:23" ht="16" hidden="1" x14ac:dyDescent="0.2">
      <c r="A36" s="3" t="s">
        <v>15</v>
      </c>
      <c r="B36" s="40"/>
      <c r="C36" s="34">
        <v>1</v>
      </c>
      <c r="D36" s="34">
        <v>1</v>
      </c>
      <c r="E36" s="34">
        <v>1</v>
      </c>
      <c r="F36" s="34">
        <v>1</v>
      </c>
      <c r="G36" s="34">
        <v>1</v>
      </c>
      <c r="H36" s="34">
        <v>1</v>
      </c>
      <c r="I36" s="34">
        <v>1</v>
      </c>
      <c r="J36" s="34">
        <v>1</v>
      </c>
      <c r="K36" s="34">
        <v>1</v>
      </c>
      <c r="L36" s="34">
        <v>1</v>
      </c>
      <c r="M36" s="34">
        <v>1</v>
      </c>
      <c r="N36" s="34">
        <v>1</v>
      </c>
      <c r="O36" s="39">
        <f t="shared" si="12"/>
        <v>12</v>
      </c>
    </row>
    <row r="37" spans="1:23" ht="16" x14ac:dyDescent="0.2">
      <c r="A37" s="3" t="s">
        <v>16</v>
      </c>
      <c r="B37" s="40"/>
      <c r="C37" s="34">
        <v>600</v>
      </c>
      <c r="D37" s="34">
        <v>600</v>
      </c>
      <c r="E37" s="34">
        <v>600</v>
      </c>
      <c r="F37" s="34">
        <v>600</v>
      </c>
      <c r="G37" s="34">
        <v>600</v>
      </c>
      <c r="H37" s="34">
        <v>600</v>
      </c>
      <c r="I37" s="34">
        <v>600</v>
      </c>
      <c r="J37" s="34">
        <v>600</v>
      </c>
      <c r="K37" s="34">
        <v>600</v>
      </c>
      <c r="L37" s="34">
        <v>600</v>
      </c>
      <c r="M37" s="34">
        <v>600</v>
      </c>
      <c r="N37" s="34">
        <v>600</v>
      </c>
      <c r="O37" s="39">
        <f t="shared" si="12"/>
        <v>7200</v>
      </c>
    </row>
    <row r="38" spans="1:23" ht="16" hidden="1" x14ac:dyDescent="0.2">
      <c r="A38" s="3" t="s">
        <v>17</v>
      </c>
      <c r="B38" s="40"/>
      <c r="C38" s="34">
        <v>1</v>
      </c>
      <c r="D38" s="34">
        <v>1</v>
      </c>
      <c r="E38" s="34">
        <v>1</v>
      </c>
      <c r="F38" s="34">
        <v>1</v>
      </c>
      <c r="G38" s="34">
        <v>1</v>
      </c>
      <c r="H38" s="34">
        <v>1</v>
      </c>
      <c r="I38" s="34">
        <v>1</v>
      </c>
      <c r="J38" s="34">
        <v>1</v>
      </c>
      <c r="K38" s="34">
        <v>1</v>
      </c>
      <c r="L38" s="34">
        <v>1</v>
      </c>
      <c r="M38" s="34">
        <v>1</v>
      </c>
      <c r="N38" s="34">
        <v>1</v>
      </c>
      <c r="O38" s="39">
        <f t="shared" si="12"/>
        <v>12</v>
      </c>
    </row>
    <row r="39" spans="1:23" ht="16" hidden="1" x14ac:dyDescent="0.2">
      <c r="A39" s="3" t="s">
        <v>18</v>
      </c>
      <c r="B39" s="40"/>
      <c r="C39" s="34">
        <v>1</v>
      </c>
      <c r="D39" s="34">
        <v>1</v>
      </c>
      <c r="E39" s="34">
        <v>1</v>
      </c>
      <c r="F39" s="34">
        <v>1</v>
      </c>
      <c r="G39" s="34">
        <v>1</v>
      </c>
      <c r="H39" s="34">
        <v>1</v>
      </c>
      <c r="I39" s="34">
        <v>1</v>
      </c>
      <c r="J39" s="34">
        <v>1</v>
      </c>
      <c r="K39" s="34">
        <v>1</v>
      </c>
      <c r="L39" s="34">
        <v>1</v>
      </c>
      <c r="M39" s="34">
        <v>1</v>
      </c>
      <c r="N39" s="34">
        <v>1</v>
      </c>
      <c r="O39" s="39">
        <f t="shared" si="12"/>
        <v>12</v>
      </c>
    </row>
    <row r="40" spans="1:23" ht="16" hidden="1" x14ac:dyDescent="0.2">
      <c r="A40" s="3" t="s">
        <v>19</v>
      </c>
      <c r="B40" s="40"/>
      <c r="C40" s="34">
        <v>1</v>
      </c>
      <c r="D40" s="34">
        <v>1</v>
      </c>
      <c r="E40" s="34">
        <v>1</v>
      </c>
      <c r="F40" s="34">
        <v>1</v>
      </c>
      <c r="G40" s="34">
        <v>1</v>
      </c>
      <c r="H40" s="34">
        <v>1</v>
      </c>
      <c r="I40" s="34">
        <v>1</v>
      </c>
      <c r="J40" s="34">
        <v>1</v>
      </c>
      <c r="K40" s="34">
        <v>1</v>
      </c>
      <c r="L40" s="34">
        <v>1</v>
      </c>
      <c r="M40" s="34">
        <v>1</v>
      </c>
      <c r="N40" s="34">
        <v>1</v>
      </c>
      <c r="O40" s="39">
        <f t="shared" si="12"/>
        <v>12</v>
      </c>
    </row>
    <row r="41" spans="1:23" ht="16" x14ac:dyDescent="0.2">
      <c r="A41" s="3" t="s">
        <v>20</v>
      </c>
      <c r="B41" s="40"/>
      <c r="C41" s="34">
        <f>C25*0.3</f>
        <v>320.39999999999998</v>
      </c>
      <c r="D41" s="34">
        <f t="shared" ref="D41:N41" si="13">D25*0.3</f>
        <v>288.35999999999996</v>
      </c>
      <c r="E41" s="34">
        <f t="shared" si="13"/>
        <v>384.47999999999996</v>
      </c>
      <c r="F41" s="34">
        <f t="shared" si="13"/>
        <v>448.56</v>
      </c>
      <c r="G41" s="34">
        <f t="shared" si="13"/>
        <v>512.64</v>
      </c>
      <c r="H41" s="34">
        <f t="shared" si="13"/>
        <v>480.59999999999997</v>
      </c>
      <c r="I41" s="34">
        <f t="shared" si="13"/>
        <v>576.71999999999991</v>
      </c>
      <c r="J41" s="34">
        <f t="shared" si="13"/>
        <v>544.67999999999995</v>
      </c>
      <c r="K41" s="34">
        <f t="shared" si="13"/>
        <v>416.51999999999992</v>
      </c>
      <c r="L41" s="34">
        <f t="shared" si="13"/>
        <v>480.59999999999997</v>
      </c>
      <c r="M41" s="34">
        <f t="shared" si="13"/>
        <v>608.76</v>
      </c>
      <c r="N41" s="34">
        <f t="shared" si="13"/>
        <v>736.91999999999985</v>
      </c>
      <c r="O41" s="39">
        <f t="shared" si="12"/>
        <v>5799.24</v>
      </c>
      <c r="W41" s="50"/>
    </row>
    <row r="42" spans="1:23" hidden="1" x14ac:dyDescent="0.2">
      <c r="A42" s="5" t="s">
        <v>21</v>
      </c>
      <c r="B42" s="40"/>
      <c r="C42" s="34">
        <v>1</v>
      </c>
      <c r="D42" s="34">
        <v>1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1</v>
      </c>
      <c r="K42" s="34">
        <v>1</v>
      </c>
      <c r="L42" s="34">
        <v>1</v>
      </c>
      <c r="M42" s="34">
        <v>1</v>
      </c>
      <c r="N42" s="34">
        <v>1</v>
      </c>
      <c r="O42" s="39">
        <f t="shared" si="12"/>
        <v>12</v>
      </c>
    </row>
    <row r="43" spans="1:23" hidden="1" x14ac:dyDescent="0.2">
      <c r="A43" s="5" t="s">
        <v>22</v>
      </c>
      <c r="B43" s="40"/>
      <c r="C43" s="34">
        <v>1</v>
      </c>
      <c r="D43" s="34">
        <v>1</v>
      </c>
      <c r="E43" s="34">
        <v>1</v>
      </c>
      <c r="F43" s="34">
        <v>1</v>
      </c>
      <c r="G43" s="34">
        <v>1</v>
      </c>
      <c r="H43" s="34">
        <v>1</v>
      </c>
      <c r="I43" s="34">
        <v>1</v>
      </c>
      <c r="J43" s="34">
        <v>1</v>
      </c>
      <c r="K43" s="34">
        <v>1</v>
      </c>
      <c r="L43" s="34">
        <v>1</v>
      </c>
      <c r="M43" s="34">
        <v>1</v>
      </c>
      <c r="N43" s="34">
        <v>1</v>
      </c>
      <c r="O43" s="39">
        <f t="shared" si="12"/>
        <v>12</v>
      </c>
    </row>
    <row r="44" spans="1:23" hidden="1" x14ac:dyDescent="0.2">
      <c r="A44" s="5" t="s">
        <v>23</v>
      </c>
      <c r="B44" s="40"/>
      <c r="C44" s="34">
        <v>1</v>
      </c>
      <c r="D44" s="34">
        <v>1</v>
      </c>
      <c r="E44" s="34">
        <v>1</v>
      </c>
      <c r="F44" s="34">
        <v>1</v>
      </c>
      <c r="G44" s="34">
        <v>1</v>
      </c>
      <c r="H44" s="34">
        <v>1</v>
      </c>
      <c r="I44" s="34">
        <v>1</v>
      </c>
      <c r="J44" s="34">
        <v>1</v>
      </c>
      <c r="K44" s="34">
        <v>1</v>
      </c>
      <c r="L44" s="34">
        <v>1</v>
      </c>
      <c r="M44" s="34">
        <v>1</v>
      </c>
      <c r="N44" s="34">
        <v>1</v>
      </c>
      <c r="O44" s="39">
        <f t="shared" si="12"/>
        <v>12</v>
      </c>
    </row>
    <row r="45" spans="1:23" hidden="1" x14ac:dyDescent="0.2">
      <c r="A45" s="5" t="s">
        <v>24</v>
      </c>
      <c r="B45" s="40"/>
      <c r="C45" s="34">
        <v>1</v>
      </c>
      <c r="D45" s="34">
        <v>1</v>
      </c>
      <c r="E45" s="34">
        <v>1</v>
      </c>
      <c r="F45" s="34">
        <v>1</v>
      </c>
      <c r="G45" s="34">
        <v>1</v>
      </c>
      <c r="H45" s="34">
        <v>1</v>
      </c>
      <c r="I45" s="34">
        <v>1</v>
      </c>
      <c r="J45" s="34">
        <v>1</v>
      </c>
      <c r="K45" s="34">
        <v>1</v>
      </c>
      <c r="L45" s="34">
        <v>1</v>
      </c>
      <c r="M45" s="34">
        <v>1</v>
      </c>
      <c r="N45" s="34">
        <v>1</v>
      </c>
      <c r="O45" s="39">
        <f t="shared" si="12"/>
        <v>12</v>
      </c>
    </row>
    <row r="46" spans="1:23" hidden="1" x14ac:dyDescent="0.2">
      <c r="A46" s="5" t="s">
        <v>25</v>
      </c>
      <c r="B46" s="40"/>
      <c r="C46" s="34">
        <v>1</v>
      </c>
      <c r="D46" s="34">
        <v>1</v>
      </c>
      <c r="E46" s="34">
        <v>1</v>
      </c>
      <c r="F46" s="34">
        <v>1</v>
      </c>
      <c r="G46" s="34">
        <v>1</v>
      </c>
      <c r="H46" s="34">
        <v>1</v>
      </c>
      <c r="I46" s="34">
        <v>1</v>
      </c>
      <c r="J46" s="34">
        <v>1</v>
      </c>
      <c r="K46" s="34">
        <v>1</v>
      </c>
      <c r="L46" s="34">
        <v>1</v>
      </c>
      <c r="M46" s="34">
        <v>1</v>
      </c>
      <c r="N46" s="34">
        <v>1</v>
      </c>
      <c r="O46" s="39">
        <f t="shared" si="12"/>
        <v>12</v>
      </c>
    </row>
    <row r="47" spans="1:23" hidden="1" x14ac:dyDescent="0.2">
      <c r="A47" s="5" t="s">
        <v>26</v>
      </c>
      <c r="B47" s="40"/>
      <c r="C47" s="34">
        <v>1</v>
      </c>
      <c r="D47" s="34">
        <v>1</v>
      </c>
      <c r="E47" s="34">
        <v>1</v>
      </c>
      <c r="F47" s="34">
        <v>1</v>
      </c>
      <c r="G47" s="34">
        <v>1</v>
      </c>
      <c r="H47" s="34">
        <v>1</v>
      </c>
      <c r="I47" s="34">
        <v>1</v>
      </c>
      <c r="J47" s="34">
        <v>1</v>
      </c>
      <c r="K47" s="34">
        <v>1</v>
      </c>
      <c r="L47" s="34">
        <v>1</v>
      </c>
      <c r="M47" s="34">
        <v>1</v>
      </c>
      <c r="N47" s="34">
        <v>1</v>
      </c>
      <c r="O47" s="39">
        <f t="shared" si="12"/>
        <v>12</v>
      </c>
    </row>
    <row r="48" spans="1:23" hidden="1" x14ac:dyDescent="0.2">
      <c r="A48" s="5" t="s">
        <v>27</v>
      </c>
      <c r="B48" s="40"/>
      <c r="C48" s="34">
        <v>1</v>
      </c>
      <c r="D48" s="34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34">
        <v>1</v>
      </c>
      <c r="N48" s="34">
        <v>1</v>
      </c>
      <c r="O48" s="39">
        <f t="shared" si="12"/>
        <v>12</v>
      </c>
    </row>
    <row r="49" spans="1:15" hidden="1" x14ac:dyDescent="0.2">
      <c r="A49" s="5" t="s">
        <v>28</v>
      </c>
      <c r="B49" s="40"/>
      <c r="C49" s="34">
        <v>1</v>
      </c>
      <c r="D49" s="34">
        <v>1</v>
      </c>
      <c r="E49" s="34">
        <v>1</v>
      </c>
      <c r="F49" s="34">
        <v>1</v>
      </c>
      <c r="G49" s="34">
        <v>1</v>
      </c>
      <c r="H49" s="34">
        <v>1</v>
      </c>
      <c r="I49" s="34">
        <v>1</v>
      </c>
      <c r="J49" s="34">
        <v>1</v>
      </c>
      <c r="K49" s="34">
        <v>1</v>
      </c>
      <c r="L49" s="34">
        <v>1</v>
      </c>
      <c r="M49" s="34">
        <v>1</v>
      </c>
      <c r="N49" s="34">
        <v>1</v>
      </c>
      <c r="O49" s="39">
        <f t="shared" si="12"/>
        <v>12</v>
      </c>
    </row>
    <row r="50" spans="1:15" hidden="1" x14ac:dyDescent="0.2">
      <c r="A50" s="5" t="s">
        <v>29</v>
      </c>
      <c r="B50" s="40"/>
      <c r="C50" s="34">
        <v>1</v>
      </c>
      <c r="D50" s="34">
        <v>1</v>
      </c>
      <c r="E50" s="34">
        <v>1</v>
      </c>
      <c r="F50" s="34">
        <v>1</v>
      </c>
      <c r="G50" s="34">
        <v>1</v>
      </c>
      <c r="H50" s="34">
        <v>1</v>
      </c>
      <c r="I50" s="34">
        <v>1</v>
      </c>
      <c r="J50" s="34">
        <v>1</v>
      </c>
      <c r="K50" s="34">
        <v>1</v>
      </c>
      <c r="L50" s="34">
        <v>1</v>
      </c>
      <c r="M50" s="34">
        <v>1</v>
      </c>
      <c r="N50" s="34">
        <v>1</v>
      </c>
      <c r="O50" s="39">
        <f t="shared" si="12"/>
        <v>12</v>
      </c>
    </row>
    <row r="51" spans="1:15" hidden="1" x14ac:dyDescent="0.2">
      <c r="A51" s="5" t="s">
        <v>30</v>
      </c>
      <c r="B51" s="40"/>
      <c r="C51" s="34">
        <v>1</v>
      </c>
      <c r="D51" s="34">
        <v>1</v>
      </c>
      <c r="E51" s="34">
        <v>1</v>
      </c>
      <c r="F51" s="34">
        <v>1</v>
      </c>
      <c r="G51" s="34">
        <v>1</v>
      </c>
      <c r="H51" s="34">
        <v>1</v>
      </c>
      <c r="I51" s="34">
        <v>1</v>
      </c>
      <c r="J51" s="34">
        <v>1</v>
      </c>
      <c r="K51" s="34">
        <v>1</v>
      </c>
      <c r="L51" s="34">
        <v>1</v>
      </c>
      <c r="M51" s="34">
        <v>1</v>
      </c>
      <c r="N51" s="34">
        <v>1</v>
      </c>
      <c r="O51" s="39">
        <f t="shared" si="12"/>
        <v>12</v>
      </c>
    </row>
    <row r="52" spans="1:15" hidden="1" x14ac:dyDescent="0.2">
      <c r="A52" s="5" t="s">
        <v>31</v>
      </c>
      <c r="B52" s="40"/>
      <c r="C52" s="34">
        <v>1</v>
      </c>
      <c r="D52" s="34">
        <v>1</v>
      </c>
      <c r="E52" s="34">
        <v>1</v>
      </c>
      <c r="F52" s="34">
        <v>1</v>
      </c>
      <c r="G52" s="34">
        <v>1</v>
      </c>
      <c r="H52" s="34">
        <v>1</v>
      </c>
      <c r="I52" s="34">
        <v>1</v>
      </c>
      <c r="J52" s="34">
        <v>1</v>
      </c>
      <c r="K52" s="34">
        <v>1</v>
      </c>
      <c r="L52" s="34">
        <v>1</v>
      </c>
      <c r="M52" s="34">
        <v>1</v>
      </c>
      <c r="N52" s="34">
        <v>1</v>
      </c>
      <c r="O52" s="39">
        <f t="shared" si="12"/>
        <v>12</v>
      </c>
    </row>
    <row r="53" spans="1:15" hidden="1" x14ac:dyDescent="0.2">
      <c r="A53" s="5" t="s">
        <v>32</v>
      </c>
      <c r="B53" s="40"/>
      <c r="C53" s="34">
        <v>1</v>
      </c>
      <c r="D53" s="34">
        <v>1</v>
      </c>
      <c r="E53" s="34">
        <v>1</v>
      </c>
      <c r="F53" s="34">
        <v>1</v>
      </c>
      <c r="G53" s="34">
        <v>1</v>
      </c>
      <c r="H53" s="34">
        <v>1</v>
      </c>
      <c r="I53" s="34">
        <v>1</v>
      </c>
      <c r="J53" s="34">
        <v>1</v>
      </c>
      <c r="K53" s="34">
        <v>1</v>
      </c>
      <c r="L53" s="34">
        <v>1</v>
      </c>
      <c r="M53" s="34">
        <v>1</v>
      </c>
      <c r="N53" s="34">
        <v>1</v>
      </c>
      <c r="O53" s="39">
        <f t="shared" si="12"/>
        <v>12</v>
      </c>
    </row>
    <row r="54" spans="1:15" hidden="1" x14ac:dyDescent="0.2">
      <c r="A54" s="5" t="s">
        <v>33</v>
      </c>
      <c r="B54" s="40"/>
      <c r="C54" s="34">
        <v>1</v>
      </c>
      <c r="D54" s="34">
        <v>1</v>
      </c>
      <c r="E54" s="34">
        <v>1</v>
      </c>
      <c r="F54" s="34">
        <v>1</v>
      </c>
      <c r="G54" s="34">
        <v>1</v>
      </c>
      <c r="H54" s="34">
        <v>1</v>
      </c>
      <c r="I54" s="34">
        <v>1</v>
      </c>
      <c r="J54" s="34">
        <v>1</v>
      </c>
      <c r="K54" s="34">
        <v>1</v>
      </c>
      <c r="L54" s="34">
        <v>1</v>
      </c>
      <c r="M54" s="34">
        <v>1</v>
      </c>
      <c r="N54" s="34">
        <v>1</v>
      </c>
      <c r="O54" s="39">
        <f t="shared" si="12"/>
        <v>12</v>
      </c>
    </row>
    <row r="55" spans="1:15" hidden="1" x14ac:dyDescent="0.2">
      <c r="A55" s="5" t="s">
        <v>34</v>
      </c>
      <c r="B55" s="40"/>
      <c r="C55" s="34">
        <v>1</v>
      </c>
      <c r="D55" s="34">
        <v>1</v>
      </c>
      <c r="E55" s="34">
        <v>1</v>
      </c>
      <c r="F55" s="34">
        <v>1</v>
      </c>
      <c r="G55" s="34">
        <v>1</v>
      </c>
      <c r="H55" s="34">
        <v>1</v>
      </c>
      <c r="I55" s="34">
        <v>1</v>
      </c>
      <c r="J55" s="34">
        <v>1</v>
      </c>
      <c r="K55" s="34">
        <v>1</v>
      </c>
      <c r="L55" s="34">
        <v>1</v>
      </c>
      <c r="M55" s="34">
        <v>1</v>
      </c>
      <c r="N55" s="34">
        <v>1</v>
      </c>
      <c r="O55" s="39">
        <f t="shared" si="12"/>
        <v>12</v>
      </c>
    </row>
    <row r="56" spans="1:15" hidden="1" x14ac:dyDescent="0.2">
      <c r="A56" s="5" t="s">
        <v>35</v>
      </c>
      <c r="B56" s="40"/>
      <c r="C56" s="34">
        <v>1</v>
      </c>
      <c r="D56" s="34">
        <v>1</v>
      </c>
      <c r="E56" s="34">
        <v>1</v>
      </c>
      <c r="F56" s="34">
        <v>1</v>
      </c>
      <c r="G56" s="34">
        <v>1</v>
      </c>
      <c r="H56" s="34">
        <v>1</v>
      </c>
      <c r="I56" s="34">
        <v>1</v>
      </c>
      <c r="J56" s="34">
        <v>1</v>
      </c>
      <c r="K56" s="34">
        <v>1</v>
      </c>
      <c r="L56" s="34">
        <v>1</v>
      </c>
      <c r="M56" s="34">
        <v>1</v>
      </c>
      <c r="N56" s="34">
        <v>1</v>
      </c>
      <c r="O56" s="39">
        <f t="shared" si="12"/>
        <v>12</v>
      </c>
    </row>
    <row r="57" spans="1:15" hidden="1" x14ac:dyDescent="0.2">
      <c r="A57" s="5" t="s">
        <v>35</v>
      </c>
      <c r="B57" s="40"/>
      <c r="C57" s="34">
        <v>1</v>
      </c>
      <c r="D57" s="34">
        <v>1</v>
      </c>
      <c r="E57" s="34">
        <v>1</v>
      </c>
      <c r="F57" s="34">
        <v>1</v>
      </c>
      <c r="G57" s="34">
        <v>1</v>
      </c>
      <c r="H57" s="34">
        <v>1</v>
      </c>
      <c r="I57" s="34">
        <v>1</v>
      </c>
      <c r="J57" s="34">
        <v>1</v>
      </c>
      <c r="K57" s="34">
        <v>1</v>
      </c>
      <c r="L57" s="34">
        <v>1</v>
      </c>
      <c r="M57" s="34">
        <v>1</v>
      </c>
      <c r="N57" s="34">
        <v>1</v>
      </c>
      <c r="O57" s="39">
        <f t="shared" si="12"/>
        <v>12</v>
      </c>
    </row>
    <row r="58" spans="1:15" hidden="1" x14ac:dyDescent="0.2">
      <c r="A58" s="5" t="s">
        <v>35</v>
      </c>
      <c r="B58" s="40"/>
      <c r="C58" s="34">
        <v>1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1</v>
      </c>
      <c r="J58" s="34">
        <v>1</v>
      </c>
      <c r="K58" s="34">
        <v>1</v>
      </c>
      <c r="L58" s="34">
        <v>1</v>
      </c>
      <c r="M58" s="34">
        <v>1</v>
      </c>
      <c r="N58" s="34">
        <v>1</v>
      </c>
      <c r="O58" s="39">
        <f t="shared" si="12"/>
        <v>12</v>
      </c>
    </row>
    <row r="59" spans="1:15" hidden="1" x14ac:dyDescent="0.2">
      <c r="A59" s="5" t="s">
        <v>36</v>
      </c>
      <c r="B59" s="40"/>
      <c r="C59" s="34">
        <v>1</v>
      </c>
      <c r="D59" s="34">
        <v>1</v>
      </c>
      <c r="E59" s="34">
        <v>1</v>
      </c>
      <c r="F59" s="34">
        <v>1</v>
      </c>
      <c r="G59" s="34">
        <v>1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34">
        <v>1</v>
      </c>
      <c r="O59" s="39">
        <f t="shared" si="12"/>
        <v>12</v>
      </c>
    </row>
    <row r="60" spans="1:15" hidden="1" x14ac:dyDescent="0.2">
      <c r="A60" s="7" t="s">
        <v>37</v>
      </c>
      <c r="B60" s="40"/>
      <c r="C60" s="46">
        <f>SUM(C35:C59)</f>
        <v>1242.4000000000001</v>
      </c>
      <c r="D60" s="46">
        <f t="shared" ref="D60:N60" si="14">SUM(D35:D59)</f>
        <v>1210.3599999999999</v>
      </c>
      <c r="E60" s="46">
        <f t="shared" si="14"/>
        <v>1306.48</v>
      </c>
      <c r="F60" s="46">
        <f t="shared" si="14"/>
        <v>1370.56</v>
      </c>
      <c r="G60" s="46">
        <f t="shared" si="14"/>
        <v>1434.6399999999999</v>
      </c>
      <c r="H60" s="46">
        <f t="shared" si="14"/>
        <v>1402.6</v>
      </c>
      <c r="I60" s="46">
        <f t="shared" si="14"/>
        <v>1498.7199999999998</v>
      </c>
      <c r="J60" s="46">
        <f t="shared" si="14"/>
        <v>1466.6799999999998</v>
      </c>
      <c r="K60" s="46">
        <f t="shared" si="14"/>
        <v>1638.52</v>
      </c>
      <c r="L60" s="46">
        <f t="shared" si="14"/>
        <v>1702.6</v>
      </c>
      <c r="M60" s="46">
        <f t="shared" si="14"/>
        <v>1830.76</v>
      </c>
      <c r="N60" s="46">
        <f t="shared" si="14"/>
        <v>1958.9199999999998</v>
      </c>
      <c r="O60" s="39">
        <f t="shared" si="12"/>
        <v>18063.240000000002</v>
      </c>
    </row>
    <row r="61" spans="1:15" hidden="1" x14ac:dyDescent="0.2">
      <c r="A61" s="5" t="s">
        <v>38</v>
      </c>
      <c r="B61" s="40"/>
      <c r="C61" s="34">
        <v>1</v>
      </c>
      <c r="D61" s="34">
        <v>1</v>
      </c>
      <c r="E61" s="34">
        <v>1</v>
      </c>
      <c r="F61" s="34">
        <v>1</v>
      </c>
      <c r="G61" s="34">
        <v>1</v>
      </c>
      <c r="H61" s="34">
        <v>1</v>
      </c>
      <c r="I61" s="34">
        <v>1</v>
      </c>
      <c r="J61" s="34">
        <v>1</v>
      </c>
      <c r="K61" s="34">
        <v>1</v>
      </c>
      <c r="L61" s="34">
        <v>1</v>
      </c>
      <c r="M61" s="34">
        <v>1</v>
      </c>
      <c r="N61" s="34">
        <v>1</v>
      </c>
      <c r="O61" s="39">
        <f t="shared" si="12"/>
        <v>12</v>
      </c>
    </row>
    <row r="62" spans="1:15" hidden="1" x14ac:dyDescent="0.2">
      <c r="A62" s="5" t="s">
        <v>39</v>
      </c>
      <c r="B62" s="40"/>
      <c r="C62" s="34">
        <v>1</v>
      </c>
      <c r="D62" s="34">
        <v>1</v>
      </c>
      <c r="E62" s="34">
        <v>1</v>
      </c>
      <c r="F62" s="34">
        <v>1</v>
      </c>
      <c r="G62" s="34">
        <v>1</v>
      </c>
      <c r="H62" s="34">
        <v>1</v>
      </c>
      <c r="I62" s="34">
        <v>1</v>
      </c>
      <c r="J62" s="34">
        <v>1</v>
      </c>
      <c r="K62" s="34">
        <v>1</v>
      </c>
      <c r="L62" s="34">
        <v>1</v>
      </c>
      <c r="M62" s="34">
        <v>1</v>
      </c>
      <c r="N62" s="34">
        <v>1</v>
      </c>
      <c r="O62" s="39">
        <f t="shared" si="12"/>
        <v>12</v>
      </c>
    </row>
    <row r="63" spans="1:15" hidden="1" x14ac:dyDescent="0.2">
      <c r="A63" s="5" t="s">
        <v>40</v>
      </c>
      <c r="B63" s="40"/>
      <c r="C63" s="34">
        <v>1</v>
      </c>
      <c r="D63" s="34">
        <v>1</v>
      </c>
      <c r="E63" s="34">
        <v>1</v>
      </c>
      <c r="F63" s="34">
        <v>1</v>
      </c>
      <c r="G63" s="34">
        <v>1</v>
      </c>
      <c r="H63" s="34">
        <v>1</v>
      </c>
      <c r="I63" s="34">
        <v>1</v>
      </c>
      <c r="J63" s="34">
        <v>1</v>
      </c>
      <c r="K63" s="34">
        <v>1</v>
      </c>
      <c r="L63" s="34">
        <v>1</v>
      </c>
      <c r="M63" s="34">
        <v>1</v>
      </c>
      <c r="N63" s="34">
        <v>1</v>
      </c>
      <c r="O63" s="39">
        <f t="shared" si="12"/>
        <v>12</v>
      </c>
    </row>
    <row r="64" spans="1:15" hidden="1" x14ac:dyDescent="0.2">
      <c r="A64" s="5" t="s">
        <v>41</v>
      </c>
      <c r="B64" s="40"/>
      <c r="C64" s="34">
        <v>1</v>
      </c>
      <c r="D64" s="34">
        <v>1</v>
      </c>
      <c r="E64" s="34">
        <v>1</v>
      </c>
      <c r="F64" s="34">
        <v>1</v>
      </c>
      <c r="G64" s="34">
        <v>1</v>
      </c>
      <c r="H64" s="34">
        <v>1</v>
      </c>
      <c r="I64" s="34">
        <v>1</v>
      </c>
      <c r="J64" s="34">
        <v>1</v>
      </c>
      <c r="K64" s="34">
        <v>1</v>
      </c>
      <c r="L64" s="34">
        <v>1</v>
      </c>
      <c r="M64" s="34">
        <v>1</v>
      </c>
      <c r="N64" s="34">
        <v>1</v>
      </c>
      <c r="O64" s="39">
        <f t="shared" si="12"/>
        <v>12</v>
      </c>
    </row>
    <row r="65" spans="1:23" hidden="1" x14ac:dyDescent="0.2">
      <c r="A65" s="5" t="s">
        <v>42</v>
      </c>
      <c r="B65" s="40"/>
      <c r="C65" s="34">
        <v>1</v>
      </c>
      <c r="D65" s="34">
        <v>1</v>
      </c>
      <c r="E65" s="34">
        <v>1</v>
      </c>
      <c r="F65" s="34">
        <v>1</v>
      </c>
      <c r="G65" s="34">
        <v>1</v>
      </c>
      <c r="H65" s="34">
        <v>1</v>
      </c>
      <c r="I65" s="34">
        <v>1</v>
      </c>
      <c r="J65" s="34">
        <v>1</v>
      </c>
      <c r="K65" s="34">
        <v>1</v>
      </c>
      <c r="L65" s="34">
        <v>1</v>
      </c>
      <c r="M65" s="34">
        <v>1</v>
      </c>
      <c r="N65" s="34">
        <v>1</v>
      </c>
      <c r="O65" s="39">
        <f t="shared" si="12"/>
        <v>12</v>
      </c>
    </row>
    <row r="66" spans="1:23" ht="15" thickBot="1" x14ac:dyDescent="0.25">
      <c r="A66" s="7" t="s">
        <v>43</v>
      </c>
      <c r="B66" s="47"/>
      <c r="C66" s="46">
        <f>C60-SUM(C61:C65)</f>
        <v>1237.4000000000001</v>
      </c>
      <c r="D66" s="46">
        <f t="shared" ref="D66:N66" si="15">D60-SUM(D61:D65)</f>
        <v>1205.3599999999999</v>
      </c>
      <c r="E66" s="46">
        <f t="shared" si="15"/>
        <v>1301.48</v>
      </c>
      <c r="F66" s="46">
        <f t="shared" si="15"/>
        <v>1365.56</v>
      </c>
      <c r="G66" s="46">
        <f t="shared" si="15"/>
        <v>1429.6399999999999</v>
      </c>
      <c r="H66" s="46">
        <f t="shared" si="15"/>
        <v>1397.6</v>
      </c>
      <c r="I66" s="46">
        <f t="shared" si="15"/>
        <v>1493.7199999999998</v>
      </c>
      <c r="J66" s="46">
        <f t="shared" si="15"/>
        <v>1461.6799999999998</v>
      </c>
      <c r="K66" s="46">
        <f t="shared" si="15"/>
        <v>1633.52</v>
      </c>
      <c r="L66" s="46">
        <f t="shared" si="15"/>
        <v>1697.6</v>
      </c>
      <c r="M66" s="46">
        <f t="shared" si="15"/>
        <v>1825.76</v>
      </c>
      <c r="N66" s="46">
        <f t="shared" si="15"/>
        <v>1953.9199999999998</v>
      </c>
      <c r="O66" s="39">
        <f t="shared" si="12"/>
        <v>18003.240000000002</v>
      </c>
    </row>
    <row r="67" spans="1:23" ht="16" x14ac:dyDescent="0.2">
      <c r="A67" s="3" t="s">
        <v>44</v>
      </c>
      <c r="B67" s="48">
        <f t="shared" ref="B67:N67" si="16">B32-B66</f>
        <v>50</v>
      </c>
      <c r="C67" s="48">
        <f t="shared" si="16"/>
        <v>-226.20000000000005</v>
      </c>
      <c r="D67" s="48">
        <f t="shared" si="16"/>
        <v>-470.36</v>
      </c>
      <c r="E67" s="48">
        <f t="shared" si="16"/>
        <v>-490.24000000000012</v>
      </c>
      <c r="F67" s="48">
        <f t="shared" si="16"/>
        <v>-360.6</v>
      </c>
      <c r="G67" s="48">
        <f t="shared" si="16"/>
        <v>-81.440000000000055</v>
      </c>
      <c r="H67" s="48">
        <f t="shared" si="16"/>
        <v>122.96000000000004</v>
      </c>
      <c r="I67" s="48">
        <f t="shared" si="16"/>
        <v>551.6400000000001</v>
      </c>
      <c r="J67" s="48">
        <f t="shared" si="16"/>
        <v>905.56</v>
      </c>
      <c r="K67" s="48">
        <f t="shared" si="16"/>
        <v>660.44</v>
      </c>
      <c r="L67" s="48">
        <f t="shared" si="16"/>
        <v>564.84000000000015</v>
      </c>
      <c r="M67" s="48">
        <f t="shared" si="16"/>
        <v>768.28</v>
      </c>
      <c r="N67" s="48">
        <f t="shared" si="16"/>
        <v>1270.7599999999995</v>
      </c>
      <c r="O67" s="49"/>
      <c r="W67" s="50"/>
    </row>
  </sheetData>
  <scenarios current="0">
    <scenario name="HighFRowth" locked="1" count="4" user="Keene Chung" comment="Created by Keene Chung on 6/6/2025">
      <inputCells r="B11" val="0.1" numFmtId="9"/>
      <inputCells r="B12" val="0.5" numFmtId="9"/>
      <inputCells r="B13" val="89" numFmtId="6"/>
      <inputCells r="B14" val="300" numFmtId="8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1"/>
  <sheetViews>
    <sheetView workbookViewId="0">
      <selection activeCell="O9" sqref="O9"/>
    </sheetView>
  </sheetViews>
  <sheetFormatPr baseColWidth="10" defaultColWidth="9" defaultRowHeight="14" x14ac:dyDescent="0.2"/>
  <cols>
    <col min="1" max="1" width="47" customWidth="1"/>
    <col min="2" max="2" width="12.3984375" bestFit="1" customWidth="1"/>
  </cols>
  <sheetData>
    <row r="1" spans="1:15" ht="38" x14ac:dyDescent="0.5">
      <c r="A1" s="2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1" x14ac:dyDescent="0.3">
      <c r="A2" s="11" t="s">
        <v>48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ht="16" x14ac:dyDescent="0.2">
      <c r="A4" s="3" t="s">
        <v>0</v>
      </c>
      <c r="B4" s="4">
        <v>42736</v>
      </c>
    </row>
    <row r="5" spans="1:15" ht="16" x14ac:dyDescent="0.2">
      <c r="A5" s="3"/>
      <c r="B5" s="10"/>
      <c r="C5" s="6">
        <f t="shared" ref="C5:N5" si="0">$C$6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</row>
    <row r="6" spans="1:15" ht="16" x14ac:dyDescent="0.2">
      <c r="A6" s="12" t="s">
        <v>46</v>
      </c>
      <c r="B6" s="13">
        <f>MIN(C26:N26)</f>
        <v>-164.96916666666664</v>
      </c>
      <c r="C6" s="3"/>
      <c r="D6" s="3"/>
      <c r="F6" s="6"/>
      <c r="G6" s="6"/>
      <c r="H6" s="6"/>
      <c r="I6" s="6"/>
      <c r="J6" s="6"/>
      <c r="K6" s="6"/>
      <c r="L6" s="6"/>
      <c r="M6" s="6"/>
      <c r="N6" s="6"/>
    </row>
    <row r="7" spans="1:15" ht="16" x14ac:dyDescent="0.2">
      <c r="A7" s="12" t="s">
        <v>49</v>
      </c>
      <c r="B7" s="14">
        <f>(O35-O70)/O35</f>
        <v>0.15222535091303974</v>
      </c>
      <c r="C7" s="3"/>
      <c r="D7" s="3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5" ht="16" x14ac:dyDescent="0.2">
      <c r="A8" s="12" t="s">
        <v>50</v>
      </c>
      <c r="B8" s="13">
        <f>N71</f>
        <v>2959.7748333333329</v>
      </c>
      <c r="C8" s="3"/>
      <c r="D8" s="3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5" ht="16" x14ac:dyDescent="0.2">
      <c r="A9" s="3"/>
      <c r="B9" s="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5" ht="16" x14ac:dyDescent="0.2">
      <c r="A10" s="3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5" ht="16" x14ac:dyDescent="0.2">
      <c r="A11" s="16" t="s">
        <v>47</v>
      </c>
      <c r="B11" s="17">
        <f>10%/12</f>
        <v>8.3333333333333332E-3</v>
      </c>
      <c r="C11" s="17">
        <f t="shared" ref="C11:K11" si="1">10%/12</f>
        <v>8.3333333333333332E-3</v>
      </c>
      <c r="D11" s="17">
        <f t="shared" si="1"/>
        <v>8.3333333333333332E-3</v>
      </c>
      <c r="E11" s="17">
        <f t="shared" si="1"/>
        <v>8.3333333333333332E-3</v>
      </c>
      <c r="F11" s="17">
        <f t="shared" si="1"/>
        <v>8.3333333333333332E-3</v>
      </c>
      <c r="G11" s="17">
        <f t="shared" si="1"/>
        <v>8.3333333333333332E-3</v>
      </c>
      <c r="H11" s="17">
        <f t="shared" si="1"/>
        <v>8.3333333333333332E-3</v>
      </c>
      <c r="I11" s="17">
        <f t="shared" si="1"/>
        <v>8.3333333333333332E-3</v>
      </c>
      <c r="J11" s="17">
        <f t="shared" si="1"/>
        <v>8.3333333333333332E-3</v>
      </c>
      <c r="K11" s="17">
        <f t="shared" si="1"/>
        <v>8.3333333333333332E-3</v>
      </c>
      <c r="L11" s="17">
        <v>0.02</v>
      </c>
      <c r="M11" s="17">
        <v>0.02</v>
      </c>
      <c r="N11" s="17">
        <v>0.02</v>
      </c>
    </row>
    <row r="12" spans="1:15" ht="16" x14ac:dyDescent="0.2">
      <c r="A12" s="16" t="s">
        <v>74</v>
      </c>
      <c r="B12" s="24">
        <v>0.2</v>
      </c>
      <c r="C12" s="24">
        <v>0.2</v>
      </c>
      <c r="D12" s="24">
        <v>0.2</v>
      </c>
      <c r="E12" s="24">
        <v>0.2</v>
      </c>
      <c r="F12" s="24">
        <v>0.2</v>
      </c>
      <c r="G12" s="24">
        <v>0.2</v>
      </c>
      <c r="H12" s="24">
        <v>0.2</v>
      </c>
      <c r="I12" s="24">
        <v>0.2</v>
      </c>
      <c r="J12" s="24">
        <v>0.2</v>
      </c>
      <c r="K12" s="24">
        <v>0.2</v>
      </c>
      <c r="L12" s="24">
        <v>0.2</v>
      </c>
      <c r="M12" s="24">
        <v>0.2</v>
      </c>
      <c r="N12" s="24">
        <v>0.2</v>
      </c>
    </row>
    <row r="13" spans="1:15" ht="16" x14ac:dyDescent="0.2">
      <c r="A13" s="16" t="s">
        <v>67</v>
      </c>
      <c r="B13" s="27">
        <v>89</v>
      </c>
      <c r="C13" s="27">
        <v>89</v>
      </c>
      <c r="D13" s="27">
        <v>89</v>
      </c>
      <c r="E13" s="27">
        <v>89</v>
      </c>
      <c r="F13" s="27">
        <v>89</v>
      </c>
      <c r="G13" s="27">
        <v>89</v>
      </c>
      <c r="H13" s="27">
        <v>89</v>
      </c>
      <c r="I13" s="27">
        <v>89</v>
      </c>
      <c r="J13" s="27">
        <v>89</v>
      </c>
      <c r="K13" s="27">
        <v>89</v>
      </c>
      <c r="L13" s="27">
        <v>89</v>
      </c>
      <c r="M13" s="27">
        <v>89</v>
      </c>
      <c r="N13" s="27">
        <v>89</v>
      </c>
    </row>
    <row r="14" spans="1:15" ht="16" x14ac:dyDescent="0.2">
      <c r="A14" s="19" t="s">
        <v>63</v>
      </c>
      <c r="B14" s="18">
        <v>200</v>
      </c>
      <c r="C14" s="27">
        <f>$B$14</f>
        <v>200</v>
      </c>
      <c r="D14" s="27">
        <f t="shared" ref="D14:J14" si="2">$B$14</f>
        <v>200</v>
      </c>
      <c r="E14" s="27">
        <f t="shared" si="2"/>
        <v>200</v>
      </c>
      <c r="F14" s="27">
        <f t="shared" si="2"/>
        <v>200</v>
      </c>
      <c r="G14" s="27">
        <f t="shared" si="2"/>
        <v>200</v>
      </c>
      <c r="H14" s="27">
        <f t="shared" si="2"/>
        <v>200</v>
      </c>
      <c r="I14" s="27">
        <f t="shared" si="2"/>
        <v>200</v>
      </c>
      <c r="J14" s="27">
        <f t="shared" si="2"/>
        <v>200</v>
      </c>
      <c r="K14" s="27">
        <f>$B$14*2</f>
        <v>400</v>
      </c>
      <c r="L14" s="27">
        <f t="shared" ref="L14:N14" si="3">$B$14*2</f>
        <v>400</v>
      </c>
      <c r="M14" s="27">
        <f t="shared" si="3"/>
        <v>400</v>
      </c>
      <c r="N14" s="27">
        <f t="shared" si="3"/>
        <v>400</v>
      </c>
    </row>
    <row r="15" spans="1:15" ht="16" x14ac:dyDescent="0.2">
      <c r="B15" s="9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5" ht="15" x14ac:dyDescent="0.2">
      <c r="A16" s="20" t="s">
        <v>69</v>
      </c>
      <c r="B16" s="20"/>
      <c r="C16" s="21" t="s">
        <v>51</v>
      </c>
      <c r="D16" s="21" t="s">
        <v>52</v>
      </c>
      <c r="E16" s="21" t="s">
        <v>53</v>
      </c>
      <c r="F16" s="21" t="s">
        <v>54</v>
      </c>
      <c r="G16" s="21" t="s">
        <v>55</v>
      </c>
      <c r="H16" s="21" t="s">
        <v>56</v>
      </c>
      <c r="I16" s="21" t="s">
        <v>57</v>
      </c>
      <c r="J16" s="21" t="s">
        <v>58</v>
      </c>
      <c r="K16" s="21" t="s">
        <v>59</v>
      </c>
      <c r="L16" s="21" t="s">
        <v>60</v>
      </c>
      <c r="M16" s="21" t="s">
        <v>61</v>
      </c>
      <c r="N16" s="21" t="s">
        <v>62</v>
      </c>
      <c r="O16" s="21"/>
    </row>
    <row r="17" spans="1:15" ht="16" x14ac:dyDescent="0.2">
      <c r="A17" s="3" t="s">
        <v>64</v>
      </c>
      <c r="B17" s="9"/>
      <c r="C17" s="15">
        <v>10</v>
      </c>
      <c r="D17" s="15">
        <v>9</v>
      </c>
      <c r="E17" s="15">
        <v>12</v>
      </c>
      <c r="F17" s="15">
        <v>14</v>
      </c>
      <c r="G17" s="15">
        <v>16</v>
      </c>
      <c r="H17" s="15">
        <v>15</v>
      </c>
      <c r="I17" s="15">
        <v>18</v>
      </c>
      <c r="J17" s="15">
        <v>17</v>
      </c>
      <c r="K17" s="15">
        <v>13</v>
      </c>
      <c r="L17" s="15">
        <v>15</v>
      </c>
      <c r="M17" s="15">
        <v>19</v>
      </c>
      <c r="N17" s="15">
        <v>23</v>
      </c>
    </row>
    <row r="18" spans="1:15" ht="16" x14ac:dyDescent="0.2">
      <c r="A18" s="3" t="s">
        <v>65</v>
      </c>
      <c r="B18" s="9"/>
      <c r="C18" s="25">
        <f>C17*(1+B12)</f>
        <v>12</v>
      </c>
      <c r="D18" s="25">
        <f t="shared" ref="D18:N18" si="4">D17*(1+C12)</f>
        <v>10.799999999999999</v>
      </c>
      <c r="E18" s="25">
        <f t="shared" si="4"/>
        <v>14.399999999999999</v>
      </c>
      <c r="F18" s="25">
        <f t="shared" si="4"/>
        <v>16.8</v>
      </c>
      <c r="G18" s="25">
        <f t="shared" si="4"/>
        <v>19.2</v>
      </c>
      <c r="H18" s="25">
        <f t="shared" si="4"/>
        <v>18</v>
      </c>
      <c r="I18" s="25">
        <f t="shared" si="4"/>
        <v>21.599999999999998</v>
      </c>
      <c r="J18" s="25">
        <f t="shared" si="4"/>
        <v>20.399999999999999</v>
      </c>
      <c r="K18" s="25">
        <f t="shared" si="4"/>
        <v>15.6</v>
      </c>
      <c r="L18" s="25">
        <f t="shared" si="4"/>
        <v>18</v>
      </c>
      <c r="M18" s="25">
        <f t="shared" si="4"/>
        <v>22.8</v>
      </c>
      <c r="N18" s="25">
        <f t="shared" si="4"/>
        <v>27.599999999999998</v>
      </c>
      <c r="O18" s="26"/>
    </row>
    <row r="19" spans="1:15" ht="16" x14ac:dyDescent="0.2">
      <c r="A19" s="3" t="s">
        <v>70</v>
      </c>
      <c r="B19" s="9"/>
      <c r="C19" s="25">
        <v>9</v>
      </c>
      <c r="D19" s="25">
        <v>14</v>
      </c>
      <c r="E19" s="25">
        <v>11</v>
      </c>
      <c r="F19" s="25">
        <v>19</v>
      </c>
      <c r="G19" s="25">
        <v>24</v>
      </c>
      <c r="H19" s="25">
        <v>12</v>
      </c>
      <c r="I19" s="25">
        <v>20</v>
      </c>
      <c r="J19" s="25">
        <v>20</v>
      </c>
      <c r="K19" s="25">
        <v>19</v>
      </c>
      <c r="L19" s="25">
        <v>18</v>
      </c>
      <c r="M19" s="25">
        <v>27</v>
      </c>
      <c r="N19" s="25">
        <v>34</v>
      </c>
      <c r="O19" s="26"/>
    </row>
    <row r="20" spans="1:15" ht="16" x14ac:dyDescent="0.2">
      <c r="A20" s="3" t="s">
        <v>72</v>
      </c>
      <c r="B20" s="9"/>
      <c r="C20" s="15">
        <f>C17</f>
        <v>10</v>
      </c>
      <c r="D20" s="15">
        <f>C20+D17</f>
        <v>19</v>
      </c>
      <c r="E20" s="15">
        <f t="shared" ref="E20:N20" si="5">D20+E17</f>
        <v>31</v>
      </c>
      <c r="F20" s="15">
        <f t="shared" si="5"/>
        <v>45</v>
      </c>
      <c r="G20" s="15">
        <f t="shared" si="5"/>
        <v>61</v>
      </c>
      <c r="H20" s="15">
        <f t="shared" si="5"/>
        <v>76</v>
      </c>
      <c r="I20" s="15">
        <f t="shared" si="5"/>
        <v>94</v>
      </c>
      <c r="J20" s="15">
        <f t="shared" si="5"/>
        <v>111</v>
      </c>
      <c r="K20" s="15">
        <f t="shared" si="5"/>
        <v>124</v>
      </c>
      <c r="L20" s="15">
        <f t="shared" si="5"/>
        <v>139</v>
      </c>
      <c r="M20" s="15">
        <f t="shared" si="5"/>
        <v>158</v>
      </c>
      <c r="N20" s="15">
        <f t="shared" si="5"/>
        <v>181</v>
      </c>
    </row>
    <row r="21" spans="1:15" ht="16" x14ac:dyDescent="0.2">
      <c r="A21" s="3" t="s">
        <v>71</v>
      </c>
      <c r="B21" s="9"/>
      <c r="C21" s="25">
        <f>C18</f>
        <v>12</v>
      </c>
      <c r="D21" s="25">
        <f>C21+D18</f>
        <v>22.799999999999997</v>
      </c>
      <c r="E21" s="25">
        <f t="shared" ref="E21:N21" si="6">D21+E18</f>
        <v>37.199999999999996</v>
      </c>
      <c r="F21" s="25">
        <f t="shared" si="6"/>
        <v>54</v>
      </c>
      <c r="G21" s="25">
        <f t="shared" si="6"/>
        <v>73.2</v>
      </c>
      <c r="H21" s="25">
        <f t="shared" si="6"/>
        <v>91.2</v>
      </c>
      <c r="I21" s="25">
        <f t="shared" si="6"/>
        <v>112.8</v>
      </c>
      <c r="J21" s="25">
        <f t="shared" si="6"/>
        <v>133.19999999999999</v>
      </c>
      <c r="K21" s="25">
        <f t="shared" si="6"/>
        <v>148.79999999999998</v>
      </c>
      <c r="L21" s="25">
        <f t="shared" si="6"/>
        <v>166.79999999999998</v>
      </c>
      <c r="M21" s="25">
        <f t="shared" si="6"/>
        <v>189.6</v>
      </c>
      <c r="N21" s="25">
        <f t="shared" si="6"/>
        <v>217.2</v>
      </c>
      <c r="O21" s="26"/>
    </row>
    <row r="22" spans="1:15" ht="16" x14ac:dyDescent="0.2">
      <c r="A22" s="3" t="s">
        <v>73</v>
      </c>
      <c r="B22" s="9"/>
      <c r="C22" s="25">
        <f>C19</f>
        <v>9</v>
      </c>
      <c r="D22" s="25">
        <f>C22+D19</f>
        <v>23</v>
      </c>
      <c r="E22" s="25">
        <f t="shared" ref="E22:N22" si="7">D22+E19</f>
        <v>34</v>
      </c>
      <c r="F22" s="25">
        <f t="shared" si="7"/>
        <v>53</v>
      </c>
      <c r="G22" s="25">
        <f t="shared" si="7"/>
        <v>77</v>
      </c>
      <c r="H22" s="25">
        <f t="shared" si="7"/>
        <v>89</v>
      </c>
      <c r="I22" s="25">
        <f t="shared" si="7"/>
        <v>109</v>
      </c>
      <c r="J22" s="25">
        <f t="shared" si="7"/>
        <v>129</v>
      </c>
      <c r="K22" s="25">
        <f t="shared" si="7"/>
        <v>148</v>
      </c>
      <c r="L22" s="25">
        <f t="shared" si="7"/>
        <v>166</v>
      </c>
      <c r="M22" s="25">
        <f t="shared" si="7"/>
        <v>193</v>
      </c>
      <c r="N22" s="25">
        <f t="shared" si="7"/>
        <v>227</v>
      </c>
      <c r="O22" s="26"/>
    </row>
    <row r="24" spans="1:15" ht="15" x14ac:dyDescent="0.2">
      <c r="A24" s="20" t="s">
        <v>68</v>
      </c>
      <c r="B24" s="22" t="s">
        <v>1</v>
      </c>
      <c r="C24" s="21" t="s">
        <v>51</v>
      </c>
      <c r="D24" s="21" t="s">
        <v>52</v>
      </c>
      <c r="E24" s="21" t="s">
        <v>53</v>
      </c>
      <c r="F24" s="21" t="s">
        <v>54</v>
      </c>
      <c r="G24" s="21" t="s">
        <v>55</v>
      </c>
      <c r="H24" s="21" t="s">
        <v>56</v>
      </c>
      <c r="I24" s="21" t="s">
        <v>57</v>
      </c>
      <c r="J24" s="21" t="s">
        <v>58</v>
      </c>
      <c r="K24" s="21" t="s">
        <v>59</v>
      </c>
      <c r="L24" s="21" t="s">
        <v>60</v>
      </c>
      <c r="M24" s="21" t="s">
        <v>61</v>
      </c>
      <c r="N24" s="21" t="s">
        <v>62</v>
      </c>
      <c r="O24" s="23" t="s">
        <v>2</v>
      </c>
    </row>
    <row r="25" spans="1:15" ht="16" x14ac:dyDescent="0.2">
      <c r="A25" s="3" t="s">
        <v>3</v>
      </c>
      <c r="B25" s="28">
        <v>50</v>
      </c>
      <c r="C25" s="29">
        <f>B71</f>
        <v>50</v>
      </c>
      <c r="D25" s="29">
        <f t="shared" ref="D25:N25" si="8">C71</f>
        <v>-20.141666666666652</v>
      </c>
      <c r="E25" s="29">
        <f t="shared" si="8"/>
        <v>-164.96916666666664</v>
      </c>
      <c r="F25" s="29">
        <f t="shared" si="8"/>
        <v>-85.739166666666733</v>
      </c>
      <c r="G25" s="29">
        <f t="shared" si="8"/>
        <v>142.86249999999995</v>
      </c>
      <c r="H25" s="29">
        <f t="shared" si="8"/>
        <v>520.83583333333331</v>
      </c>
      <c r="I25" s="29">
        <f t="shared" si="8"/>
        <v>824.12333333333345</v>
      </c>
      <c r="J25" s="29">
        <f t="shared" si="8"/>
        <v>1351.4683333333337</v>
      </c>
      <c r="K25" s="29">
        <f t="shared" si="8"/>
        <v>1804.1275000000005</v>
      </c>
      <c r="L25" s="29">
        <f t="shared" si="8"/>
        <v>1758.0433333333335</v>
      </c>
      <c r="M25" s="29">
        <f t="shared" si="8"/>
        <v>1861.3308333333339</v>
      </c>
      <c r="N25" s="29">
        <f t="shared" si="8"/>
        <v>2261.3888333333334</v>
      </c>
      <c r="O25" s="30"/>
    </row>
    <row r="26" spans="1:15" ht="16" x14ac:dyDescent="0.2">
      <c r="A26" s="3" t="s">
        <v>44</v>
      </c>
      <c r="B26" s="29">
        <f t="shared" ref="B26:N26" si="9">B71</f>
        <v>50</v>
      </c>
      <c r="C26" s="29">
        <f t="shared" si="9"/>
        <v>-20.141666666666652</v>
      </c>
      <c r="D26" s="29">
        <f t="shared" si="9"/>
        <v>-164.96916666666664</v>
      </c>
      <c r="E26" s="29">
        <f t="shared" si="9"/>
        <v>-85.739166666666733</v>
      </c>
      <c r="F26" s="29">
        <f t="shared" si="9"/>
        <v>142.86249999999995</v>
      </c>
      <c r="G26" s="29">
        <f t="shared" si="9"/>
        <v>520.83583333333331</v>
      </c>
      <c r="H26" s="29">
        <f t="shared" si="9"/>
        <v>824.12333333333345</v>
      </c>
      <c r="I26" s="29">
        <f t="shared" si="9"/>
        <v>1351.4683333333337</v>
      </c>
      <c r="J26" s="29">
        <f t="shared" si="9"/>
        <v>1804.1275000000005</v>
      </c>
      <c r="K26" s="29">
        <f t="shared" si="9"/>
        <v>1758.0433333333335</v>
      </c>
      <c r="L26" s="29">
        <f t="shared" si="9"/>
        <v>1861.3308333333339</v>
      </c>
      <c r="M26" s="29">
        <f t="shared" si="9"/>
        <v>2261.3888333333334</v>
      </c>
      <c r="N26" s="29">
        <f t="shared" si="9"/>
        <v>2959.7748333333329</v>
      </c>
      <c r="O26" s="31"/>
    </row>
    <row r="27" spans="1:15" x14ac:dyDescent="0.2">
      <c r="B27" s="32"/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</row>
    <row r="28" spans="1:15" x14ac:dyDescent="0.2">
      <c r="A28" s="20" t="s">
        <v>4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1:15" ht="16" x14ac:dyDescent="0.2">
      <c r="A29" s="3" t="s">
        <v>5</v>
      </c>
      <c r="B29" s="38"/>
      <c r="C29" s="34">
        <f t="shared" ref="C29:N29" si="10">C18*$B$13</f>
        <v>1068</v>
      </c>
      <c r="D29" s="34">
        <f t="shared" si="10"/>
        <v>961.19999999999993</v>
      </c>
      <c r="E29" s="34">
        <f t="shared" si="10"/>
        <v>1281.5999999999999</v>
      </c>
      <c r="F29" s="34">
        <f t="shared" si="10"/>
        <v>1495.2</v>
      </c>
      <c r="G29" s="34">
        <f t="shared" si="10"/>
        <v>1708.8</v>
      </c>
      <c r="H29" s="34">
        <f t="shared" si="10"/>
        <v>1602</v>
      </c>
      <c r="I29" s="34">
        <f t="shared" si="10"/>
        <v>1922.3999999999999</v>
      </c>
      <c r="J29" s="34">
        <f t="shared" si="10"/>
        <v>1815.6</v>
      </c>
      <c r="K29" s="34">
        <f t="shared" si="10"/>
        <v>1388.3999999999999</v>
      </c>
      <c r="L29" s="34">
        <f t="shared" si="10"/>
        <v>1602</v>
      </c>
      <c r="M29" s="34">
        <f t="shared" si="10"/>
        <v>2029.2</v>
      </c>
      <c r="N29" s="34">
        <f t="shared" si="10"/>
        <v>2456.3999999999996</v>
      </c>
      <c r="O29" s="39">
        <f>SUM(B29:N29)</f>
        <v>19330.800000000003</v>
      </c>
    </row>
    <row r="30" spans="1:15" ht="16" x14ac:dyDescent="0.2">
      <c r="A30" s="3" t="s">
        <v>6</v>
      </c>
      <c r="B30" s="40"/>
      <c r="C30" s="34">
        <f>(C29*B11)/12</f>
        <v>0.7416666666666667</v>
      </c>
      <c r="D30" s="34">
        <f t="shared" ref="D30:N30" si="11">(D29*C11)/12</f>
        <v>0.66749999999999998</v>
      </c>
      <c r="E30" s="34">
        <f t="shared" si="11"/>
        <v>0.89</v>
      </c>
      <c r="F30" s="34">
        <f t="shared" si="11"/>
        <v>1.0383333333333333</v>
      </c>
      <c r="G30" s="34">
        <f t="shared" si="11"/>
        <v>1.1866666666666668</v>
      </c>
      <c r="H30" s="34">
        <f t="shared" si="11"/>
        <v>1.1125</v>
      </c>
      <c r="I30" s="34">
        <f t="shared" si="11"/>
        <v>1.335</v>
      </c>
      <c r="J30" s="34">
        <f t="shared" si="11"/>
        <v>1.2608333333333333</v>
      </c>
      <c r="K30" s="34">
        <f t="shared" si="11"/>
        <v>0.96416666666666651</v>
      </c>
      <c r="L30" s="34">
        <f t="shared" si="11"/>
        <v>1.1125</v>
      </c>
      <c r="M30" s="34">
        <f t="shared" si="11"/>
        <v>3.3820000000000001</v>
      </c>
      <c r="N30" s="34">
        <f t="shared" si="11"/>
        <v>4.0939999999999994</v>
      </c>
      <c r="O30" s="39">
        <f t="shared" ref="O30:O34" si="12">SUM(B30:N30)</f>
        <v>17.785166666666669</v>
      </c>
    </row>
    <row r="31" spans="1:15" hidden="1" x14ac:dyDescent="0.2">
      <c r="A31" s="5" t="s">
        <v>7</v>
      </c>
      <c r="B31" s="40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9">
        <f t="shared" si="12"/>
        <v>0</v>
      </c>
    </row>
    <row r="32" spans="1:15" hidden="1" x14ac:dyDescent="0.2">
      <c r="A32" s="5" t="s">
        <v>8</v>
      </c>
      <c r="B32" s="40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9">
        <f t="shared" si="12"/>
        <v>0</v>
      </c>
    </row>
    <row r="33" spans="1:15" hidden="1" x14ac:dyDescent="0.2">
      <c r="A33" s="5" t="s">
        <v>9</v>
      </c>
      <c r="B33" s="40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9">
        <f t="shared" si="12"/>
        <v>0</v>
      </c>
    </row>
    <row r="34" spans="1:15" hidden="1" x14ac:dyDescent="0.2">
      <c r="A34" s="5" t="s">
        <v>10</v>
      </c>
      <c r="B34" s="40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9">
        <f t="shared" si="12"/>
        <v>0</v>
      </c>
    </row>
    <row r="35" spans="1:15" ht="15" thickBot="1" x14ac:dyDescent="0.25">
      <c r="A35" s="8" t="s">
        <v>11</v>
      </c>
      <c r="B35" s="41"/>
      <c r="C35" s="42">
        <f t="shared" ref="C35:N35" si="13">SUM(C29,C31:C34,(C30*-1))</f>
        <v>1067.2583333333334</v>
      </c>
      <c r="D35" s="42">
        <f t="shared" si="13"/>
        <v>960.53249999999991</v>
      </c>
      <c r="E35" s="42">
        <f t="shared" si="13"/>
        <v>1280.7099999999998</v>
      </c>
      <c r="F35" s="42">
        <f t="shared" si="13"/>
        <v>1494.1616666666666</v>
      </c>
      <c r="G35" s="42">
        <f t="shared" si="13"/>
        <v>1707.6133333333332</v>
      </c>
      <c r="H35" s="42">
        <f t="shared" si="13"/>
        <v>1600.8875</v>
      </c>
      <c r="I35" s="42">
        <f t="shared" si="13"/>
        <v>1921.0649999999998</v>
      </c>
      <c r="J35" s="42">
        <f t="shared" si="13"/>
        <v>1814.3391666666666</v>
      </c>
      <c r="K35" s="42">
        <f t="shared" si="13"/>
        <v>1387.4358333333332</v>
      </c>
      <c r="L35" s="42">
        <f t="shared" si="13"/>
        <v>1600.8875</v>
      </c>
      <c r="M35" s="42">
        <f t="shared" si="13"/>
        <v>2025.818</v>
      </c>
      <c r="N35" s="42">
        <f t="shared" si="13"/>
        <v>2452.3059999999996</v>
      </c>
      <c r="O35" s="43">
        <f>SUM(O29:O34)</f>
        <v>19348.585166666671</v>
      </c>
    </row>
    <row r="36" spans="1:15" ht="16" x14ac:dyDescent="0.2">
      <c r="A36" s="3" t="s">
        <v>12</v>
      </c>
      <c r="B36" s="44">
        <f t="shared" ref="B36:N36" si="14">(B25+B35)</f>
        <v>50</v>
      </c>
      <c r="C36" s="44">
        <f t="shared" si="14"/>
        <v>1117.2583333333334</v>
      </c>
      <c r="D36" s="44">
        <f t="shared" si="14"/>
        <v>940.39083333333326</v>
      </c>
      <c r="E36" s="44">
        <f t="shared" si="14"/>
        <v>1115.7408333333333</v>
      </c>
      <c r="F36" s="44">
        <f t="shared" si="14"/>
        <v>1408.4224999999999</v>
      </c>
      <c r="G36" s="44">
        <f t="shared" si="14"/>
        <v>1850.4758333333332</v>
      </c>
      <c r="H36" s="44">
        <f t="shared" si="14"/>
        <v>2121.7233333333334</v>
      </c>
      <c r="I36" s="44">
        <f t="shared" si="14"/>
        <v>2745.1883333333335</v>
      </c>
      <c r="J36" s="44">
        <f t="shared" si="14"/>
        <v>3165.8075000000003</v>
      </c>
      <c r="K36" s="44">
        <f t="shared" si="14"/>
        <v>3191.5633333333335</v>
      </c>
      <c r="L36" s="44">
        <f t="shared" si="14"/>
        <v>3358.9308333333338</v>
      </c>
      <c r="M36" s="44">
        <f t="shared" si="14"/>
        <v>3887.1488333333336</v>
      </c>
      <c r="N36" s="44">
        <f t="shared" si="14"/>
        <v>4713.694833333333</v>
      </c>
      <c r="O36" s="45"/>
    </row>
    <row r="37" spans="1:15" ht="16" x14ac:dyDescent="0.2">
      <c r="A37" s="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x14ac:dyDescent="0.2">
      <c r="A38" s="20" t="s">
        <v>13</v>
      </c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</row>
    <row r="39" spans="1:15" ht="16" x14ac:dyDescent="0.2">
      <c r="A39" s="3" t="s">
        <v>14</v>
      </c>
      <c r="B39" s="38"/>
      <c r="C39" s="34">
        <f t="shared" ref="C39:N39" si="15">C14</f>
        <v>200</v>
      </c>
      <c r="D39" s="34">
        <f t="shared" si="15"/>
        <v>200</v>
      </c>
      <c r="E39" s="34">
        <f t="shared" si="15"/>
        <v>200</v>
      </c>
      <c r="F39" s="34">
        <f t="shared" si="15"/>
        <v>200</v>
      </c>
      <c r="G39" s="34">
        <f t="shared" si="15"/>
        <v>200</v>
      </c>
      <c r="H39" s="34">
        <f t="shared" si="15"/>
        <v>200</v>
      </c>
      <c r="I39" s="34">
        <f t="shared" si="15"/>
        <v>200</v>
      </c>
      <c r="J39" s="34">
        <f t="shared" si="15"/>
        <v>200</v>
      </c>
      <c r="K39" s="34">
        <f t="shared" si="15"/>
        <v>400</v>
      </c>
      <c r="L39" s="34">
        <f t="shared" si="15"/>
        <v>400</v>
      </c>
      <c r="M39" s="34">
        <f t="shared" si="15"/>
        <v>400</v>
      </c>
      <c r="N39" s="34">
        <f t="shared" si="15"/>
        <v>400</v>
      </c>
      <c r="O39" s="39">
        <f t="shared" ref="O39:O70" si="16">SUM(C39:N39)</f>
        <v>3200</v>
      </c>
    </row>
    <row r="40" spans="1:15" ht="16" hidden="1" x14ac:dyDescent="0.2">
      <c r="A40" s="3" t="s">
        <v>15</v>
      </c>
      <c r="B40" s="40"/>
      <c r="C40" s="34">
        <v>1</v>
      </c>
      <c r="D40" s="34">
        <v>1</v>
      </c>
      <c r="E40" s="34">
        <v>1</v>
      </c>
      <c r="F40" s="34">
        <v>1</v>
      </c>
      <c r="G40" s="34">
        <v>1</v>
      </c>
      <c r="H40" s="34">
        <v>1</v>
      </c>
      <c r="I40" s="34">
        <v>1</v>
      </c>
      <c r="J40" s="34">
        <v>1</v>
      </c>
      <c r="K40" s="34">
        <v>1</v>
      </c>
      <c r="L40" s="34">
        <v>1</v>
      </c>
      <c r="M40" s="34">
        <v>1</v>
      </c>
      <c r="N40" s="34">
        <v>1</v>
      </c>
      <c r="O40" s="39">
        <f t="shared" si="16"/>
        <v>12</v>
      </c>
    </row>
    <row r="41" spans="1:15" ht="16" x14ac:dyDescent="0.2">
      <c r="A41" s="3" t="s">
        <v>16</v>
      </c>
      <c r="B41" s="40"/>
      <c r="C41" s="34">
        <v>600</v>
      </c>
      <c r="D41" s="34">
        <v>600</v>
      </c>
      <c r="E41" s="34">
        <v>600</v>
      </c>
      <c r="F41" s="34">
        <v>600</v>
      </c>
      <c r="G41" s="34">
        <v>600</v>
      </c>
      <c r="H41" s="34">
        <v>600</v>
      </c>
      <c r="I41" s="34">
        <v>600</v>
      </c>
      <c r="J41" s="34">
        <v>600</v>
      </c>
      <c r="K41" s="34">
        <v>600</v>
      </c>
      <c r="L41" s="34">
        <v>600</v>
      </c>
      <c r="M41" s="34">
        <v>600</v>
      </c>
      <c r="N41" s="34">
        <v>600</v>
      </c>
      <c r="O41" s="39">
        <f t="shared" si="16"/>
        <v>7200</v>
      </c>
    </row>
    <row r="42" spans="1:15" ht="16" hidden="1" x14ac:dyDescent="0.2">
      <c r="A42" s="3" t="s">
        <v>17</v>
      </c>
      <c r="B42" s="40"/>
      <c r="C42" s="34">
        <v>1</v>
      </c>
      <c r="D42" s="34">
        <v>1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1</v>
      </c>
      <c r="K42" s="34">
        <v>1</v>
      </c>
      <c r="L42" s="34">
        <v>1</v>
      </c>
      <c r="M42" s="34">
        <v>1</v>
      </c>
      <c r="N42" s="34">
        <v>1</v>
      </c>
      <c r="O42" s="39">
        <f t="shared" si="16"/>
        <v>12</v>
      </c>
    </row>
    <row r="43" spans="1:15" ht="16" hidden="1" x14ac:dyDescent="0.2">
      <c r="A43" s="3" t="s">
        <v>18</v>
      </c>
      <c r="B43" s="40"/>
      <c r="C43" s="34">
        <v>1</v>
      </c>
      <c r="D43" s="34">
        <v>1</v>
      </c>
      <c r="E43" s="34">
        <v>1</v>
      </c>
      <c r="F43" s="34">
        <v>1</v>
      </c>
      <c r="G43" s="34">
        <v>1</v>
      </c>
      <c r="H43" s="34">
        <v>1</v>
      </c>
      <c r="I43" s="34">
        <v>1</v>
      </c>
      <c r="J43" s="34">
        <v>1</v>
      </c>
      <c r="K43" s="34">
        <v>1</v>
      </c>
      <c r="L43" s="34">
        <v>1</v>
      </c>
      <c r="M43" s="34">
        <v>1</v>
      </c>
      <c r="N43" s="34">
        <v>1</v>
      </c>
      <c r="O43" s="39">
        <f t="shared" si="16"/>
        <v>12</v>
      </c>
    </row>
    <row r="44" spans="1:15" ht="16" hidden="1" x14ac:dyDescent="0.2">
      <c r="A44" s="3" t="s">
        <v>19</v>
      </c>
      <c r="B44" s="40"/>
      <c r="C44" s="34">
        <v>1</v>
      </c>
      <c r="D44" s="34">
        <v>1</v>
      </c>
      <c r="E44" s="34">
        <v>1</v>
      </c>
      <c r="F44" s="34">
        <v>1</v>
      </c>
      <c r="G44" s="34">
        <v>1</v>
      </c>
      <c r="H44" s="34">
        <v>1</v>
      </c>
      <c r="I44" s="34">
        <v>1</v>
      </c>
      <c r="J44" s="34">
        <v>1</v>
      </c>
      <c r="K44" s="34">
        <v>1</v>
      </c>
      <c r="L44" s="34">
        <v>1</v>
      </c>
      <c r="M44" s="34">
        <v>1</v>
      </c>
      <c r="N44" s="34">
        <v>1</v>
      </c>
      <c r="O44" s="39">
        <f t="shared" si="16"/>
        <v>12</v>
      </c>
    </row>
    <row r="45" spans="1:15" ht="16" x14ac:dyDescent="0.2">
      <c r="A45" s="3" t="s">
        <v>20</v>
      </c>
      <c r="B45" s="40"/>
      <c r="C45" s="34">
        <f t="shared" ref="C45:N45" si="17">C29*0.3</f>
        <v>320.39999999999998</v>
      </c>
      <c r="D45" s="34">
        <f t="shared" si="17"/>
        <v>288.35999999999996</v>
      </c>
      <c r="E45" s="34">
        <f t="shared" si="17"/>
        <v>384.47999999999996</v>
      </c>
      <c r="F45" s="34">
        <f t="shared" si="17"/>
        <v>448.56</v>
      </c>
      <c r="G45" s="34">
        <f t="shared" si="17"/>
        <v>512.64</v>
      </c>
      <c r="H45" s="34">
        <f t="shared" si="17"/>
        <v>480.59999999999997</v>
      </c>
      <c r="I45" s="34">
        <f t="shared" si="17"/>
        <v>576.71999999999991</v>
      </c>
      <c r="J45" s="34">
        <f t="shared" si="17"/>
        <v>544.67999999999995</v>
      </c>
      <c r="K45" s="34">
        <f t="shared" si="17"/>
        <v>416.51999999999992</v>
      </c>
      <c r="L45" s="34">
        <f t="shared" si="17"/>
        <v>480.59999999999997</v>
      </c>
      <c r="M45" s="34">
        <f t="shared" si="17"/>
        <v>608.76</v>
      </c>
      <c r="N45" s="34">
        <f t="shared" si="17"/>
        <v>736.91999999999985</v>
      </c>
      <c r="O45" s="39">
        <f t="shared" si="16"/>
        <v>5799.24</v>
      </c>
    </row>
    <row r="46" spans="1:15" hidden="1" x14ac:dyDescent="0.2">
      <c r="A46" s="5" t="s">
        <v>21</v>
      </c>
      <c r="B46" s="40"/>
      <c r="C46" s="34">
        <v>1</v>
      </c>
      <c r="D46" s="34">
        <v>1</v>
      </c>
      <c r="E46" s="34">
        <v>1</v>
      </c>
      <c r="F46" s="34">
        <v>1</v>
      </c>
      <c r="G46" s="34">
        <v>1</v>
      </c>
      <c r="H46" s="34">
        <v>1</v>
      </c>
      <c r="I46" s="34">
        <v>1</v>
      </c>
      <c r="J46" s="34">
        <v>1</v>
      </c>
      <c r="K46" s="34">
        <v>1</v>
      </c>
      <c r="L46" s="34">
        <v>1</v>
      </c>
      <c r="M46" s="34">
        <v>1</v>
      </c>
      <c r="N46" s="34">
        <v>1</v>
      </c>
      <c r="O46" s="39">
        <f t="shared" si="16"/>
        <v>12</v>
      </c>
    </row>
    <row r="47" spans="1:15" hidden="1" x14ac:dyDescent="0.2">
      <c r="A47" s="5" t="s">
        <v>22</v>
      </c>
      <c r="B47" s="40"/>
      <c r="C47" s="34">
        <v>1</v>
      </c>
      <c r="D47" s="34">
        <v>1</v>
      </c>
      <c r="E47" s="34">
        <v>1</v>
      </c>
      <c r="F47" s="34">
        <v>1</v>
      </c>
      <c r="G47" s="34">
        <v>1</v>
      </c>
      <c r="H47" s="34">
        <v>1</v>
      </c>
      <c r="I47" s="34">
        <v>1</v>
      </c>
      <c r="J47" s="34">
        <v>1</v>
      </c>
      <c r="K47" s="34">
        <v>1</v>
      </c>
      <c r="L47" s="34">
        <v>1</v>
      </c>
      <c r="M47" s="34">
        <v>1</v>
      </c>
      <c r="N47" s="34">
        <v>1</v>
      </c>
      <c r="O47" s="39">
        <f t="shared" si="16"/>
        <v>12</v>
      </c>
    </row>
    <row r="48" spans="1:15" hidden="1" x14ac:dyDescent="0.2">
      <c r="A48" s="5" t="s">
        <v>23</v>
      </c>
      <c r="B48" s="40"/>
      <c r="C48" s="34">
        <v>1</v>
      </c>
      <c r="D48" s="34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34">
        <v>1</v>
      </c>
      <c r="N48" s="34">
        <v>1</v>
      </c>
      <c r="O48" s="39">
        <f t="shared" si="16"/>
        <v>12</v>
      </c>
    </row>
    <row r="49" spans="1:15" hidden="1" x14ac:dyDescent="0.2">
      <c r="A49" s="5" t="s">
        <v>24</v>
      </c>
      <c r="B49" s="40"/>
      <c r="C49" s="34">
        <v>1</v>
      </c>
      <c r="D49" s="34">
        <v>1</v>
      </c>
      <c r="E49" s="34">
        <v>1</v>
      </c>
      <c r="F49" s="34">
        <v>1</v>
      </c>
      <c r="G49" s="34">
        <v>1</v>
      </c>
      <c r="H49" s="34">
        <v>1</v>
      </c>
      <c r="I49" s="34">
        <v>1</v>
      </c>
      <c r="J49" s="34">
        <v>1</v>
      </c>
      <c r="K49" s="34">
        <v>1</v>
      </c>
      <c r="L49" s="34">
        <v>1</v>
      </c>
      <c r="M49" s="34">
        <v>1</v>
      </c>
      <c r="N49" s="34">
        <v>1</v>
      </c>
      <c r="O49" s="39">
        <f t="shared" si="16"/>
        <v>12</v>
      </c>
    </row>
    <row r="50" spans="1:15" hidden="1" x14ac:dyDescent="0.2">
      <c r="A50" s="5" t="s">
        <v>25</v>
      </c>
      <c r="B50" s="40"/>
      <c r="C50" s="34">
        <v>1</v>
      </c>
      <c r="D50" s="34">
        <v>1</v>
      </c>
      <c r="E50" s="34">
        <v>1</v>
      </c>
      <c r="F50" s="34">
        <v>1</v>
      </c>
      <c r="G50" s="34">
        <v>1</v>
      </c>
      <c r="H50" s="34">
        <v>1</v>
      </c>
      <c r="I50" s="34">
        <v>1</v>
      </c>
      <c r="J50" s="34">
        <v>1</v>
      </c>
      <c r="K50" s="34">
        <v>1</v>
      </c>
      <c r="L50" s="34">
        <v>1</v>
      </c>
      <c r="M50" s="34">
        <v>1</v>
      </c>
      <c r="N50" s="34">
        <v>1</v>
      </c>
      <c r="O50" s="39">
        <f t="shared" si="16"/>
        <v>12</v>
      </c>
    </row>
    <row r="51" spans="1:15" hidden="1" x14ac:dyDescent="0.2">
      <c r="A51" s="5" t="s">
        <v>26</v>
      </c>
      <c r="B51" s="40"/>
      <c r="C51" s="34">
        <v>1</v>
      </c>
      <c r="D51" s="34">
        <v>1</v>
      </c>
      <c r="E51" s="34">
        <v>1</v>
      </c>
      <c r="F51" s="34">
        <v>1</v>
      </c>
      <c r="G51" s="34">
        <v>1</v>
      </c>
      <c r="H51" s="34">
        <v>1</v>
      </c>
      <c r="I51" s="34">
        <v>1</v>
      </c>
      <c r="J51" s="34">
        <v>1</v>
      </c>
      <c r="K51" s="34">
        <v>1</v>
      </c>
      <c r="L51" s="34">
        <v>1</v>
      </c>
      <c r="M51" s="34">
        <v>1</v>
      </c>
      <c r="N51" s="34">
        <v>1</v>
      </c>
      <c r="O51" s="39">
        <f t="shared" si="16"/>
        <v>12</v>
      </c>
    </row>
    <row r="52" spans="1:15" hidden="1" x14ac:dyDescent="0.2">
      <c r="A52" s="5" t="s">
        <v>27</v>
      </c>
      <c r="B52" s="40"/>
      <c r="C52" s="34">
        <v>1</v>
      </c>
      <c r="D52" s="34">
        <v>1</v>
      </c>
      <c r="E52" s="34">
        <v>1</v>
      </c>
      <c r="F52" s="34">
        <v>1</v>
      </c>
      <c r="G52" s="34">
        <v>1</v>
      </c>
      <c r="H52" s="34">
        <v>1</v>
      </c>
      <c r="I52" s="34">
        <v>1</v>
      </c>
      <c r="J52" s="34">
        <v>1</v>
      </c>
      <c r="K52" s="34">
        <v>1</v>
      </c>
      <c r="L52" s="34">
        <v>1</v>
      </c>
      <c r="M52" s="34">
        <v>1</v>
      </c>
      <c r="N52" s="34">
        <v>1</v>
      </c>
      <c r="O52" s="39">
        <f t="shared" si="16"/>
        <v>12</v>
      </c>
    </row>
    <row r="53" spans="1:15" hidden="1" x14ac:dyDescent="0.2">
      <c r="A53" s="5" t="s">
        <v>28</v>
      </c>
      <c r="B53" s="40"/>
      <c r="C53" s="34">
        <v>1</v>
      </c>
      <c r="D53" s="34">
        <v>1</v>
      </c>
      <c r="E53" s="34">
        <v>1</v>
      </c>
      <c r="F53" s="34">
        <v>1</v>
      </c>
      <c r="G53" s="34">
        <v>1</v>
      </c>
      <c r="H53" s="34">
        <v>1</v>
      </c>
      <c r="I53" s="34">
        <v>1</v>
      </c>
      <c r="J53" s="34">
        <v>1</v>
      </c>
      <c r="K53" s="34">
        <v>1</v>
      </c>
      <c r="L53" s="34">
        <v>1</v>
      </c>
      <c r="M53" s="34">
        <v>1</v>
      </c>
      <c r="N53" s="34">
        <v>1</v>
      </c>
      <c r="O53" s="39">
        <f t="shared" si="16"/>
        <v>12</v>
      </c>
    </row>
    <row r="54" spans="1:15" hidden="1" x14ac:dyDescent="0.2">
      <c r="A54" s="5" t="s">
        <v>29</v>
      </c>
      <c r="B54" s="40"/>
      <c r="C54" s="34">
        <v>1</v>
      </c>
      <c r="D54" s="34">
        <v>1</v>
      </c>
      <c r="E54" s="34">
        <v>1</v>
      </c>
      <c r="F54" s="34">
        <v>1</v>
      </c>
      <c r="G54" s="34">
        <v>1</v>
      </c>
      <c r="H54" s="34">
        <v>1</v>
      </c>
      <c r="I54" s="34">
        <v>1</v>
      </c>
      <c r="J54" s="34">
        <v>1</v>
      </c>
      <c r="K54" s="34">
        <v>1</v>
      </c>
      <c r="L54" s="34">
        <v>1</v>
      </c>
      <c r="M54" s="34">
        <v>1</v>
      </c>
      <c r="N54" s="34">
        <v>1</v>
      </c>
      <c r="O54" s="39">
        <f t="shared" si="16"/>
        <v>12</v>
      </c>
    </row>
    <row r="55" spans="1:15" hidden="1" x14ac:dyDescent="0.2">
      <c r="A55" s="5" t="s">
        <v>30</v>
      </c>
      <c r="B55" s="40"/>
      <c r="C55" s="34">
        <v>1</v>
      </c>
      <c r="D55" s="34">
        <v>1</v>
      </c>
      <c r="E55" s="34">
        <v>1</v>
      </c>
      <c r="F55" s="34">
        <v>1</v>
      </c>
      <c r="G55" s="34">
        <v>1</v>
      </c>
      <c r="H55" s="34">
        <v>1</v>
      </c>
      <c r="I55" s="34">
        <v>1</v>
      </c>
      <c r="J55" s="34">
        <v>1</v>
      </c>
      <c r="K55" s="34">
        <v>1</v>
      </c>
      <c r="L55" s="34">
        <v>1</v>
      </c>
      <c r="M55" s="34">
        <v>1</v>
      </c>
      <c r="N55" s="34">
        <v>1</v>
      </c>
      <c r="O55" s="39">
        <f t="shared" si="16"/>
        <v>12</v>
      </c>
    </row>
    <row r="56" spans="1:15" hidden="1" x14ac:dyDescent="0.2">
      <c r="A56" s="5" t="s">
        <v>31</v>
      </c>
      <c r="B56" s="40"/>
      <c r="C56" s="34">
        <v>1</v>
      </c>
      <c r="D56" s="34">
        <v>1</v>
      </c>
      <c r="E56" s="34">
        <v>1</v>
      </c>
      <c r="F56" s="34">
        <v>1</v>
      </c>
      <c r="G56" s="34">
        <v>1</v>
      </c>
      <c r="H56" s="34">
        <v>1</v>
      </c>
      <c r="I56" s="34">
        <v>1</v>
      </c>
      <c r="J56" s="34">
        <v>1</v>
      </c>
      <c r="K56" s="34">
        <v>1</v>
      </c>
      <c r="L56" s="34">
        <v>1</v>
      </c>
      <c r="M56" s="34">
        <v>1</v>
      </c>
      <c r="N56" s="34">
        <v>1</v>
      </c>
      <c r="O56" s="39">
        <f t="shared" si="16"/>
        <v>12</v>
      </c>
    </row>
    <row r="57" spans="1:15" hidden="1" x14ac:dyDescent="0.2">
      <c r="A57" s="5" t="s">
        <v>32</v>
      </c>
      <c r="B57" s="40"/>
      <c r="C57" s="34">
        <v>1</v>
      </c>
      <c r="D57" s="34">
        <v>1</v>
      </c>
      <c r="E57" s="34">
        <v>1</v>
      </c>
      <c r="F57" s="34">
        <v>1</v>
      </c>
      <c r="G57" s="34">
        <v>1</v>
      </c>
      <c r="H57" s="34">
        <v>1</v>
      </c>
      <c r="I57" s="34">
        <v>1</v>
      </c>
      <c r="J57" s="34">
        <v>1</v>
      </c>
      <c r="K57" s="34">
        <v>1</v>
      </c>
      <c r="L57" s="34">
        <v>1</v>
      </c>
      <c r="M57" s="34">
        <v>1</v>
      </c>
      <c r="N57" s="34">
        <v>1</v>
      </c>
      <c r="O57" s="39">
        <f t="shared" si="16"/>
        <v>12</v>
      </c>
    </row>
    <row r="58" spans="1:15" hidden="1" x14ac:dyDescent="0.2">
      <c r="A58" s="5" t="s">
        <v>33</v>
      </c>
      <c r="B58" s="40"/>
      <c r="C58" s="34">
        <v>1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1</v>
      </c>
      <c r="J58" s="34">
        <v>1</v>
      </c>
      <c r="K58" s="34">
        <v>1</v>
      </c>
      <c r="L58" s="34">
        <v>1</v>
      </c>
      <c r="M58" s="34">
        <v>1</v>
      </c>
      <c r="N58" s="34">
        <v>1</v>
      </c>
      <c r="O58" s="39">
        <f t="shared" si="16"/>
        <v>12</v>
      </c>
    </row>
    <row r="59" spans="1:15" hidden="1" x14ac:dyDescent="0.2">
      <c r="A59" s="5" t="s">
        <v>34</v>
      </c>
      <c r="B59" s="40"/>
      <c r="C59" s="34">
        <v>1</v>
      </c>
      <c r="D59" s="34">
        <v>1</v>
      </c>
      <c r="E59" s="34">
        <v>1</v>
      </c>
      <c r="F59" s="34">
        <v>1</v>
      </c>
      <c r="G59" s="34">
        <v>1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34">
        <v>1</v>
      </c>
      <c r="O59" s="39">
        <f t="shared" si="16"/>
        <v>12</v>
      </c>
    </row>
    <row r="60" spans="1:15" hidden="1" x14ac:dyDescent="0.2">
      <c r="A60" s="5" t="s">
        <v>35</v>
      </c>
      <c r="B60" s="40"/>
      <c r="C60" s="34">
        <v>1</v>
      </c>
      <c r="D60" s="34">
        <v>1</v>
      </c>
      <c r="E60" s="34">
        <v>1</v>
      </c>
      <c r="F60" s="34">
        <v>1</v>
      </c>
      <c r="G60" s="34">
        <v>1</v>
      </c>
      <c r="H60" s="34">
        <v>1</v>
      </c>
      <c r="I60" s="34">
        <v>1</v>
      </c>
      <c r="J60" s="34">
        <v>1</v>
      </c>
      <c r="K60" s="34">
        <v>1</v>
      </c>
      <c r="L60" s="34">
        <v>1</v>
      </c>
      <c r="M60" s="34">
        <v>1</v>
      </c>
      <c r="N60" s="34">
        <v>1</v>
      </c>
      <c r="O60" s="39">
        <f t="shared" si="16"/>
        <v>12</v>
      </c>
    </row>
    <row r="61" spans="1:15" hidden="1" x14ac:dyDescent="0.2">
      <c r="A61" s="5" t="s">
        <v>35</v>
      </c>
      <c r="B61" s="40"/>
      <c r="C61" s="34">
        <v>1</v>
      </c>
      <c r="D61" s="34">
        <v>1</v>
      </c>
      <c r="E61" s="34">
        <v>1</v>
      </c>
      <c r="F61" s="34">
        <v>1</v>
      </c>
      <c r="G61" s="34">
        <v>1</v>
      </c>
      <c r="H61" s="34">
        <v>1</v>
      </c>
      <c r="I61" s="34">
        <v>1</v>
      </c>
      <c r="J61" s="34">
        <v>1</v>
      </c>
      <c r="K61" s="34">
        <v>1</v>
      </c>
      <c r="L61" s="34">
        <v>1</v>
      </c>
      <c r="M61" s="34">
        <v>1</v>
      </c>
      <c r="N61" s="34">
        <v>1</v>
      </c>
      <c r="O61" s="39">
        <f t="shared" si="16"/>
        <v>12</v>
      </c>
    </row>
    <row r="62" spans="1:15" hidden="1" x14ac:dyDescent="0.2">
      <c r="A62" s="5" t="s">
        <v>35</v>
      </c>
      <c r="B62" s="40"/>
      <c r="C62" s="34">
        <v>1</v>
      </c>
      <c r="D62" s="34">
        <v>1</v>
      </c>
      <c r="E62" s="34">
        <v>1</v>
      </c>
      <c r="F62" s="34">
        <v>1</v>
      </c>
      <c r="G62" s="34">
        <v>1</v>
      </c>
      <c r="H62" s="34">
        <v>1</v>
      </c>
      <c r="I62" s="34">
        <v>1</v>
      </c>
      <c r="J62" s="34">
        <v>1</v>
      </c>
      <c r="K62" s="34">
        <v>1</v>
      </c>
      <c r="L62" s="34">
        <v>1</v>
      </c>
      <c r="M62" s="34">
        <v>1</v>
      </c>
      <c r="N62" s="34">
        <v>1</v>
      </c>
      <c r="O62" s="39">
        <f t="shared" si="16"/>
        <v>12</v>
      </c>
    </row>
    <row r="63" spans="1:15" hidden="1" x14ac:dyDescent="0.2">
      <c r="A63" s="5" t="s">
        <v>36</v>
      </c>
      <c r="B63" s="40"/>
      <c r="C63" s="34">
        <v>1</v>
      </c>
      <c r="D63" s="34">
        <v>1</v>
      </c>
      <c r="E63" s="34">
        <v>1</v>
      </c>
      <c r="F63" s="34">
        <v>1</v>
      </c>
      <c r="G63" s="34">
        <v>1</v>
      </c>
      <c r="H63" s="34">
        <v>1</v>
      </c>
      <c r="I63" s="34">
        <v>1</v>
      </c>
      <c r="J63" s="34">
        <v>1</v>
      </c>
      <c r="K63" s="34">
        <v>1</v>
      </c>
      <c r="L63" s="34">
        <v>1</v>
      </c>
      <c r="M63" s="34">
        <v>1</v>
      </c>
      <c r="N63" s="34">
        <v>1</v>
      </c>
      <c r="O63" s="39">
        <f t="shared" si="16"/>
        <v>12</v>
      </c>
    </row>
    <row r="64" spans="1:15" x14ac:dyDescent="0.2">
      <c r="A64" s="7" t="s">
        <v>37</v>
      </c>
      <c r="B64" s="40"/>
      <c r="C64" s="46">
        <f>SUM(C39:C63)</f>
        <v>1142.4000000000001</v>
      </c>
      <c r="D64" s="46">
        <f t="shared" ref="D64:N64" si="18">SUM(D39:D63)</f>
        <v>1110.3599999999999</v>
      </c>
      <c r="E64" s="46">
        <f t="shared" si="18"/>
        <v>1206.48</v>
      </c>
      <c r="F64" s="46">
        <f t="shared" si="18"/>
        <v>1270.56</v>
      </c>
      <c r="G64" s="46">
        <f t="shared" si="18"/>
        <v>1334.6399999999999</v>
      </c>
      <c r="H64" s="46">
        <f t="shared" si="18"/>
        <v>1302.5999999999999</v>
      </c>
      <c r="I64" s="46">
        <f t="shared" si="18"/>
        <v>1398.7199999999998</v>
      </c>
      <c r="J64" s="46">
        <f t="shared" si="18"/>
        <v>1366.6799999999998</v>
      </c>
      <c r="K64" s="46">
        <f t="shared" si="18"/>
        <v>1438.52</v>
      </c>
      <c r="L64" s="46">
        <f t="shared" si="18"/>
        <v>1502.6</v>
      </c>
      <c r="M64" s="46">
        <f t="shared" si="18"/>
        <v>1630.76</v>
      </c>
      <c r="N64" s="46">
        <f t="shared" si="18"/>
        <v>1758.9199999999998</v>
      </c>
      <c r="O64" s="39">
        <f t="shared" si="16"/>
        <v>16463.240000000002</v>
      </c>
    </row>
    <row r="65" spans="1:15" hidden="1" x14ac:dyDescent="0.2">
      <c r="A65" s="5" t="s">
        <v>38</v>
      </c>
      <c r="B65" s="40"/>
      <c r="C65" s="34">
        <v>1</v>
      </c>
      <c r="D65" s="34">
        <v>1</v>
      </c>
      <c r="E65" s="34">
        <v>1</v>
      </c>
      <c r="F65" s="34">
        <v>1</v>
      </c>
      <c r="G65" s="34">
        <v>1</v>
      </c>
      <c r="H65" s="34">
        <v>1</v>
      </c>
      <c r="I65" s="34">
        <v>1</v>
      </c>
      <c r="J65" s="34">
        <v>1</v>
      </c>
      <c r="K65" s="34">
        <v>1</v>
      </c>
      <c r="L65" s="34">
        <v>1</v>
      </c>
      <c r="M65" s="34">
        <v>1</v>
      </c>
      <c r="N65" s="34">
        <v>1</v>
      </c>
      <c r="O65" s="39">
        <f t="shared" si="16"/>
        <v>12</v>
      </c>
    </row>
    <row r="66" spans="1:15" hidden="1" x14ac:dyDescent="0.2">
      <c r="A66" s="5" t="s">
        <v>39</v>
      </c>
      <c r="B66" s="40"/>
      <c r="C66" s="34">
        <v>1</v>
      </c>
      <c r="D66" s="34">
        <v>1</v>
      </c>
      <c r="E66" s="34">
        <v>1</v>
      </c>
      <c r="F66" s="34">
        <v>1</v>
      </c>
      <c r="G66" s="34">
        <v>1</v>
      </c>
      <c r="H66" s="34">
        <v>1</v>
      </c>
      <c r="I66" s="34">
        <v>1</v>
      </c>
      <c r="J66" s="34">
        <v>1</v>
      </c>
      <c r="K66" s="34">
        <v>1</v>
      </c>
      <c r="L66" s="34">
        <v>1</v>
      </c>
      <c r="M66" s="34">
        <v>1</v>
      </c>
      <c r="N66" s="34">
        <v>1</v>
      </c>
      <c r="O66" s="39">
        <f t="shared" si="16"/>
        <v>12</v>
      </c>
    </row>
    <row r="67" spans="1:15" hidden="1" x14ac:dyDescent="0.2">
      <c r="A67" s="5" t="s">
        <v>40</v>
      </c>
      <c r="B67" s="40"/>
      <c r="C67" s="34">
        <v>1</v>
      </c>
      <c r="D67" s="34">
        <v>1</v>
      </c>
      <c r="E67" s="34">
        <v>1</v>
      </c>
      <c r="F67" s="34">
        <v>1</v>
      </c>
      <c r="G67" s="34">
        <v>1</v>
      </c>
      <c r="H67" s="34">
        <v>1</v>
      </c>
      <c r="I67" s="34">
        <v>1</v>
      </c>
      <c r="J67" s="34">
        <v>1</v>
      </c>
      <c r="K67" s="34">
        <v>1</v>
      </c>
      <c r="L67" s="34">
        <v>1</v>
      </c>
      <c r="M67" s="34">
        <v>1</v>
      </c>
      <c r="N67" s="34">
        <v>1</v>
      </c>
      <c r="O67" s="39">
        <f t="shared" si="16"/>
        <v>12</v>
      </c>
    </row>
    <row r="68" spans="1:15" hidden="1" x14ac:dyDescent="0.2">
      <c r="A68" s="5" t="s">
        <v>41</v>
      </c>
      <c r="B68" s="40"/>
      <c r="C68" s="34">
        <v>1</v>
      </c>
      <c r="D68" s="34">
        <v>1</v>
      </c>
      <c r="E68" s="34">
        <v>1</v>
      </c>
      <c r="F68" s="34">
        <v>1</v>
      </c>
      <c r="G68" s="34">
        <v>1</v>
      </c>
      <c r="H68" s="34">
        <v>1</v>
      </c>
      <c r="I68" s="34">
        <v>1</v>
      </c>
      <c r="J68" s="34">
        <v>1</v>
      </c>
      <c r="K68" s="34">
        <v>1</v>
      </c>
      <c r="L68" s="34">
        <v>1</v>
      </c>
      <c r="M68" s="34">
        <v>1</v>
      </c>
      <c r="N68" s="34">
        <v>1</v>
      </c>
      <c r="O68" s="39">
        <f t="shared" si="16"/>
        <v>12</v>
      </c>
    </row>
    <row r="69" spans="1:15" hidden="1" x14ac:dyDescent="0.2">
      <c r="A69" s="5" t="s">
        <v>42</v>
      </c>
      <c r="B69" s="40"/>
      <c r="C69" s="34">
        <v>1</v>
      </c>
      <c r="D69" s="34">
        <v>1</v>
      </c>
      <c r="E69" s="34">
        <v>1</v>
      </c>
      <c r="F69" s="34">
        <v>1</v>
      </c>
      <c r="G69" s="34">
        <v>1</v>
      </c>
      <c r="H69" s="34">
        <v>1</v>
      </c>
      <c r="I69" s="34">
        <v>1</v>
      </c>
      <c r="J69" s="34">
        <v>1</v>
      </c>
      <c r="K69" s="34">
        <v>1</v>
      </c>
      <c r="L69" s="34">
        <v>1</v>
      </c>
      <c r="M69" s="34">
        <v>1</v>
      </c>
      <c r="N69" s="34">
        <v>1</v>
      </c>
      <c r="O69" s="39">
        <f t="shared" si="16"/>
        <v>12</v>
      </c>
    </row>
    <row r="70" spans="1:15" ht="15" thickBot="1" x14ac:dyDescent="0.25">
      <c r="A70" s="7" t="s">
        <v>43</v>
      </c>
      <c r="B70" s="47"/>
      <c r="C70" s="46">
        <f>C64-SUM(C65:C69)</f>
        <v>1137.4000000000001</v>
      </c>
      <c r="D70" s="46">
        <f t="shared" ref="D70:N70" si="19">D64-SUM(D65:D69)</f>
        <v>1105.3599999999999</v>
      </c>
      <c r="E70" s="46">
        <f t="shared" si="19"/>
        <v>1201.48</v>
      </c>
      <c r="F70" s="46">
        <f t="shared" si="19"/>
        <v>1265.56</v>
      </c>
      <c r="G70" s="46">
        <f t="shared" si="19"/>
        <v>1329.6399999999999</v>
      </c>
      <c r="H70" s="46">
        <f t="shared" si="19"/>
        <v>1297.5999999999999</v>
      </c>
      <c r="I70" s="46">
        <f t="shared" si="19"/>
        <v>1393.7199999999998</v>
      </c>
      <c r="J70" s="46">
        <f t="shared" si="19"/>
        <v>1361.6799999999998</v>
      </c>
      <c r="K70" s="46">
        <f t="shared" si="19"/>
        <v>1433.52</v>
      </c>
      <c r="L70" s="46">
        <f t="shared" si="19"/>
        <v>1497.6</v>
      </c>
      <c r="M70" s="46">
        <f t="shared" si="19"/>
        <v>1625.76</v>
      </c>
      <c r="N70" s="46">
        <f t="shared" si="19"/>
        <v>1753.9199999999998</v>
      </c>
      <c r="O70" s="39">
        <f t="shared" si="16"/>
        <v>16403.240000000002</v>
      </c>
    </row>
    <row r="71" spans="1:15" ht="16" x14ac:dyDescent="0.2">
      <c r="A71" s="3" t="s">
        <v>44</v>
      </c>
      <c r="B71" s="48">
        <f t="shared" ref="B71:N71" si="20">B36-B70</f>
        <v>50</v>
      </c>
      <c r="C71" s="48">
        <f t="shared" si="20"/>
        <v>-20.141666666666652</v>
      </c>
      <c r="D71" s="48">
        <f t="shared" si="20"/>
        <v>-164.96916666666664</v>
      </c>
      <c r="E71" s="48">
        <f t="shared" si="20"/>
        <v>-85.739166666666733</v>
      </c>
      <c r="F71" s="48">
        <f t="shared" si="20"/>
        <v>142.86249999999995</v>
      </c>
      <c r="G71" s="48">
        <f t="shared" si="20"/>
        <v>520.83583333333331</v>
      </c>
      <c r="H71" s="48">
        <f t="shared" si="20"/>
        <v>824.12333333333345</v>
      </c>
      <c r="I71" s="48">
        <f t="shared" si="20"/>
        <v>1351.4683333333337</v>
      </c>
      <c r="J71" s="48">
        <f t="shared" si="20"/>
        <v>1804.1275000000005</v>
      </c>
      <c r="K71" s="48">
        <f t="shared" si="20"/>
        <v>1758.0433333333335</v>
      </c>
      <c r="L71" s="48">
        <f t="shared" si="20"/>
        <v>1861.3308333333339</v>
      </c>
      <c r="M71" s="48">
        <f t="shared" si="20"/>
        <v>2261.3888333333334</v>
      </c>
      <c r="N71" s="48">
        <f t="shared" si="20"/>
        <v>2959.7748333333329</v>
      </c>
      <c r="O71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1BB6263-86EC-40C3-BD97-8CDEDB0279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Cashflow with Sales</vt:lpstr>
      <vt:lpstr>Cashflow with Monthly Forecast</vt:lpstr>
      <vt:lpstr>Expenses</vt:lpstr>
      <vt:lpstr>TotalCashPaidOut</vt:lpstr>
      <vt:lpstr>TotalCashReceipts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Huesman</dc:creator>
  <cp:keywords/>
  <cp:lastModifiedBy>Keene Chung</cp:lastModifiedBy>
  <cp:lastPrinted>2016-02-04T01:18:24Z</cp:lastPrinted>
  <dcterms:created xsi:type="dcterms:W3CDTF">2016-02-03T00:53:02Z</dcterms:created>
  <dcterms:modified xsi:type="dcterms:W3CDTF">2025-06-06T17:25:24Z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TC041010709991</vt:lpwstr>
  </property>
</Properties>
</file>