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mba\Downloads\"/>
    </mc:Choice>
  </mc:AlternateContent>
  <xr:revisionPtr revIDLastSave="0" documentId="13_ncr:1_{81DFD5DD-A69C-4E37-8C39-6E40B74EF997}" xr6:coauthVersionLast="47" xr6:coauthVersionMax="47" xr10:uidLastSave="{00000000-0000-0000-0000-000000000000}"/>
  <bookViews>
    <workbookView xWindow="-90" yWindow="0" windowWidth="9780" windowHeight="10170" xr2:uid="{9EBEA841-84E7-9D4A-BDC3-54793555D127}"/>
  </bookViews>
  <sheets>
    <sheet name="Sheet1" sheetId="3" r:id="rId1"/>
    <sheet name="DATA KARYAWAN" sheetId="1" r:id="rId2"/>
    <sheet name="DATA GAJI DAN TUNJANGAN" sheetId="2" r:id="rId3"/>
  </sheets>
  <definedNames>
    <definedName name="_xlnm._FilterDatabase" localSheetId="1" hidden="1">'DATA KARYAWAN'!$A$1:$M$48</definedName>
    <definedName name="_xlcn.WorksheetConnection_M15.02Gaji_Karyawan.xlsxTable21" hidden="1">Table2[]</definedName>
    <definedName name="NativeTimeline_Tgl_masuk_kerja">#N/A</definedName>
  </definedNames>
  <calcPr calcId="191028"/>
  <pivotCaches>
    <pivotCache cacheId="63" r:id="rId4"/>
    <pivotCache cacheId="34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M15.02 - Gaji_Karyawan.xlsx!Table2"/>
        </x15:modelTables>
      </x15:dataModel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J2" i="1"/>
  <c r="K2" i="1" s="1"/>
  <c r="I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J3" i="1"/>
  <c r="J4" i="1"/>
  <c r="K4" i="1" s="1"/>
  <c r="J5" i="1"/>
  <c r="K5" i="1" s="1"/>
  <c r="J6" i="1"/>
  <c r="J7" i="1"/>
  <c r="J8" i="1"/>
  <c r="K8" i="1" s="1"/>
  <c r="J9" i="1"/>
  <c r="K9" i="1" s="1"/>
  <c r="J10" i="1"/>
  <c r="J11" i="1"/>
  <c r="J12" i="1"/>
  <c r="K12" i="1" s="1"/>
  <c r="J13" i="1"/>
  <c r="K13" i="1" s="1"/>
  <c r="J14" i="1"/>
  <c r="J15" i="1"/>
  <c r="J16" i="1"/>
  <c r="K16" i="1" s="1"/>
  <c r="J17" i="1"/>
  <c r="K17" i="1" s="1"/>
  <c r="J18" i="1"/>
  <c r="J19" i="1"/>
  <c r="J20" i="1"/>
  <c r="K20" i="1" s="1"/>
  <c r="J21" i="1"/>
  <c r="K21" i="1" s="1"/>
  <c r="J22" i="1"/>
  <c r="J23" i="1"/>
  <c r="J24" i="1"/>
  <c r="K24" i="1" s="1"/>
  <c r="J25" i="1"/>
  <c r="K25" i="1" s="1"/>
  <c r="J26" i="1"/>
  <c r="J27" i="1"/>
  <c r="J28" i="1"/>
  <c r="K28" i="1" s="1"/>
  <c r="J29" i="1"/>
  <c r="K29" i="1" s="1"/>
  <c r="J30" i="1"/>
  <c r="J31" i="1"/>
  <c r="J32" i="1"/>
  <c r="K32" i="1" s="1"/>
  <c r="J33" i="1"/>
  <c r="K33" i="1" s="1"/>
  <c r="J34" i="1"/>
  <c r="J35" i="1"/>
  <c r="J36" i="1"/>
  <c r="K36" i="1" s="1"/>
  <c r="J37" i="1"/>
  <c r="K37" i="1" s="1"/>
  <c r="J38" i="1"/>
  <c r="J39" i="1"/>
  <c r="J40" i="1"/>
  <c r="K40" i="1" s="1"/>
  <c r="J41" i="1"/>
  <c r="K41" i="1" s="1"/>
  <c r="J42" i="1"/>
  <c r="J43" i="1"/>
  <c r="J44" i="1"/>
  <c r="K44" i="1" s="1"/>
  <c r="J45" i="1"/>
  <c r="K45" i="1" s="1"/>
  <c r="J46" i="1"/>
  <c r="J47" i="1"/>
  <c r="J48" i="1"/>
  <c r="K48" i="1" s="1"/>
  <c r="I3" i="1"/>
  <c r="I4" i="1"/>
  <c r="I5" i="1"/>
  <c r="L5" i="1" s="1"/>
  <c r="I6" i="1"/>
  <c r="I7" i="1"/>
  <c r="I8" i="1"/>
  <c r="I9" i="1"/>
  <c r="L9" i="1" s="1"/>
  <c r="I10" i="1"/>
  <c r="I11" i="1"/>
  <c r="I12" i="1"/>
  <c r="I13" i="1"/>
  <c r="L13" i="1" s="1"/>
  <c r="I14" i="1"/>
  <c r="I15" i="1"/>
  <c r="I16" i="1"/>
  <c r="I17" i="1"/>
  <c r="L17" i="1" s="1"/>
  <c r="I18" i="1"/>
  <c r="I19" i="1"/>
  <c r="I20" i="1"/>
  <c r="I21" i="1"/>
  <c r="L21" i="1" s="1"/>
  <c r="I22" i="1"/>
  <c r="I23" i="1"/>
  <c r="I24" i="1"/>
  <c r="I25" i="1"/>
  <c r="L25" i="1" s="1"/>
  <c r="I26" i="1"/>
  <c r="I27" i="1"/>
  <c r="I28" i="1"/>
  <c r="I29" i="1"/>
  <c r="L29" i="1" s="1"/>
  <c r="I30" i="1"/>
  <c r="I31" i="1"/>
  <c r="I32" i="1"/>
  <c r="I33" i="1"/>
  <c r="L33" i="1" s="1"/>
  <c r="I34" i="1"/>
  <c r="I35" i="1"/>
  <c r="I36" i="1"/>
  <c r="I37" i="1"/>
  <c r="L37" i="1" s="1"/>
  <c r="I38" i="1"/>
  <c r="I39" i="1"/>
  <c r="I40" i="1"/>
  <c r="I41" i="1"/>
  <c r="L41" i="1" s="1"/>
  <c r="I42" i="1"/>
  <c r="I43" i="1"/>
  <c r="I44" i="1"/>
  <c r="I45" i="1"/>
  <c r="L45" i="1" s="1"/>
  <c r="I46" i="1"/>
  <c r="I47" i="1"/>
  <c r="I48" i="1"/>
  <c r="L2" i="1"/>
  <c r="L47" i="1" l="1"/>
  <c r="L43" i="1"/>
  <c r="L39" i="1"/>
  <c r="L35" i="1"/>
  <c r="L31" i="1"/>
  <c r="L27" i="1"/>
  <c r="L23" i="1"/>
  <c r="L19" i="1"/>
  <c r="L15" i="1"/>
  <c r="L11" i="1"/>
  <c r="L7" i="1"/>
  <c r="L3" i="1"/>
  <c r="L48" i="1"/>
  <c r="L44" i="1"/>
  <c r="L40" i="1"/>
  <c r="L36" i="1"/>
  <c r="L32" i="1"/>
  <c r="L28" i="1"/>
  <c r="L24" i="1"/>
  <c r="L20" i="1"/>
  <c r="L16" i="1"/>
  <c r="L12" i="1"/>
  <c r="L4" i="1"/>
  <c r="L42" i="1"/>
  <c r="L34" i="1"/>
  <c r="L26" i="1"/>
  <c r="L18" i="1"/>
  <c r="L6" i="1"/>
  <c r="L46" i="1"/>
  <c r="L38" i="1"/>
  <c r="L30" i="1"/>
  <c r="L22" i="1"/>
  <c r="L14" i="1"/>
  <c r="L10" i="1"/>
  <c r="L8" i="1"/>
  <c r="K47" i="1"/>
  <c r="K43" i="1"/>
  <c r="K39" i="1"/>
  <c r="K35" i="1"/>
  <c r="K31" i="1"/>
  <c r="K27" i="1"/>
  <c r="K23" i="1"/>
  <c r="K19" i="1"/>
  <c r="K15" i="1"/>
  <c r="K11" i="1"/>
  <c r="K7" i="1"/>
  <c r="K3" i="1"/>
  <c r="K46" i="1"/>
  <c r="K42" i="1"/>
  <c r="K38" i="1"/>
  <c r="K34" i="1"/>
  <c r="K30" i="1"/>
  <c r="K26" i="1"/>
  <c r="K22" i="1"/>
  <c r="K18" i="1"/>
  <c r="K14" i="1"/>
  <c r="K10" i="1"/>
  <c r="K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40060-15BD-4B31-A2B6-8B6A9FC41A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7A7802D-1541-4FB4-9F1E-E27EEE38F64B}" name="WorksheetConnection_M15.02 - Gaji_Karyawan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M15.02Gaji_Karyawan.xlsxTable21"/>
        </x15:connection>
      </ext>
    </extLst>
  </connection>
</connections>
</file>

<file path=xl/sharedStrings.xml><?xml version="1.0" encoding="utf-8"?>
<sst xmlns="http://schemas.openxmlformats.org/spreadsheetml/2006/main" count="355" uniqueCount="130">
  <si>
    <t>NIP</t>
  </si>
  <si>
    <t>NAMA KARYAWAN</t>
  </si>
  <si>
    <t>Tgl masuk kerja</t>
  </si>
  <si>
    <t>Status Vaksinasi</t>
  </si>
  <si>
    <t>Jenis Kelamin</t>
  </si>
  <si>
    <t>STATUS</t>
  </si>
  <si>
    <t>ALAMAT</t>
  </si>
  <si>
    <t>KOTA</t>
  </si>
  <si>
    <t>BAGIAN</t>
  </si>
  <si>
    <t>GOLONGAN</t>
  </si>
  <si>
    <t>GAJI POKOK</t>
  </si>
  <si>
    <t>BONUS</t>
  </si>
  <si>
    <t xml:space="preserve">TUNJANGAN </t>
  </si>
  <si>
    <t>11202A002</t>
  </si>
  <si>
    <t>Alexandre Steward</t>
  </si>
  <si>
    <t>Belum Vaksin</t>
  </si>
  <si>
    <t>Laki-Laki</t>
  </si>
  <si>
    <t>Menikah</t>
  </si>
  <si>
    <t>Jl. Vegas No. 22, Nevada</t>
  </si>
  <si>
    <t>11202A003</t>
  </si>
  <si>
    <t>Abigael</t>
  </si>
  <si>
    <t>V1</t>
  </si>
  <si>
    <t>Belum Menikah</t>
  </si>
  <si>
    <t>Jl. Vegas No. 23, Boston</t>
  </si>
  <si>
    <t>11202A004</t>
  </si>
  <si>
    <t>Anderson</t>
  </si>
  <si>
    <t>V2</t>
  </si>
  <si>
    <t>Jl. Vegas No. 24, New York</t>
  </si>
  <si>
    <t>11202A005</t>
  </si>
  <si>
    <t>Andika</t>
  </si>
  <si>
    <t>Jl. Vegas No. 21, Dallas</t>
  </si>
  <si>
    <t>Bima</t>
  </si>
  <si>
    <t>Jl. Vegas No. 30, Atlanta</t>
  </si>
  <si>
    <t>Berlyn</t>
  </si>
  <si>
    <t>Jl. Vegas No. 31, Virginia</t>
  </si>
  <si>
    <t>Cintya</t>
  </si>
  <si>
    <t>Perempuan</t>
  </si>
  <si>
    <t>Jl. Vegas No. 32, Wales</t>
  </si>
  <si>
    <t>11202A001</t>
  </si>
  <si>
    <t>Christina Aqila</t>
  </si>
  <si>
    <t>Jl. Vegas No. 33, Moskow</t>
  </si>
  <si>
    <t>11202A015</t>
  </si>
  <si>
    <t>Daniel</t>
  </si>
  <si>
    <t>11202B011</t>
  </si>
  <si>
    <t>Dean</t>
  </si>
  <si>
    <t>11202B012</t>
  </si>
  <si>
    <t>Dimas</t>
  </si>
  <si>
    <t>11202B013</t>
  </si>
  <si>
    <t>Dinda</t>
  </si>
  <si>
    <t>11202B014</t>
  </si>
  <si>
    <t>Franklin</t>
  </si>
  <si>
    <t>11202B015</t>
  </si>
  <si>
    <t>Fransiskus</t>
  </si>
  <si>
    <t>Gabriela</t>
  </si>
  <si>
    <t>Ginola</t>
  </si>
  <si>
    <t>George</t>
  </si>
  <si>
    <t>Herry</t>
  </si>
  <si>
    <t>11202B025</t>
  </si>
  <si>
    <t>Hillary C</t>
  </si>
  <si>
    <t>11203A021</t>
  </si>
  <si>
    <t>Helena</t>
  </si>
  <si>
    <t>11203A022</t>
  </si>
  <si>
    <t>James</t>
  </si>
  <si>
    <t>11203A023</t>
  </si>
  <si>
    <t>Jane</t>
  </si>
  <si>
    <t>11203A024</t>
  </si>
  <si>
    <t>Jemima</t>
  </si>
  <si>
    <t>11203A025</t>
  </si>
  <si>
    <t>Jenriko</t>
  </si>
  <si>
    <t>Jefri</t>
  </si>
  <si>
    <t>Julius</t>
  </si>
  <si>
    <t>Kelvin</t>
  </si>
  <si>
    <t>Kelly G</t>
  </si>
  <si>
    <t>11203A035</t>
  </si>
  <si>
    <t>Kenny</t>
  </si>
  <si>
    <t>11203B031</t>
  </si>
  <si>
    <t>Ken A</t>
  </si>
  <si>
    <t>11203B032</t>
  </si>
  <si>
    <t>Lois</t>
  </si>
  <si>
    <t>11203B033</t>
  </si>
  <si>
    <t>Lucy</t>
  </si>
  <si>
    <t>11203B034</t>
  </si>
  <si>
    <t>Lely</t>
  </si>
  <si>
    <t>11203B035</t>
  </si>
  <si>
    <t>Lila</t>
  </si>
  <si>
    <t>Milea</t>
  </si>
  <si>
    <t>Minsera</t>
  </si>
  <si>
    <t>Milona</t>
  </si>
  <si>
    <t>Niken</t>
  </si>
  <si>
    <t>11203B045</t>
  </si>
  <si>
    <t>Netty</t>
  </si>
  <si>
    <t>11203B041</t>
  </si>
  <si>
    <t>Nancy</t>
  </si>
  <si>
    <t>11203B042</t>
  </si>
  <si>
    <t>Oliora</t>
  </si>
  <si>
    <t>11204A043</t>
  </si>
  <si>
    <t>Owen</t>
  </si>
  <si>
    <t>11204A044</t>
  </si>
  <si>
    <t>Stanly</t>
  </si>
  <si>
    <t>11204A045</t>
  </si>
  <si>
    <t>Stevenly</t>
  </si>
  <si>
    <t>11204A042</t>
  </si>
  <si>
    <t>Similu</t>
  </si>
  <si>
    <t>Sinchan</t>
  </si>
  <si>
    <t>Terry</t>
  </si>
  <si>
    <t>TUNJANGAN</t>
  </si>
  <si>
    <t>NAMA_BAGIAN</t>
  </si>
  <si>
    <t>2A</t>
  </si>
  <si>
    <t>AKUNTING</t>
  </si>
  <si>
    <t>2B</t>
  </si>
  <si>
    <t>PERSONALIA</t>
  </si>
  <si>
    <t>3A</t>
  </si>
  <si>
    <t>PEMASARAN</t>
  </si>
  <si>
    <t>3B</t>
  </si>
  <si>
    <t>PRODUKSI</t>
  </si>
  <si>
    <t>4A</t>
  </si>
  <si>
    <t>KEUANGAN</t>
  </si>
  <si>
    <t>KODE_BAGIAN</t>
  </si>
  <si>
    <t>NAMA</t>
  </si>
  <si>
    <t>1</t>
  </si>
  <si>
    <t>2</t>
  </si>
  <si>
    <t>3</t>
  </si>
  <si>
    <t>4</t>
  </si>
  <si>
    <t>5</t>
  </si>
  <si>
    <t>Column1</t>
  </si>
  <si>
    <t>Row Labels</t>
  </si>
  <si>
    <t>Grand Total</t>
  </si>
  <si>
    <t>Count of NIP</t>
  </si>
  <si>
    <t>Column Labels</t>
  </si>
  <si>
    <t>Sum of table2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</si>
</sst>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0" fillId="0" borderId="1" xfId="1" applyNumberFormat="1" applyFont="1" applyBorder="1"/>
    <xf numFmtId="164" fontId="0" fillId="0" borderId="1" xfId="1" applyFont="1" applyBorder="1"/>
    <xf numFmtId="1" fontId="0" fillId="0" borderId="1" xfId="0" quotePrefix="1" applyNumberFormat="1" applyBorder="1"/>
    <xf numFmtId="165" fontId="3" fillId="0" borderId="1" xfId="1" applyNumberFormat="1" applyFont="1" applyBorder="1"/>
    <xf numFmtId="165" fontId="4" fillId="0" borderId="1" xfId="1" applyNumberFormat="1" applyFont="1" applyBorder="1" applyAlignment="1">
      <alignment horizontal="center" vertical="center"/>
    </xf>
    <xf numFmtId="165" fontId="0" fillId="0" borderId="0" xfId="1" applyNumberFormat="1" applyFont="1"/>
    <xf numFmtId="0" fontId="3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/>
    <xf numFmtId="0" fontId="4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numFmt numFmtId="165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numFmt numFmtId="165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numFmt numFmtId="165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numFmt numFmtId="165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[M15.02 - Gaji_Karyawan.xlsx]Sheet1!PivotTable2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Sheet1!$E$3:$E$4</c:f>
              <c:strCache>
                <c:ptCount val="1"/>
                <c:pt idx="0">
                  <c:v>Belum Menikah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Sheet1!$D$5:$D$7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A-4B9F-AC19-CF657D039EA9}"/>
            </c:ext>
          </c:extLst>
        </c:ser>
        <c:ser>
          <c:idx val="1"/>
          <c:order val="1"/>
          <c:tx>
            <c:strRef>
              <c:f>Sheet1!$F$3:$F$4</c:f>
              <c:strCache>
                <c:ptCount val="1"/>
                <c:pt idx="0">
                  <c:v>Menikah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Sheet1!$D$5:$D$7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2"/>
                <c:pt idx="0">
                  <c:v>17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A-4B9F-AC19-CF657D03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345247"/>
        <c:axId val="14146239"/>
      </c:barChart>
      <c:catAx>
        <c:axId val="183234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239"/>
        <c:crosses val="autoZero"/>
        <c:auto val="1"/>
        <c:lblAlgn val="ctr"/>
        <c:lblOffset val="100"/>
        <c:noMultiLvlLbl val="0"/>
      </c:catAx>
      <c:valAx>
        <c:axId val="141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4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241306</xdr:colOff>
      <xdr:row>1</xdr:row>
      <xdr:rowOff>85725</xdr:rowOff>
    </xdr:from>
    <xdr:to>
      <xdr:col>15</xdr:col>
      <xdr:colOff>495306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992F-0932-9467-B444-40A9BE77D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254000</xdr:colOff>
      <xdr:row>11</xdr:row>
      <xdr:rowOff>6350</xdr:rowOff>
    </xdr:from>
    <xdr:to>
      <xdr:col>7</xdr:col>
      <xdr:colOff>76200</xdr:colOff>
      <xdr:row>18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Tgl masuk kerja">
              <a:extLst>
                <a:ext uri="{FF2B5EF4-FFF2-40B4-BE49-F238E27FC236}">
                  <a16:creationId xmlns:a16="http://schemas.microsoft.com/office/drawing/2014/main" id="{D526864D-6177-E18D-BDC1-EDE1FC0AE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Tgl masuk kerj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8150" y="21717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ya Syafriza" refreshedDate="45315.510521643519" createdVersion="8" refreshedVersion="8" minRefreshableVersion="3" recordCount="47" xr:uid="{6664BA8D-A3D0-40BA-BE0F-DC63F5654B0E}">
  <cacheSource type="worksheet">
    <worksheetSource name="Table2"/>
  </cacheSource>
  <cacheFields count="15">
    <cacheField name="NIP" numFmtId="0">
      <sharedItems count="30">
        <s v="11202A002"/>
        <s v="11202A003"/>
        <s v="11202A004"/>
        <s v="11202A005"/>
        <s v="11202A001"/>
        <s v="11202A015"/>
        <s v="11202B011"/>
        <s v="11202B012"/>
        <s v="11202B013"/>
        <s v="11202B014"/>
        <s v="11202B015"/>
        <s v="11202B025"/>
        <s v="11203A021"/>
        <s v="11203A022"/>
        <s v="11203A023"/>
        <s v="11203A024"/>
        <s v="11203A025"/>
        <s v="11203A035"/>
        <s v="11203B031"/>
        <s v="11203B032"/>
        <s v="11203B033"/>
        <s v="11203B034"/>
        <s v="11203B035"/>
        <s v="11203B045"/>
        <s v="11203B041"/>
        <s v="11203B042"/>
        <s v="11204A043"/>
        <s v="11204A044"/>
        <s v="11204A045"/>
        <s v="11204A042"/>
      </sharedItems>
    </cacheField>
    <cacheField name="NAMA KARYAWAN" numFmtId="0">
      <sharedItems/>
    </cacheField>
    <cacheField name="Tgl masuk kerja" numFmtId="15">
      <sharedItems containsSemiMixedTypes="0" containsNonDate="0" containsDate="1" containsString="0" minDate="2021-01-03T00:00:00" maxDate="2022-01-02T00:00:00" count="24">
        <d v="2022-01-01T00:00:00"/>
        <d v="2021-01-03T00:00:00"/>
        <d v="2021-12-01T00:00:00"/>
        <d v="2021-12-05T00:00:00"/>
        <d v="2021-12-16T00:00:00"/>
        <d v="2021-11-10T00:00:00"/>
        <d v="2021-11-01T00:00:00"/>
        <d v="2021-10-01T00:00:00"/>
        <d v="2021-10-04T00:00:00"/>
        <d v="2021-10-18T00:00:00"/>
        <d v="2021-09-01T00:00:00"/>
        <d v="2021-09-16T00:00:00"/>
        <d v="2021-08-01T00:00:00"/>
        <d v="2021-08-16T00:00:00"/>
        <d v="2021-07-01T00:00:00"/>
        <d v="2021-07-15T00:00:00"/>
        <d v="2021-06-01T00:00:00"/>
        <d v="2021-07-16T00:00:00"/>
        <d v="2021-05-01T00:00:00"/>
        <d v="2021-05-15T00:00:00"/>
        <d v="2021-04-01T00:00:00"/>
        <d v="2021-03-01T00:00:00"/>
        <d v="2021-02-01T00:00:00"/>
        <d v="2021-03-03T00:00:00"/>
      </sharedItems>
    </cacheField>
    <cacheField name="Status Vaksinasi" numFmtId="15">
      <sharedItems count="3">
        <s v="Belum Vaksin"/>
        <s v="V1"/>
        <s v="V2"/>
      </sharedItems>
    </cacheField>
    <cacheField name="Jenis Kelamin" numFmtId="15">
      <sharedItems/>
    </cacheField>
    <cacheField name="STATUS" numFmtId="0">
      <sharedItems/>
    </cacheField>
    <cacheField name="ALAMAT" numFmtId="0">
      <sharedItems/>
    </cacheField>
    <cacheField name="KOTA" numFmtId="0">
      <sharedItems/>
    </cacheField>
    <cacheField name="BAGIAN" numFmtId="0">
      <sharedItems/>
    </cacheField>
    <cacheField name="GOLONGAN" numFmtId="0">
      <sharedItems count="5">
        <s v="2A"/>
        <s v="2B"/>
        <s v="3A"/>
        <s v="3B"/>
        <s v="4A"/>
      </sharedItems>
    </cacheField>
    <cacheField name="GAJI POKOK" numFmtId="165">
      <sharedItems containsSemiMixedTypes="0" containsString="0" containsNumber="1" containsInteger="1" minValue="600000" maxValue="1400000"/>
    </cacheField>
    <cacheField name="BONUS" numFmtId="165">
      <sharedItems containsSemiMixedTypes="0" containsString="0" containsNumber="1" containsInteger="1" minValue="500000" maxValue="1600000"/>
    </cacheField>
    <cacheField name="TUNJANGAN " numFmtId="165">
      <sharedItems containsSemiMixedTypes="0" containsString="0" containsNumber="1" containsInteger="1" minValue="0" maxValue="100000"/>
    </cacheField>
    <cacheField name="Column1" numFmtId="0">
      <sharedItems containsNonDate="0" containsString="0" containsBlank="1"/>
    </cacheField>
    <cacheField name="table2" numFmtId="0" formula="'GAJI POKOK' +BONUS +'TUNJANGAN '" databaseField="0"/>
  </cacheFields>
  <extLst>
    <ext xmlns:x14="http://schemas.microsoft.com/office/spreadsheetml/2009/9/main" uri="{725AE2AE-9491-48be-B2B4-4EB974FC3084}">
      <x14:pivotCacheDefinition pivotCacheId="20675699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sya Syafriza" refreshedDate="45315.513776388892" backgroundQuery="1" createdVersion="8" refreshedVersion="8" minRefreshableVersion="3" recordCount="0" supportSubquery="1" supportAdvancedDrill="1" xr:uid="{E89E8A70-A53A-4F25-8E38-C5A0740B4980}">
  <cacheSource type="external" connectionId="1"/>
  <cacheFields count="4">
    <cacheField name="[Table2].[Jenis Kelamin].[Jenis Kelamin]" caption="Jenis Kelamin" numFmtId="0" hierarchy="4" level="1">
      <sharedItems count="2">
        <s v="Laki-Laki"/>
        <s v="Perempuan"/>
      </sharedItems>
    </cacheField>
    <cacheField name="[Table2].[STATUS].[STATUS]" caption="STATUS" numFmtId="0" hierarchy="5" level="1">
      <sharedItems count="2">
        <s v="Belum Menikah"/>
        <s v="Menikah"/>
      </sharedItems>
    </cacheField>
    <cacheField name="[Table2].[NIP].[NIP]" caption="NIP" numFmtId="0" level="1">
      <sharedItems count="23">
        <s v="11202A002"/>
        <s v="11202A003"/>
        <s v="11202A004"/>
        <s v="11202A005"/>
        <s v="11202A015"/>
        <s v="11202B011"/>
        <s v="11202B012"/>
        <s v="11202B013"/>
        <s v="11202B014"/>
        <s v="11202B015"/>
        <s v="11202B025"/>
        <s v="11203A021"/>
        <s v="11203A022"/>
        <s v="11203A023"/>
        <s v="11203A024"/>
        <s v="11203A035"/>
        <s v="11203B031"/>
        <s v="11203B032"/>
        <s v="11203B042"/>
        <s v="11204A042"/>
        <s v="11204A043"/>
        <s v="11204A044"/>
        <s v="11204A045"/>
      </sharedItems>
    </cacheField>
    <cacheField name="[Measures].[Count of NIP]" caption="Count of NIP" numFmtId="0" hierarchy="16" level="32767"/>
  </cacheFields>
  <cacheHierarchies count="17">
    <cacheHierarchy uniqueName="[Table2].[NIP]" caption="NIP" attribute="1" defaultMemberUniqueName="[Table2].[NIP].[All]" allUniqueName="[Table2].[NIP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NAMA KARYAWAN]" caption="NAMA KARYAWAN" attribute="1" defaultMemberUniqueName="[Table2].[NAMA KARYAWAN].[All]" allUniqueName="[Table2].[NAMA KARYAWAN].[All]" dimensionUniqueName="[Table2]" displayFolder="" count="0" memberValueDatatype="130" unbalanced="0"/>
    <cacheHierarchy uniqueName="[Table2].[Tgl masuk kerja]" caption="Tgl masuk kerja" attribute="1" time="1" defaultMemberUniqueName="[Table2].[Tgl masuk kerja].[All]" allUniqueName="[Table2].[Tgl masuk kerja].[All]" dimensionUniqueName="[Table2]" displayFolder="" count="0" memberValueDatatype="7" unbalanced="0"/>
    <cacheHierarchy uniqueName="[Table2].[Status Vaksinasi]" caption="Status Vaksinasi" attribute="1" defaultMemberUniqueName="[Table2].[Status Vaksinasi].[All]" allUniqueName="[Table2].[Status Vaksinasi].[All]" dimensionUniqueName="[Table2]" displayFolder="" count="0" memberValueDatatype="130" unbalanced="0"/>
    <cacheHierarchy uniqueName="[Table2].[Jenis Kelamin]" caption="Jenis Kelamin" attribute="1" defaultMemberUniqueName="[Table2].[Jenis Kelamin].[All]" allUniqueName="[Table2].[Jenis Kelami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STATUS]" caption="STATUS" attribute="1" defaultMemberUniqueName="[Table2].[STATUS].[All]" allUniqueName="[Table2].[STATUS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ALAMAT]" caption="ALAMAT" attribute="1" defaultMemberUniqueName="[Table2].[ALAMAT].[All]" allUniqueName="[Table2].[ALAMAT].[All]" dimensionUniqueName="[Table2]" displayFolder="" count="0" memberValueDatatype="130" unbalanced="0"/>
    <cacheHierarchy uniqueName="[Table2].[KOTA]" caption="KOTA" attribute="1" defaultMemberUniqueName="[Table2].[KOTA].[All]" allUniqueName="[Table2].[KOTA].[All]" dimensionUniqueName="[Table2]" displayFolder="" count="0" memberValueDatatype="130" unbalanced="0"/>
    <cacheHierarchy uniqueName="[Table2].[BAGIAN]" caption="BAGIAN" attribute="1" defaultMemberUniqueName="[Table2].[BAGIAN].[All]" allUniqueName="[Table2].[BAGIAN].[All]" dimensionUniqueName="[Table2]" displayFolder="" count="0" memberValueDatatype="130" unbalanced="0"/>
    <cacheHierarchy uniqueName="[Table2].[GOLONGAN]" caption="GOLONGAN" attribute="1" defaultMemberUniqueName="[Table2].[GOLONGAN].[All]" allUniqueName="[Table2].[GOLONGAN].[All]" dimensionUniqueName="[Table2]" displayFolder="" count="0" memberValueDatatype="130" unbalanced="0"/>
    <cacheHierarchy uniqueName="[Table2].[GAJI POKOK]" caption="GAJI POKOK" attribute="1" defaultMemberUniqueName="[Table2].[GAJI POKOK].[All]" allUniqueName="[Table2].[GAJI POKOK].[All]" dimensionUniqueName="[Table2]" displayFolder="" count="0" memberValueDatatype="20" unbalanced="0"/>
    <cacheHierarchy uniqueName="[Table2].[BONUS]" caption="BONUS" attribute="1" defaultMemberUniqueName="[Table2].[BONUS].[All]" allUniqueName="[Table2].[BONUS].[All]" dimensionUniqueName="[Table2]" displayFolder="" count="0" memberValueDatatype="20" unbalanced="0"/>
    <cacheHierarchy uniqueName="[Table2].[TUNJANGAN]" caption="TUNJANGAN" attribute="1" defaultMemberUniqueName="[Table2].[TUNJANGAN].[All]" allUniqueName="[Table2].[TUNJANGAN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NIP]" caption="Count of NIP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Alexandre Steward"/>
    <x v="0"/>
    <x v="0"/>
    <s v="Laki-Laki"/>
    <s v="Menikah"/>
    <s v="Jl. Vegas No. 22, Nevada"/>
    <s v=" Nevada"/>
    <s v="PERSONALIA"/>
    <x v="0"/>
    <n v="600000"/>
    <n v="600000"/>
    <n v="100000"/>
    <m/>
  </r>
  <r>
    <x v="1"/>
    <s v="Abigael"/>
    <x v="1"/>
    <x v="1"/>
    <s v="Laki-Laki"/>
    <s v="Belum Menikah"/>
    <s v="Jl. Vegas No. 23, Boston"/>
    <s v=" Boston"/>
    <s v="PEMASARAN"/>
    <x v="0"/>
    <n v="600000"/>
    <n v="700000"/>
    <n v="0"/>
    <m/>
  </r>
  <r>
    <x v="2"/>
    <s v="Anderson"/>
    <x v="0"/>
    <x v="2"/>
    <s v="Laki-Laki"/>
    <s v="Menikah"/>
    <s v="Jl. Vegas No. 24, New York"/>
    <s v=" New York"/>
    <s v="PRODUKSI"/>
    <x v="0"/>
    <n v="600000"/>
    <n v="800000"/>
    <n v="100000"/>
    <m/>
  </r>
  <r>
    <x v="3"/>
    <s v="Andika"/>
    <x v="2"/>
    <x v="1"/>
    <s v="Laki-Laki"/>
    <s v="Belum Menikah"/>
    <s v="Jl. Vegas No. 21, Dallas"/>
    <s v=" Dallas"/>
    <s v="KEUANGAN"/>
    <x v="0"/>
    <n v="600000"/>
    <n v="900000"/>
    <n v="0"/>
    <m/>
  </r>
  <r>
    <x v="0"/>
    <s v="Bima"/>
    <x v="3"/>
    <x v="2"/>
    <s v="Laki-Laki"/>
    <s v="Menikah"/>
    <s v="Jl. Vegas No. 30, Atlanta"/>
    <s v=" Atlanta"/>
    <s v="PERSONALIA"/>
    <x v="0"/>
    <n v="600000"/>
    <n v="600000"/>
    <n v="100000"/>
    <m/>
  </r>
  <r>
    <x v="1"/>
    <s v="Berlyn"/>
    <x v="4"/>
    <x v="0"/>
    <s v="Laki-Laki"/>
    <s v="Belum Menikah"/>
    <s v="Jl. Vegas No. 31, Virginia"/>
    <s v=" Virginia"/>
    <s v="PEMASARAN"/>
    <x v="0"/>
    <n v="600000"/>
    <n v="700000"/>
    <n v="0"/>
    <m/>
  </r>
  <r>
    <x v="2"/>
    <s v="Cintya"/>
    <x v="5"/>
    <x v="2"/>
    <s v="Perempuan"/>
    <s v="Menikah"/>
    <s v="Jl. Vegas No. 32, Wales"/>
    <s v=" Wales"/>
    <s v="PRODUKSI"/>
    <x v="0"/>
    <n v="600000"/>
    <n v="800000"/>
    <n v="100000"/>
    <m/>
  </r>
  <r>
    <x v="4"/>
    <s v="Christina Aqila"/>
    <x v="6"/>
    <x v="0"/>
    <s v="Perempuan"/>
    <s v="Belum Menikah"/>
    <s v="Jl. Vegas No. 33, Moskow"/>
    <s v=" Moskow"/>
    <s v="AKUNTING"/>
    <x v="0"/>
    <n v="600000"/>
    <n v="500000"/>
    <n v="0"/>
    <m/>
  </r>
  <r>
    <x v="5"/>
    <s v="Daniel"/>
    <x v="7"/>
    <x v="2"/>
    <s v="Laki-Laki"/>
    <s v="Menikah"/>
    <s v="Jl. Vegas No. 22, Nevada"/>
    <s v=" Nevada"/>
    <s v="KEUANGAN"/>
    <x v="0"/>
    <n v="600000"/>
    <n v="900000"/>
    <n v="100000"/>
    <m/>
  </r>
  <r>
    <x v="6"/>
    <s v="Dean"/>
    <x v="8"/>
    <x v="2"/>
    <s v="Laki-Laki"/>
    <s v="Belum Menikah"/>
    <s v="Jl. Vegas No. 23, Boston"/>
    <s v=" Boston"/>
    <s v="AKUNTING"/>
    <x v="1"/>
    <n v="800000"/>
    <n v="500000"/>
    <n v="0"/>
    <m/>
  </r>
  <r>
    <x v="7"/>
    <s v="Dimas"/>
    <x v="9"/>
    <x v="1"/>
    <s v="Laki-Laki"/>
    <s v="Menikah"/>
    <s v="Jl. Vegas No. 24, New York"/>
    <s v=" New York"/>
    <s v="PERSONALIA"/>
    <x v="1"/>
    <n v="800000"/>
    <n v="600000"/>
    <n v="100000"/>
    <m/>
  </r>
  <r>
    <x v="8"/>
    <s v="Dinda"/>
    <x v="10"/>
    <x v="2"/>
    <s v="Perempuan"/>
    <s v="Belum Menikah"/>
    <s v="Jl. Vegas No. 21, Dallas"/>
    <s v=" Dallas"/>
    <s v="PEMASARAN"/>
    <x v="1"/>
    <n v="800000"/>
    <n v="700000"/>
    <n v="0"/>
    <m/>
  </r>
  <r>
    <x v="9"/>
    <s v="Franklin"/>
    <x v="11"/>
    <x v="2"/>
    <s v="Laki-Laki"/>
    <s v="Menikah"/>
    <s v="Jl. Vegas No. 30, Atlanta"/>
    <s v=" Atlanta"/>
    <s v="PRODUKSI"/>
    <x v="1"/>
    <n v="800000"/>
    <n v="800000"/>
    <n v="100000"/>
    <m/>
  </r>
  <r>
    <x v="10"/>
    <s v="Fransiskus"/>
    <x v="12"/>
    <x v="0"/>
    <s v="Laki-Laki"/>
    <s v="Menikah"/>
    <s v="Jl. Vegas No. 31, Virginia"/>
    <s v=" Virginia"/>
    <s v="KEUANGAN"/>
    <x v="1"/>
    <n v="800000"/>
    <n v="900000"/>
    <n v="100000"/>
    <m/>
  </r>
  <r>
    <x v="7"/>
    <s v="Gabriela"/>
    <x v="13"/>
    <x v="2"/>
    <s v="Laki-Laki"/>
    <s v="Belum Menikah"/>
    <s v="Jl. Vegas No. 32, Wales"/>
    <s v=" Wales"/>
    <s v="PERSONALIA"/>
    <x v="1"/>
    <n v="800000"/>
    <n v="600000"/>
    <n v="0"/>
    <m/>
  </r>
  <r>
    <x v="8"/>
    <s v="Ginola"/>
    <x v="14"/>
    <x v="2"/>
    <s v="Laki-Laki"/>
    <s v="Menikah"/>
    <s v="Jl. Vegas No. 22, Nevada"/>
    <s v=" Nevada"/>
    <s v="PEMASARAN"/>
    <x v="1"/>
    <n v="800000"/>
    <n v="700000"/>
    <n v="100000"/>
    <m/>
  </r>
  <r>
    <x v="9"/>
    <s v="George"/>
    <x v="15"/>
    <x v="0"/>
    <s v="Laki-Laki"/>
    <s v="Belum Menikah"/>
    <s v="Jl. Vegas No. 23, Boston"/>
    <s v=" Boston"/>
    <s v="PRODUKSI"/>
    <x v="1"/>
    <n v="800000"/>
    <n v="800000"/>
    <n v="0"/>
    <m/>
  </r>
  <r>
    <x v="6"/>
    <s v="Herry"/>
    <x v="16"/>
    <x v="2"/>
    <s v="Laki-Laki"/>
    <s v="Menikah"/>
    <s v="Jl. Vegas No. 24, New York"/>
    <s v=" New York"/>
    <s v="AKUNTING"/>
    <x v="1"/>
    <n v="800000"/>
    <n v="500000"/>
    <n v="100000"/>
    <m/>
  </r>
  <r>
    <x v="11"/>
    <s v="Hillary C"/>
    <x v="17"/>
    <x v="0"/>
    <s v="Laki-Laki"/>
    <s v="Belum Menikah"/>
    <s v="Jl. Vegas No. 21, Dallas"/>
    <s v=" Dallas"/>
    <s v="KEUANGAN"/>
    <x v="1"/>
    <n v="800000"/>
    <n v="900000"/>
    <n v="0"/>
    <m/>
  </r>
  <r>
    <x v="12"/>
    <s v="Helena"/>
    <x v="18"/>
    <x v="2"/>
    <s v="Perempuan"/>
    <s v="Menikah"/>
    <s v="Jl. Vegas No. 30, Atlanta"/>
    <s v=" Atlanta"/>
    <s v="AKUNTING"/>
    <x v="2"/>
    <n v="1000000"/>
    <n v="500000"/>
    <n v="100000"/>
    <m/>
  </r>
  <r>
    <x v="13"/>
    <s v="James"/>
    <x v="19"/>
    <x v="2"/>
    <s v="Laki-Laki"/>
    <s v="Belum Menikah"/>
    <s v="Jl. Vegas No. 31, Virginia"/>
    <s v=" Virginia"/>
    <s v="PERSONALIA"/>
    <x v="2"/>
    <n v="1000000"/>
    <n v="600000"/>
    <n v="0"/>
    <m/>
  </r>
  <r>
    <x v="14"/>
    <s v="Jane"/>
    <x v="20"/>
    <x v="2"/>
    <s v="Perempuan"/>
    <s v="Menikah"/>
    <s v="Jl. Vegas No. 32, Wales"/>
    <s v=" Wales"/>
    <s v="PEMASARAN"/>
    <x v="2"/>
    <n v="1000000"/>
    <n v="700000"/>
    <n v="100000"/>
    <m/>
  </r>
  <r>
    <x v="15"/>
    <s v="Jemima"/>
    <x v="21"/>
    <x v="0"/>
    <s v="Perempuan"/>
    <s v="Belum Menikah"/>
    <s v="Jl. Vegas No. 33, Moskow"/>
    <s v=" Moskow"/>
    <s v="PRODUKSI"/>
    <x v="2"/>
    <n v="1000000"/>
    <n v="800000"/>
    <n v="0"/>
    <m/>
  </r>
  <r>
    <x v="16"/>
    <s v="Jenriko"/>
    <x v="22"/>
    <x v="2"/>
    <s v="Perempuan"/>
    <s v="Menikah"/>
    <s v="Jl. Vegas No. 22, Nevada"/>
    <s v=" Nevada"/>
    <s v="KEUANGAN"/>
    <x v="2"/>
    <n v="1000000"/>
    <n v="900000"/>
    <n v="100000"/>
    <m/>
  </r>
  <r>
    <x v="13"/>
    <s v="Jefri"/>
    <x v="23"/>
    <x v="2"/>
    <s v="Laki-Laki"/>
    <s v="Belum Menikah"/>
    <s v="Jl. Vegas No. 23, Boston"/>
    <s v=" Boston"/>
    <s v="PERSONALIA"/>
    <x v="2"/>
    <n v="1000000"/>
    <n v="600000"/>
    <n v="0"/>
    <m/>
  </r>
  <r>
    <x v="14"/>
    <s v="Julius"/>
    <x v="4"/>
    <x v="2"/>
    <s v="Laki-Laki"/>
    <s v="Menikah"/>
    <s v="Jl. Vegas No. 24, New York"/>
    <s v=" New York"/>
    <s v="PEMASARAN"/>
    <x v="2"/>
    <n v="1000000"/>
    <n v="700000"/>
    <n v="100000"/>
    <m/>
  </r>
  <r>
    <x v="15"/>
    <s v="Kelvin"/>
    <x v="5"/>
    <x v="2"/>
    <s v="Laki-Laki"/>
    <s v="Menikah"/>
    <s v="Jl. Vegas No. 21, Dallas"/>
    <s v=" Dallas"/>
    <s v="PRODUKSI"/>
    <x v="2"/>
    <n v="1000000"/>
    <n v="800000"/>
    <n v="100000"/>
    <m/>
  </r>
  <r>
    <x v="12"/>
    <s v="Kelly G"/>
    <x v="6"/>
    <x v="0"/>
    <s v="Laki-Laki"/>
    <s v="Menikah"/>
    <s v="Jl. Vegas No. 30, Atlanta"/>
    <s v=" Atlanta"/>
    <s v="AKUNTING"/>
    <x v="2"/>
    <n v="1000000"/>
    <n v="500000"/>
    <n v="100000"/>
    <m/>
  </r>
  <r>
    <x v="17"/>
    <s v="Kenny"/>
    <x v="7"/>
    <x v="2"/>
    <s v="Laki-Laki"/>
    <s v="Belum Menikah"/>
    <s v="Jl. Vegas No. 31, Virginia"/>
    <s v=" Virginia"/>
    <s v="KEUANGAN"/>
    <x v="2"/>
    <n v="1000000"/>
    <n v="900000"/>
    <n v="0"/>
    <m/>
  </r>
  <r>
    <x v="18"/>
    <s v="Ken A"/>
    <x v="8"/>
    <x v="2"/>
    <s v="Laki-Laki"/>
    <s v="Menikah"/>
    <s v="Jl. Vegas No. 32, Wales"/>
    <s v=" Wales"/>
    <s v="AKUNTING"/>
    <x v="3"/>
    <n v="1200000"/>
    <n v="500000"/>
    <n v="100000"/>
    <m/>
  </r>
  <r>
    <x v="19"/>
    <s v="Lois"/>
    <x v="9"/>
    <x v="0"/>
    <s v="Laki-Laki"/>
    <s v="Belum Menikah"/>
    <s v="Jl. Vegas No. 33, Moskow"/>
    <s v=" Moskow"/>
    <s v="PERSONALIA"/>
    <x v="3"/>
    <n v="1200000"/>
    <n v="600000"/>
    <n v="0"/>
    <m/>
  </r>
  <r>
    <x v="20"/>
    <s v="Lucy"/>
    <x v="17"/>
    <x v="2"/>
    <s v="Perempuan"/>
    <s v="Menikah"/>
    <s v="Jl. Vegas No. 22, Nevada"/>
    <s v=" Nevada"/>
    <s v="PEMASARAN"/>
    <x v="3"/>
    <n v="1200000"/>
    <n v="700000"/>
    <n v="100000"/>
    <m/>
  </r>
  <r>
    <x v="21"/>
    <s v="Lely"/>
    <x v="18"/>
    <x v="0"/>
    <s v="Perempuan"/>
    <s v="Belum Menikah"/>
    <s v="Jl. Vegas No. 23, Boston"/>
    <s v=" Boston"/>
    <s v="PRODUKSI"/>
    <x v="3"/>
    <n v="1200000"/>
    <n v="800000"/>
    <n v="0"/>
    <m/>
  </r>
  <r>
    <x v="22"/>
    <s v="Lila"/>
    <x v="19"/>
    <x v="2"/>
    <s v="Perempuan"/>
    <s v="Menikah"/>
    <s v="Jl. Vegas No. 24, New York"/>
    <s v=" New York"/>
    <s v="KEUANGAN"/>
    <x v="3"/>
    <n v="1200000"/>
    <n v="900000"/>
    <n v="100000"/>
    <m/>
  </r>
  <r>
    <x v="19"/>
    <s v="Milea"/>
    <x v="20"/>
    <x v="2"/>
    <s v="Perempuan"/>
    <s v="Belum Menikah"/>
    <s v="Jl. Vegas No. 21, Dallas"/>
    <s v=" Dallas"/>
    <s v="PERSONALIA"/>
    <x v="3"/>
    <n v="1200000"/>
    <n v="600000"/>
    <n v="0"/>
    <m/>
  </r>
  <r>
    <x v="20"/>
    <s v="Minsera"/>
    <x v="12"/>
    <x v="0"/>
    <s v="Perempuan"/>
    <s v="Menikah"/>
    <s v="Jl. Vegas No. 30, Atlanta"/>
    <s v=" Atlanta"/>
    <s v="PEMASARAN"/>
    <x v="3"/>
    <n v="1200000"/>
    <n v="700000"/>
    <n v="100000"/>
    <m/>
  </r>
  <r>
    <x v="21"/>
    <s v="Milona"/>
    <x v="13"/>
    <x v="2"/>
    <s v="Perempuan"/>
    <s v="Belum Menikah"/>
    <s v="Jl. Vegas No. 31, Virginia"/>
    <s v=" Virginia"/>
    <s v="PRODUKSI"/>
    <x v="3"/>
    <n v="1200000"/>
    <n v="800000"/>
    <n v="0"/>
    <m/>
  </r>
  <r>
    <x v="18"/>
    <s v="Niken"/>
    <x v="14"/>
    <x v="2"/>
    <s v="Perempuan"/>
    <s v="Menikah"/>
    <s v="Jl. Vegas No. 32, Wales"/>
    <s v=" Wales"/>
    <s v="AKUNTING"/>
    <x v="3"/>
    <n v="1200000"/>
    <n v="500000"/>
    <n v="100000"/>
    <m/>
  </r>
  <r>
    <x v="23"/>
    <s v="Netty"/>
    <x v="15"/>
    <x v="0"/>
    <s v="Perempuan"/>
    <s v="Belum Menikah"/>
    <s v="Jl. Vegas No. 33, Moskow"/>
    <s v=" Moskow"/>
    <s v="KEUANGAN"/>
    <x v="3"/>
    <n v="1200000"/>
    <n v="900000"/>
    <n v="0"/>
    <m/>
  </r>
  <r>
    <x v="24"/>
    <s v="Nancy"/>
    <x v="16"/>
    <x v="2"/>
    <s v="Perempuan"/>
    <s v="Menikah"/>
    <s v="Jl. Vegas No. 22, Nevada"/>
    <s v=" Nevada"/>
    <s v="AKUNTING"/>
    <x v="3"/>
    <n v="1200000"/>
    <n v="500000"/>
    <n v="100000"/>
    <m/>
  </r>
  <r>
    <x v="25"/>
    <s v="Oliora"/>
    <x v="17"/>
    <x v="2"/>
    <s v="Laki-Laki"/>
    <s v="Menikah"/>
    <s v="Jl. Vegas No. 23, Boston"/>
    <s v=" Boston"/>
    <s v="PERSONALIA"/>
    <x v="3"/>
    <n v="1200000"/>
    <n v="600000"/>
    <n v="100000"/>
    <m/>
  </r>
  <r>
    <x v="26"/>
    <s v="Owen"/>
    <x v="18"/>
    <x v="2"/>
    <s v="Laki-Laki"/>
    <s v="Belum Menikah"/>
    <s v="Jl. Vegas No. 24, New York"/>
    <s v=" New York"/>
    <s v="PEMASARAN"/>
    <x v="4"/>
    <n v="1400000"/>
    <n v="700000"/>
    <n v="0"/>
    <m/>
  </r>
  <r>
    <x v="27"/>
    <s v="Stanly"/>
    <x v="19"/>
    <x v="2"/>
    <s v="Laki-Laki"/>
    <s v="Menikah"/>
    <s v="Jl. Vegas No. 21, Dallas"/>
    <s v=" Dallas"/>
    <s v="PRODUKSI"/>
    <x v="4"/>
    <n v="1400000"/>
    <n v="1600000"/>
    <n v="100000"/>
    <m/>
  </r>
  <r>
    <x v="28"/>
    <s v="Stevenly"/>
    <x v="15"/>
    <x v="0"/>
    <s v="Laki-Laki"/>
    <s v="Belum Menikah"/>
    <s v="Jl. Vegas No. 30, Atlanta"/>
    <s v=" Atlanta"/>
    <s v="KEUANGAN"/>
    <x v="4"/>
    <n v="1400000"/>
    <n v="900000"/>
    <n v="0"/>
    <m/>
  </r>
  <r>
    <x v="29"/>
    <s v="Similu"/>
    <x v="16"/>
    <x v="2"/>
    <s v="Laki-Laki"/>
    <s v="Menikah"/>
    <s v="Jl. Vegas No. 31, Virginia"/>
    <s v=" Virginia"/>
    <s v="PERSONALIA"/>
    <x v="4"/>
    <n v="1400000"/>
    <n v="1200000"/>
    <n v="100000"/>
    <m/>
  </r>
  <r>
    <x v="26"/>
    <s v="Sinchan"/>
    <x v="0"/>
    <x v="2"/>
    <s v="Laki-Laki"/>
    <s v="Belum Menikah"/>
    <s v="Jl. Vegas No. 32, Wales"/>
    <s v=" Wales"/>
    <s v="PEMASARAN"/>
    <x v="4"/>
    <n v="1400000"/>
    <n v="700000"/>
    <n v="0"/>
    <m/>
  </r>
  <r>
    <x v="27"/>
    <s v="Terry"/>
    <x v="0"/>
    <x v="0"/>
    <s v="Laki-Laki"/>
    <s v="Menikah"/>
    <s v="Jl. Vegas No. 33, Moskow"/>
    <s v=" Moskow"/>
    <s v="PRODUKSI"/>
    <x v="4"/>
    <n v="1400000"/>
    <n v="1600000"/>
    <n v="100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684B5-8461-42ED-9B13-1B2BEAACBC62}" name="PivotTable4" cacheId="6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12:C18" firstHeaderRow="0" firstDataRow="1" firstDataCol="1"/>
  <pivotFields count="15">
    <pivotField dataField="1" showAll="0"/>
    <pivotField showAll="0"/>
    <pivotField numFmtId="15" showAll="0">
      <items count="25">
        <item x="1"/>
        <item x="22"/>
        <item x="21"/>
        <item x="23"/>
        <item x="20"/>
        <item x="18"/>
        <item x="19"/>
        <item x="16"/>
        <item x="14"/>
        <item x="15"/>
        <item x="17"/>
        <item x="12"/>
        <item x="13"/>
        <item x="10"/>
        <item x="11"/>
        <item x="7"/>
        <item x="8"/>
        <item x="9"/>
        <item x="6"/>
        <item x="5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65" showAll="0"/>
    <pivotField numFmtId="165" showAll="0"/>
    <pivotField numFmtId="165" showAll="0"/>
    <pivotField showAll="0"/>
    <pivotField dataField="1" dragToRow="0" dragToCol="0" dragToPage="0"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ble2" fld="14" baseField="0" baseItem="0" numFmtId="165"/>
    <dataField name="Count of NIP" fld="0" subtotal="count" baseField="0" baseItem="0"/>
  </dataFields>
  <pivotTableStyleInfo name="PivotStyleLight16" showRowHeaders="1" showColHeaders="1" showRowStripes="0" showColStripes="0" showLastColumn="1"/>
  <filters count="1">
    <filter fld="2" type="dateBetween" evalOrder="-1" id="6" name="Tgl masuk kerja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DD2ED-CB9C-4746-AB8F-F57E47E2C8E1}" name="PivotTable3" cacheId="6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9:A10" firstHeaderRow="1" firstDataRow="1" firstDataCol="0"/>
  <pivotFields count="15">
    <pivotField showAll="0"/>
    <pivotField showAll="0"/>
    <pivotField numFmtId="15" showAll="0">
      <items count="25">
        <item x="1"/>
        <item x="22"/>
        <item x="21"/>
        <item x="23"/>
        <item x="20"/>
        <item x="18"/>
        <item x="19"/>
        <item x="16"/>
        <item x="14"/>
        <item x="15"/>
        <item x="17"/>
        <item x="12"/>
        <item x="13"/>
        <item x="10"/>
        <item x="11"/>
        <item x="7"/>
        <item x="8"/>
        <item x="9"/>
        <item x="6"/>
        <item x="5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showAll="0"/>
    <pivotField dataField="1" dragToRow="0" dragToCol="0" dragToPage="0" showAll="0" defaultSubtotal="0"/>
  </pivotFields>
  <rowItems count="1">
    <i/>
  </rowItems>
  <colItems count="1">
    <i/>
  </colItems>
  <dataFields count="1">
    <dataField name="Sum of table2" fld="14" baseField="0" baseItem="0" numFmtId="165"/>
  </dataFields>
  <pivotTableStyleInfo name="PivotStyleLight16" showRowHeaders="1" showColHeaders="1" showRowStripes="0" showColStripes="0" showLastColumn="1"/>
  <filters count="1">
    <filter fld="2" type="dateBetween" evalOrder="-1" id="6" name="Tgl masuk kerja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3229D-1011-4CC0-84D3-6BD38EB0EED9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3:G7" firstHeaderRow="1" firstDataRow="2" firstDataCol="1"/>
  <pivotFields count="4"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</pivotFields>
  <rowFields count="2">
    <field x="0"/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IP" fld="3" subtotal="count" baseField="0" baseItem="0"/>
  </dataFields>
  <chartFormats count="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15.02 - Gaji_Karyawan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D71A0-2E01-4832-9809-C603625F3E04}" name="PivotTable1" cacheId="6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7" firstHeaderRow="1" firstDataRow="1" firstDataCol="1"/>
  <pivotFields count="15">
    <pivotField axis="axisRow" dataField="1" showAll="0">
      <items count="31">
        <item x="4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3"/>
        <item x="29"/>
        <item x="26"/>
        <item x="27"/>
        <item x="28"/>
        <item t="default"/>
      </items>
    </pivotField>
    <pivotField showAll="0"/>
    <pivotField numFmtId="15" showAll="0">
      <items count="25">
        <item x="1"/>
        <item x="22"/>
        <item x="21"/>
        <item x="23"/>
        <item x="20"/>
        <item x="18"/>
        <item x="19"/>
        <item x="16"/>
        <item x="14"/>
        <item x="15"/>
        <item x="17"/>
        <item x="12"/>
        <item x="13"/>
        <item x="10"/>
        <item x="11"/>
        <item x="7"/>
        <item x="8"/>
        <item x="9"/>
        <item x="6"/>
        <item x="5"/>
        <item x="2"/>
        <item x="3"/>
        <item x="4"/>
        <item x="0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showAll="0"/>
    <pivotField dragToRow="0" dragToCol="0" dragToPage="0" showAll="0" defaultSubtotal="0"/>
  </pivotFields>
  <rowFields count="2">
    <field x="3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IP" fld="0" subtotal="count" baseField="0" baseItem="0"/>
  </dataFields>
  <pivotTableStyleInfo name="PivotStyleLight16" showRowHeaders="1" showColHeaders="1" showRowStripes="0" showColStripes="0" showLastColumn="1"/>
  <filters count="1">
    <filter fld="2" type="dateBetween" evalOrder="-1" id="6" name="Tgl masuk kerja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0A39A-D654-4030-A4DC-D1B15CAFF2C6}" name="Table2" displayName="Table2" ref="A1:N48" totalsRowShown="0" headerRowDxfId="0" dataDxfId="1" tableBorderDxfId="15" headerRowCellStyle="Comma" dataCellStyle="Comma">
  <autoFilter ref="A1:N48" xr:uid="{B510A39A-D654-4030-A4DC-D1B15CAFF2C6}"/>
  <tableColumns count="14">
    <tableColumn id="1" xr3:uid="{3FBC942E-BD51-4080-A0FA-11662EF13A5F}" name="NIP" dataDxfId="14"/>
    <tableColumn id="2" xr3:uid="{A8B50BE5-122D-4718-B893-3903953333F6}" name="NAMA KARYAWAN" dataDxfId="13"/>
    <tableColumn id="3" xr3:uid="{2A90D9E9-5768-4AF9-AA33-22CB2F9912D9}" name="Tgl masuk kerja" dataDxfId="12"/>
    <tableColumn id="4" xr3:uid="{2A62BD5C-441C-4B38-9B86-F256266AAE13}" name="Status Vaksinasi" dataDxfId="11"/>
    <tableColumn id="5" xr3:uid="{999EFCBA-4F15-4DCA-A7F1-748FDB5FB6AC}" name="Jenis Kelamin" dataDxfId="10"/>
    <tableColumn id="6" xr3:uid="{FDD1D149-15B6-4295-8AEC-310F3EAE08C3}" name="STATUS" dataDxfId="9"/>
    <tableColumn id="7" xr3:uid="{2CABB441-51BD-444E-9C91-64B6E8EE7F44}" name="ALAMAT" dataDxfId="8"/>
    <tableColumn id="8" xr3:uid="{DB6009C3-70D9-4831-BC3B-07CD7FD942B0}" name="KOTA" dataDxfId="7">
      <calculatedColumnFormula>MID(G2,SEARCH(",",G2)+1,LEN(G2))</calculatedColumnFormula>
    </tableColumn>
    <tableColumn id="9" xr3:uid="{ABC3A6F9-C567-44DE-A4A0-B7F1EE985A00}" name="BAGIAN" dataDxfId="6">
      <calculatedColumnFormula>VLOOKUP(RIGHT(A2,1),'DATA GAJI DAN TUNJANGAN'!$A$13:$B$17,2,FALSE)</calculatedColumnFormula>
    </tableColumn>
    <tableColumn id="10" xr3:uid="{D11325EF-11BA-4717-9AC0-0A242D9E8A70}" name="GOLONGAN" dataDxfId="5">
      <calculatedColumnFormula>MID(A2,5,2)</calculatedColumnFormula>
    </tableColumn>
    <tableColumn id="11" xr3:uid="{1440F0C2-B7A2-4776-BB98-26FA759BC5B8}" name="GAJI POKOK" dataDxfId="4" dataCellStyle="Comma">
      <calculatedColumnFormula>VLOOKUP(J2,'DATA GAJI DAN TUNJANGAN'!$A$4:$B$8,2,FALSE)</calculatedColumnFormula>
    </tableColumn>
    <tableColumn id="12" xr3:uid="{3533F271-3CA9-4466-9737-754D4464441B}" name="BONUS" dataDxfId="3" dataCellStyle="Comma">
      <calculatedColumnFormula>IF(AND(F2="Menikah",J2="4A"),VLOOKUP(I2,'DATA GAJI DAN TUNJANGAN'!$D$4:$E$8,2,FALSE)*2,VLOOKUP(I2,'DATA GAJI DAN TUNJANGAN'!$D$4:$E$8,2,FALSE))</calculatedColumnFormula>
    </tableColumn>
    <tableColumn id="13" xr3:uid="{153EA15D-9593-4FDE-BC20-8675D55E6A78}" name="TUNJANGAN " dataDxfId="2" dataCellStyle="Comma">
      <calculatedColumnFormula>VLOOKUP(F2,'DATA GAJI DAN TUNJANGAN'!$G$4:$H$5,2,FALSE)</calculatedColumnFormula>
    </tableColumn>
    <tableColumn id="14" xr3:uid="{3B506764-C48D-4E03-9CB7-FD0D9A7E520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Tgl_masuk_kerja" xr10:uid="{C1894AFE-DC46-437C-86F9-BF6AE7E6B97D}" sourceName="Tgl masuk kerja">
  <pivotTables>
    <pivotTable tabId="3" name="PivotTable1"/>
    <pivotTable tabId="3" name="PivotTable3"/>
    <pivotTable tabId="3" name="PivotTable4"/>
  </pivotTables>
  <state minimalRefreshVersion="6" lastRefreshVersion="6" pivotCacheId="2067569901" filterType="dateBetween">
    <selection startDate="2021-01-01T00:00:00" endDate="2021-12-31T00:00:00"/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gl masuk kerja" xr10:uid="{694F72B2-C74C-4326-BEEC-B04808491518}" cache="NativeTimeline_Tgl_masuk_kerja" caption="Tgl masuk kerja" level="0" selectionLevel="0" scrollPosition="2021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32CD-F437-42C3-B538-BEB6B0719D1A}">
  <dimension ref="A3:G18"/>
  <sheetViews>
    <sheetView tabSelected="1" topLeftCell="A4" workbookViewId="0">
      <selection activeCell="D9" sqref="D9"/>
    </sheetView>
  </sheetViews>
  <sheetFormatPr defaultRowHeight="15.5" x14ac:dyDescent="0.35"/>
  <cols>
    <col min="1" max="2" width="12.25" bestFit="1" customWidth="1"/>
    <col min="3" max="3" width="11.25" bestFit="1" customWidth="1"/>
    <col min="4" max="4" width="12.25" bestFit="1" customWidth="1"/>
    <col min="5" max="5" width="15.08203125" bestFit="1" customWidth="1"/>
    <col min="6" max="6" width="8.1640625" bestFit="1" customWidth="1"/>
    <col min="7" max="7" width="10.58203125" bestFit="1" customWidth="1"/>
  </cols>
  <sheetData>
    <row r="3" spans="1:7" x14ac:dyDescent="0.35">
      <c r="A3" s="17" t="s">
        <v>125</v>
      </c>
      <c r="B3" t="s">
        <v>127</v>
      </c>
      <c r="D3" s="17" t="s">
        <v>127</v>
      </c>
      <c r="E3" s="17" t="s">
        <v>128</v>
      </c>
    </row>
    <row r="4" spans="1:7" x14ac:dyDescent="0.35">
      <c r="A4" s="18" t="s">
        <v>15</v>
      </c>
      <c r="B4" s="19">
        <v>12</v>
      </c>
      <c r="D4" s="17" t="s">
        <v>125</v>
      </c>
      <c r="E4" t="s">
        <v>22</v>
      </c>
      <c r="F4" t="s">
        <v>17</v>
      </c>
      <c r="G4" t="s">
        <v>126</v>
      </c>
    </row>
    <row r="5" spans="1:7" x14ac:dyDescent="0.35">
      <c r="A5" s="18" t="s">
        <v>21</v>
      </c>
      <c r="B5" s="19">
        <v>3</v>
      </c>
      <c r="D5" s="18" t="s">
        <v>16</v>
      </c>
      <c r="E5" s="19">
        <v>14</v>
      </c>
      <c r="F5" s="19">
        <v>17</v>
      </c>
      <c r="G5" s="19">
        <v>31</v>
      </c>
    </row>
    <row r="6" spans="1:7" x14ac:dyDescent="0.35">
      <c r="A6" s="18" t="s">
        <v>26</v>
      </c>
      <c r="B6" s="19">
        <v>28</v>
      </c>
      <c r="D6" s="18" t="s">
        <v>36</v>
      </c>
      <c r="E6" s="19">
        <v>7</v>
      </c>
      <c r="F6" s="19">
        <v>9</v>
      </c>
      <c r="G6" s="19">
        <v>16</v>
      </c>
    </row>
    <row r="7" spans="1:7" x14ac:dyDescent="0.35">
      <c r="A7" s="18" t="s">
        <v>126</v>
      </c>
      <c r="B7" s="19">
        <v>43</v>
      </c>
      <c r="D7" s="18" t="s">
        <v>126</v>
      </c>
      <c r="E7" s="19">
        <v>21</v>
      </c>
      <c r="F7" s="19">
        <v>26</v>
      </c>
      <c r="G7" s="19">
        <v>47</v>
      </c>
    </row>
    <row r="9" spans="1:7" x14ac:dyDescent="0.35">
      <c r="A9" t="s">
        <v>129</v>
      </c>
    </row>
    <row r="10" spans="1:7" x14ac:dyDescent="0.35">
      <c r="A10" s="20">
        <v>76100000</v>
      </c>
    </row>
    <row r="12" spans="1:7" x14ac:dyDescent="0.35">
      <c r="A12" s="17" t="s">
        <v>125</v>
      </c>
      <c r="B12" t="s">
        <v>129</v>
      </c>
      <c r="C12" t="s">
        <v>127</v>
      </c>
    </row>
    <row r="13" spans="1:7" x14ac:dyDescent="0.35">
      <c r="A13" s="18" t="s">
        <v>107</v>
      </c>
      <c r="B13" s="20">
        <v>9600000</v>
      </c>
      <c r="C13" s="19">
        <v>7</v>
      </c>
    </row>
    <row r="14" spans="1:7" x14ac:dyDescent="0.35">
      <c r="A14" s="18" t="s">
        <v>109</v>
      </c>
      <c r="B14" s="20">
        <v>15500000</v>
      </c>
      <c r="C14" s="19">
        <v>10</v>
      </c>
    </row>
    <row r="15" spans="1:7" x14ac:dyDescent="0.35">
      <c r="A15" s="18" t="s">
        <v>111</v>
      </c>
      <c r="B15" s="20">
        <v>17600000</v>
      </c>
      <c r="C15" s="19">
        <v>10</v>
      </c>
    </row>
    <row r="16" spans="1:7" x14ac:dyDescent="0.35">
      <c r="A16" s="18" t="s">
        <v>113</v>
      </c>
      <c r="B16" s="20">
        <v>23200000</v>
      </c>
      <c r="C16" s="19">
        <v>12</v>
      </c>
    </row>
    <row r="17" spans="1:3" x14ac:dyDescent="0.35">
      <c r="A17" s="18" t="s">
        <v>115</v>
      </c>
      <c r="B17" s="20">
        <v>10200000</v>
      </c>
      <c r="C17" s="19">
        <v>4</v>
      </c>
    </row>
    <row r="18" spans="1:3" x14ac:dyDescent="0.35">
      <c r="A18" s="18" t="s">
        <v>126</v>
      </c>
      <c r="B18" s="20">
        <v>76100000</v>
      </c>
      <c r="C18" s="19">
        <v>43</v>
      </c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E8ED-7847-BA45-8915-59549E0463EA}">
  <dimension ref="A1:N48"/>
  <sheetViews>
    <sheetView topLeftCell="A2" zoomScale="70" zoomScaleNormal="70" workbookViewId="0">
      <selection activeCell="E5" sqref="A2:N48"/>
    </sheetView>
  </sheetViews>
  <sheetFormatPr defaultColWidth="11" defaultRowHeight="15.5" x14ac:dyDescent="0.35"/>
  <cols>
    <col min="1" max="1" width="10.83203125" bestFit="1" customWidth="1"/>
    <col min="2" max="2" width="19.75" customWidth="1"/>
    <col min="3" max="3" width="17.5" style="14" customWidth="1"/>
    <col min="4" max="4" width="17.75" style="14" customWidth="1"/>
    <col min="5" max="5" width="16.33203125" style="14" customWidth="1"/>
    <col min="6" max="6" width="14.25" bestFit="1" customWidth="1"/>
    <col min="7" max="7" width="25.58203125" bestFit="1" customWidth="1"/>
    <col min="8" max="8" width="10.08203125" bestFit="1" customWidth="1"/>
    <col min="9" max="9" width="11.58203125" bestFit="1" customWidth="1"/>
    <col min="10" max="10" width="13.08203125" customWidth="1"/>
    <col min="11" max="11" width="15.58203125" style="11" customWidth="1"/>
    <col min="12" max="12" width="10.83203125" style="11" bestFit="1" customWidth="1"/>
    <col min="13" max="13" width="16.1640625" style="11" customWidth="1"/>
  </cols>
  <sheetData>
    <row r="1" spans="1:14" x14ac:dyDescent="0.35">
      <c r="A1" s="15" t="s">
        <v>0</v>
      </c>
      <c r="B1" s="3" t="s">
        <v>1</v>
      </c>
      <c r="C1" s="12" t="s">
        <v>2</v>
      </c>
      <c r="D1" s="12" t="s">
        <v>3</v>
      </c>
      <c r="E1" s="1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9" t="s">
        <v>12</v>
      </c>
      <c r="N1" t="s">
        <v>124</v>
      </c>
    </row>
    <row r="2" spans="1:14" x14ac:dyDescent="0.35">
      <c r="A2" s="16" t="s">
        <v>13</v>
      </c>
      <c r="B2" s="4" t="s">
        <v>14</v>
      </c>
      <c r="C2" s="13">
        <v>44562</v>
      </c>
      <c r="D2" s="13" t="s">
        <v>15</v>
      </c>
      <c r="E2" s="13" t="s">
        <v>16</v>
      </c>
      <c r="F2" s="4" t="s">
        <v>17</v>
      </c>
      <c r="G2" s="4" t="s">
        <v>18</v>
      </c>
      <c r="H2" s="5" t="str">
        <f>MID(G2,SEARCH(",",G2)+1,LEN(G2))</f>
        <v xml:space="preserve"> Nevada</v>
      </c>
      <c r="I2" s="5" t="str">
        <f>VLOOKUP(RIGHT(A2,1),'DATA GAJI DAN TUNJANGAN'!$A$13:$B$17,2,FALSE)</f>
        <v>PERSONALIA</v>
      </c>
      <c r="J2" s="5" t="str">
        <f>MID(A2,5,2)</f>
        <v>2A</v>
      </c>
      <c r="K2" s="10">
        <f>VLOOKUP(J2,'DATA GAJI DAN TUNJANGAN'!$A$4:$B$8,2,FALSE)</f>
        <v>600000</v>
      </c>
      <c r="L2" s="10">
        <f>IF(AND(F2="Menikah",J2="4A"),VLOOKUP(I2,'DATA GAJI DAN TUNJANGAN'!$D$4:$E$8,2,FALSE)*2,VLOOKUP(I2,'DATA GAJI DAN TUNJANGAN'!$D$4:$E$8,2,FALSE))</f>
        <v>600000</v>
      </c>
      <c r="M2" s="10">
        <f>VLOOKUP(F2,'DATA GAJI DAN TUNJANGAN'!$G$4:$H$5,2,FALSE)</f>
        <v>100000</v>
      </c>
    </row>
    <row r="3" spans="1:14" x14ac:dyDescent="0.35">
      <c r="A3" s="16" t="s">
        <v>19</v>
      </c>
      <c r="B3" s="4" t="s">
        <v>20</v>
      </c>
      <c r="C3" s="13">
        <v>44199</v>
      </c>
      <c r="D3" s="13" t="s">
        <v>21</v>
      </c>
      <c r="E3" s="13" t="s">
        <v>16</v>
      </c>
      <c r="F3" s="4" t="s">
        <v>22</v>
      </c>
      <c r="G3" s="4" t="s">
        <v>23</v>
      </c>
      <c r="H3" s="5" t="str">
        <f t="shared" ref="H3:H48" si="0">MID(G3,SEARCH(",",G3)+1,LEN(G3))</f>
        <v xml:space="preserve"> Boston</v>
      </c>
      <c r="I3" s="5" t="str">
        <f>VLOOKUP(RIGHT(A3,1),'DATA GAJI DAN TUNJANGAN'!$A$13:$B$17,2,FALSE)</f>
        <v>PEMASARAN</v>
      </c>
      <c r="J3" s="5" t="str">
        <f t="shared" ref="J3:J48" si="1">MID(A3,5,2)</f>
        <v>2A</v>
      </c>
      <c r="K3" s="10">
        <f>VLOOKUP(J3,'DATA GAJI DAN TUNJANGAN'!$A$4:$B$8,2,FALSE)</f>
        <v>600000</v>
      </c>
      <c r="L3" s="10">
        <f>IF(AND(F3="Menikah",J3="4A"),VLOOKUP(I3,'DATA GAJI DAN TUNJANGAN'!$D$4:$E$8,2,FALSE)*2,VLOOKUP(I3,'DATA GAJI DAN TUNJANGAN'!$D$4:$E$8,2,FALSE))</f>
        <v>700000</v>
      </c>
      <c r="M3" s="10">
        <f>VLOOKUP(F3,'DATA GAJI DAN TUNJANGAN'!$G$4:$H$5,2,FALSE)</f>
        <v>0</v>
      </c>
    </row>
    <row r="4" spans="1:14" x14ac:dyDescent="0.35">
      <c r="A4" s="16" t="s">
        <v>24</v>
      </c>
      <c r="B4" s="4" t="s">
        <v>25</v>
      </c>
      <c r="C4" s="13">
        <v>44562</v>
      </c>
      <c r="D4" s="13" t="s">
        <v>26</v>
      </c>
      <c r="E4" s="13" t="s">
        <v>16</v>
      </c>
      <c r="F4" s="4" t="s">
        <v>17</v>
      </c>
      <c r="G4" s="4" t="s">
        <v>27</v>
      </c>
      <c r="H4" s="5" t="str">
        <f t="shared" si="0"/>
        <v xml:space="preserve"> New York</v>
      </c>
      <c r="I4" s="5" t="str">
        <f>VLOOKUP(RIGHT(A4,1),'DATA GAJI DAN TUNJANGAN'!$A$13:$B$17,2,FALSE)</f>
        <v>PRODUKSI</v>
      </c>
      <c r="J4" s="5" t="str">
        <f t="shared" si="1"/>
        <v>2A</v>
      </c>
      <c r="K4" s="10">
        <f>VLOOKUP(J4,'DATA GAJI DAN TUNJANGAN'!$A$4:$B$8,2,FALSE)</f>
        <v>600000</v>
      </c>
      <c r="L4" s="10">
        <f>IF(AND(F4="Menikah",J4="4A"),VLOOKUP(I4,'DATA GAJI DAN TUNJANGAN'!$D$4:$E$8,2,FALSE)*2,VLOOKUP(I4,'DATA GAJI DAN TUNJANGAN'!$D$4:$E$8,2,FALSE))</f>
        <v>800000</v>
      </c>
      <c r="M4" s="10">
        <f>VLOOKUP(F4,'DATA GAJI DAN TUNJANGAN'!$G$4:$H$5,2,FALSE)</f>
        <v>100000</v>
      </c>
    </row>
    <row r="5" spans="1:14" x14ac:dyDescent="0.35">
      <c r="A5" s="16" t="s">
        <v>28</v>
      </c>
      <c r="B5" s="4" t="s">
        <v>29</v>
      </c>
      <c r="C5" s="13">
        <v>44531</v>
      </c>
      <c r="D5" s="13" t="s">
        <v>21</v>
      </c>
      <c r="E5" s="13" t="s">
        <v>16</v>
      </c>
      <c r="F5" s="4" t="s">
        <v>22</v>
      </c>
      <c r="G5" s="4" t="s">
        <v>30</v>
      </c>
      <c r="H5" s="5" t="str">
        <f t="shared" si="0"/>
        <v xml:space="preserve"> Dallas</v>
      </c>
      <c r="I5" s="5" t="str">
        <f>VLOOKUP(RIGHT(A5,1),'DATA GAJI DAN TUNJANGAN'!$A$13:$B$17,2,FALSE)</f>
        <v>KEUANGAN</v>
      </c>
      <c r="J5" s="5" t="str">
        <f t="shared" si="1"/>
        <v>2A</v>
      </c>
      <c r="K5" s="10">
        <f>VLOOKUP(J5,'DATA GAJI DAN TUNJANGAN'!$A$4:$B$8,2,FALSE)</f>
        <v>600000</v>
      </c>
      <c r="L5" s="10">
        <f>IF(AND(F5="Menikah",J5="4A"),VLOOKUP(I5,'DATA GAJI DAN TUNJANGAN'!$D$4:$E$8,2,FALSE)*2,VLOOKUP(I5,'DATA GAJI DAN TUNJANGAN'!$D$4:$E$8,2,FALSE))</f>
        <v>900000</v>
      </c>
      <c r="M5" s="10">
        <f>VLOOKUP(F5,'DATA GAJI DAN TUNJANGAN'!$G$4:$H$5,2,FALSE)</f>
        <v>0</v>
      </c>
    </row>
    <row r="6" spans="1:14" x14ac:dyDescent="0.35">
      <c r="A6" s="16" t="s">
        <v>13</v>
      </c>
      <c r="B6" s="4" t="s">
        <v>31</v>
      </c>
      <c r="C6" s="13">
        <v>44535</v>
      </c>
      <c r="D6" s="13" t="s">
        <v>26</v>
      </c>
      <c r="E6" s="13" t="s">
        <v>16</v>
      </c>
      <c r="F6" s="4" t="s">
        <v>17</v>
      </c>
      <c r="G6" s="4" t="s">
        <v>32</v>
      </c>
      <c r="H6" s="5" t="str">
        <f t="shared" si="0"/>
        <v xml:space="preserve"> Atlanta</v>
      </c>
      <c r="I6" s="5" t="str">
        <f>VLOOKUP(RIGHT(A6,1),'DATA GAJI DAN TUNJANGAN'!$A$13:$B$17,2,FALSE)</f>
        <v>PERSONALIA</v>
      </c>
      <c r="J6" s="5" t="str">
        <f t="shared" si="1"/>
        <v>2A</v>
      </c>
      <c r="K6" s="10">
        <f>VLOOKUP(J6,'DATA GAJI DAN TUNJANGAN'!$A$4:$B$8,2,FALSE)</f>
        <v>600000</v>
      </c>
      <c r="L6" s="10">
        <f>IF(AND(F6="Menikah",J6="4A"),VLOOKUP(I6,'DATA GAJI DAN TUNJANGAN'!$D$4:$E$8,2,FALSE)*2,VLOOKUP(I6,'DATA GAJI DAN TUNJANGAN'!$D$4:$E$8,2,FALSE))</f>
        <v>600000</v>
      </c>
      <c r="M6" s="10">
        <f>VLOOKUP(F6,'DATA GAJI DAN TUNJANGAN'!$G$4:$H$5,2,FALSE)</f>
        <v>100000</v>
      </c>
    </row>
    <row r="7" spans="1:14" x14ac:dyDescent="0.35">
      <c r="A7" s="16" t="s">
        <v>19</v>
      </c>
      <c r="B7" s="4" t="s">
        <v>33</v>
      </c>
      <c r="C7" s="13">
        <v>44546</v>
      </c>
      <c r="D7" s="13" t="s">
        <v>15</v>
      </c>
      <c r="E7" s="13" t="s">
        <v>16</v>
      </c>
      <c r="F7" s="4" t="s">
        <v>22</v>
      </c>
      <c r="G7" s="4" t="s">
        <v>34</v>
      </c>
      <c r="H7" s="5" t="str">
        <f t="shared" si="0"/>
        <v xml:space="preserve"> Virginia</v>
      </c>
      <c r="I7" s="5" t="str">
        <f>VLOOKUP(RIGHT(A7,1),'DATA GAJI DAN TUNJANGAN'!$A$13:$B$17,2,FALSE)</f>
        <v>PEMASARAN</v>
      </c>
      <c r="J7" s="5" t="str">
        <f t="shared" si="1"/>
        <v>2A</v>
      </c>
      <c r="K7" s="10">
        <f>VLOOKUP(J7,'DATA GAJI DAN TUNJANGAN'!$A$4:$B$8,2,FALSE)</f>
        <v>600000</v>
      </c>
      <c r="L7" s="10">
        <f>IF(AND(F7="Menikah",J7="4A"),VLOOKUP(I7,'DATA GAJI DAN TUNJANGAN'!$D$4:$E$8,2,FALSE)*2,VLOOKUP(I7,'DATA GAJI DAN TUNJANGAN'!$D$4:$E$8,2,FALSE))</f>
        <v>700000</v>
      </c>
      <c r="M7" s="10">
        <f>VLOOKUP(F7,'DATA GAJI DAN TUNJANGAN'!$G$4:$H$5,2,FALSE)</f>
        <v>0</v>
      </c>
    </row>
    <row r="8" spans="1:14" x14ac:dyDescent="0.35">
      <c r="A8" s="16" t="s">
        <v>24</v>
      </c>
      <c r="B8" s="4" t="s">
        <v>35</v>
      </c>
      <c r="C8" s="13">
        <v>44510</v>
      </c>
      <c r="D8" s="13" t="s">
        <v>26</v>
      </c>
      <c r="E8" s="13" t="s">
        <v>36</v>
      </c>
      <c r="F8" s="4" t="s">
        <v>17</v>
      </c>
      <c r="G8" s="4" t="s">
        <v>37</v>
      </c>
      <c r="H8" s="5" t="str">
        <f t="shared" si="0"/>
        <v xml:space="preserve"> Wales</v>
      </c>
      <c r="I8" s="5" t="str">
        <f>VLOOKUP(RIGHT(A8,1),'DATA GAJI DAN TUNJANGAN'!$A$13:$B$17,2,FALSE)</f>
        <v>PRODUKSI</v>
      </c>
      <c r="J8" s="5" t="str">
        <f t="shared" si="1"/>
        <v>2A</v>
      </c>
      <c r="K8" s="10">
        <f>VLOOKUP(J8,'DATA GAJI DAN TUNJANGAN'!$A$4:$B$8,2,FALSE)</f>
        <v>600000</v>
      </c>
      <c r="L8" s="10">
        <f>IF(AND(F8="Menikah",J8="4A"),VLOOKUP(I8,'DATA GAJI DAN TUNJANGAN'!$D$4:$E$8,2,FALSE)*2,VLOOKUP(I8,'DATA GAJI DAN TUNJANGAN'!$D$4:$E$8,2,FALSE))</f>
        <v>800000</v>
      </c>
      <c r="M8" s="10">
        <f>VLOOKUP(F8,'DATA GAJI DAN TUNJANGAN'!$G$4:$H$5,2,FALSE)</f>
        <v>100000</v>
      </c>
    </row>
    <row r="9" spans="1:14" x14ac:dyDescent="0.35">
      <c r="A9" s="16" t="s">
        <v>38</v>
      </c>
      <c r="B9" s="4" t="s">
        <v>39</v>
      </c>
      <c r="C9" s="13">
        <v>44501</v>
      </c>
      <c r="D9" s="13" t="s">
        <v>15</v>
      </c>
      <c r="E9" s="13" t="s">
        <v>36</v>
      </c>
      <c r="F9" s="4" t="s">
        <v>22</v>
      </c>
      <c r="G9" s="4" t="s">
        <v>40</v>
      </c>
      <c r="H9" s="5" t="str">
        <f t="shared" si="0"/>
        <v xml:space="preserve"> Moskow</v>
      </c>
      <c r="I9" s="5" t="str">
        <f>VLOOKUP(RIGHT(A9,1),'DATA GAJI DAN TUNJANGAN'!$A$13:$B$17,2,FALSE)</f>
        <v>AKUNTING</v>
      </c>
      <c r="J9" s="5" t="str">
        <f t="shared" si="1"/>
        <v>2A</v>
      </c>
      <c r="K9" s="10">
        <f>VLOOKUP(J9,'DATA GAJI DAN TUNJANGAN'!$A$4:$B$8,2,FALSE)</f>
        <v>600000</v>
      </c>
      <c r="L9" s="10">
        <f>IF(AND(F9="Menikah",J9="4A"),VLOOKUP(I9,'DATA GAJI DAN TUNJANGAN'!$D$4:$E$8,2,FALSE)*2,VLOOKUP(I9,'DATA GAJI DAN TUNJANGAN'!$D$4:$E$8,2,FALSE))</f>
        <v>500000</v>
      </c>
      <c r="M9" s="10">
        <f>VLOOKUP(F9,'DATA GAJI DAN TUNJANGAN'!$G$4:$H$5,2,FALSE)</f>
        <v>0</v>
      </c>
    </row>
    <row r="10" spans="1:14" x14ac:dyDescent="0.35">
      <c r="A10" s="16" t="s">
        <v>41</v>
      </c>
      <c r="B10" s="4" t="s">
        <v>42</v>
      </c>
      <c r="C10" s="13">
        <v>44470</v>
      </c>
      <c r="D10" s="13" t="s">
        <v>26</v>
      </c>
      <c r="E10" s="13" t="s">
        <v>16</v>
      </c>
      <c r="F10" s="4" t="s">
        <v>17</v>
      </c>
      <c r="G10" s="4" t="s">
        <v>18</v>
      </c>
      <c r="H10" s="5" t="str">
        <f t="shared" si="0"/>
        <v xml:space="preserve"> Nevada</v>
      </c>
      <c r="I10" s="5" t="str">
        <f>VLOOKUP(RIGHT(A10,1),'DATA GAJI DAN TUNJANGAN'!$A$13:$B$17,2,FALSE)</f>
        <v>KEUANGAN</v>
      </c>
      <c r="J10" s="5" t="str">
        <f t="shared" si="1"/>
        <v>2A</v>
      </c>
      <c r="K10" s="10">
        <f>VLOOKUP(J10,'DATA GAJI DAN TUNJANGAN'!$A$4:$B$8,2,FALSE)</f>
        <v>600000</v>
      </c>
      <c r="L10" s="10">
        <f>IF(AND(F10="Menikah",J10="4A"),VLOOKUP(I10,'DATA GAJI DAN TUNJANGAN'!$D$4:$E$8,2,FALSE)*2,VLOOKUP(I10,'DATA GAJI DAN TUNJANGAN'!$D$4:$E$8,2,FALSE))</f>
        <v>900000</v>
      </c>
      <c r="M10" s="10">
        <f>VLOOKUP(F10,'DATA GAJI DAN TUNJANGAN'!$G$4:$H$5,2,FALSE)</f>
        <v>100000</v>
      </c>
    </row>
    <row r="11" spans="1:14" x14ac:dyDescent="0.35">
      <c r="A11" s="16" t="s">
        <v>43</v>
      </c>
      <c r="B11" s="4" t="s">
        <v>44</v>
      </c>
      <c r="C11" s="13">
        <v>44473</v>
      </c>
      <c r="D11" s="13" t="s">
        <v>26</v>
      </c>
      <c r="E11" s="13" t="s">
        <v>16</v>
      </c>
      <c r="F11" s="4" t="s">
        <v>22</v>
      </c>
      <c r="G11" s="4" t="s">
        <v>23</v>
      </c>
      <c r="H11" s="5" t="str">
        <f t="shared" si="0"/>
        <v xml:space="preserve"> Boston</v>
      </c>
      <c r="I11" s="5" t="str">
        <f>VLOOKUP(RIGHT(A11,1),'DATA GAJI DAN TUNJANGAN'!$A$13:$B$17,2,FALSE)</f>
        <v>AKUNTING</v>
      </c>
      <c r="J11" s="5" t="str">
        <f t="shared" si="1"/>
        <v>2B</v>
      </c>
      <c r="K11" s="10">
        <f>VLOOKUP(J11,'DATA GAJI DAN TUNJANGAN'!$A$4:$B$8,2,FALSE)</f>
        <v>800000</v>
      </c>
      <c r="L11" s="10">
        <f>IF(AND(F11="Menikah",J11="4A"),VLOOKUP(I11,'DATA GAJI DAN TUNJANGAN'!$D$4:$E$8,2,FALSE)*2,VLOOKUP(I11,'DATA GAJI DAN TUNJANGAN'!$D$4:$E$8,2,FALSE))</f>
        <v>500000</v>
      </c>
      <c r="M11" s="10">
        <f>VLOOKUP(F11,'DATA GAJI DAN TUNJANGAN'!$G$4:$H$5,2,FALSE)</f>
        <v>0</v>
      </c>
    </row>
    <row r="12" spans="1:14" x14ac:dyDescent="0.35">
      <c r="A12" s="16" t="s">
        <v>45</v>
      </c>
      <c r="B12" s="4" t="s">
        <v>46</v>
      </c>
      <c r="C12" s="13">
        <v>44487</v>
      </c>
      <c r="D12" s="13" t="s">
        <v>21</v>
      </c>
      <c r="E12" s="13" t="s">
        <v>16</v>
      </c>
      <c r="F12" s="4" t="s">
        <v>17</v>
      </c>
      <c r="G12" s="4" t="s">
        <v>27</v>
      </c>
      <c r="H12" s="5" t="str">
        <f t="shared" si="0"/>
        <v xml:space="preserve"> New York</v>
      </c>
      <c r="I12" s="5" t="str">
        <f>VLOOKUP(RIGHT(A12,1),'DATA GAJI DAN TUNJANGAN'!$A$13:$B$17,2,FALSE)</f>
        <v>PERSONALIA</v>
      </c>
      <c r="J12" s="5" t="str">
        <f t="shared" si="1"/>
        <v>2B</v>
      </c>
      <c r="K12" s="10">
        <f>VLOOKUP(J12,'DATA GAJI DAN TUNJANGAN'!$A$4:$B$8,2,FALSE)</f>
        <v>800000</v>
      </c>
      <c r="L12" s="10">
        <f>IF(AND(F12="Menikah",J12="4A"),VLOOKUP(I12,'DATA GAJI DAN TUNJANGAN'!$D$4:$E$8,2,FALSE)*2,VLOOKUP(I12,'DATA GAJI DAN TUNJANGAN'!$D$4:$E$8,2,FALSE))</f>
        <v>600000</v>
      </c>
      <c r="M12" s="10">
        <f>VLOOKUP(F12,'DATA GAJI DAN TUNJANGAN'!$G$4:$H$5,2,FALSE)</f>
        <v>100000</v>
      </c>
    </row>
    <row r="13" spans="1:14" x14ac:dyDescent="0.35">
      <c r="A13" s="16" t="s">
        <v>47</v>
      </c>
      <c r="B13" s="4" t="s">
        <v>48</v>
      </c>
      <c r="C13" s="13">
        <v>44440</v>
      </c>
      <c r="D13" s="13" t="s">
        <v>26</v>
      </c>
      <c r="E13" s="13" t="s">
        <v>36</v>
      </c>
      <c r="F13" s="4" t="s">
        <v>22</v>
      </c>
      <c r="G13" s="4" t="s">
        <v>30</v>
      </c>
      <c r="H13" s="5" t="str">
        <f t="shared" si="0"/>
        <v xml:space="preserve"> Dallas</v>
      </c>
      <c r="I13" s="5" t="str">
        <f>VLOOKUP(RIGHT(A13,1),'DATA GAJI DAN TUNJANGAN'!$A$13:$B$17,2,FALSE)</f>
        <v>PEMASARAN</v>
      </c>
      <c r="J13" s="5" t="str">
        <f t="shared" si="1"/>
        <v>2B</v>
      </c>
      <c r="K13" s="10">
        <f>VLOOKUP(J13,'DATA GAJI DAN TUNJANGAN'!$A$4:$B$8,2,FALSE)</f>
        <v>800000</v>
      </c>
      <c r="L13" s="10">
        <f>IF(AND(F13="Menikah",J13="4A"),VLOOKUP(I13,'DATA GAJI DAN TUNJANGAN'!$D$4:$E$8,2,FALSE)*2,VLOOKUP(I13,'DATA GAJI DAN TUNJANGAN'!$D$4:$E$8,2,FALSE))</f>
        <v>700000</v>
      </c>
      <c r="M13" s="10">
        <f>VLOOKUP(F13,'DATA GAJI DAN TUNJANGAN'!$G$4:$H$5,2,FALSE)</f>
        <v>0</v>
      </c>
    </row>
    <row r="14" spans="1:14" x14ac:dyDescent="0.35">
      <c r="A14" s="16" t="s">
        <v>49</v>
      </c>
      <c r="B14" s="4" t="s">
        <v>50</v>
      </c>
      <c r="C14" s="13">
        <v>44455</v>
      </c>
      <c r="D14" s="13" t="s">
        <v>26</v>
      </c>
      <c r="E14" s="13" t="s">
        <v>16</v>
      </c>
      <c r="F14" s="4" t="s">
        <v>17</v>
      </c>
      <c r="G14" s="4" t="s">
        <v>32</v>
      </c>
      <c r="H14" s="5" t="str">
        <f t="shared" si="0"/>
        <v xml:space="preserve"> Atlanta</v>
      </c>
      <c r="I14" s="5" t="str">
        <f>VLOOKUP(RIGHT(A14,1),'DATA GAJI DAN TUNJANGAN'!$A$13:$B$17,2,FALSE)</f>
        <v>PRODUKSI</v>
      </c>
      <c r="J14" s="5" t="str">
        <f t="shared" si="1"/>
        <v>2B</v>
      </c>
      <c r="K14" s="10">
        <f>VLOOKUP(J14,'DATA GAJI DAN TUNJANGAN'!$A$4:$B$8,2,FALSE)</f>
        <v>800000</v>
      </c>
      <c r="L14" s="10">
        <f>IF(AND(F14="Menikah",J14="4A"),VLOOKUP(I14,'DATA GAJI DAN TUNJANGAN'!$D$4:$E$8,2,FALSE)*2,VLOOKUP(I14,'DATA GAJI DAN TUNJANGAN'!$D$4:$E$8,2,FALSE))</f>
        <v>800000</v>
      </c>
      <c r="M14" s="10">
        <f>VLOOKUP(F14,'DATA GAJI DAN TUNJANGAN'!$G$4:$H$5,2,FALSE)</f>
        <v>100000</v>
      </c>
    </row>
    <row r="15" spans="1:14" x14ac:dyDescent="0.35">
      <c r="A15" s="16" t="s">
        <v>51</v>
      </c>
      <c r="B15" s="4" t="s">
        <v>52</v>
      </c>
      <c r="C15" s="13">
        <v>44409</v>
      </c>
      <c r="D15" s="13" t="s">
        <v>15</v>
      </c>
      <c r="E15" s="13" t="s">
        <v>16</v>
      </c>
      <c r="F15" s="4" t="s">
        <v>17</v>
      </c>
      <c r="G15" s="4" t="s">
        <v>34</v>
      </c>
      <c r="H15" s="5" t="str">
        <f t="shared" si="0"/>
        <v xml:space="preserve"> Virginia</v>
      </c>
      <c r="I15" s="5" t="str">
        <f>VLOOKUP(RIGHT(A15,1),'DATA GAJI DAN TUNJANGAN'!$A$13:$B$17,2,FALSE)</f>
        <v>KEUANGAN</v>
      </c>
      <c r="J15" s="5" t="str">
        <f t="shared" si="1"/>
        <v>2B</v>
      </c>
      <c r="K15" s="10">
        <f>VLOOKUP(J15,'DATA GAJI DAN TUNJANGAN'!$A$4:$B$8,2,FALSE)</f>
        <v>800000</v>
      </c>
      <c r="L15" s="10">
        <f>IF(AND(F15="Menikah",J15="4A"),VLOOKUP(I15,'DATA GAJI DAN TUNJANGAN'!$D$4:$E$8,2,FALSE)*2,VLOOKUP(I15,'DATA GAJI DAN TUNJANGAN'!$D$4:$E$8,2,FALSE))</f>
        <v>900000</v>
      </c>
      <c r="M15" s="10">
        <f>VLOOKUP(F15,'DATA GAJI DAN TUNJANGAN'!$G$4:$H$5,2,FALSE)</f>
        <v>100000</v>
      </c>
    </row>
    <row r="16" spans="1:14" x14ac:dyDescent="0.35">
      <c r="A16" s="16" t="s">
        <v>45</v>
      </c>
      <c r="B16" s="4" t="s">
        <v>53</v>
      </c>
      <c r="C16" s="13">
        <v>44424</v>
      </c>
      <c r="D16" s="13" t="s">
        <v>26</v>
      </c>
      <c r="E16" s="13" t="s">
        <v>16</v>
      </c>
      <c r="F16" s="4" t="s">
        <v>22</v>
      </c>
      <c r="G16" s="4" t="s">
        <v>37</v>
      </c>
      <c r="H16" s="5" t="str">
        <f t="shared" si="0"/>
        <v xml:space="preserve"> Wales</v>
      </c>
      <c r="I16" s="5" t="str">
        <f>VLOOKUP(RIGHT(A16,1),'DATA GAJI DAN TUNJANGAN'!$A$13:$B$17,2,FALSE)</f>
        <v>PERSONALIA</v>
      </c>
      <c r="J16" s="5" t="str">
        <f t="shared" si="1"/>
        <v>2B</v>
      </c>
      <c r="K16" s="10">
        <f>VLOOKUP(J16,'DATA GAJI DAN TUNJANGAN'!$A$4:$B$8,2,FALSE)</f>
        <v>800000</v>
      </c>
      <c r="L16" s="10">
        <f>IF(AND(F16="Menikah",J16="4A"),VLOOKUP(I16,'DATA GAJI DAN TUNJANGAN'!$D$4:$E$8,2,FALSE)*2,VLOOKUP(I16,'DATA GAJI DAN TUNJANGAN'!$D$4:$E$8,2,FALSE))</f>
        <v>600000</v>
      </c>
      <c r="M16" s="10">
        <f>VLOOKUP(F16,'DATA GAJI DAN TUNJANGAN'!$G$4:$H$5,2,FALSE)</f>
        <v>0</v>
      </c>
    </row>
    <row r="17" spans="1:13" x14ac:dyDescent="0.35">
      <c r="A17" s="16" t="s">
        <v>47</v>
      </c>
      <c r="B17" s="4" t="s">
        <v>54</v>
      </c>
      <c r="C17" s="13">
        <v>44378</v>
      </c>
      <c r="D17" s="13" t="s">
        <v>26</v>
      </c>
      <c r="E17" s="13" t="s">
        <v>16</v>
      </c>
      <c r="F17" s="4" t="s">
        <v>17</v>
      </c>
      <c r="G17" s="4" t="s">
        <v>18</v>
      </c>
      <c r="H17" s="5" t="str">
        <f t="shared" si="0"/>
        <v xml:space="preserve"> Nevada</v>
      </c>
      <c r="I17" s="5" t="str">
        <f>VLOOKUP(RIGHT(A17,1),'DATA GAJI DAN TUNJANGAN'!$A$13:$B$17,2,FALSE)</f>
        <v>PEMASARAN</v>
      </c>
      <c r="J17" s="5" t="str">
        <f t="shared" si="1"/>
        <v>2B</v>
      </c>
      <c r="K17" s="10">
        <f>VLOOKUP(J17,'DATA GAJI DAN TUNJANGAN'!$A$4:$B$8,2,FALSE)</f>
        <v>800000</v>
      </c>
      <c r="L17" s="10">
        <f>IF(AND(F17="Menikah",J17="4A"),VLOOKUP(I17,'DATA GAJI DAN TUNJANGAN'!$D$4:$E$8,2,FALSE)*2,VLOOKUP(I17,'DATA GAJI DAN TUNJANGAN'!$D$4:$E$8,2,FALSE))</f>
        <v>700000</v>
      </c>
      <c r="M17" s="10">
        <f>VLOOKUP(F17,'DATA GAJI DAN TUNJANGAN'!$G$4:$H$5,2,FALSE)</f>
        <v>100000</v>
      </c>
    </row>
    <row r="18" spans="1:13" x14ac:dyDescent="0.35">
      <c r="A18" s="16" t="s">
        <v>49</v>
      </c>
      <c r="B18" s="4" t="s">
        <v>55</v>
      </c>
      <c r="C18" s="13">
        <v>44392</v>
      </c>
      <c r="D18" s="13" t="s">
        <v>15</v>
      </c>
      <c r="E18" s="13" t="s">
        <v>16</v>
      </c>
      <c r="F18" s="4" t="s">
        <v>22</v>
      </c>
      <c r="G18" s="4" t="s">
        <v>23</v>
      </c>
      <c r="H18" s="5" t="str">
        <f t="shared" si="0"/>
        <v xml:space="preserve"> Boston</v>
      </c>
      <c r="I18" s="5" t="str">
        <f>VLOOKUP(RIGHT(A18,1),'DATA GAJI DAN TUNJANGAN'!$A$13:$B$17,2,FALSE)</f>
        <v>PRODUKSI</v>
      </c>
      <c r="J18" s="5" t="str">
        <f t="shared" si="1"/>
        <v>2B</v>
      </c>
      <c r="K18" s="10">
        <f>VLOOKUP(J18,'DATA GAJI DAN TUNJANGAN'!$A$4:$B$8,2,FALSE)</f>
        <v>800000</v>
      </c>
      <c r="L18" s="10">
        <f>IF(AND(F18="Menikah",J18="4A"),VLOOKUP(I18,'DATA GAJI DAN TUNJANGAN'!$D$4:$E$8,2,FALSE)*2,VLOOKUP(I18,'DATA GAJI DAN TUNJANGAN'!$D$4:$E$8,2,FALSE))</f>
        <v>800000</v>
      </c>
      <c r="M18" s="10">
        <f>VLOOKUP(F18,'DATA GAJI DAN TUNJANGAN'!$G$4:$H$5,2,FALSE)</f>
        <v>0</v>
      </c>
    </row>
    <row r="19" spans="1:13" x14ac:dyDescent="0.35">
      <c r="A19" s="16" t="s">
        <v>43</v>
      </c>
      <c r="B19" s="4" t="s">
        <v>56</v>
      </c>
      <c r="C19" s="13">
        <v>44348</v>
      </c>
      <c r="D19" s="13" t="s">
        <v>26</v>
      </c>
      <c r="E19" s="13" t="s">
        <v>16</v>
      </c>
      <c r="F19" s="4" t="s">
        <v>17</v>
      </c>
      <c r="G19" s="4" t="s">
        <v>27</v>
      </c>
      <c r="H19" s="5" t="str">
        <f t="shared" si="0"/>
        <v xml:space="preserve"> New York</v>
      </c>
      <c r="I19" s="5" t="str">
        <f>VLOOKUP(RIGHT(A19,1),'DATA GAJI DAN TUNJANGAN'!$A$13:$B$17,2,FALSE)</f>
        <v>AKUNTING</v>
      </c>
      <c r="J19" s="5" t="str">
        <f t="shared" si="1"/>
        <v>2B</v>
      </c>
      <c r="K19" s="10">
        <f>VLOOKUP(J19,'DATA GAJI DAN TUNJANGAN'!$A$4:$B$8,2,FALSE)</f>
        <v>800000</v>
      </c>
      <c r="L19" s="10">
        <f>IF(AND(F19="Menikah",J19="4A"),VLOOKUP(I19,'DATA GAJI DAN TUNJANGAN'!$D$4:$E$8,2,FALSE)*2,VLOOKUP(I19,'DATA GAJI DAN TUNJANGAN'!$D$4:$E$8,2,FALSE))</f>
        <v>500000</v>
      </c>
      <c r="M19" s="10">
        <f>VLOOKUP(F19,'DATA GAJI DAN TUNJANGAN'!$G$4:$H$5,2,FALSE)</f>
        <v>100000</v>
      </c>
    </row>
    <row r="20" spans="1:13" x14ac:dyDescent="0.35">
      <c r="A20" s="16" t="s">
        <v>57</v>
      </c>
      <c r="B20" s="4" t="s">
        <v>58</v>
      </c>
      <c r="C20" s="13">
        <v>44393</v>
      </c>
      <c r="D20" s="13" t="s">
        <v>15</v>
      </c>
      <c r="E20" s="13" t="s">
        <v>16</v>
      </c>
      <c r="F20" s="4" t="s">
        <v>22</v>
      </c>
      <c r="G20" s="4" t="s">
        <v>30</v>
      </c>
      <c r="H20" s="5" t="str">
        <f t="shared" si="0"/>
        <v xml:space="preserve"> Dallas</v>
      </c>
      <c r="I20" s="5" t="str">
        <f>VLOOKUP(RIGHT(A20,1),'DATA GAJI DAN TUNJANGAN'!$A$13:$B$17,2,FALSE)</f>
        <v>KEUANGAN</v>
      </c>
      <c r="J20" s="5" t="str">
        <f t="shared" si="1"/>
        <v>2B</v>
      </c>
      <c r="K20" s="10">
        <f>VLOOKUP(J20,'DATA GAJI DAN TUNJANGAN'!$A$4:$B$8,2,FALSE)</f>
        <v>800000</v>
      </c>
      <c r="L20" s="10">
        <f>IF(AND(F20="Menikah",J20="4A"),VLOOKUP(I20,'DATA GAJI DAN TUNJANGAN'!$D$4:$E$8,2,FALSE)*2,VLOOKUP(I20,'DATA GAJI DAN TUNJANGAN'!$D$4:$E$8,2,FALSE))</f>
        <v>900000</v>
      </c>
      <c r="M20" s="10">
        <f>VLOOKUP(F20,'DATA GAJI DAN TUNJANGAN'!$G$4:$H$5,2,FALSE)</f>
        <v>0</v>
      </c>
    </row>
    <row r="21" spans="1:13" x14ac:dyDescent="0.35">
      <c r="A21" s="16" t="s">
        <v>59</v>
      </c>
      <c r="B21" s="4" t="s">
        <v>60</v>
      </c>
      <c r="C21" s="13">
        <v>44317</v>
      </c>
      <c r="D21" s="13" t="s">
        <v>26</v>
      </c>
      <c r="E21" s="13" t="s">
        <v>36</v>
      </c>
      <c r="F21" s="4" t="s">
        <v>17</v>
      </c>
      <c r="G21" s="4" t="s">
        <v>32</v>
      </c>
      <c r="H21" s="5" t="str">
        <f t="shared" si="0"/>
        <v xml:space="preserve"> Atlanta</v>
      </c>
      <c r="I21" s="5" t="str">
        <f>VLOOKUP(RIGHT(A21,1),'DATA GAJI DAN TUNJANGAN'!$A$13:$B$17,2,FALSE)</f>
        <v>AKUNTING</v>
      </c>
      <c r="J21" s="5" t="str">
        <f t="shared" si="1"/>
        <v>3A</v>
      </c>
      <c r="K21" s="10">
        <f>VLOOKUP(J21,'DATA GAJI DAN TUNJANGAN'!$A$4:$B$8,2,FALSE)</f>
        <v>1000000</v>
      </c>
      <c r="L21" s="10">
        <f>IF(AND(F21="Menikah",J21="4A"),VLOOKUP(I21,'DATA GAJI DAN TUNJANGAN'!$D$4:$E$8,2,FALSE)*2,VLOOKUP(I21,'DATA GAJI DAN TUNJANGAN'!$D$4:$E$8,2,FALSE))</f>
        <v>500000</v>
      </c>
      <c r="M21" s="10">
        <f>VLOOKUP(F21,'DATA GAJI DAN TUNJANGAN'!$G$4:$H$5,2,FALSE)</f>
        <v>100000</v>
      </c>
    </row>
    <row r="22" spans="1:13" x14ac:dyDescent="0.35">
      <c r="A22" s="16" t="s">
        <v>61</v>
      </c>
      <c r="B22" s="4" t="s">
        <v>62</v>
      </c>
      <c r="C22" s="13">
        <v>44331</v>
      </c>
      <c r="D22" s="13" t="s">
        <v>26</v>
      </c>
      <c r="E22" s="13" t="s">
        <v>16</v>
      </c>
      <c r="F22" s="4" t="s">
        <v>22</v>
      </c>
      <c r="G22" s="4" t="s">
        <v>34</v>
      </c>
      <c r="H22" s="5" t="str">
        <f t="shared" si="0"/>
        <v xml:space="preserve"> Virginia</v>
      </c>
      <c r="I22" s="5" t="str">
        <f>VLOOKUP(RIGHT(A22,1),'DATA GAJI DAN TUNJANGAN'!$A$13:$B$17,2,FALSE)</f>
        <v>PERSONALIA</v>
      </c>
      <c r="J22" s="5" t="str">
        <f t="shared" si="1"/>
        <v>3A</v>
      </c>
      <c r="K22" s="10">
        <f>VLOOKUP(J22,'DATA GAJI DAN TUNJANGAN'!$A$4:$B$8,2,FALSE)</f>
        <v>1000000</v>
      </c>
      <c r="L22" s="10">
        <f>IF(AND(F22="Menikah",J22="4A"),VLOOKUP(I22,'DATA GAJI DAN TUNJANGAN'!$D$4:$E$8,2,FALSE)*2,VLOOKUP(I22,'DATA GAJI DAN TUNJANGAN'!$D$4:$E$8,2,FALSE))</f>
        <v>600000</v>
      </c>
      <c r="M22" s="10">
        <f>VLOOKUP(F22,'DATA GAJI DAN TUNJANGAN'!$G$4:$H$5,2,FALSE)</f>
        <v>0</v>
      </c>
    </row>
    <row r="23" spans="1:13" x14ac:dyDescent="0.35">
      <c r="A23" s="16" t="s">
        <v>63</v>
      </c>
      <c r="B23" s="4" t="s">
        <v>64</v>
      </c>
      <c r="C23" s="13">
        <v>44287</v>
      </c>
      <c r="D23" s="13" t="s">
        <v>26</v>
      </c>
      <c r="E23" s="13" t="s">
        <v>36</v>
      </c>
      <c r="F23" s="4" t="s">
        <v>17</v>
      </c>
      <c r="G23" s="4" t="s">
        <v>37</v>
      </c>
      <c r="H23" s="5" t="str">
        <f t="shared" si="0"/>
        <v xml:space="preserve"> Wales</v>
      </c>
      <c r="I23" s="5" t="str">
        <f>VLOOKUP(RIGHT(A23,1),'DATA GAJI DAN TUNJANGAN'!$A$13:$B$17,2,FALSE)</f>
        <v>PEMASARAN</v>
      </c>
      <c r="J23" s="5" t="str">
        <f t="shared" si="1"/>
        <v>3A</v>
      </c>
      <c r="K23" s="10">
        <f>VLOOKUP(J23,'DATA GAJI DAN TUNJANGAN'!$A$4:$B$8,2,FALSE)</f>
        <v>1000000</v>
      </c>
      <c r="L23" s="10">
        <f>IF(AND(F23="Menikah",J23="4A"),VLOOKUP(I23,'DATA GAJI DAN TUNJANGAN'!$D$4:$E$8,2,FALSE)*2,VLOOKUP(I23,'DATA GAJI DAN TUNJANGAN'!$D$4:$E$8,2,FALSE))</f>
        <v>700000</v>
      </c>
      <c r="M23" s="10">
        <f>VLOOKUP(F23,'DATA GAJI DAN TUNJANGAN'!$G$4:$H$5,2,FALSE)</f>
        <v>100000</v>
      </c>
    </row>
    <row r="24" spans="1:13" x14ac:dyDescent="0.35">
      <c r="A24" s="16" t="s">
        <v>65</v>
      </c>
      <c r="B24" s="4" t="s">
        <v>66</v>
      </c>
      <c r="C24" s="13">
        <v>44256</v>
      </c>
      <c r="D24" s="13" t="s">
        <v>15</v>
      </c>
      <c r="E24" s="13" t="s">
        <v>36</v>
      </c>
      <c r="F24" s="4" t="s">
        <v>22</v>
      </c>
      <c r="G24" s="4" t="s">
        <v>40</v>
      </c>
      <c r="H24" s="5" t="str">
        <f t="shared" si="0"/>
        <v xml:space="preserve"> Moskow</v>
      </c>
      <c r="I24" s="5" t="str">
        <f>VLOOKUP(RIGHT(A24,1),'DATA GAJI DAN TUNJANGAN'!$A$13:$B$17,2,FALSE)</f>
        <v>PRODUKSI</v>
      </c>
      <c r="J24" s="5" t="str">
        <f t="shared" si="1"/>
        <v>3A</v>
      </c>
      <c r="K24" s="10">
        <f>VLOOKUP(J24,'DATA GAJI DAN TUNJANGAN'!$A$4:$B$8,2,FALSE)</f>
        <v>1000000</v>
      </c>
      <c r="L24" s="10">
        <f>IF(AND(F24="Menikah",J24="4A"),VLOOKUP(I24,'DATA GAJI DAN TUNJANGAN'!$D$4:$E$8,2,FALSE)*2,VLOOKUP(I24,'DATA GAJI DAN TUNJANGAN'!$D$4:$E$8,2,FALSE))</f>
        <v>800000</v>
      </c>
      <c r="M24" s="10">
        <f>VLOOKUP(F24,'DATA GAJI DAN TUNJANGAN'!$G$4:$H$5,2,FALSE)</f>
        <v>0</v>
      </c>
    </row>
    <row r="25" spans="1:13" x14ac:dyDescent="0.35">
      <c r="A25" s="16" t="s">
        <v>67</v>
      </c>
      <c r="B25" s="4" t="s">
        <v>68</v>
      </c>
      <c r="C25" s="13">
        <v>44228</v>
      </c>
      <c r="D25" s="13" t="s">
        <v>26</v>
      </c>
      <c r="E25" s="13" t="s">
        <v>36</v>
      </c>
      <c r="F25" s="4" t="s">
        <v>17</v>
      </c>
      <c r="G25" s="4" t="s">
        <v>18</v>
      </c>
      <c r="H25" s="5" t="str">
        <f t="shared" si="0"/>
        <v xml:space="preserve"> Nevada</v>
      </c>
      <c r="I25" s="5" t="str">
        <f>VLOOKUP(RIGHT(A25,1),'DATA GAJI DAN TUNJANGAN'!$A$13:$B$17,2,FALSE)</f>
        <v>KEUANGAN</v>
      </c>
      <c r="J25" s="5" t="str">
        <f t="shared" si="1"/>
        <v>3A</v>
      </c>
      <c r="K25" s="10">
        <f>VLOOKUP(J25,'DATA GAJI DAN TUNJANGAN'!$A$4:$B$8,2,FALSE)</f>
        <v>1000000</v>
      </c>
      <c r="L25" s="10">
        <f>IF(AND(F25="Menikah",J25="4A"),VLOOKUP(I25,'DATA GAJI DAN TUNJANGAN'!$D$4:$E$8,2,FALSE)*2,VLOOKUP(I25,'DATA GAJI DAN TUNJANGAN'!$D$4:$E$8,2,FALSE))</f>
        <v>900000</v>
      </c>
      <c r="M25" s="10">
        <f>VLOOKUP(F25,'DATA GAJI DAN TUNJANGAN'!$G$4:$H$5,2,FALSE)</f>
        <v>100000</v>
      </c>
    </row>
    <row r="26" spans="1:13" x14ac:dyDescent="0.35">
      <c r="A26" s="16" t="s">
        <v>61</v>
      </c>
      <c r="B26" s="4" t="s">
        <v>69</v>
      </c>
      <c r="C26" s="13">
        <v>44258</v>
      </c>
      <c r="D26" s="13" t="s">
        <v>26</v>
      </c>
      <c r="E26" s="13" t="s">
        <v>16</v>
      </c>
      <c r="F26" s="4" t="s">
        <v>22</v>
      </c>
      <c r="G26" s="4" t="s">
        <v>23</v>
      </c>
      <c r="H26" s="5" t="str">
        <f t="shared" si="0"/>
        <v xml:space="preserve"> Boston</v>
      </c>
      <c r="I26" s="5" t="str">
        <f>VLOOKUP(RIGHT(A26,1),'DATA GAJI DAN TUNJANGAN'!$A$13:$B$17,2,FALSE)</f>
        <v>PERSONALIA</v>
      </c>
      <c r="J26" s="5" t="str">
        <f t="shared" si="1"/>
        <v>3A</v>
      </c>
      <c r="K26" s="10">
        <f>VLOOKUP(J26,'DATA GAJI DAN TUNJANGAN'!$A$4:$B$8,2,FALSE)</f>
        <v>1000000</v>
      </c>
      <c r="L26" s="10">
        <f>IF(AND(F26="Menikah",J26="4A"),VLOOKUP(I26,'DATA GAJI DAN TUNJANGAN'!$D$4:$E$8,2,FALSE)*2,VLOOKUP(I26,'DATA GAJI DAN TUNJANGAN'!$D$4:$E$8,2,FALSE))</f>
        <v>600000</v>
      </c>
      <c r="M26" s="10">
        <f>VLOOKUP(F26,'DATA GAJI DAN TUNJANGAN'!$G$4:$H$5,2,FALSE)</f>
        <v>0</v>
      </c>
    </row>
    <row r="27" spans="1:13" x14ac:dyDescent="0.35">
      <c r="A27" s="16" t="s">
        <v>63</v>
      </c>
      <c r="B27" s="4" t="s">
        <v>70</v>
      </c>
      <c r="C27" s="13">
        <v>44546</v>
      </c>
      <c r="D27" s="13" t="s">
        <v>26</v>
      </c>
      <c r="E27" s="13" t="s">
        <v>16</v>
      </c>
      <c r="F27" s="4" t="s">
        <v>17</v>
      </c>
      <c r="G27" s="4" t="s">
        <v>27</v>
      </c>
      <c r="H27" s="5" t="str">
        <f t="shared" si="0"/>
        <v xml:space="preserve"> New York</v>
      </c>
      <c r="I27" s="5" t="str">
        <f>VLOOKUP(RIGHT(A27,1),'DATA GAJI DAN TUNJANGAN'!$A$13:$B$17,2,FALSE)</f>
        <v>PEMASARAN</v>
      </c>
      <c r="J27" s="5" t="str">
        <f t="shared" si="1"/>
        <v>3A</v>
      </c>
      <c r="K27" s="10">
        <f>VLOOKUP(J27,'DATA GAJI DAN TUNJANGAN'!$A$4:$B$8,2,FALSE)</f>
        <v>1000000</v>
      </c>
      <c r="L27" s="10">
        <f>IF(AND(F27="Menikah",J27="4A"),VLOOKUP(I27,'DATA GAJI DAN TUNJANGAN'!$D$4:$E$8,2,FALSE)*2,VLOOKUP(I27,'DATA GAJI DAN TUNJANGAN'!$D$4:$E$8,2,FALSE))</f>
        <v>700000</v>
      </c>
      <c r="M27" s="10">
        <f>VLOOKUP(F27,'DATA GAJI DAN TUNJANGAN'!$G$4:$H$5,2,FALSE)</f>
        <v>100000</v>
      </c>
    </row>
    <row r="28" spans="1:13" x14ac:dyDescent="0.35">
      <c r="A28" s="16" t="s">
        <v>65</v>
      </c>
      <c r="B28" s="4" t="s">
        <v>71</v>
      </c>
      <c r="C28" s="13">
        <v>44510</v>
      </c>
      <c r="D28" s="13" t="s">
        <v>26</v>
      </c>
      <c r="E28" s="13" t="s">
        <v>16</v>
      </c>
      <c r="F28" s="4" t="s">
        <v>17</v>
      </c>
      <c r="G28" s="4" t="s">
        <v>30</v>
      </c>
      <c r="H28" s="5" t="str">
        <f t="shared" si="0"/>
        <v xml:space="preserve"> Dallas</v>
      </c>
      <c r="I28" s="5" t="str">
        <f>VLOOKUP(RIGHT(A28,1),'DATA GAJI DAN TUNJANGAN'!$A$13:$B$17,2,FALSE)</f>
        <v>PRODUKSI</v>
      </c>
      <c r="J28" s="5" t="str">
        <f t="shared" si="1"/>
        <v>3A</v>
      </c>
      <c r="K28" s="10">
        <f>VLOOKUP(J28,'DATA GAJI DAN TUNJANGAN'!$A$4:$B$8,2,FALSE)</f>
        <v>1000000</v>
      </c>
      <c r="L28" s="10">
        <f>IF(AND(F28="Menikah",J28="4A"),VLOOKUP(I28,'DATA GAJI DAN TUNJANGAN'!$D$4:$E$8,2,FALSE)*2,VLOOKUP(I28,'DATA GAJI DAN TUNJANGAN'!$D$4:$E$8,2,FALSE))</f>
        <v>800000</v>
      </c>
      <c r="M28" s="10">
        <f>VLOOKUP(F28,'DATA GAJI DAN TUNJANGAN'!$G$4:$H$5,2,FALSE)</f>
        <v>100000</v>
      </c>
    </row>
    <row r="29" spans="1:13" x14ac:dyDescent="0.35">
      <c r="A29" s="16" t="s">
        <v>59</v>
      </c>
      <c r="B29" s="4" t="s">
        <v>72</v>
      </c>
      <c r="C29" s="13">
        <v>44501</v>
      </c>
      <c r="D29" s="13" t="s">
        <v>15</v>
      </c>
      <c r="E29" s="13" t="s">
        <v>16</v>
      </c>
      <c r="F29" s="4" t="s">
        <v>17</v>
      </c>
      <c r="G29" s="4" t="s">
        <v>32</v>
      </c>
      <c r="H29" s="5" t="str">
        <f t="shared" si="0"/>
        <v xml:space="preserve"> Atlanta</v>
      </c>
      <c r="I29" s="5" t="str">
        <f>VLOOKUP(RIGHT(A29,1),'DATA GAJI DAN TUNJANGAN'!$A$13:$B$17,2,FALSE)</f>
        <v>AKUNTING</v>
      </c>
      <c r="J29" s="5" t="str">
        <f t="shared" si="1"/>
        <v>3A</v>
      </c>
      <c r="K29" s="10">
        <f>VLOOKUP(J29,'DATA GAJI DAN TUNJANGAN'!$A$4:$B$8,2,FALSE)</f>
        <v>1000000</v>
      </c>
      <c r="L29" s="10">
        <f>IF(AND(F29="Menikah",J29="4A"),VLOOKUP(I29,'DATA GAJI DAN TUNJANGAN'!$D$4:$E$8,2,FALSE)*2,VLOOKUP(I29,'DATA GAJI DAN TUNJANGAN'!$D$4:$E$8,2,FALSE))</f>
        <v>500000</v>
      </c>
      <c r="M29" s="10">
        <f>VLOOKUP(F29,'DATA GAJI DAN TUNJANGAN'!$G$4:$H$5,2,FALSE)</f>
        <v>100000</v>
      </c>
    </row>
    <row r="30" spans="1:13" x14ac:dyDescent="0.35">
      <c r="A30" s="16" t="s">
        <v>73</v>
      </c>
      <c r="B30" s="4" t="s">
        <v>74</v>
      </c>
      <c r="C30" s="13">
        <v>44470</v>
      </c>
      <c r="D30" s="13" t="s">
        <v>26</v>
      </c>
      <c r="E30" s="13" t="s">
        <v>16</v>
      </c>
      <c r="F30" s="4" t="s">
        <v>22</v>
      </c>
      <c r="G30" s="4" t="s">
        <v>34</v>
      </c>
      <c r="H30" s="5" t="str">
        <f t="shared" si="0"/>
        <v xml:space="preserve"> Virginia</v>
      </c>
      <c r="I30" s="5" t="str">
        <f>VLOOKUP(RIGHT(A30,1),'DATA GAJI DAN TUNJANGAN'!$A$13:$B$17,2,FALSE)</f>
        <v>KEUANGAN</v>
      </c>
      <c r="J30" s="5" t="str">
        <f t="shared" si="1"/>
        <v>3A</v>
      </c>
      <c r="K30" s="10">
        <f>VLOOKUP(J30,'DATA GAJI DAN TUNJANGAN'!$A$4:$B$8,2,FALSE)</f>
        <v>1000000</v>
      </c>
      <c r="L30" s="10">
        <f>IF(AND(F30="Menikah",J30="4A"),VLOOKUP(I30,'DATA GAJI DAN TUNJANGAN'!$D$4:$E$8,2,FALSE)*2,VLOOKUP(I30,'DATA GAJI DAN TUNJANGAN'!$D$4:$E$8,2,FALSE))</f>
        <v>900000</v>
      </c>
      <c r="M30" s="10">
        <f>VLOOKUP(F30,'DATA GAJI DAN TUNJANGAN'!$G$4:$H$5,2,FALSE)</f>
        <v>0</v>
      </c>
    </row>
    <row r="31" spans="1:13" x14ac:dyDescent="0.35">
      <c r="A31" s="16" t="s">
        <v>75</v>
      </c>
      <c r="B31" s="4" t="s">
        <v>76</v>
      </c>
      <c r="C31" s="13">
        <v>44473</v>
      </c>
      <c r="D31" s="13" t="s">
        <v>26</v>
      </c>
      <c r="E31" s="13" t="s">
        <v>16</v>
      </c>
      <c r="F31" s="4" t="s">
        <v>17</v>
      </c>
      <c r="G31" s="4" t="s">
        <v>37</v>
      </c>
      <c r="H31" s="5" t="str">
        <f t="shared" si="0"/>
        <v xml:space="preserve"> Wales</v>
      </c>
      <c r="I31" s="5" t="str">
        <f>VLOOKUP(RIGHT(A31,1),'DATA GAJI DAN TUNJANGAN'!$A$13:$B$17,2,FALSE)</f>
        <v>AKUNTING</v>
      </c>
      <c r="J31" s="5" t="str">
        <f t="shared" si="1"/>
        <v>3B</v>
      </c>
      <c r="K31" s="10">
        <f>VLOOKUP(J31,'DATA GAJI DAN TUNJANGAN'!$A$4:$B$8,2,FALSE)</f>
        <v>1200000</v>
      </c>
      <c r="L31" s="10">
        <f>IF(AND(F31="Menikah",J31="4A"),VLOOKUP(I31,'DATA GAJI DAN TUNJANGAN'!$D$4:$E$8,2,FALSE)*2,VLOOKUP(I31,'DATA GAJI DAN TUNJANGAN'!$D$4:$E$8,2,FALSE))</f>
        <v>500000</v>
      </c>
      <c r="M31" s="10">
        <f>VLOOKUP(F31,'DATA GAJI DAN TUNJANGAN'!$G$4:$H$5,2,FALSE)</f>
        <v>100000</v>
      </c>
    </row>
    <row r="32" spans="1:13" x14ac:dyDescent="0.35">
      <c r="A32" s="16" t="s">
        <v>77</v>
      </c>
      <c r="B32" s="4" t="s">
        <v>78</v>
      </c>
      <c r="C32" s="13">
        <v>44487</v>
      </c>
      <c r="D32" s="13" t="s">
        <v>15</v>
      </c>
      <c r="E32" s="13" t="s">
        <v>16</v>
      </c>
      <c r="F32" s="4" t="s">
        <v>22</v>
      </c>
      <c r="G32" s="4" t="s">
        <v>40</v>
      </c>
      <c r="H32" s="5" t="str">
        <f t="shared" si="0"/>
        <v xml:space="preserve"> Moskow</v>
      </c>
      <c r="I32" s="5" t="str">
        <f>VLOOKUP(RIGHT(A32,1),'DATA GAJI DAN TUNJANGAN'!$A$13:$B$17,2,FALSE)</f>
        <v>PERSONALIA</v>
      </c>
      <c r="J32" s="5" t="str">
        <f t="shared" si="1"/>
        <v>3B</v>
      </c>
      <c r="K32" s="10">
        <f>VLOOKUP(J32,'DATA GAJI DAN TUNJANGAN'!$A$4:$B$8,2,FALSE)</f>
        <v>1200000</v>
      </c>
      <c r="L32" s="10">
        <f>IF(AND(F32="Menikah",J32="4A"),VLOOKUP(I32,'DATA GAJI DAN TUNJANGAN'!$D$4:$E$8,2,FALSE)*2,VLOOKUP(I32,'DATA GAJI DAN TUNJANGAN'!$D$4:$E$8,2,FALSE))</f>
        <v>600000</v>
      </c>
      <c r="M32" s="10">
        <f>VLOOKUP(F32,'DATA GAJI DAN TUNJANGAN'!$G$4:$H$5,2,FALSE)</f>
        <v>0</v>
      </c>
    </row>
    <row r="33" spans="1:13" x14ac:dyDescent="0.35">
      <c r="A33" s="16" t="s">
        <v>79</v>
      </c>
      <c r="B33" s="4" t="s">
        <v>80</v>
      </c>
      <c r="C33" s="13">
        <v>44393</v>
      </c>
      <c r="D33" s="13" t="s">
        <v>26</v>
      </c>
      <c r="E33" s="13" t="s">
        <v>36</v>
      </c>
      <c r="F33" s="4" t="s">
        <v>17</v>
      </c>
      <c r="G33" s="4" t="s">
        <v>18</v>
      </c>
      <c r="H33" s="5" t="str">
        <f t="shared" si="0"/>
        <v xml:space="preserve"> Nevada</v>
      </c>
      <c r="I33" s="5" t="str">
        <f>VLOOKUP(RIGHT(A33,1),'DATA GAJI DAN TUNJANGAN'!$A$13:$B$17,2,FALSE)</f>
        <v>PEMASARAN</v>
      </c>
      <c r="J33" s="5" t="str">
        <f t="shared" si="1"/>
        <v>3B</v>
      </c>
      <c r="K33" s="10">
        <f>VLOOKUP(J33,'DATA GAJI DAN TUNJANGAN'!$A$4:$B$8,2,FALSE)</f>
        <v>1200000</v>
      </c>
      <c r="L33" s="10">
        <f>IF(AND(F33="Menikah",J33="4A"),VLOOKUP(I33,'DATA GAJI DAN TUNJANGAN'!$D$4:$E$8,2,FALSE)*2,VLOOKUP(I33,'DATA GAJI DAN TUNJANGAN'!$D$4:$E$8,2,FALSE))</f>
        <v>700000</v>
      </c>
      <c r="M33" s="10">
        <f>VLOOKUP(F33,'DATA GAJI DAN TUNJANGAN'!$G$4:$H$5,2,FALSE)</f>
        <v>100000</v>
      </c>
    </row>
    <row r="34" spans="1:13" x14ac:dyDescent="0.35">
      <c r="A34" s="16" t="s">
        <v>81</v>
      </c>
      <c r="B34" s="4" t="s">
        <v>82</v>
      </c>
      <c r="C34" s="13">
        <v>44317</v>
      </c>
      <c r="D34" s="13" t="s">
        <v>15</v>
      </c>
      <c r="E34" s="13" t="s">
        <v>36</v>
      </c>
      <c r="F34" s="4" t="s">
        <v>22</v>
      </c>
      <c r="G34" s="4" t="s">
        <v>23</v>
      </c>
      <c r="H34" s="5" t="str">
        <f t="shared" si="0"/>
        <v xml:space="preserve"> Boston</v>
      </c>
      <c r="I34" s="5" t="str">
        <f>VLOOKUP(RIGHT(A34,1),'DATA GAJI DAN TUNJANGAN'!$A$13:$B$17,2,FALSE)</f>
        <v>PRODUKSI</v>
      </c>
      <c r="J34" s="5" t="str">
        <f t="shared" si="1"/>
        <v>3B</v>
      </c>
      <c r="K34" s="10">
        <f>VLOOKUP(J34,'DATA GAJI DAN TUNJANGAN'!$A$4:$B$8,2,FALSE)</f>
        <v>1200000</v>
      </c>
      <c r="L34" s="10">
        <f>IF(AND(F34="Menikah",J34="4A"),VLOOKUP(I34,'DATA GAJI DAN TUNJANGAN'!$D$4:$E$8,2,FALSE)*2,VLOOKUP(I34,'DATA GAJI DAN TUNJANGAN'!$D$4:$E$8,2,FALSE))</f>
        <v>800000</v>
      </c>
      <c r="M34" s="10">
        <f>VLOOKUP(F34,'DATA GAJI DAN TUNJANGAN'!$G$4:$H$5,2,FALSE)</f>
        <v>0</v>
      </c>
    </row>
    <row r="35" spans="1:13" x14ac:dyDescent="0.35">
      <c r="A35" s="16" t="s">
        <v>83</v>
      </c>
      <c r="B35" s="4" t="s">
        <v>84</v>
      </c>
      <c r="C35" s="13">
        <v>44331</v>
      </c>
      <c r="D35" s="13" t="s">
        <v>26</v>
      </c>
      <c r="E35" s="13" t="s">
        <v>36</v>
      </c>
      <c r="F35" s="4" t="s">
        <v>17</v>
      </c>
      <c r="G35" s="4" t="s">
        <v>27</v>
      </c>
      <c r="H35" s="5" t="str">
        <f t="shared" si="0"/>
        <v xml:space="preserve"> New York</v>
      </c>
      <c r="I35" s="5" t="str">
        <f>VLOOKUP(RIGHT(A35,1),'DATA GAJI DAN TUNJANGAN'!$A$13:$B$17,2,FALSE)</f>
        <v>KEUANGAN</v>
      </c>
      <c r="J35" s="5" t="str">
        <f t="shared" si="1"/>
        <v>3B</v>
      </c>
      <c r="K35" s="10">
        <f>VLOOKUP(J35,'DATA GAJI DAN TUNJANGAN'!$A$4:$B$8,2,FALSE)</f>
        <v>1200000</v>
      </c>
      <c r="L35" s="10">
        <f>IF(AND(F35="Menikah",J35="4A"),VLOOKUP(I35,'DATA GAJI DAN TUNJANGAN'!$D$4:$E$8,2,FALSE)*2,VLOOKUP(I35,'DATA GAJI DAN TUNJANGAN'!$D$4:$E$8,2,FALSE))</f>
        <v>900000</v>
      </c>
      <c r="M35" s="10">
        <f>VLOOKUP(F35,'DATA GAJI DAN TUNJANGAN'!$G$4:$H$5,2,FALSE)</f>
        <v>100000</v>
      </c>
    </row>
    <row r="36" spans="1:13" x14ac:dyDescent="0.35">
      <c r="A36" s="16" t="s">
        <v>77</v>
      </c>
      <c r="B36" s="4" t="s">
        <v>85</v>
      </c>
      <c r="C36" s="13">
        <v>44287</v>
      </c>
      <c r="D36" s="13" t="s">
        <v>26</v>
      </c>
      <c r="E36" s="13" t="s">
        <v>36</v>
      </c>
      <c r="F36" s="4" t="s">
        <v>22</v>
      </c>
      <c r="G36" s="4" t="s">
        <v>30</v>
      </c>
      <c r="H36" s="5" t="str">
        <f t="shared" si="0"/>
        <v xml:space="preserve"> Dallas</v>
      </c>
      <c r="I36" s="5" t="str">
        <f>VLOOKUP(RIGHT(A36,1),'DATA GAJI DAN TUNJANGAN'!$A$13:$B$17,2,FALSE)</f>
        <v>PERSONALIA</v>
      </c>
      <c r="J36" s="5" t="str">
        <f t="shared" si="1"/>
        <v>3B</v>
      </c>
      <c r="K36" s="10">
        <f>VLOOKUP(J36,'DATA GAJI DAN TUNJANGAN'!$A$4:$B$8,2,FALSE)</f>
        <v>1200000</v>
      </c>
      <c r="L36" s="10">
        <f>IF(AND(F36="Menikah",J36="4A"),VLOOKUP(I36,'DATA GAJI DAN TUNJANGAN'!$D$4:$E$8,2,FALSE)*2,VLOOKUP(I36,'DATA GAJI DAN TUNJANGAN'!$D$4:$E$8,2,FALSE))</f>
        <v>600000</v>
      </c>
      <c r="M36" s="10">
        <f>VLOOKUP(F36,'DATA GAJI DAN TUNJANGAN'!$G$4:$H$5,2,FALSE)</f>
        <v>0</v>
      </c>
    </row>
    <row r="37" spans="1:13" x14ac:dyDescent="0.35">
      <c r="A37" s="16" t="s">
        <v>79</v>
      </c>
      <c r="B37" s="4" t="s">
        <v>86</v>
      </c>
      <c r="C37" s="13">
        <v>44409</v>
      </c>
      <c r="D37" s="13" t="s">
        <v>15</v>
      </c>
      <c r="E37" s="13" t="s">
        <v>36</v>
      </c>
      <c r="F37" s="4" t="s">
        <v>17</v>
      </c>
      <c r="G37" s="4" t="s">
        <v>32</v>
      </c>
      <c r="H37" s="5" t="str">
        <f t="shared" si="0"/>
        <v xml:space="preserve"> Atlanta</v>
      </c>
      <c r="I37" s="5" t="str">
        <f>VLOOKUP(RIGHT(A37,1),'DATA GAJI DAN TUNJANGAN'!$A$13:$B$17,2,FALSE)</f>
        <v>PEMASARAN</v>
      </c>
      <c r="J37" s="5" t="str">
        <f t="shared" si="1"/>
        <v>3B</v>
      </c>
      <c r="K37" s="10">
        <f>VLOOKUP(J37,'DATA GAJI DAN TUNJANGAN'!$A$4:$B$8,2,FALSE)</f>
        <v>1200000</v>
      </c>
      <c r="L37" s="10">
        <f>IF(AND(F37="Menikah",J37="4A"),VLOOKUP(I37,'DATA GAJI DAN TUNJANGAN'!$D$4:$E$8,2,FALSE)*2,VLOOKUP(I37,'DATA GAJI DAN TUNJANGAN'!$D$4:$E$8,2,FALSE))</f>
        <v>700000</v>
      </c>
      <c r="M37" s="10">
        <f>VLOOKUP(F37,'DATA GAJI DAN TUNJANGAN'!$G$4:$H$5,2,FALSE)</f>
        <v>100000</v>
      </c>
    </row>
    <row r="38" spans="1:13" x14ac:dyDescent="0.35">
      <c r="A38" s="16" t="s">
        <v>81</v>
      </c>
      <c r="B38" s="4" t="s">
        <v>87</v>
      </c>
      <c r="C38" s="13">
        <v>44424</v>
      </c>
      <c r="D38" s="13" t="s">
        <v>26</v>
      </c>
      <c r="E38" s="13" t="s">
        <v>36</v>
      </c>
      <c r="F38" s="4" t="s">
        <v>22</v>
      </c>
      <c r="G38" s="4" t="s">
        <v>34</v>
      </c>
      <c r="H38" s="5" t="str">
        <f t="shared" si="0"/>
        <v xml:space="preserve"> Virginia</v>
      </c>
      <c r="I38" s="5" t="str">
        <f>VLOOKUP(RIGHT(A38,1),'DATA GAJI DAN TUNJANGAN'!$A$13:$B$17,2,FALSE)</f>
        <v>PRODUKSI</v>
      </c>
      <c r="J38" s="5" t="str">
        <f t="shared" si="1"/>
        <v>3B</v>
      </c>
      <c r="K38" s="10">
        <f>VLOOKUP(J38,'DATA GAJI DAN TUNJANGAN'!$A$4:$B$8,2,FALSE)</f>
        <v>1200000</v>
      </c>
      <c r="L38" s="10">
        <f>IF(AND(F38="Menikah",J38="4A"),VLOOKUP(I38,'DATA GAJI DAN TUNJANGAN'!$D$4:$E$8,2,FALSE)*2,VLOOKUP(I38,'DATA GAJI DAN TUNJANGAN'!$D$4:$E$8,2,FALSE))</f>
        <v>800000</v>
      </c>
      <c r="M38" s="10">
        <f>VLOOKUP(F38,'DATA GAJI DAN TUNJANGAN'!$G$4:$H$5,2,FALSE)</f>
        <v>0</v>
      </c>
    </row>
    <row r="39" spans="1:13" x14ac:dyDescent="0.35">
      <c r="A39" s="16" t="s">
        <v>75</v>
      </c>
      <c r="B39" s="4" t="s">
        <v>88</v>
      </c>
      <c r="C39" s="13">
        <v>44378</v>
      </c>
      <c r="D39" s="13" t="s">
        <v>26</v>
      </c>
      <c r="E39" s="13" t="s">
        <v>36</v>
      </c>
      <c r="F39" s="4" t="s">
        <v>17</v>
      </c>
      <c r="G39" s="4" t="s">
        <v>37</v>
      </c>
      <c r="H39" s="5" t="str">
        <f t="shared" si="0"/>
        <v xml:space="preserve"> Wales</v>
      </c>
      <c r="I39" s="5" t="str">
        <f>VLOOKUP(RIGHT(A39,1),'DATA GAJI DAN TUNJANGAN'!$A$13:$B$17,2,FALSE)</f>
        <v>AKUNTING</v>
      </c>
      <c r="J39" s="5" t="str">
        <f t="shared" si="1"/>
        <v>3B</v>
      </c>
      <c r="K39" s="10">
        <f>VLOOKUP(J39,'DATA GAJI DAN TUNJANGAN'!$A$4:$B$8,2,FALSE)</f>
        <v>1200000</v>
      </c>
      <c r="L39" s="10">
        <f>IF(AND(F39="Menikah",J39="4A"),VLOOKUP(I39,'DATA GAJI DAN TUNJANGAN'!$D$4:$E$8,2,FALSE)*2,VLOOKUP(I39,'DATA GAJI DAN TUNJANGAN'!$D$4:$E$8,2,FALSE))</f>
        <v>500000</v>
      </c>
      <c r="M39" s="10">
        <f>VLOOKUP(F39,'DATA GAJI DAN TUNJANGAN'!$G$4:$H$5,2,FALSE)</f>
        <v>100000</v>
      </c>
    </row>
    <row r="40" spans="1:13" x14ac:dyDescent="0.35">
      <c r="A40" s="16" t="s">
        <v>89</v>
      </c>
      <c r="B40" s="4" t="s">
        <v>90</v>
      </c>
      <c r="C40" s="13">
        <v>44392</v>
      </c>
      <c r="D40" s="13" t="s">
        <v>15</v>
      </c>
      <c r="E40" s="13" t="s">
        <v>36</v>
      </c>
      <c r="F40" s="4" t="s">
        <v>22</v>
      </c>
      <c r="G40" s="4" t="s">
        <v>40</v>
      </c>
      <c r="H40" s="5" t="str">
        <f t="shared" si="0"/>
        <v xml:space="preserve"> Moskow</v>
      </c>
      <c r="I40" s="5" t="str">
        <f>VLOOKUP(RIGHT(A40,1),'DATA GAJI DAN TUNJANGAN'!$A$13:$B$17,2,FALSE)</f>
        <v>KEUANGAN</v>
      </c>
      <c r="J40" s="5" t="str">
        <f t="shared" si="1"/>
        <v>3B</v>
      </c>
      <c r="K40" s="10">
        <f>VLOOKUP(J40,'DATA GAJI DAN TUNJANGAN'!$A$4:$B$8,2,FALSE)</f>
        <v>1200000</v>
      </c>
      <c r="L40" s="10">
        <f>IF(AND(F40="Menikah",J40="4A"),VLOOKUP(I40,'DATA GAJI DAN TUNJANGAN'!$D$4:$E$8,2,FALSE)*2,VLOOKUP(I40,'DATA GAJI DAN TUNJANGAN'!$D$4:$E$8,2,FALSE))</f>
        <v>900000</v>
      </c>
      <c r="M40" s="10">
        <f>VLOOKUP(F40,'DATA GAJI DAN TUNJANGAN'!$G$4:$H$5,2,FALSE)</f>
        <v>0</v>
      </c>
    </row>
    <row r="41" spans="1:13" x14ac:dyDescent="0.35">
      <c r="A41" s="16" t="s">
        <v>91</v>
      </c>
      <c r="B41" s="4" t="s">
        <v>92</v>
      </c>
      <c r="C41" s="13">
        <v>44348</v>
      </c>
      <c r="D41" s="13" t="s">
        <v>26</v>
      </c>
      <c r="E41" s="13" t="s">
        <v>36</v>
      </c>
      <c r="F41" s="4" t="s">
        <v>17</v>
      </c>
      <c r="G41" s="4" t="s">
        <v>18</v>
      </c>
      <c r="H41" s="5" t="str">
        <f t="shared" si="0"/>
        <v xml:space="preserve"> Nevada</v>
      </c>
      <c r="I41" s="5" t="str">
        <f>VLOOKUP(RIGHT(A41,1),'DATA GAJI DAN TUNJANGAN'!$A$13:$B$17,2,FALSE)</f>
        <v>AKUNTING</v>
      </c>
      <c r="J41" s="5" t="str">
        <f t="shared" si="1"/>
        <v>3B</v>
      </c>
      <c r="K41" s="10">
        <f>VLOOKUP(J41,'DATA GAJI DAN TUNJANGAN'!$A$4:$B$8,2,FALSE)</f>
        <v>1200000</v>
      </c>
      <c r="L41" s="10">
        <f>IF(AND(F41="Menikah",J41="4A"),VLOOKUP(I41,'DATA GAJI DAN TUNJANGAN'!$D$4:$E$8,2,FALSE)*2,VLOOKUP(I41,'DATA GAJI DAN TUNJANGAN'!$D$4:$E$8,2,FALSE))</f>
        <v>500000</v>
      </c>
      <c r="M41" s="10">
        <f>VLOOKUP(F41,'DATA GAJI DAN TUNJANGAN'!$G$4:$H$5,2,FALSE)</f>
        <v>100000</v>
      </c>
    </row>
    <row r="42" spans="1:13" x14ac:dyDescent="0.35">
      <c r="A42" s="16" t="s">
        <v>93</v>
      </c>
      <c r="B42" s="4" t="s">
        <v>94</v>
      </c>
      <c r="C42" s="13">
        <v>44393</v>
      </c>
      <c r="D42" s="13" t="s">
        <v>26</v>
      </c>
      <c r="E42" s="13" t="s">
        <v>16</v>
      </c>
      <c r="F42" s="4" t="s">
        <v>17</v>
      </c>
      <c r="G42" s="4" t="s">
        <v>23</v>
      </c>
      <c r="H42" s="5" t="str">
        <f t="shared" si="0"/>
        <v xml:space="preserve"> Boston</v>
      </c>
      <c r="I42" s="5" t="str">
        <f>VLOOKUP(RIGHT(A42,1),'DATA GAJI DAN TUNJANGAN'!$A$13:$B$17,2,FALSE)</f>
        <v>PERSONALIA</v>
      </c>
      <c r="J42" s="5" t="str">
        <f t="shared" si="1"/>
        <v>3B</v>
      </c>
      <c r="K42" s="10">
        <f>VLOOKUP(J42,'DATA GAJI DAN TUNJANGAN'!$A$4:$B$8,2,FALSE)</f>
        <v>1200000</v>
      </c>
      <c r="L42" s="10">
        <f>IF(AND(F42="Menikah",J42="4A"),VLOOKUP(I42,'DATA GAJI DAN TUNJANGAN'!$D$4:$E$8,2,FALSE)*2,VLOOKUP(I42,'DATA GAJI DAN TUNJANGAN'!$D$4:$E$8,2,FALSE))</f>
        <v>600000</v>
      </c>
      <c r="M42" s="10">
        <f>VLOOKUP(F42,'DATA GAJI DAN TUNJANGAN'!$G$4:$H$5,2,FALSE)</f>
        <v>100000</v>
      </c>
    </row>
    <row r="43" spans="1:13" x14ac:dyDescent="0.35">
      <c r="A43" s="16" t="s">
        <v>95</v>
      </c>
      <c r="B43" s="4" t="s">
        <v>96</v>
      </c>
      <c r="C43" s="13">
        <v>44317</v>
      </c>
      <c r="D43" s="13" t="s">
        <v>26</v>
      </c>
      <c r="E43" s="13" t="s">
        <v>16</v>
      </c>
      <c r="F43" s="4" t="s">
        <v>22</v>
      </c>
      <c r="G43" s="4" t="s">
        <v>27</v>
      </c>
      <c r="H43" s="5" t="str">
        <f t="shared" si="0"/>
        <v xml:space="preserve"> New York</v>
      </c>
      <c r="I43" s="5" t="str">
        <f>VLOOKUP(RIGHT(A43,1),'DATA GAJI DAN TUNJANGAN'!$A$13:$B$17,2,FALSE)</f>
        <v>PEMASARAN</v>
      </c>
      <c r="J43" s="5" t="str">
        <f t="shared" si="1"/>
        <v>4A</v>
      </c>
      <c r="K43" s="10">
        <f>VLOOKUP(J43,'DATA GAJI DAN TUNJANGAN'!$A$4:$B$8,2,FALSE)</f>
        <v>1400000</v>
      </c>
      <c r="L43" s="10">
        <f>IF(AND(F43="Menikah",J43="4A"),VLOOKUP(I43,'DATA GAJI DAN TUNJANGAN'!$D$4:$E$8,2,FALSE)*2,VLOOKUP(I43,'DATA GAJI DAN TUNJANGAN'!$D$4:$E$8,2,FALSE))</f>
        <v>700000</v>
      </c>
      <c r="M43" s="10">
        <f>VLOOKUP(F43,'DATA GAJI DAN TUNJANGAN'!$G$4:$H$5,2,FALSE)</f>
        <v>0</v>
      </c>
    </row>
    <row r="44" spans="1:13" x14ac:dyDescent="0.35">
      <c r="A44" s="16" t="s">
        <v>97</v>
      </c>
      <c r="B44" s="4" t="s">
        <v>98</v>
      </c>
      <c r="C44" s="13">
        <v>44331</v>
      </c>
      <c r="D44" s="13" t="s">
        <v>26</v>
      </c>
      <c r="E44" s="13" t="s">
        <v>16</v>
      </c>
      <c r="F44" s="4" t="s">
        <v>17</v>
      </c>
      <c r="G44" s="4" t="s">
        <v>30</v>
      </c>
      <c r="H44" s="5" t="str">
        <f t="shared" si="0"/>
        <v xml:space="preserve"> Dallas</v>
      </c>
      <c r="I44" s="5" t="str">
        <f>VLOOKUP(RIGHT(A44,1),'DATA GAJI DAN TUNJANGAN'!$A$13:$B$17,2,FALSE)</f>
        <v>PRODUKSI</v>
      </c>
      <c r="J44" s="5" t="str">
        <f t="shared" si="1"/>
        <v>4A</v>
      </c>
      <c r="K44" s="10">
        <f>VLOOKUP(J44,'DATA GAJI DAN TUNJANGAN'!$A$4:$B$8,2,FALSE)</f>
        <v>1400000</v>
      </c>
      <c r="L44" s="10">
        <f>IF(AND(F44="Menikah",J44="4A"),VLOOKUP(I44,'DATA GAJI DAN TUNJANGAN'!$D$4:$E$8,2,FALSE)*2,VLOOKUP(I44,'DATA GAJI DAN TUNJANGAN'!$D$4:$E$8,2,FALSE))</f>
        <v>1600000</v>
      </c>
      <c r="M44" s="10">
        <f>VLOOKUP(F44,'DATA GAJI DAN TUNJANGAN'!$G$4:$H$5,2,FALSE)</f>
        <v>100000</v>
      </c>
    </row>
    <row r="45" spans="1:13" x14ac:dyDescent="0.35">
      <c r="A45" s="16" t="s">
        <v>99</v>
      </c>
      <c r="B45" s="4" t="s">
        <v>100</v>
      </c>
      <c r="C45" s="13">
        <v>44392</v>
      </c>
      <c r="D45" s="13" t="s">
        <v>15</v>
      </c>
      <c r="E45" s="13" t="s">
        <v>16</v>
      </c>
      <c r="F45" s="4" t="s">
        <v>22</v>
      </c>
      <c r="G45" s="4" t="s">
        <v>32</v>
      </c>
      <c r="H45" s="5" t="str">
        <f t="shared" si="0"/>
        <v xml:space="preserve"> Atlanta</v>
      </c>
      <c r="I45" s="5" t="str">
        <f>VLOOKUP(RIGHT(A45,1),'DATA GAJI DAN TUNJANGAN'!$A$13:$B$17,2,FALSE)</f>
        <v>KEUANGAN</v>
      </c>
      <c r="J45" s="5" t="str">
        <f t="shared" si="1"/>
        <v>4A</v>
      </c>
      <c r="K45" s="10">
        <f>VLOOKUP(J45,'DATA GAJI DAN TUNJANGAN'!$A$4:$B$8,2,FALSE)</f>
        <v>1400000</v>
      </c>
      <c r="L45" s="10">
        <f>IF(AND(F45="Menikah",J45="4A"),VLOOKUP(I45,'DATA GAJI DAN TUNJANGAN'!$D$4:$E$8,2,FALSE)*2,VLOOKUP(I45,'DATA GAJI DAN TUNJANGAN'!$D$4:$E$8,2,FALSE))</f>
        <v>900000</v>
      </c>
      <c r="M45" s="10">
        <f>VLOOKUP(F45,'DATA GAJI DAN TUNJANGAN'!$G$4:$H$5,2,FALSE)</f>
        <v>0</v>
      </c>
    </row>
    <row r="46" spans="1:13" x14ac:dyDescent="0.35">
      <c r="A46" s="16" t="s">
        <v>101</v>
      </c>
      <c r="B46" s="4" t="s">
        <v>102</v>
      </c>
      <c r="C46" s="13">
        <v>44348</v>
      </c>
      <c r="D46" s="13" t="s">
        <v>26</v>
      </c>
      <c r="E46" s="13" t="s">
        <v>16</v>
      </c>
      <c r="F46" s="4" t="s">
        <v>17</v>
      </c>
      <c r="G46" s="4" t="s">
        <v>34</v>
      </c>
      <c r="H46" s="5" t="str">
        <f t="shared" si="0"/>
        <v xml:space="preserve"> Virginia</v>
      </c>
      <c r="I46" s="5" t="str">
        <f>VLOOKUP(RIGHT(A46,1),'DATA GAJI DAN TUNJANGAN'!$A$13:$B$17,2,FALSE)</f>
        <v>PERSONALIA</v>
      </c>
      <c r="J46" s="5" t="str">
        <f t="shared" si="1"/>
        <v>4A</v>
      </c>
      <c r="K46" s="10">
        <f>VLOOKUP(J46,'DATA GAJI DAN TUNJANGAN'!$A$4:$B$8,2,FALSE)</f>
        <v>1400000</v>
      </c>
      <c r="L46" s="10">
        <f>IF(AND(F46="Menikah",J46="4A"),VLOOKUP(I46,'DATA GAJI DAN TUNJANGAN'!$D$4:$E$8,2,FALSE)*2,VLOOKUP(I46,'DATA GAJI DAN TUNJANGAN'!$D$4:$E$8,2,FALSE))</f>
        <v>1200000</v>
      </c>
      <c r="M46" s="10">
        <f>VLOOKUP(F46,'DATA GAJI DAN TUNJANGAN'!$G$4:$H$5,2,FALSE)</f>
        <v>100000</v>
      </c>
    </row>
    <row r="47" spans="1:13" x14ac:dyDescent="0.35">
      <c r="A47" s="16" t="s">
        <v>95</v>
      </c>
      <c r="B47" s="4" t="s">
        <v>103</v>
      </c>
      <c r="C47" s="13">
        <v>44562</v>
      </c>
      <c r="D47" s="13" t="s">
        <v>26</v>
      </c>
      <c r="E47" s="13" t="s">
        <v>16</v>
      </c>
      <c r="F47" s="4" t="s">
        <v>22</v>
      </c>
      <c r="G47" s="4" t="s">
        <v>37</v>
      </c>
      <c r="H47" s="5" t="str">
        <f t="shared" si="0"/>
        <v xml:space="preserve"> Wales</v>
      </c>
      <c r="I47" s="5" t="str">
        <f>VLOOKUP(RIGHT(A47,1),'DATA GAJI DAN TUNJANGAN'!$A$13:$B$17,2,FALSE)</f>
        <v>PEMASARAN</v>
      </c>
      <c r="J47" s="5" t="str">
        <f t="shared" si="1"/>
        <v>4A</v>
      </c>
      <c r="K47" s="10">
        <f>VLOOKUP(J47,'DATA GAJI DAN TUNJANGAN'!$A$4:$B$8,2,FALSE)</f>
        <v>1400000</v>
      </c>
      <c r="L47" s="10">
        <f>IF(AND(F47="Menikah",J47="4A"),VLOOKUP(I47,'DATA GAJI DAN TUNJANGAN'!$D$4:$E$8,2,FALSE)*2,VLOOKUP(I47,'DATA GAJI DAN TUNJANGAN'!$D$4:$E$8,2,FALSE))</f>
        <v>700000</v>
      </c>
      <c r="M47" s="10">
        <f>VLOOKUP(F47,'DATA GAJI DAN TUNJANGAN'!$G$4:$H$5,2,FALSE)</f>
        <v>0</v>
      </c>
    </row>
    <row r="48" spans="1:13" x14ac:dyDescent="0.35">
      <c r="A48" s="16" t="s">
        <v>97</v>
      </c>
      <c r="B48" s="4" t="s">
        <v>104</v>
      </c>
      <c r="C48" s="13">
        <v>44562</v>
      </c>
      <c r="D48" s="13" t="s">
        <v>15</v>
      </c>
      <c r="E48" s="13" t="s">
        <v>16</v>
      </c>
      <c r="F48" s="4" t="s">
        <v>17</v>
      </c>
      <c r="G48" s="4" t="s">
        <v>40</v>
      </c>
      <c r="H48" s="5" t="str">
        <f t="shared" si="0"/>
        <v xml:space="preserve"> Moskow</v>
      </c>
      <c r="I48" s="5" t="str">
        <f>VLOOKUP(RIGHT(A48,1),'DATA GAJI DAN TUNJANGAN'!$A$13:$B$17,2,FALSE)</f>
        <v>PRODUKSI</v>
      </c>
      <c r="J48" s="5" t="str">
        <f t="shared" si="1"/>
        <v>4A</v>
      </c>
      <c r="K48" s="10">
        <f>VLOOKUP(J48,'DATA GAJI DAN TUNJANGAN'!$A$4:$B$8,2,FALSE)</f>
        <v>1400000</v>
      </c>
      <c r="L48" s="10">
        <f>IF(AND(F48="Menikah",J48="4A"),VLOOKUP(I48,'DATA GAJI DAN TUNJANGAN'!$D$4:$E$8,2,FALSE)*2,VLOOKUP(I48,'DATA GAJI DAN TUNJANGAN'!$D$4:$E$8,2,FALSE))</f>
        <v>1600000</v>
      </c>
      <c r="M48" s="10">
        <f>VLOOKUP(F48,'DATA GAJI DAN TUNJANGAN'!$G$4:$H$5,2,FALSE)</f>
        <v>100000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3C29-0D9B-0942-A155-5EE9DC0FF251}">
  <dimension ref="A2:H17"/>
  <sheetViews>
    <sheetView workbookViewId="0">
      <selection activeCell="E13" sqref="E13"/>
    </sheetView>
  </sheetViews>
  <sheetFormatPr defaultColWidth="11" defaultRowHeight="15.5" x14ac:dyDescent="0.35"/>
  <cols>
    <col min="1" max="1" width="13.33203125" bestFit="1" customWidth="1"/>
    <col min="2" max="2" width="13" bestFit="1" customWidth="1"/>
    <col min="4" max="4" width="14.08203125" bestFit="1" customWidth="1"/>
    <col min="5" max="5" width="11.5" bestFit="1" customWidth="1"/>
    <col min="7" max="7" width="14" bestFit="1" customWidth="1"/>
    <col min="8" max="8" width="11.5" bestFit="1" customWidth="1"/>
  </cols>
  <sheetData>
    <row r="2" spans="1:8" x14ac:dyDescent="0.35">
      <c r="A2" t="s">
        <v>10</v>
      </c>
      <c r="D2" t="s">
        <v>11</v>
      </c>
      <c r="G2" t="s">
        <v>105</v>
      </c>
    </row>
    <row r="3" spans="1:8" x14ac:dyDescent="0.35">
      <c r="A3" s="2" t="s">
        <v>9</v>
      </c>
      <c r="B3" s="2" t="s">
        <v>10</v>
      </c>
      <c r="D3" s="2" t="s">
        <v>106</v>
      </c>
      <c r="E3" s="2" t="s">
        <v>11</v>
      </c>
      <c r="G3" s="2" t="s">
        <v>5</v>
      </c>
      <c r="H3" s="2" t="s">
        <v>105</v>
      </c>
    </row>
    <row r="4" spans="1:8" x14ac:dyDescent="0.35">
      <c r="A4" s="1" t="s">
        <v>107</v>
      </c>
      <c r="B4" s="6">
        <v>600000</v>
      </c>
      <c r="D4" s="1" t="s">
        <v>108</v>
      </c>
      <c r="E4" s="6">
        <v>500000</v>
      </c>
      <c r="G4" s="1" t="s">
        <v>17</v>
      </c>
      <c r="H4" s="6">
        <v>100000</v>
      </c>
    </row>
    <row r="5" spans="1:8" x14ac:dyDescent="0.35">
      <c r="A5" s="1" t="s">
        <v>109</v>
      </c>
      <c r="B5" s="6">
        <v>800000</v>
      </c>
      <c r="D5" s="1" t="s">
        <v>110</v>
      </c>
      <c r="E5" s="6">
        <v>600000</v>
      </c>
      <c r="G5" s="1" t="s">
        <v>22</v>
      </c>
      <c r="H5" s="7">
        <v>0</v>
      </c>
    </row>
    <row r="6" spans="1:8" x14ac:dyDescent="0.35">
      <c r="A6" s="1" t="s">
        <v>111</v>
      </c>
      <c r="B6" s="6">
        <v>1000000</v>
      </c>
      <c r="D6" s="1" t="s">
        <v>112</v>
      </c>
      <c r="E6" s="6">
        <v>700000</v>
      </c>
    </row>
    <row r="7" spans="1:8" x14ac:dyDescent="0.35">
      <c r="A7" s="1" t="s">
        <v>113</v>
      </c>
      <c r="B7" s="6">
        <v>1200000</v>
      </c>
      <c r="D7" s="1" t="s">
        <v>114</v>
      </c>
      <c r="E7" s="6">
        <v>800000</v>
      </c>
    </row>
    <row r="8" spans="1:8" x14ac:dyDescent="0.35">
      <c r="A8" s="1" t="s">
        <v>115</v>
      </c>
      <c r="B8" s="6">
        <v>1400000</v>
      </c>
      <c r="D8" s="1" t="s">
        <v>116</v>
      </c>
      <c r="E8" s="6">
        <v>900000</v>
      </c>
    </row>
    <row r="11" spans="1:8" x14ac:dyDescent="0.35">
      <c r="A11" t="s">
        <v>8</v>
      </c>
    </row>
    <row r="12" spans="1:8" x14ac:dyDescent="0.35">
      <c r="A12" s="1" t="s">
        <v>117</v>
      </c>
      <c r="B12" s="1" t="s">
        <v>118</v>
      </c>
    </row>
    <row r="13" spans="1:8" x14ac:dyDescent="0.35">
      <c r="A13" s="8" t="s">
        <v>119</v>
      </c>
      <c r="B13" s="1" t="s">
        <v>108</v>
      </c>
    </row>
    <row r="14" spans="1:8" x14ac:dyDescent="0.35">
      <c r="A14" s="8" t="s">
        <v>120</v>
      </c>
      <c r="B14" s="1" t="s">
        <v>110</v>
      </c>
    </row>
    <row r="15" spans="1:8" x14ac:dyDescent="0.35">
      <c r="A15" s="8" t="s">
        <v>121</v>
      </c>
      <c r="B15" s="1" t="s">
        <v>112</v>
      </c>
    </row>
    <row r="16" spans="1:8" x14ac:dyDescent="0.35">
      <c r="A16" s="8" t="s">
        <v>122</v>
      </c>
      <c r="B16" s="1" t="s">
        <v>114</v>
      </c>
    </row>
    <row r="17" spans="1:2" x14ac:dyDescent="0.35">
      <c r="A17" s="8" t="s">
        <v>123</v>
      </c>
      <c r="B17" s="1" t="s">
        <v>116</v>
      </c>
    </row>
  </sheetData>
  <pageMargins left="0.7" right="0.7" top="0.75" bottom="0.75" header="0.3" footer="0.3"/>
  <ignoredErrors>
    <ignoredError sqref="A13:A1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3e8f1d-13e8-4f5a-82a3-141bb96a43a3" xsi:nil="true"/>
    <lcf76f155ced4ddcb4097134ff3c332f xmlns="a713c186-5508-4179-9ba2-7e43701d17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2F9354DE52448886B2AFFE5CF89B3" ma:contentTypeVersion="11" ma:contentTypeDescription="Create a new document." ma:contentTypeScope="" ma:versionID="19db30ab3d2178a3b965c32138939e34">
  <xsd:schema xmlns:xsd="http://www.w3.org/2001/XMLSchema" xmlns:xs="http://www.w3.org/2001/XMLSchema" xmlns:p="http://schemas.microsoft.com/office/2006/metadata/properties" xmlns:ns2="a713c186-5508-4179-9ba2-7e43701d17bc" xmlns:ns3="e83e8f1d-13e8-4f5a-82a3-141bb96a43a3" targetNamespace="http://schemas.microsoft.com/office/2006/metadata/properties" ma:root="true" ma:fieldsID="0fd53e9845df61164f3511fe234a6b51" ns2:_="" ns3:_="">
    <xsd:import namespace="a713c186-5508-4179-9ba2-7e43701d17bc"/>
    <xsd:import namespace="e83e8f1d-13e8-4f5a-82a3-141bb96a43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3c186-5508-4179-9ba2-7e43701d1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f56862a-dcd1-4b6f-9e2f-9dc08df1de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e8f1d-13e8-4f5a-82a3-141bb96a43a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ec5c9b0-6c5d-43cb-a4e7-41e9e93c7421}" ma:internalName="TaxCatchAll" ma:showField="CatchAllData" ma:web="e83e8f1d-13e8-4f5a-82a3-141bb96a43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27C4CD-8061-4F46-AE56-5E0286695ABF}">
  <ds:schemaRefs>
    <ds:schemaRef ds:uri="http://schemas.microsoft.com/office/2006/metadata/properties"/>
    <ds:schemaRef ds:uri="http://schemas.microsoft.com/office/infopath/2007/PartnerControls"/>
    <ds:schemaRef ds:uri="e83e8f1d-13e8-4f5a-82a3-141bb96a43a3"/>
    <ds:schemaRef ds:uri="a713c186-5508-4179-9ba2-7e43701d17bc"/>
  </ds:schemaRefs>
</ds:datastoreItem>
</file>

<file path=customXml/itemProps2.xml><?xml version="1.0" encoding="utf-8"?>
<ds:datastoreItem xmlns:ds="http://schemas.openxmlformats.org/officeDocument/2006/customXml" ds:itemID="{FDBAB3E3-A988-4220-BCC1-F6CA6C78BA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F67C61-B16A-426C-8CEF-A9D9B0F9B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13c186-5508-4179-9ba2-7e43701d17bc"/>
    <ds:schemaRef ds:uri="e83e8f1d-13e8-4f5a-82a3-141bb96a43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KARYAWAN</vt:lpstr>
      <vt:lpstr>DATA GAJI DAN TUNJANGAN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Tasya Syafriza</cp:lastModifiedBy>
  <cp:revision/>
  <dcterms:created xsi:type="dcterms:W3CDTF">2021-12-28T09:11:39Z</dcterms:created>
  <dcterms:modified xsi:type="dcterms:W3CDTF">2024-01-24T05:36:51Z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0x0101008232F9354DE52448886B2AFFE5CF89B3</vt:lpwstr>
  </property>
</Properties>
</file>