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15180" windowHeight="7560"/>
  </bookViews>
  <sheets>
    <sheet name="Data" sheetId="14" r:id="rId1"/>
    <sheet name="1" sheetId="17" r:id="rId2"/>
    <sheet name="Forwarding form" sheetId="15" r:id="rId3"/>
    <sheet name="Revise Pension Statement" sheetId="22" r:id="rId4"/>
    <sheet name="part 1" sheetId="16" r:id="rId5"/>
    <sheet name="6" sheetId="3" state="hidden" r:id="rId6"/>
    <sheet name="7" sheetId="11" state="hidden" r:id="rId7"/>
    <sheet name="9" sheetId="10" state="hidden" r:id="rId8"/>
    <sheet name="11" sheetId="8" state="hidden" r:id="rId9"/>
    <sheet name="12" sheetId="13" state="hidden" r:id="rId10"/>
    <sheet name="13" sheetId="5" state="hidden" r:id="rId11"/>
    <sheet name="Part II A" sheetId="4" r:id="rId12"/>
    <sheet name="Part II B" sheetId="6" r:id="rId13"/>
    <sheet name="LPC" sheetId="18" r:id="rId14"/>
    <sheet name="21" sheetId="20" state="hidden" r:id="rId15"/>
    <sheet name="Sheet1" sheetId="23" state="hidden" r:id="rId16"/>
  </sheets>
  <definedNames>
    <definedName name="_xlnm.Print_Area" localSheetId="7">'9'!$A$1:$H$43</definedName>
    <definedName name="_xlnm.Print_Area" localSheetId="3">'Revise Pension Statement'!$A$1:$F$13</definedName>
  </definedNames>
  <calcPr calcId="124519"/>
</workbook>
</file>

<file path=xl/calcChain.xml><?xml version="1.0" encoding="utf-8"?>
<calcChain xmlns="http://schemas.openxmlformats.org/spreadsheetml/2006/main">
  <c r="J35" i="14"/>
  <c r="D10" i="17"/>
  <c r="D9"/>
  <c r="D8"/>
  <c r="C29" i="15"/>
  <c r="H48" i="14"/>
  <c r="H47"/>
  <c r="H34"/>
  <c r="G48" s="1"/>
  <c r="G20" i="6" s="1"/>
  <c r="C17" i="16"/>
  <c r="L24" i="14"/>
  <c r="L25" s="1"/>
  <c r="K25"/>
  <c r="C28" i="16"/>
  <c r="C21"/>
  <c r="C20"/>
  <c r="F12" i="6"/>
  <c r="D11" i="22"/>
  <c r="A9" i="16"/>
  <c r="A8"/>
  <c r="A7"/>
  <c r="C24" i="4"/>
  <c r="C23"/>
  <c r="C22"/>
  <c r="C21"/>
  <c r="C20"/>
  <c r="C25" i="16"/>
  <c r="C12"/>
  <c r="J42" i="14"/>
  <c r="F4" i="22" s="1"/>
  <c r="B4"/>
  <c r="A2"/>
  <c r="C23" i="16"/>
  <c r="C16"/>
  <c r="J9" i="22" s="1"/>
  <c r="C31" i="15"/>
  <c r="C6" i="4"/>
  <c r="C4"/>
  <c r="C5"/>
  <c r="C15" i="16"/>
  <c r="C14"/>
  <c r="C19"/>
  <c r="C7" i="4"/>
  <c r="C8"/>
  <c r="C32"/>
  <c r="C31"/>
  <c r="C30"/>
  <c r="C29"/>
  <c r="C28"/>
  <c r="C27"/>
  <c r="C5" i="20"/>
  <c r="B6"/>
  <c r="C7"/>
  <c r="E18" s="1"/>
  <c r="C8"/>
  <c r="E19" s="1"/>
  <c r="B17"/>
  <c r="E17"/>
  <c r="E3" i="18"/>
  <c r="G29" s="1"/>
  <c r="I7"/>
  <c r="I8"/>
  <c r="A30"/>
  <c r="B18" i="5"/>
  <c r="E22"/>
  <c r="E23"/>
  <c r="E2" i="13"/>
  <c r="C24" s="1"/>
  <c r="D3"/>
  <c r="E18"/>
  <c r="B19"/>
  <c r="B20"/>
  <c r="B26"/>
  <c r="B27"/>
  <c r="E31" i="8"/>
  <c r="D32"/>
  <c r="A7" i="10"/>
  <c r="G12"/>
  <c r="B14" s="1"/>
  <c r="G22"/>
  <c r="G23"/>
  <c r="G24"/>
  <c r="G29"/>
  <c r="H14" i="11"/>
  <c r="B4" i="3"/>
  <c r="C4"/>
  <c r="C11" i="16"/>
  <c r="C24"/>
  <c r="C26"/>
  <c r="C27"/>
  <c r="A5" i="15"/>
  <c r="A6"/>
  <c r="A7"/>
  <c r="A8"/>
  <c r="B18"/>
  <c r="F19"/>
  <c r="C28"/>
  <c r="C36" i="11" s="1"/>
  <c r="J28" i="14"/>
  <c r="K28"/>
  <c r="L28"/>
  <c r="M28"/>
  <c r="P28"/>
  <c r="J29"/>
  <c r="L29" s="1"/>
  <c r="J30"/>
  <c r="C9" i="4" s="1"/>
  <c r="K30" i="14"/>
  <c r="L30"/>
  <c r="N30" s="1"/>
  <c r="O30" s="1"/>
  <c r="P30" s="1"/>
  <c r="M30"/>
  <c r="O28" s="1"/>
  <c r="J32"/>
  <c r="C37" i="11" s="1"/>
  <c r="K32" i="14"/>
  <c r="J33"/>
  <c r="K33"/>
  <c r="C25" i="4"/>
  <c r="D14" i="10"/>
  <c r="C34" i="14" l="1"/>
  <c r="K46"/>
  <c r="K34"/>
  <c r="D7" i="17"/>
  <c r="J34" i="14"/>
  <c r="O34" s="1"/>
  <c r="P34" s="1"/>
  <c r="N34"/>
  <c r="L34"/>
  <c r="D15" i="4"/>
  <c r="D18" s="1"/>
  <c r="M34" i="14"/>
  <c r="D10" i="22"/>
  <c r="B16" i="20"/>
  <c r="A14" i="6"/>
  <c r="D15" i="15"/>
  <c r="C19"/>
  <c r="M25" i="14"/>
  <c r="M26" s="1"/>
  <c r="E11" i="22"/>
  <c r="F11" s="1"/>
  <c r="H15" i="4"/>
  <c r="H6" i="18"/>
  <c r="D19" i="4"/>
  <c r="C18" i="16"/>
  <c r="B19" i="18"/>
  <c r="G24" i="6"/>
  <c r="B20" i="5"/>
  <c r="G28" i="10"/>
  <c r="D5" i="18"/>
  <c r="M29" i="14"/>
  <c r="N29" s="1"/>
  <c r="O29" s="1"/>
  <c r="P29" s="1"/>
  <c r="C11" i="22" l="1"/>
  <c r="E6" i="18"/>
  <c r="E7" s="1"/>
  <c r="K26" i="14"/>
  <c r="H31" s="1"/>
  <c r="F31"/>
  <c r="L26"/>
  <c r="G31" s="1"/>
  <c r="E8" i="18"/>
  <c r="C4"/>
  <c r="G9"/>
  <c r="C31"/>
  <c r="H11" i="4" l="1"/>
  <c r="C11"/>
  <c r="J11"/>
  <c r="C10" i="22" s="1"/>
  <c r="D9" i="18"/>
  <c r="C8" i="22" l="1"/>
  <c r="H46" i="14"/>
  <c r="D9" i="22" s="1"/>
  <c r="H17" i="4"/>
  <c r="K9" i="22"/>
  <c r="C9" s="1"/>
  <c r="I9"/>
  <c r="H45" i="14"/>
  <c r="G45"/>
  <c r="G14" i="6"/>
  <c r="C12" i="4"/>
  <c r="D16"/>
  <c r="G46" i="14" l="1"/>
  <c r="L9" i="22"/>
  <c r="E9" s="1"/>
  <c r="F9" s="1"/>
  <c r="G49" i="14"/>
  <c r="G47"/>
  <c r="F15" i="6"/>
  <c r="G15"/>
  <c r="D8" i="22"/>
  <c r="H49" i="14"/>
  <c r="D12" i="22" s="1"/>
  <c r="D17" i="4"/>
  <c r="C12" i="22"/>
  <c r="G13" i="6"/>
  <c r="E8" i="22"/>
  <c r="F8" s="1"/>
  <c r="G18" i="6" l="1"/>
  <c r="E10" i="22"/>
  <c r="F10" s="1"/>
  <c r="G16" i="6"/>
  <c r="E12" i="22"/>
  <c r="F12" s="1"/>
</calcChain>
</file>

<file path=xl/comments1.xml><?xml version="1.0" encoding="utf-8"?>
<comments xmlns="http://schemas.openxmlformats.org/spreadsheetml/2006/main">
  <authors>
    <author>Computer</author>
  </authors>
  <commentList>
    <comment ref="F35" authorId="0">
      <text>
        <r>
          <rPr>
            <b/>
            <sz val="9"/>
            <color indexed="81"/>
            <rFont val="Tahoma"/>
            <family val="2"/>
          </rPr>
          <t>Computer:</t>
        </r>
        <r>
          <rPr>
            <sz val="9"/>
            <color indexed="81"/>
            <rFont val="Tahoma"/>
            <family val="2"/>
          </rPr>
          <t xml:space="preserve">
In Andhra Pradesh:
1-7-2018 : 0
1-1-2019 : 2.73
1-7-2019 : 7.28
1-1-2020 : 10.92
1-7-2020 : 13.65
1-1-2021 : 17.29
1-7-2021 : 20.02</t>
        </r>
      </text>
    </comment>
  </commentList>
</comments>
</file>

<file path=xl/sharedStrings.xml><?xml version="1.0" encoding="utf-8"?>
<sst xmlns="http://schemas.openxmlformats.org/spreadsheetml/2006/main" count="532" uniqueCount="431">
  <si>
    <t xml:space="preserve">     The  </t>
  </si>
  <si>
    <t>Address after retirement</t>
  </si>
  <si>
    <t xml:space="preserve">Commutation of Pension </t>
  </si>
  <si>
    <t xml:space="preserve">a) Name of the Pension Disbursing Authority </t>
  </si>
  <si>
    <t xml:space="preserve">Name of the Bank and Branch </t>
  </si>
  <si>
    <t>S.B . Account No.</t>
  </si>
  <si>
    <t>7. List of Family Members</t>
  </si>
  <si>
    <t>(a)</t>
  </si>
  <si>
    <t>(b)</t>
  </si>
  <si>
    <t>(c)</t>
  </si>
  <si>
    <t>(d)</t>
  </si>
  <si>
    <t xml:space="preserve">Marital / Employment status of the children of the applicant / deceased Government servant </t>
  </si>
  <si>
    <t>Sl. No.</t>
  </si>
  <si>
    <t>Name of the Family Member</t>
  </si>
  <si>
    <t>Date of Birth</t>
  </si>
  <si>
    <t xml:space="preserve">Relationship with government Servant </t>
  </si>
  <si>
    <t xml:space="preserve">Married or unmarried Date of Marriage if married </t>
  </si>
  <si>
    <t xml:space="preserve">Whether employed or not. Give details of employment </t>
  </si>
  <si>
    <t>Instructions:</t>
  </si>
  <si>
    <t>DECLARATION</t>
  </si>
  <si>
    <t>Place:</t>
  </si>
  <si>
    <t xml:space="preserve">Signature of the </t>
  </si>
  <si>
    <t>Date:</t>
  </si>
  <si>
    <t xml:space="preserve">         Government Servant / Applicant </t>
  </si>
  <si>
    <t>TO BE FILLED IN BY THE HEAD OF THE OFFICE</t>
  </si>
  <si>
    <t xml:space="preserve">This is to certify that the following minors of the deceased Government Servant </t>
  </si>
  <si>
    <t>Name</t>
  </si>
  <si>
    <t xml:space="preserve">Place: </t>
  </si>
  <si>
    <t>Head of the Office.</t>
  </si>
  <si>
    <t>Office Seal:</t>
  </si>
  <si>
    <t xml:space="preserve">e) Any other service not qualifying for pension </t>
  </si>
  <si>
    <t>Total non-qualifying service (a to e)</t>
  </si>
  <si>
    <t>PART – II (B)</t>
  </si>
  <si>
    <t xml:space="preserve">SANCTION OF PENSION </t>
  </si>
  <si>
    <t>i). I am declared by the Head of the department to be the Head of an office to accord sanction in this case under the powers delegated vide G.O.Ms.No.262, Finance &amp; Planning (FW-PSC) Department dated.23.11.1998.</t>
  </si>
  <si>
    <t>OR</t>
  </si>
  <si>
    <t>ii). I am the next Gazetted Authority in the hierarchy to the Head of the office in this case who is a non-gazetted officer and hence, I am competent to accord sanction under the powers delegated vide G.O.Ms.No.262, finance &amp; Planning (FW-PSC) Department dated.23.11.1998.</t>
  </si>
  <si>
    <t>(Strike off whichever is not applicable)</t>
  </si>
  <si>
    <t>Pensionary benefits including commutation found admissible under the rules may be authorized.  It is verified from the records in my custody and certify that no disciplinary or judicial proceedings are pending / contemplated against retiring / retired government servant to who I am the authority for sanction of pension.</t>
  </si>
  <si>
    <t>:</t>
  </si>
  <si>
    <t xml:space="preserve">  </t>
  </si>
  <si>
    <t xml:space="preserve">a) Enhanced family pension </t>
  </si>
  <si>
    <t xml:space="preserve">b) Normal Family pension </t>
  </si>
  <si>
    <t xml:space="preserve">Official Seal </t>
  </si>
  <si>
    <t>Pension Sanctioning Authority</t>
  </si>
  <si>
    <t>Note 1:</t>
  </si>
  <si>
    <t xml:space="preserve">This is to be prepared in duplicate by the Pension sanctioning Authority, one for the record of Pension Sanctioning Authority and the other one to be sent to Accountant General / Local Fund Audit Officer.  </t>
  </si>
  <si>
    <t>Note 2:</t>
  </si>
  <si>
    <t>The Pension sanctioning Authority should satisfy about the correctness of the particulars of family furnished by the Government servant / Applicant in Part-I</t>
  </si>
  <si>
    <t>Note 3:</t>
  </si>
  <si>
    <t>If the pensionery benefits are not be released Part-II-B(b) shall be struck off.</t>
  </si>
  <si>
    <t>Note 4:</t>
  </si>
  <si>
    <t>If there is any likelihood of delay, Anticipatory Pension / Anticipatory Gratuity as per Rule 51 of A.P.Revised Pension Rules 1980 shall be drawn and paid by the Head of office to the beneficiary without any delay.</t>
  </si>
  <si>
    <t>Note 5:</t>
  </si>
  <si>
    <t>Heads of Departments are those listed in Appendix-I mentioned in Article 6 of A.P. Financial Code Volume-I / subsidiary Rule 32 (ii) of FR 9</t>
  </si>
  <si>
    <t>DESCRIPTIVE ROOLS</t>
  </si>
  <si>
    <t>Single Photo</t>
  </si>
  <si>
    <t xml:space="preserve">       Joint Photo</t>
  </si>
  <si>
    <t xml:space="preserve">Service Pensioner / Family Pensioner / </t>
  </si>
  <si>
    <t xml:space="preserve">Joint Photo of Service Pensioner </t>
  </si>
  <si>
    <t xml:space="preserve">Gratuity / Guardian of Minor or </t>
  </si>
  <si>
    <t>with Family Pension beneficiary /</t>
  </si>
  <si>
    <t xml:space="preserve">Handicapped Child. </t>
  </si>
  <si>
    <t>Guardian with minor or Handicapped</t>
  </si>
  <si>
    <t>Child.</t>
  </si>
  <si>
    <t>(Attestation has to be done across the Photos by a Gazetted Office of AP Government in Service )</t>
  </si>
  <si>
    <t>(i) Service Pensioner:</t>
  </si>
  <si>
    <t>Details</t>
  </si>
  <si>
    <t>Thumb finger</t>
  </si>
  <si>
    <t>Middle finger</t>
  </si>
  <si>
    <t>Ring    finger</t>
  </si>
  <si>
    <t>Little   finger</t>
  </si>
  <si>
    <t xml:space="preserve">Service Pensioner </t>
  </si>
  <si>
    <t xml:space="preserve">Family Pensioner/ </t>
  </si>
  <si>
    <t>Gratuitant /</t>
  </si>
  <si>
    <t>Place :</t>
  </si>
  <si>
    <t xml:space="preserve">Attested by </t>
  </si>
  <si>
    <t xml:space="preserve">Signature </t>
  </si>
  <si>
    <t>Official Seal:</t>
  </si>
  <si>
    <t>(Attestation has to be done by a Gazzetted Officer of AP State Government in Service)</t>
  </si>
  <si>
    <t xml:space="preserve">Note: 3 copies will be forwarded to Accountant General / Local Fund Audit Officer by Pension Sanctioning Authority and one will be retained by the Pension Sanctioning Authority. </t>
  </si>
  <si>
    <t>ANNEXURE – II</t>
  </si>
  <si>
    <t>NOMINATION</t>
  </si>
  <si>
    <t xml:space="preserve">Name and address of Nominee’s </t>
  </si>
  <si>
    <t xml:space="preserve">Relation ship  with Government Servant </t>
  </si>
  <si>
    <t xml:space="preserve">Age </t>
  </si>
  <si>
    <t>Amount of share payable to each in Col. 1</t>
  </si>
  <si>
    <t xml:space="preserve">Name and address, relation ship and age of the alternative nominees(s) to whom the right conferred on the nominees (s) nomination to him / her / them becoming ineffective </t>
  </si>
  <si>
    <t>Amount or share payable to each in Col .6</t>
  </si>
  <si>
    <t>Witness:</t>
  </si>
  <si>
    <t>1. Signature Name:</t>
  </si>
  <si>
    <t xml:space="preserve">    and Address</t>
  </si>
  <si>
    <t>2. Signature, Name:</t>
  </si>
  <si>
    <t xml:space="preserve">Signature of the Government Servant </t>
  </si>
  <si>
    <t>Countersigned</t>
  </si>
  <si>
    <t>Signature of Head of Office/Department:</t>
  </si>
  <si>
    <t>Note (1):</t>
  </si>
  <si>
    <t>The Government servant who has a family may nominate one member or more than one member of the family as defined in Rule 46(5) of A.P. Revised Pension Rules, 1980.</t>
  </si>
  <si>
    <t>Note (2):</t>
  </si>
  <si>
    <t>The Government servant who has no family mat nominate a person or persons, or a body of individuals, whether incorporated or not.</t>
  </si>
  <si>
    <t>Note (3):</t>
  </si>
  <si>
    <t xml:space="preserve">The Government servant may not that the nomination with signature of two witnesses shall only have the legal validity or a WILL.  </t>
  </si>
  <si>
    <t>Note (4):</t>
  </si>
  <si>
    <t>This nomination form is to be submitted by the employees in triplicate, one for use of the pension sanctioning authority and two copies to be forwarded to the forwarded to the Account General Local Fund Audit Offices.</t>
  </si>
  <si>
    <t>Note (5):</t>
  </si>
  <si>
    <t>For the purpose of Rules 46,47,48 and 49 of Revised Pension Rules, 1980, family in to a Government servant means:-</t>
  </si>
  <si>
    <t>From</t>
  </si>
  <si>
    <t>(Pension sanctioning authority)</t>
  </si>
  <si>
    <t>To</t>
  </si>
  <si>
    <t>***</t>
  </si>
  <si>
    <t>Station:</t>
  </si>
  <si>
    <t xml:space="preserve">Signature and Designation of </t>
  </si>
  <si>
    <t>Fore finger</t>
  </si>
  <si>
    <t>of Sri / Smt</t>
  </si>
  <si>
    <t xml:space="preserve">is / are under the guardianship </t>
  </si>
  <si>
    <t>Late Sri / Smt</t>
  </si>
  <si>
    <t>(The Government servant may use separate forms, if he wishes to make different nominations for each type of payment mentioned below)</t>
  </si>
  <si>
    <t>Contingence on the happening of which the nomination shall become invalid (Death need not be mentioned)</t>
  </si>
  <si>
    <t xml:space="preserve">day of  </t>
  </si>
  <si>
    <t>Designation</t>
  </si>
  <si>
    <t>Designation :</t>
  </si>
  <si>
    <t>Office :</t>
  </si>
  <si>
    <t>Name :</t>
  </si>
  <si>
    <t xml:space="preserve">                                                     </t>
  </si>
  <si>
    <t>Specimen signature of Sri./ Smt / Kum</t>
  </si>
  <si>
    <t xml:space="preserve">Son/ Wife / Daughter of </t>
  </si>
  <si>
    <t>Attested by Signature</t>
  </si>
  <si>
    <t>C.PERSONAL IDENTIFICATION MARKS OF :</t>
  </si>
  <si>
    <t>(ii) Family pensioner/Gratuitant/Gardian of Minor or Handicapped Child :</t>
  </si>
  <si>
    <t>Data of the Retired Teacher</t>
  </si>
  <si>
    <t xml:space="preserve">Name of the Pension Disbursing Authority </t>
  </si>
  <si>
    <t>Father/Husband's Name</t>
  </si>
  <si>
    <t xml:space="preserve">Date of entering in to service </t>
  </si>
  <si>
    <t>Date of retirement / death</t>
  </si>
  <si>
    <t>Rs.</t>
  </si>
  <si>
    <t>Commutation Value</t>
  </si>
  <si>
    <t>Total Qualifying Service</t>
  </si>
  <si>
    <t>Net Qualifying Service</t>
  </si>
  <si>
    <t>AG(A&amp;E)</t>
  </si>
  <si>
    <t>Andhra Pradesh</t>
  </si>
  <si>
    <t>Hyderabad</t>
  </si>
  <si>
    <r>
      <t>A.</t>
    </r>
    <r>
      <rPr>
        <b/>
        <u/>
        <sz val="12"/>
        <color indexed="8"/>
        <rFont val="Arial"/>
        <family val="2"/>
      </rPr>
      <t>SPACE FOR PHOTOGRAPHS</t>
    </r>
    <r>
      <rPr>
        <b/>
        <sz val="12"/>
        <color indexed="8"/>
        <rFont val="Arial"/>
        <family val="2"/>
      </rPr>
      <t>:</t>
    </r>
  </si>
  <si>
    <r>
      <t>B.</t>
    </r>
    <r>
      <rPr>
        <b/>
        <u/>
        <sz val="12"/>
        <color indexed="8"/>
        <rFont val="Arial"/>
        <family val="2"/>
      </rPr>
      <t>SPECIMEN SIGNATURE OF</t>
    </r>
    <r>
      <rPr>
        <b/>
        <sz val="12"/>
        <color indexed="8"/>
        <rFont val="Arial"/>
        <family val="2"/>
      </rPr>
      <t xml:space="preserve"> :</t>
    </r>
  </si>
  <si>
    <t>to</t>
  </si>
  <si>
    <t>from</t>
  </si>
  <si>
    <t>DETAILS OF RECOVERIES</t>
  </si>
  <si>
    <t>Remarks</t>
  </si>
  <si>
    <t>Pay</t>
  </si>
  <si>
    <t>@</t>
  </si>
  <si>
    <t>P.M</t>
  </si>
  <si>
    <t>D.A</t>
  </si>
  <si>
    <t>H.R.A</t>
  </si>
  <si>
    <t>2. He/She was paid up to</t>
  </si>
  <si>
    <t>at the following rates.</t>
  </si>
  <si>
    <t>1 .Last Pay Certificate of Sri/Smt.</t>
  </si>
  <si>
    <t>Period</t>
  </si>
  <si>
    <t>a month</t>
  </si>
  <si>
    <t>At Rs.</t>
  </si>
  <si>
    <t>Rate</t>
  </si>
  <si>
    <t>Amount</t>
  </si>
  <si>
    <t>6. He/She entitled to draw the following.</t>
  </si>
  <si>
    <t xml:space="preserve">date :                                                                                                                                                                          </t>
  </si>
  <si>
    <t>Signature of the Certifying Officer.</t>
  </si>
  <si>
    <t>NO DUE CERTIFICATE</t>
  </si>
  <si>
    <t xml:space="preserve">  Certified that no amounts are due from Sri/Smt                           </t>
  </si>
  <si>
    <t>The Government servant is instructed to fill up the proforma very carefully as the date furnished is vital for sanction of family pension.  He / She may note that alterations of the data furnished at a later date is not permissible.</t>
  </si>
  <si>
    <t xml:space="preserve"> The “family” for the purpose mean “wife” or “husband” as the case may be, “sons” and “unmarried daughters” as laid down in Rule 50(12) for (for Family Pension) and Rule 46(5) (for gratuity) of AP Revised Pension rules, 1980.</t>
  </si>
  <si>
    <t>In case of death while service of Government servant, the answer Married’ in case of daughters will be understood that the daughter is already married as on the date of death of the Government servant.</t>
  </si>
  <si>
    <t>1.</t>
  </si>
  <si>
    <t>2.</t>
  </si>
  <si>
    <t>3.</t>
  </si>
  <si>
    <t>I undertake to refund the amount of Pension, Gratuity and Commutation, if it is found subsequently to be in excess of the amount to which I was entitled under the Rules.</t>
  </si>
  <si>
    <t xml:space="preserve"> I solemnly affirm that the particulars given by me in Part-I at item 7 are correct and true to the best of my knowledge.  If found false in future, I am liable for suitable action as may be taken by the Government. </t>
  </si>
  <si>
    <t>The particulars given above are correct and true to the best of my knowledge.  If round false in future I may be liable for any action that may be taken by the Government.</t>
  </si>
  <si>
    <t xml:space="preserve"> Application for pension / gratuity etc. in Part I is received on </t>
  </si>
  <si>
    <t>Certified that the person / persons mentioned by the Government servant / Applicant in item 8 of Part I are legally entitled to receive the pension / share in gratuity.</t>
  </si>
  <si>
    <t xml:space="preserve">Guardianship certificate : (to be filled in wherever necessary) </t>
  </si>
  <si>
    <t xml:space="preserve">I , </t>
  </si>
  <si>
    <t xml:space="preserve">S/O </t>
  </si>
  <si>
    <t>COUNTER SIGNED</t>
  </si>
  <si>
    <t xml:space="preserve">Option For Gratuity Under A.P Revised </t>
  </si>
  <si>
    <t>Pension Rules 1980 Under G.O. 235 F&amp;P Dt 1-6-93 &amp; As Per</t>
  </si>
  <si>
    <t>Amended G. O. Ms. No. 14. Finance &amp;Planning Dept, Dated 30-1-1999.</t>
  </si>
  <si>
    <t>and G.O. (P) No. Fin. (Pen - I) Dept Dt. 4-10-2005.</t>
  </si>
  <si>
    <t>holding the post of</t>
  </si>
  <si>
    <t>in the Office of the</t>
  </si>
  <si>
    <t>do hereby elect for calculation of gratuity under A.P. Revised Pension Rules , 1980 asper the following formula.</t>
  </si>
  <si>
    <t>iii)</t>
  </si>
  <si>
    <t>ii)</t>
  </si>
  <si>
    <t>i)</t>
  </si>
  <si>
    <t xml:space="preserve"> 1/4 of pay last drawn for every six monthly period of service subject to the limit of 16 1/2 months pay last drawn or  Rs. 1,00,000/- whichever is less.</t>
  </si>
  <si>
    <t xml:space="preserve"> 3/16 of pay last drawn for every six monthly period of service to the limit of 12/375 months pay last drawn  or Rs. 1,75,000/- whichever is less</t>
  </si>
  <si>
    <t>The option here by exercised is final.</t>
  </si>
  <si>
    <t>Station :</t>
  </si>
  <si>
    <t xml:space="preserve">Date  :                                                            </t>
  </si>
  <si>
    <t>Signature :</t>
  </si>
  <si>
    <t>Head of the office /Department</t>
  </si>
  <si>
    <t>Note : Strike whichever is not aplicable.</t>
  </si>
  <si>
    <t>Office of which employed :</t>
  </si>
  <si>
    <t>(i) Service Pensioner : Sri/Smt/Kum.</t>
  </si>
  <si>
    <t>Sri/Smt</t>
  </si>
  <si>
    <t>retired/retiring on</t>
  </si>
  <si>
    <t xml:space="preserve">as </t>
  </si>
  <si>
    <t>(Date to be recorded)</t>
  </si>
  <si>
    <t xml:space="preserve">                      I here by nominate the person / persons mentioned below and confer on him / her / them the right to receive Life Time Arrears of Pension, Retirement Gratuity that may be sanctioned by Government, in the event of my death while in service and right to receive on my death Life Time Arrears of Pension, Retirement Gratuity, commuted value of pension, Death Relief which having become admissible to me on retirement – which may remain unpaid at my death.</t>
  </si>
  <si>
    <t>NB. The Government Servant shall draw lines across the blank space below the last entry to prevent the insertions of any name after he / she has signed.</t>
  </si>
  <si>
    <t xml:space="preserve">           This nomination supersedes the nomination made by me earlier on </t>
  </si>
  <si>
    <r>
      <t xml:space="preserve">ANNEXURE - </t>
    </r>
    <r>
      <rPr>
        <b/>
        <sz val="14"/>
        <color indexed="8"/>
        <rFont val="Algerian"/>
        <family val="5"/>
      </rPr>
      <t>I</t>
    </r>
  </si>
  <si>
    <t>Sri/Smt/Kum.</t>
  </si>
  <si>
    <t xml:space="preserve">Guardian of Minor/ Handicapped Child </t>
  </si>
  <si>
    <t>Self</t>
  </si>
  <si>
    <t>Married</t>
  </si>
  <si>
    <r>
      <rPr>
        <sz val="14"/>
        <color indexed="8"/>
        <rFont val="Arial"/>
        <family val="2"/>
      </rPr>
      <t>a)</t>
    </r>
    <r>
      <rPr>
        <sz val="11"/>
        <color indexed="8"/>
        <rFont val="Arial"/>
        <family val="2"/>
      </rPr>
      <t xml:space="preserve"> Certificate of competency to accord sanction (applicable in case of sanction of pension to non-gazetted officers including Class-IV employees)</t>
    </r>
  </si>
  <si>
    <r>
      <rPr>
        <sz val="14"/>
        <color indexed="8"/>
        <rFont val="Arial"/>
        <family val="2"/>
      </rPr>
      <t>b)</t>
    </r>
    <r>
      <rPr>
        <b/>
        <sz val="11"/>
        <color indexed="8"/>
        <rFont val="Arial"/>
        <family val="2"/>
      </rPr>
      <t xml:space="preserve"> Sanction order:</t>
    </r>
  </si>
  <si>
    <t xml:space="preserve">(i) Service pension </t>
  </si>
  <si>
    <t xml:space="preserve">(iii) Commutation </t>
  </si>
  <si>
    <t xml:space="preserve">(iv) Family pension </t>
  </si>
  <si>
    <t>Gratuity</t>
  </si>
  <si>
    <t>Commutation</t>
  </si>
  <si>
    <t>Date</t>
  </si>
  <si>
    <t xml:space="preserve">Month </t>
  </si>
  <si>
    <t>Year</t>
  </si>
  <si>
    <t>Service Particulars</t>
  </si>
  <si>
    <t>Pension Sanctioning and Disbursing Othority</t>
  </si>
  <si>
    <t>Family Pensionar</t>
  </si>
  <si>
    <t xml:space="preserve">Dated this    </t>
  </si>
  <si>
    <t>at    ……………………..</t>
  </si>
  <si>
    <t>a) E.O.L</t>
  </si>
  <si>
    <t xml:space="preserve">b) Suspension period </t>
  </si>
  <si>
    <t>c) Dies-non</t>
  </si>
  <si>
    <t xml:space="preserve">d) Boy Service </t>
  </si>
  <si>
    <t>Name of the Government Servant and Post Held</t>
  </si>
  <si>
    <t>Periods of non-qualifying service</t>
  </si>
  <si>
    <t>Date of Birth of Government Servant</t>
  </si>
  <si>
    <t>Calculation of Retirement gratuity (Rule 46 APRPRs, 1980)</t>
  </si>
  <si>
    <t>4.</t>
  </si>
  <si>
    <t>5.</t>
  </si>
  <si>
    <t>6.</t>
  </si>
  <si>
    <t>8.</t>
  </si>
  <si>
    <t>Wife</t>
  </si>
  <si>
    <t>_</t>
  </si>
  <si>
    <t>Employed in AP State Govt.</t>
  </si>
  <si>
    <t xml:space="preserve"> 1/4 of pay last drawn for every six monthly period of service subject to the limit of 16.5 times last pay drawn or Rs. 8,00,000/- whichever is less.</t>
  </si>
  <si>
    <t>Name and Designation:</t>
  </si>
  <si>
    <t>Not Employed</t>
  </si>
  <si>
    <t>(Pension Sanctioning Authority)</t>
  </si>
  <si>
    <r>
      <t>D).</t>
    </r>
    <r>
      <rPr>
        <b/>
        <u/>
        <sz val="10"/>
        <color indexed="8"/>
        <rFont val="Arial"/>
        <family val="2"/>
      </rPr>
      <t xml:space="preserve"> LEFT HADND THUMB AND FINGER IMPRESSIONS OF SERVICE PENSIONER / FAMILY   PENSIONER / GRATUITANT / GUARDIN OF MINOR OR HANDICAPPED CHILD: (to be given by the illeterate or those unable to sign and for others it is optional )</t>
    </r>
  </si>
  <si>
    <t>Name                :</t>
  </si>
  <si>
    <t>Designation    :</t>
  </si>
  <si>
    <r>
      <t xml:space="preserve">who retired from service on the after-noon/ </t>
    </r>
    <r>
      <rPr>
        <strike/>
        <sz val="11"/>
        <color indexed="8"/>
        <rFont val="Calibri"/>
        <family val="2"/>
      </rPr>
      <t/>
    </r>
  </si>
  <si>
    <t>fore noon of</t>
  </si>
  <si>
    <t>Percentage of Pension willing to commute</t>
  </si>
  <si>
    <t>iii) Sons including step sons, posthumous son, and adopted sons (whose personal law permits such adaptation).</t>
  </si>
  <si>
    <t xml:space="preserve">iv) Unmarried daughters including step daughters, posthumous daughters and adopted daughters (Whose personal law
      permits such adoption).     </t>
  </si>
  <si>
    <t>v) Widowed daughters including step daughters and adopted daughters.</t>
  </si>
  <si>
    <t xml:space="preserve">vi) Father  including adoptive patents in the case of  individuals where whose personal law  </t>
  </si>
  <si>
    <t>ix)  Unmarried sisters and widowed sisters including step sisters.</t>
  </si>
  <si>
    <t xml:space="preserve">i) Wife or wifes in the case of a male Government servant.   ii) Husband, in the case of a female Government servant. </t>
  </si>
  <si>
    <t>vii) Mother Permits adoption.    viii) Brothers below the age of 18 years including step brothers.</t>
  </si>
  <si>
    <t>x) Married daughters, and   xi) Children of a pre-deceased son.</t>
  </si>
  <si>
    <t>Station</t>
  </si>
  <si>
    <t xml:space="preserve">Pension Sanctioning Authority </t>
  </si>
  <si>
    <t>Note :
1.Page No. 2,4,8,10,14,18 are blank pages don't  insert any  pages for the blank pages.
2.Page No. 6,9 should be filledup with the required data. Remaining pages filledup by this
   software but Check carefully and made corrections if necessary before print.
3.Fill up page no.20 if necessary other wise print the page and cross it and signed it by DDO
4.Print all the pages from 1 to 21 except the blank pages mentioned in the Note.1</t>
  </si>
  <si>
    <t>Date of sanction of Pensionary Benefits</t>
  </si>
  <si>
    <t>Next Increment Date</t>
  </si>
  <si>
    <t>Half Year Service Units</t>
  </si>
  <si>
    <t>Mannem Nagendram</t>
  </si>
  <si>
    <t>Mannem Pavan Kumar</t>
  </si>
  <si>
    <t>Son</t>
  </si>
  <si>
    <t>Unmarried</t>
  </si>
  <si>
    <t>Mannem Balaji Rao</t>
  </si>
  <si>
    <t>51 years</t>
  </si>
  <si>
    <t>School/ Mandal (if MEO)</t>
  </si>
  <si>
    <t xml:space="preserve">           Single Photo</t>
  </si>
  <si>
    <t xml:space="preserve">  Joint Photo</t>
  </si>
  <si>
    <t xml:space="preserve">Application for </t>
  </si>
  <si>
    <t xml:space="preserve">                           I am forwarding here with the Revised Pension/Family Pension application form of </t>
  </si>
  <si>
    <t>The following documents are here with are authorising pensionery benefits.</t>
  </si>
  <si>
    <t>Revised Pension Statement</t>
  </si>
  <si>
    <t>Application form for Pension /Grayuty/Commutation/F.P.</t>
  </si>
  <si>
    <t xml:space="preserve">Yours faithfully,   </t>
  </si>
  <si>
    <t>Assessing calculation of Pension /Grayuty/F.P in Part II A</t>
  </si>
  <si>
    <t>Sanction Order of Pension sanctioning Authority in Part II B</t>
  </si>
  <si>
    <t>Revised Last Pay Certificate</t>
  </si>
  <si>
    <t>Service Register of the Pensioner</t>
  </si>
  <si>
    <t xml:space="preserve">                    The receipt of the revised pension papers alongwith service registers may please be acknoledged and arrangements may please be made for issue of revised pension payment order, revised gratuity payment order and revised commutation authorisation.</t>
  </si>
  <si>
    <t>REVISED PENSION PAPERS - FORWARDING FORM</t>
  </si>
  <si>
    <t>(To be filled in by the Departments)</t>
  </si>
  <si>
    <t>Sub :</t>
  </si>
  <si>
    <t>Lr No :</t>
  </si>
  <si>
    <t>Copy to Sri/ Smt.</t>
  </si>
  <si>
    <t>FORM OF APPLICATION FOR SERVICE PENSION / GRATUITY / COMMUTATION / F.P</t>
  </si>
  <si>
    <t>(To be furnished in by the Pensioner)</t>
  </si>
  <si>
    <t>PART - I</t>
  </si>
  <si>
    <t xml:space="preserve">To </t>
  </si>
  <si>
    <t xml:space="preserve">The </t>
  </si>
  <si>
    <t xml:space="preserve">Father's Name </t>
  </si>
  <si>
    <t>(Husband's Name in case of female Government Servant)</t>
  </si>
  <si>
    <t>Designation and office from which the Government servant  retired / died</t>
  </si>
  <si>
    <t>Last Pay drawn</t>
  </si>
  <si>
    <t>Present Address</t>
  </si>
  <si>
    <t>Fraction of superannuation of retiring pension proposed to be commuted</t>
  </si>
  <si>
    <t xml:space="preserve">Name of the Government servant </t>
  </si>
  <si>
    <t>b)  P.P.O. No</t>
  </si>
  <si>
    <t xml:space="preserve">                 I under take to refund the amount of Pension / Gratuity / Commutation / F.P be after wards found to be in excess of the amount to which I will be entitled under of Rules.</t>
  </si>
  <si>
    <t xml:space="preserve">I request uou to arrange for release of Pensionery enefits admissible to me </t>
  </si>
  <si>
    <t>Date :</t>
  </si>
  <si>
    <t>Signature of the Pensioner</t>
  </si>
  <si>
    <t>Designation before Retirement / Death</t>
  </si>
  <si>
    <t>Office from which the Government servant Retired / Died</t>
  </si>
  <si>
    <t>Pension rule applicable</t>
  </si>
  <si>
    <t>A.P.R.P.R.1980</t>
  </si>
  <si>
    <t xml:space="preserve">Nature of Pension </t>
  </si>
  <si>
    <t>Superannuation Pension / Family Pension</t>
  </si>
  <si>
    <t>7.</t>
  </si>
  <si>
    <t>Date of death</t>
  </si>
  <si>
    <t xml:space="preserve">Date of retirement </t>
  </si>
  <si>
    <t>9.</t>
  </si>
  <si>
    <t>10.</t>
  </si>
  <si>
    <t>11.</t>
  </si>
  <si>
    <t>Las Pay drawn (Rule.31, 46(4), 50(12) (c) of APRPRs, 1980) Para 4 of G.O. Ms. No.87 Fin. &amp; Plg. (FW-Pen.I) Dept. dt.25.05.98</t>
  </si>
  <si>
    <t>Calculation of Service Pension / Service Gratuity (Rule 45 of APRPRs, 1980)</t>
  </si>
  <si>
    <t>12.</t>
  </si>
  <si>
    <t>13.</t>
  </si>
  <si>
    <t>14.</t>
  </si>
  <si>
    <t xml:space="preserve">Calculation of Enhanced family pension </t>
  </si>
  <si>
    <t xml:space="preserve">Calculation of Normal family pension </t>
  </si>
  <si>
    <t>15.</t>
  </si>
  <si>
    <t>16.</t>
  </si>
  <si>
    <t>Name of the Family Pension Beneficiary</t>
  </si>
  <si>
    <t>17.</t>
  </si>
  <si>
    <t>Name of the Treasury</t>
  </si>
  <si>
    <t>18.</t>
  </si>
  <si>
    <t>Name of the Paying Bank</t>
  </si>
  <si>
    <t>19.</t>
  </si>
  <si>
    <t>S.B A/C Number</t>
  </si>
  <si>
    <t>20.</t>
  </si>
  <si>
    <t>Forward to the Pension Sanctioning Authority for According Sanction of Pension / Gratuity / Family Pension / Commutation Value of Pension.</t>
  </si>
  <si>
    <t>Retired / Expired</t>
  </si>
  <si>
    <t>4. Recocoveries are to be made from the pay of the government servant as details on the reverse.</t>
  </si>
  <si>
    <t>5. He has been paid leave salary as detailed below deduction has been made on the reverse.</t>
  </si>
  <si>
    <t>1.Nature of recovery</t>
  </si>
  <si>
    <t>2.Total Loan Amount sanctioned</t>
  </si>
  <si>
    <t>3.Already Recovered</t>
  </si>
  <si>
    <t>4.To be recovered</t>
  </si>
  <si>
    <t>Signature of the Head of the Office</t>
  </si>
  <si>
    <t>Form For Assessing Pension / Gratuity / Family Pension</t>
  </si>
  <si>
    <t xml:space="preserve">Part – II (A) </t>
  </si>
  <si>
    <t>(To be filled in by the Department)</t>
  </si>
  <si>
    <t>%</t>
  </si>
  <si>
    <t xml:space="preserve">3. Remade total of Rs.                                                         </t>
  </si>
  <si>
    <t xml:space="preserve">on the </t>
  </si>
  <si>
    <t xml:space="preserve">   7. He is entailed the joining time for …………………...day ………………………………... the of income is recovered from the beginning of the current year are noted on the reverse.</t>
  </si>
  <si>
    <t>DIFFERENCE (REVISED)PENSION STATEMENT</t>
  </si>
  <si>
    <t xml:space="preserve">Krishna </t>
  </si>
  <si>
    <t>Pariculars</t>
  </si>
  <si>
    <t>Already Sanctioned</t>
  </si>
  <si>
    <t>Now Sanctioned</t>
  </si>
  <si>
    <t>Service Pension</t>
  </si>
  <si>
    <t xml:space="preserve">Relation </t>
  </si>
  <si>
    <t>PPO No</t>
  </si>
  <si>
    <t xml:space="preserve">Date </t>
  </si>
  <si>
    <t xml:space="preserve">Dated : </t>
  </si>
  <si>
    <t>Enhanced Family Pension</t>
  </si>
  <si>
    <t>Normal Family Pension</t>
  </si>
  <si>
    <t>Difference</t>
  </si>
  <si>
    <t>Reason for the Revised Pension Papers to be submitted</t>
  </si>
  <si>
    <t xml:space="preserve">Normal Family Pension </t>
  </si>
  <si>
    <t>Name of the Family pensioner</t>
  </si>
  <si>
    <t>__</t>
  </si>
  <si>
    <t>PPO details</t>
  </si>
  <si>
    <t>Pensionary Benefits sanctioned</t>
  </si>
  <si>
    <t>HUSBAND</t>
  </si>
  <si>
    <r>
      <rPr>
        <sz val="14"/>
        <color indexed="8"/>
        <rFont val="Arial"/>
        <family val="2"/>
      </rPr>
      <t>c)</t>
    </r>
    <r>
      <rPr>
        <b/>
        <sz val="11"/>
        <color indexed="8"/>
        <rFont val="Arial"/>
        <family val="2"/>
      </rPr>
      <t xml:space="preserve"> Name of the benificiary:</t>
    </r>
  </si>
  <si>
    <t>PAN Card No.</t>
  </si>
  <si>
    <t xml:space="preserve">Aadhaar  No. </t>
  </si>
  <si>
    <t xml:space="preserve">IFS code and MICR code of the Bank </t>
  </si>
  <si>
    <t xml:space="preserve">a) IFS code and  </t>
  </si>
  <si>
    <t>b) MICR code of the Bank</t>
  </si>
  <si>
    <t>Software for Revised Pension Proposals</t>
  </si>
  <si>
    <t>Bank from Pension drawn and Aadhar details</t>
  </si>
  <si>
    <t>LFL HM</t>
  </si>
  <si>
    <t>Mandal Educational Officer</t>
  </si>
  <si>
    <t xml:space="preserve">   </t>
  </si>
  <si>
    <t>SBI, NUZVID</t>
  </si>
  <si>
    <t>DA%</t>
  </si>
  <si>
    <t>HRA%</t>
  </si>
  <si>
    <t> 63.344</t>
  </si>
  <si>
    <t> 0</t>
  </si>
  <si>
    <t> 71.904</t>
  </si>
  <si>
    <t> 5.24</t>
  </si>
  <si>
    <t> 77.896</t>
  </si>
  <si>
    <t> 8.908</t>
  </si>
  <si>
    <t>Name of the School/Office</t>
  </si>
  <si>
    <t>Application for Revision of</t>
  </si>
  <si>
    <t>1 SERVICE PENSION/ FAMILY PENSION</t>
  </si>
  <si>
    <t>2. DEATH-CUM RETIREMENT GRATUITY</t>
  </si>
  <si>
    <t>3. COMMUTATION OF PENSION</t>
  </si>
  <si>
    <t>NAME</t>
  </si>
  <si>
    <t>DESIGNATION</t>
  </si>
  <si>
    <t>OFFICE</t>
  </si>
  <si>
    <t>Reference</t>
  </si>
  <si>
    <t>1. G.O.Ms No : 46 Finance (PC-I) Dept. dated 30-04-2015</t>
  </si>
  <si>
    <t>2. G.O.Ms No : 22 FINANCE (HRM.V-Pension) Dept. dated 17-02-2016</t>
  </si>
  <si>
    <t>This office Lr No</t>
  </si>
  <si>
    <t>Revision of Pensionery Benefits</t>
  </si>
  <si>
    <t>Name of the Pensioner</t>
  </si>
  <si>
    <t>PPO NO</t>
  </si>
  <si>
    <t>Pay fixation in RPS 2022</t>
  </si>
  <si>
    <t>EDUCATION/KNA/8281/2021</t>
  </si>
  <si>
    <t>1-7-2018   : 0</t>
  </si>
  <si>
    <t>1-1-2019   : 2.73</t>
  </si>
  <si>
    <t>1-7-2019   : 7.28</t>
  </si>
  <si>
    <t>1-1-2020   : 10.92</t>
  </si>
  <si>
    <t>1-7-2020   : 13.65</t>
  </si>
  <si>
    <t>1-1-2021   : 17.29</t>
  </si>
  <si>
    <t>1-7-2021   : 20.02</t>
  </si>
  <si>
    <t>PaXXXXXXXXXXXXXXXXXX</t>
  </si>
  <si>
    <t>SamXXXXXXXXXX</t>
  </si>
  <si>
    <t>D.No : XXXXXXXXXXXXXXXXX,  Gannavaram Mandal, KRISHNA DISTRICT, AP, Pin : 521101</t>
  </si>
  <si>
    <t>MPPS XXXXXXXXXXXX, Jaggayya Peta</t>
  </si>
  <si>
    <t>L XXXXXXXXXXXXX</t>
  </si>
  <si>
    <t>XXXXXXXXXXX</t>
  </si>
  <si>
    <t>YYYYYYYYYYY</t>
  </si>
  <si>
    <t>STO, XXXXXXXXXXX</t>
  </si>
  <si>
    <t>PXXXXXXXXXXXX</t>
  </si>
  <si>
    <t>10XXXXXXXXXX</t>
  </si>
  <si>
    <t>SBIN000XXXX</t>
  </si>
  <si>
    <t>52100XXXX</t>
  </si>
  <si>
    <t>Designed by Ch Nagendra Rao, SA(Maths), SRRZPHS NUZVID, Cell: 7013554134</t>
  </si>
  <si>
    <t>RPS 2022</t>
  </si>
</sst>
</file>

<file path=xl/styles.xml><?xml version="1.0" encoding="utf-8"?>
<styleSheet xmlns="http://schemas.openxmlformats.org/spreadsheetml/2006/main">
  <numFmts count="6">
    <numFmt numFmtId="164" formatCode="dd\-mm\-yyyy;@"/>
    <numFmt numFmtId="165" formatCode="\ \ \ \ \ \ \ \ \ \-\ mm\ \-\ yyyy"/>
    <numFmt numFmtId="166" formatCode="mmmm"/>
    <numFmt numFmtId="167" formatCode="dd"/>
    <numFmt numFmtId="168" formatCode="#\)"/>
    <numFmt numFmtId="169" formatCode="0.000"/>
  </numFmts>
  <fonts count="88">
    <font>
      <sz val="11"/>
      <color theme="1"/>
      <name val="Calibri"/>
      <family val="2"/>
      <scheme val="minor"/>
    </font>
    <font>
      <sz val="11"/>
      <color indexed="8"/>
      <name val="Arial"/>
      <family val="2"/>
    </font>
    <font>
      <sz val="11"/>
      <color indexed="8"/>
      <name val="Calibri"/>
      <family val="2"/>
    </font>
    <font>
      <b/>
      <sz val="11"/>
      <color indexed="8"/>
      <name val="Calibri"/>
      <family val="2"/>
    </font>
    <font>
      <sz val="12"/>
      <color indexed="8"/>
      <name val="Arial"/>
      <family val="2"/>
    </font>
    <font>
      <b/>
      <sz val="12"/>
      <color indexed="8"/>
      <name val="Arial"/>
      <family val="2"/>
    </font>
    <font>
      <sz val="10"/>
      <color indexed="8"/>
      <name val="Times New Roman"/>
      <family val="1"/>
    </font>
    <font>
      <sz val="11"/>
      <color indexed="8"/>
      <name val="Arial"/>
      <family val="2"/>
    </font>
    <font>
      <b/>
      <u/>
      <sz val="12"/>
      <color indexed="8"/>
      <name val="Arial"/>
      <family val="2"/>
    </font>
    <font>
      <sz val="10"/>
      <color indexed="8"/>
      <name val="Arial"/>
      <family val="2"/>
    </font>
    <font>
      <sz val="8"/>
      <name val="Calibri"/>
      <family val="2"/>
    </font>
    <font>
      <sz val="9"/>
      <color indexed="8"/>
      <name val="Arial"/>
      <family val="2"/>
    </font>
    <font>
      <b/>
      <sz val="10"/>
      <color indexed="8"/>
      <name val="Arial"/>
      <family val="2"/>
    </font>
    <font>
      <sz val="11"/>
      <color indexed="8"/>
      <name val="Calibri"/>
      <family val="2"/>
    </font>
    <font>
      <b/>
      <sz val="11"/>
      <color indexed="8"/>
      <name val="Arial"/>
      <family val="2"/>
    </font>
    <font>
      <sz val="10"/>
      <color indexed="8"/>
      <name val="Calibri"/>
      <family val="2"/>
    </font>
    <font>
      <sz val="8"/>
      <color indexed="8"/>
      <name val="Arial"/>
      <family val="2"/>
    </font>
    <font>
      <u/>
      <sz val="10"/>
      <color indexed="8"/>
      <name val="Arial"/>
      <family val="2"/>
    </font>
    <font>
      <sz val="9"/>
      <color indexed="8"/>
      <name val="Calibri"/>
      <family val="2"/>
    </font>
    <font>
      <b/>
      <sz val="9"/>
      <color indexed="8"/>
      <name val="Arial"/>
      <family val="2"/>
    </font>
    <font>
      <b/>
      <u/>
      <sz val="9"/>
      <color indexed="8"/>
      <name val="Arial"/>
      <family val="2"/>
    </font>
    <font>
      <sz val="22"/>
      <color indexed="8"/>
      <name val="Arial"/>
      <family val="2"/>
    </font>
    <font>
      <sz val="12"/>
      <color indexed="8"/>
      <name val="Courier New"/>
      <family val="3"/>
    </font>
    <font>
      <b/>
      <sz val="12"/>
      <color indexed="8"/>
      <name val="Courier New"/>
      <family val="3"/>
    </font>
    <font>
      <b/>
      <u/>
      <sz val="16"/>
      <color indexed="8"/>
      <name val="Arial"/>
      <family val="2"/>
    </font>
    <font>
      <b/>
      <sz val="14"/>
      <color indexed="8"/>
      <name val="Algerian"/>
      <family val="5"/>
    </font>
    <font>
      <sz val="14"/>
      <color indexed="8"/>
      <name val="Arial"/>
      <family val="2"/>
    </font>
    <font>
      <strike/>
      <sz val="11"/>
      <color indexed="8"/>
      <name val="Calibri"/>
      <family val="2"/>
    </font>
    <font>
      <i/>
      <sz val="11"/>
      <color indexed="8"/>
      <name val="Calibri"/>
      <family val="2"/>
    </font>
    <font>
      <i/>
      <sz val="10"/>
      <color indexed="8"/>
      <name val="Arial"/>
      <family val="2"/>
    </font>
    <font>
      <b/>
      <sz val="10"/>
      <color indexed="36"/>
      <name val="Arial"/>
      <family val="2"/>
    </font>
    <font>
      <i/>
      <sz val="11"/>
      <color indexed="8"/>
      <name val="Calisto MT"/>
      <family val="1"/>
    </font>
    <font>
      <i/>
      <sz val="10"/>
      <color indexed="8"/>
      <name val="Calisto MT"/>
      <family val="1"/>
    </font>
    <font>
      <i/>
      <sz val="12"/>
      <color indexed="8"/>
      <name val="Calisto MT"/>
      <family val="1"/>
    </font>
    <font>
      <i/>
      <sz val="14"/>
      <color indexed="8"/>
      <name val="Calisto MT"/>
      <family val="1"/>
    </font>
    <font>
      <sz val="11"/>
      <color indexed="8"/>
      <name val="Calisto MT"/>
      <family val="1"/>
    </font>
    <font>
      <sz val="10"/>
      <color indexed="8"/>
      <name val="Calisto MT"/>
      <family val="1"/>
    </font>
    <font>
      <sz val="12"/>
      <color indexed="8"/>
      <name val="Calisto MT"/>
      <family val="1"/>
    </font>
    <font>
      <b/>
      <i/>
      <sz val="10"/>
      <color indexed="8"/>
      <name val="Calisto MT"/>
      <family val="1"/>
    </font>
    <font>
      <sz val="14"/>
      <color indexed="8"/>
      <name val="Calisto MT"/>
      <family val="1"/>
    </font>
    <font>
      <sz val="8"/>
      <color indexed="8"/>
      <name val="Calibri"/>
      <family val="2"/>
    </font>
    <font>
      <b/>
      <u/>
      <sz val="10"/>
      <color indexed="8"/>
      <name val="Arial"/>
      <family val="2"/>
    </font>
    <font>
      <b/>
      <u/>
      <sz val="11"/>
      <color indexed="8"/>
      <name val="Arial"/>
      <family val="2"/>
    </font>
    <font>
      <sz val="10"/>
      <name val="Arial"/>
      <family val="2"/>
    </font>
    <font>
      <i/>
      <sz val="12"/>
      <color indexed="8"/>
      <name val="Arial"/>
      <family val="2"/>
    </font>
    <font>
      <u/>
      <sz val="12"/>
      <color indexed="8"/>
      <name val="Arial"/>
      <family val="2"/>
    </font>
    <font>
      <b/>
      <sz val="18"/>
      <name val="Arial Narrow"/>
      <family val="2"/>
    </font>
    <font>
      <sz val="12"/>
      <name val="Arial Narrow"/>
      <family val="2"/>
    </font>
    <font>
      <sz val="14"/>
      <name val="Arial Narrow"/>
      <family val="2"/>
    </font>
    <font>
      <b/>
      <sz val="12"/>
      <name val="Arial Narrow"/>
      <family val="2"/>
    </font>
    <font>
      <b/>
      <i/>
      <sz val="12"/>
      <color indexed="8"/>
      <name val="Calisto MT"/>
      <family val="1"/>
    </font>
    <font>
      <sz val="18"/>
      <color theme="1"/>
      <name val="Calibri"/>
      <family val="2"/>
      <scheme val="minor"/>
    </font>
    <font>
      <b/>
      <sz val="11"/>
      <color theme="1"/>
      <name val="Calibri"/>
      <family val="2"/>
      <scheme val="minor"/>
    </font>
    <font>
      <sz val="11"/>
      <color rgb="FFFF0000"/>
      <name val="Calibri"/>
      <family val="2"/>
      <scheme val="minor"/>
    </font>
    <font>
      <sz val="10"/>
      <color theme="1"/>
      <name val="Arial"/>
      <family val="2"/>
    </font>
    <font>
      <sz val="11"/>
      <color theme="1"/>
      <name val="Lucida Calligraphy"/>
      <family val="4"/>
    </font>
    <font>
      <i/>
      <sz val="11"/>
      <color theme="1"/>
      <name val="Calibri"/>
      <family val="2"/>
      <scheme val="minor"/>
    </font>
    <font>
      <b/>
      <sz val="14"/>
      <color theme="1"/>
      <name val="Calibri"/>
      <family val="2"/>
      <scheme val="minor"/>
    </font>
    <font>
      <sz val="10"/>
      <color theme="1"/>
      <name val="Calibri"/>
      <family val="2"/>
      <scheme val="minor"/>
    </font>
    <font>
      <i/>
      <sz val="14"/>
      <color theme="1"/>
      <name val="Calisto MT"/>
      <family val="1"/>
    </font>
    <font>
      <b/>
      <i/>
      <sz val="11"/>
      <color theme="1"/>
      <name val="Calibri"/>
      <family val="2"/>
      <scheme val="minor"/>
    </font>
    <font>
      <sz val="8"/>
      <color theme="1"/>
      <name val="Calibri"/>
      <family val="2"/>
      <scheme val="minor"/>
    </font>
    <font>
      <sz val="9"/>
      <color theme="1"/>
      <name val="Calibri"/>
      <family val="2"/>
      <scheme val="minor"/>
    </font>
    <font>
      <strike/>
      <sz val="11"/>
      <color theme="1"/>
      <name val="Calibri"/>
      <family val="2"/>
      <scheme val="minor"/>
    </font>
    <font>
      <sz val="11"/>
      <color theme="1"/>
      <name val="Calisto MT"/>
      <family val="1"/>
    </font>
    <font>
      <b/>
      <sz val="10"/>
      <color rgb="FF7030A0"/>
      <name val="Arial"/>
      <family val="2"/>
    </font>
    <font>
      <sz val="10"/>
      <color rgb="FFFF0000"/>
      <name val="Arial"/>
      <family val="2"/>
    </font>
    <font>
      <sz val="12"/>
      <color theme="1"/>
      <name val="Calisto MT"/>
      <family val="1"/>
    </font>
    <font>
      <i/>
      <sz val="11"/>
      <color theme="1"/>
      <name val="Calisto MT"/>
      <family val="1"/>
    </font>
    <font>
      <sz val="12"/>
      <color theme="1"/>
      <name val="Calibri"/>
      <family val="2"/>
      <scheme val="minor"/>
    </font>
    <font>
      <b/>
      <sz val="14"/>
      <color theme="0"/>
      <name val="Calibri"/>
      <family val="2"/>
      <scheme val="minor"/>
    </font>
    <font>
      <i/>
      <sz val="12"/>
      <color theme="1"/>
      <name val="Lucida Calligraphy"/>
      <family val="4"/>
    </font>
    <font>
      <i/>
      <sz val="12"/>
      <color theme="1"/>
      <name val="Calisto MT"/>
      <family val="1"/>
    </font>
    <font>
      <b/>
      <sz val="18"/>
      <color theme="1"/>
      <name val="Calibri"/>
      <family val="2"/>
      <scheme val="minor"/>
    </font>
    <font>
      <sz val="20"/>
      <color theme="1"/>
      <name val="Bodoni MT Black"/>
      <family val="1"/>
    </font>
    <font>
      <sz val="12"/>
      <color theme="1"/>
      <name val="Britannic Bold"/>
      <family val="2"/>
    </font>
    <font>
      <sz val="28"/>
      <color theme="8" tint="-0.499984740745262"/>
      <name val="Aharoni"/>
      <charset val="177"/>
    </font>
    <font>
      <b/>
      <sz val="11"/>
      <color theme="1"/>
      <name val="Arial"/>
      <family val="2"/>
    </font>
    <font>
      <i/>
      <sz val="11"/>
      <color theme="1"/>
      <name val="Lucida Calligraphy"/>
      <family val="4"/>
    </font>
    <font>
      <b/>
      <sz val="16"/>
      <color theme="1"/>
      <name val="Calibri"/>
      <family val="2"/>
      <scheme val="minor"/>
    </font>
    <font>
      <b/>
      <sz val="12"/>
      <color theme="1"/>
      <name val="Calibri"/>
      <family val="2"/>
      <scheme val="minor"/>
    </font>
    <font>
      <sz val="14"/>
      <color theme="1"/>
      <name val="Calibri"/>
      <family val="2"/>
      <scheme val="minor"/>
    </font>
    <font>
      <sz val="16"/>
      <color theme="1"/>
      <name val="Calibri"/>
      <family val="2"/>
      <scheme val="minor"/>
    </font>
    <font>
      <b/>
      <sz val="12"/>
      <color theme="1"/>
      <name val="Times New Roman"/>
      <family val="1"/>
    </font>
    <font>
      <sz val="11"/>
      <color theme="1"/>
      <name val="Franklin Gothic Medium"/>
      <family val="2"/>
    </font>
    <font>
      <b/>
      <sz val="14"/>
      <color theme="1"/>
      <name val="Times New Roman"/>
      <family val="1"/>
    </font>
    <font>
      <sz val="9"/>
      <color indexed="81"/>
      <name val="Tahoma"/>
      <family val="2"/>
    </font>
    <font>
      <b/>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0"/>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5" tint="0.59999389629810485"/>
        <bgColor indexed="64"/>
      </patternFill>
    </fill>
  </fills>
  <borders count="46">
    <border>
      <left/>
      <right/>
      <top/>
      <bottom/>
      <diagonal/>
    </border>
    <border>
      <left style="double">
        <color indexed="64"/>
      </left>
      <right/>
      <top style="double">
        <color indexed="64"/>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dotted">
        <color indexed="64"/>
      </bottom>
      <diagonal/>
    </border>
    <border>
      <left/>
      <right style="thin">
        <color indexed="64"/>
      </right>
      <top/>
      <bottom style="dotted">
        <color indexed="64"/>
      </bottom>
      <diagonal/>
    </border>
    <border>
      <left/>
      <right/>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diagonal/>
    </border>
    <border>
      <left/>
      <right/>
      <top/>
      <bottom style="dashed">
        <color indexed="64"/>
      </bottom>
      <diagonal/>
    </border>
    <border>
      <left/>
      <right style="thin">
        <color indexed="64"/>
      </right>
      <top/>
      <bottom style="dashed">
        <color indexed="64"/>
      </bottom>
      <diagonal/>
    </border>
    <border>
      <left style="thin">
        <color indexed="64"/>
      </left>
      <right/>
      <top/>
      <bottom style="dotted">
        <color indexed="64"/>
      </bottom>
      <diagonal/>
    </border>
    <border>
      <left/>
      <right style="thin">
        <color indexed="64"/>
      </right>
      <top style="dotted">
        <color indexed="64"/>
      </top>
      <bottom/>
      <diagonal/>
    </border>
    <border>
      <left style="thin">
        <color indexed="64"/>
      </left>
      <right style="thin">
        <color indexed="64"/>
      </right>
      <top/>
      <bottom/>
      <diagonal/>
    </border>
    <border>
      <left style="thin">
        <color indexed="64"/>
      </left>
      <right/>
      <top style="dotted">
        <color indexed="64"/>
      </top>
      <bottom style="dotted">
        <color indexed="64"/>
      </bottom>
      <diagonal/>
    </border>
    <border>
      <left style="thin">
        <color indexed="64"/>
      </left>
      <right/>
      <top/>
      <bottom style="dashed">
        <color indexed="64"/>
      </bottom>
      <diagonal/>
    </border>
    <border>
      <left style="thin">
        <color indexed="64"/>
      </left>
      <right/>
      <top style="dashed">
        <color indexed="64"/>
      </top>
      <bottom style="dotted">
        <color indexed="64"/>
      </bottom>
      <diagonal/>
    </border>
    <border>
      <left/>
      <right/>
      <top style="dashed">
        <color indexed="64"/>
      </top>
      <bottom style="dott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right style="thin">
        <color indexed="64"/>
      </right>
      <top style="dashed">
        <color indexed="64"/>
      </top>
      <bottom style="dashed">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43" fillId="0" borderId="0"/>
    <xf numFmtId="0" fontId="51" fillId="0" borderId="1">
      <alignment horizontal="center" vertical="center"/>
    </xf>
  </cellStyleXfs>
  <cellXfs count="826">
    <xf numFmtId="0" fontId="0" fillId="0" borderId="0" xfId="0"/>
    <xf numFmtId="2" fontId="0" fillId="0" borderId="0" xfId="0" applyNumberFormat="1"/>
    <xf numFmtId="0" fontId="4" fillId="0" borderId="0" xfId="0" applyFont="1" applyAlignment="1">
      <alignment wrapText="1"/>
    </xf>
    <xf numFmtId="0" fontId="0" fillId="0" borderId="2" xfId="0" applyBorder="1"/>
    <xf numFmtId="2" fontId="0" fillId="0" borderId="2" xfId="0" applyNumberFormat="1" applyBorder="1"/>
    <xf numFmtId="0" fontId="0" fillId="0" borderId="0" xfId="0" applyBorder="1"/>
    <xf numFmtId="2" fontId="0" fillId="0" borderId="0" xfId="0" applyNumberFormat="1" applyBorder="1"/>
    <xf numFmtId="0" fontId="15" fillId="0" borderId="0" xfId="0" applyFont="1"/>
    <xf numFmtId="0" fontId="9" fillId="0" borderId="0" xfId="0" applyFont="1" applyBorder="1" applyAlignment="1"/>
    <xf numFmtId="0" fontId="0" fillId="0" borderId="0" xfId="0" applyProtection="1"/>
    <xf numFmtId="0" fontId="9" fillId="0" borderId="0" xfId="0" applyFont="1" applyBorder="1" applyAlignment="1" applyProtection="1">
      <alignment vertical="top" wrapText="1"/>
    </xf>
    <xf numFmtId="0" fontId="0" fillId="0" borderId="0" xfId="0" applyBorder="1" applyProtection="1"/>
    <xf numFmtId="0" fontId="0" fillId="0" borderId="0" xfId="0" applyNumberFormat="1" applyProtection="1"/>
    <xf numFmtId="0" fontId="0" fillId="0" borderId="0" xfId="0" applyAlignment="1">
      <alignment vertical="center"/>
    </xf>
    <xf numFmtId="0" fontId="0" fillId="0" borderId="4" xfId="0" applyBorder="1"/>
    <xf numFmtId="0" fontId="0" fillId="0" borderId="0" xfId="0" applyBorder="1" applyAlignment="1">
      <alignment vertical="center"/>
    </xf>
    <xf numFmtId="0" fontId="0" fillId="0" borderId="5" xfId="0" applyBorder="1" applyAlignment="1">
      <alignment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applyAlignment="1">
      <alignment horizontal="left"/>
    </xf>
    <xf numFmtId="0" fontId="0" fillId="0" borderId="0" xfId="0" applyAlignment="1">
      <alignment horizontal="left" indent="1"/>
    </xf>
    <xf numFmtId="0" fontId="0" fillId="0" borderId="10" xfId="0" applyBorder="1" applyAlignment="1">
      <alignment horizontal="left" indent="1"/>
    </xf>
    <xf numFmtId="0" fontId="0" fillId="0" borderId="4" xfId="0" applyBorder="1" applyAlignment="1">
      <alignment horizontal="left" indent="1"/>
    </xf>
    <xf numFmtId="0" fontId="0" fillId="0" borderId="4" xfId="0" applyBorder="1" applyAlignment="1">
      <alignment horizontal="left" vertical="center" indent="1"/>
    </xf>
    <xf numFmtId="0" fontId="0" fillId="0" borderId="0" xfId="0" applyBorder="1" applyAlignment="1">
      <alignment horizontal="left" vertical="center" indent="3"/>
    </xf>
    <xf numFmtId="0" fontId="0" fillId="0" borderId="4" xfId="0" applyBorder="1" applyAlignment="1">
      <alignment horizontal="left" vertical="center"/>
    </xf>
    <xf numFmtId="0" fontId="0" fillId="0" borderId="0" xfId="0" applyBorder="1" applyAlignment="1">
      <alignment horizontal="left" indent="1"/>
    </xf>
    <xf numFmtId="0" fontId="0" fillId="0" borderId="6" xfId="0" applyBorder="1" applyAlignment="1">
      <alignment horizontal="left" indent="1"/>
    </xf>
    <xf numFmtId="0" fontId="4" fillId="0" borderId="4" xfId="0" applyFont="1" applyBorder="1" applyAlignment="1">
      <alignment horizontal="center"/>
    </xf>
    <xf numFmtId="49" fontId="54" fillId="0" borderId="4" xfId="0" applyNumberFormat="1" applyFont="1" applyBorder="1" applyAlignment="1">
      <alignment horizontal="right" vertical="top"/>
    </xf>
    <xf numFmtId="0" fontId="4" fillId="0" borderId="4" xfId="0" applyFont="1" applyBorder="1" applyAlignment="1">
      <alignment horizontal="justify"/>
    </xf>
    <xf numFmtId="0" fontId="15" fillId="0" borderId="0" xfId="0" applyFont="1" applyBorder="1"/>
    <xf numFmtId="49" fontId="15" fillId="0" borderId="4" xfId="0" applyNumberFormat="1" applyFont="1" applyBorder="1" applyAlignment="1">
      <alignment horizontal="right"/>
    </xf>
    <xf numFmtId="0" fontId="9" fillId="0" borderId="5" xfId="0" applyFont="1" applyBorder="1" applyAlignment="1"/>
    <xf numFmtId="49" fontId="9" fillId="0" borderId="4" xfId="0" applyNumberFormat="1" applyFont="1" applyBorder="1" applyAlignment="1">
      <alignment horizontal="right"/>
    </xf>
    <xf numFmtId="2" fontId="15" fillId="0" borderId="0" xfId="0" applyNumberFormat="1" applyFont="1" applyBorder="1"/>
    <xf numFmtId="0" fontId="15" fillId="0" borderId="5" xfId="0" applyFont="1" applyBorder="1"/>
    <xf numFmtId="49" fontId="15" fillId="0" borderId="4" xfId="0" applyNumberFormat="1" applyFont="1" applyBorder="1" applyAlignment="1">
      <alignment horizontal="right" vertical="top"/>
    </xf>
    <xf numFmtId="0" fontId="9" fillId="0" borderId="4" xfId="0" applyFont="1" applyBorder="1" applyAlignment="1">
      <alignment horizontal="justify"/>
    </xf>
    <xf numFmtId="0" fontId="9" fillId="0" borderId="4" xfId="0" applyFont="1" applyBorder="1" applyAlignment="1"/>
    <xf numFmtId="0" fontId="15" fillId="0" borderId="4" xfId="0" applyFont="1" applyBorder="1"/>
    <xf numFmtId="49" fontId="9" fillId="0" borderId="4" xfId="0" applyNumberFormat="1" applyFont="1" applyBorder="1" applyAlignment="1">
      <alignment horizontal="center"/>
    </xf>
    <xf numFmtId="0" fontId="9" fillId="0" borderId="0" xfId="0" applyFont="1" applyBorder="1" applyAlignment="1">
      <alignment horizontal="left"/>
    </xf>
    <xf numFmtId="0" fontId="9" fillId="0" borderId="0" xfId="0" applyFont="1" applyBorder="1" applyAlignment="1">
      <alignment horizontal="left" vertical="top" wrapText="1"/>
    </xf>
    <xf numFmtId="0" fontId="9" fillId="0" borderId="5" xfId="0" applyFont="1" applyBorder="1" applyAlignment="1">
      <alignment horizontal="left" vertical="top" wrapText="1"/>
    </xf>
    <xf numFmtId="0" fontId="0" fillId="0" borderId="0" xfId="0" applyBorder="1" applyAlignment="1">
      <alignment horizontal="center"/>
    </xf>
    <xf numFmtId="0" fontId="0" fillId="0" borderId="4" xfId="0" applyBorder="1" applyAlignment="1">
      <alignment horizontal="center"/>
    </xf>
    <xf numFmtId="0" fontId="0" fillId="0" borderId="0" xfId="0" applyBorder="1" applyAlignment="1">
      <alignment horizontal="center" vertical="center"/>
    </xf>
    <xf numFmtId="0" fontId="0" fillId="0" borderId="4" xfId="0" applyBorder="1" applyAlignment="1">
      <alignment horizontal="justify"/>
    </xf>
    <xf numFmtId="0" fontId="5" fillId="0" borderId="4" xfId="0" applyFont="1" applyBorder="1"/>
    <xf numFmtId="0" fontId="9" fillId="0" borderId="4" xfId="0" applyFont="1" applyBorder="1"/>
    <xf numFmtId="0" fontId="4" fillId="0" borderId="4" xfId="0" applyFont="1" applyBorder="1"/>
    <xf numFmtId="0" fontId="3" fillId="0" borderId="0" xfId="0" applyFont="1" applyBorder="1"/>
    <xf numFmtId="0" fontId="4" fillId="0" borderId="10" xfId="0" applyFont="1" applyBorder="1"/>
    <xf numFmtId="2" fontId="0" fillId="0" borderId="8" xfId="0" applyNumberFormat="1" applyBorder="1"/>
    <xf numFmtId="0" fontId="8" fillId="0" borderId="4" xfId="0" applyFont="1" applyBorder="1"/>
    <xf numFmtId="0" fontId="7" fillId="0" borderId="4" xfId="0" applyFont="1" applyBorder="1" applyAlignment="1">
      <alignment horizontal="center"/>
    </xf>
    <xf numFmtId="0" fontId="7" fillId="0" borderId="4" xfId="0" applyFont="1" applyBorder="1" applyAlignment="1">
      <alignment horizontal="justify"/>
    </xf>
    <xf numFmtId="0" fontId="13" fillId="0" borderId="0" xfId="0" applyFont="1" applyBorder="1"/>
    <xf numFmtId="2" fontId="13" fillId="0" borderId="0" xfId="0" applyNumberFormat="1" applyFont="1" applyBorder="1"/>
    <xf numFmtId="0" fontId="13" fillId="0" borderId="5" xfId="0" applyFont="1" applyBorder="1"/>
    <xf numFmtId="0" fontId="2" fillId="0" borderId="0" xfId="0" applyFont="1" applyBorder="1"/>
    <xf numFmtId="0" fontId="7" fillId="0" borderId="0" xfId="0" applyFont="1" applyBorder="1" applyAlignment="1">
      <alignment horizontal="justify" vertical="center"/>
    </xf>
    <xf numFmtId="0" fontId="0" fillId="0" borderId="0" xfId="0" applyBorder="1" applyAlignment="1">
      <alignment horizontal="right"/>
    </xf>
    <xf numFmtId="0" fontId="1" fillId="0" borderId="0" xfId="0" applyFont="1" applyBorder="1" applyAlignment="1">
      <alignment horizontal="left" vertical="center"/>
    </xf>
    <xf numFmtId="0" fontId="1" fillId="0" borderId="0" xfId="0" applyFont="1" applyBorder="1" applyAlignment="1">
      <alignment horizontal="justify" vertical="center"/>
    </xf>
    <xf numFmtId="0" fontId="2" fillId="0" borderId="0" xfId="0" applyFont="1" applyBorder="1" applyAlignment="1">
      <alignment horizontal="right" vertical="center"/>
    </xf>
    <xf numFmtId="0" fontId="7" fillId="0" borderId="4" xfId="0" applyFont="1" applyBorder="1" applyAlignment="1">
      <alignment horizontal="justify" vertical="center"/>
    </xf>
    <xf numFmtId="0" fontId="13" fillId="0" borderId="4" xfId="0" applyFont="1" applyBorder="1" applyAlignment="1">
      <alignment vertical="center"/>
    </xf>
    <xf numFmtId="0" fontId="13" fillId="0" borderId="4" xfId="0" applyFont="1" applyBorder="1"/>
    <xf numFmtId="0" fontId="7" fillId="0" borderId="0" xfId="0" applyFont="1" applyBorder="1" applyAlignment="1"/>
    <xf numFmtId="2" fontId="1" fillId="0" borderId="0" xfId="0" applyNumberFormat="1" applyFont="1" applyBorder="1" applyAlignment="1"/>
    <xf numFmtId="0" fontId="1" fillId="0" borderId="5" xfId="0" applyFont="1" applyBorder="1" applyAlignment="1"/>
    <xf numFmtId="0" fontId="2" fillId="0" borderId="4" xfId="0" applyFont="1" applyBorder="1"/>
    <xf numFmtId="0" fontId="7" fillId="0" borderId="4" xfId="0" applyFont="1" applyBorder="1" applyAlignment="1">
      <alignment horizontal="justify" vertical="top"/>
    </xf>
    <xf numFmtId="0" fontId="0" fillId="0" borderId="0" xfId="0" applyBorder="1" applyAlignment="1">
      <alignment vertical="top" wrapText="1"/>
    </xf>
    <xf numFmtId="0" fontId="0" fillId="0" borderId="4" xfId="0" applyBorder="1" applyAlignment="1">
      <alignment vertical="top"/>
    </xf>
    <xf numFmtId="0" fontId="0" fillId="0" borderId="0" xfId="0" applyBorder="1" applyAlignment="1">
      <alignment horizontal="left" vertical="top" wrapText="1" indent="13"/>
    </xf>
    <xf numFmtId="0" fontId="0" fillId="0" borderId="0" xfId="0" applyBorder="1" applyAlignment="1">
      <alignment vertical="top"/>
    </xf>
    <xf numFmtId="0" fontId="55" fillId="0" borderId="0" xfId="0" applyFont="1" applyBorder="1"/>
    <xf numFmtId="2" fontId="55" fillId="0" borderId="0" xfId="0" applyNumberFormat="1" applyFont="1" applyBorder="1"/>
    <xf numFmtId="0" fontId="55" fillId="0" borderId="5" xfId="0" applyFont="1" applyBorder="1"/>
    <xf numFmtId="0" fontId="56" fillId="0" borderId="0" xfId="0" applyFont="1" applyBorder="1"/>
    <xf numFmtId="0" fontId="56" fillId="0" borderId="5" xfId="0" applyFont="1" applyBorder="1"/>
    <xf numFmtId="0" fontId="0" fillId="0" borderId="0" xfId="0"/>
    <xf numFmtId="0" fontId="0" fillId="0" borderId="5" xfId="0" applyBorder="1"/>
    <xf numFmtId="164" fontId="9" fillId="0" borderId="0" xfId="0" applyNumberFormat="1" applyFont="1" applyBorder="1" applyAlignment="1" applyProtection="1">
      <alignment vertical="top" wrapText="1"/>
    </xf>
    <xf numFmtId="0" fontId="0" fillId="0" borderId="0" xfId="0" applyAlignment="1" applyProtection="1">
      <alignment horizontal="center" vertical="center"/>
    </xf>
    <xf numFmtId="0" fontId="0" fillId="0" borderId="0" xfId="0" applyAlignment="1" applyProtection="1">
      <alignment horizontal="left" vertical="center"/>
    </xf>
    <xf numFmtId="164" fontId="0" fillId="3" borderId="11" xfId="0" applyNumberFormat="1" applyFill="1" applyBorder="1" applyAlignment="1" applyProtection="1">
      <alignment horizontal="center" vertical="center"/>
    </xf>
    <xf numFmtId="0" fontId="52" fillId="4" borderId="11" xfId="0" applyFont="1" applyFill="1" applyBorder="1" applyAlignment="1" applyProtection="1">
      <alignment horizontal="center" vertical="center"/>
    </xf>
    <xf numFmtId="0" fontId="0" fillId="5" borderId="11" xfId="0" applyNumberFormat="1" applyFill="1" applyBorder="1" applyAlignment="1" applyProtection="1">
      <alignment horizontal="center" vertical="center"/>
      <protection locked="0"/>
    </xf>
    <xf numFmtId="0" fontId="9" fillId="5" borderId="11" xfId="0" applyFont="1" applyFill="1" applyBorder="1" applyAlignment="1" applyProtection="1">
      <alignment horizontal="center" vertical="center" wrapText="1"/>
      <protection locked="0"/>
    </xf>
    <xf numFmtId="0" fontId="0" fillId="4" borderId="0" xfId="0" applyFill="1" applyProtection="1"/>
    <xf numFmtId="0" fontId="0" fillId="4" borderId="0" xfId="0" applyFill="1" applyAlignment="1" applyProtection="1">
      <alignment horizontal="center" vertical="center"/>
    </xf>
    <xf numFmtId="0" fontId="0" fillId="4" borderId="0" xfId="0" applyFill="1" applyAlignment="1" applyProtection="1">
      <alignment horizontal="left" vertical="center"/>
    </xf>
    <xf numFmtId="0" fontId="0" fillId="6" borderId="4" xfId="0" applyFill="1" applyBorder="1" applyProtection="1"/>
    <xf numFmtId="0" fontId="0" fillId="6" borderId="5" xfId="0" applyFill="1" applyBorder="1" applyProtection="1"/>
    <xf numFmtId="0" fontId="0" fillId="6" borderId="5" xfId="0" applyFill="1" applyBorder="1" applyAlignment="1" applyProtection="1"/>
    <xf numFmtId="0" fontId="0" fillId="6" borderId="0" xfId="0" applyFill="1" applyBorder="1" applyProtection="1"/>
    <xf numFmtId="0" fontId="57" fillId="0" borderId="0" xfId="0" applyFont="1" applyProtection="1"/>
    <xf numFmtId="0" fontId="0" fillId="0" borderId="4" xfId="0" applyBorder="1" applyProtection="1"/>
    <xf numFmtId="0" fontId="0" fillId="0" borderId="6" xfId="0" applyBorder="1" applyProtection="1"/>
    <xf numFmtId="0" fontId="0" fillId="0" borderId="2" xfId="0" applyBorder="1" applyProtection="1"/>
    <xf numFmtId="0" fontId="0" fillId="0" borderId="0" xfId="0" applyProtection="1"/>
    <xf numFmtId="2" fontId="0" fillId="0" borderId="0" xfId="0" applyNumberFormat="1" applyProtection="1"/>
    <xf numFmtId="0" fontId="4" fillId="0" borderId="4" xfId="0" applyFont="1" applyBorder="1" applyAlignment="1" applyProtection="1">
      <alignment horizontal="right"/>
    </xf>
    <xf numFmtId="2" fontId="0" fillId="0" borderId="5" xfId="0" applyNumberFormat="1" applyBorder="1" applyProtection="1"/>
    <xf numFmtId="0" fontId="4" fillId="0" borderId="4" xfId="0" applyFont="1" applyBorder="1" applyAlignment="1" applyProtection="1">
      <alignment horizontal="center" wrapText="1"/>
    </xf>
    <xf numFmtId="0" fontId="4" fillId="0" borderId="0" xfId="0" applyFont="1" applyBorder="1" applyAlignment="1" applyProtection="1">
      <alignment horizontal="center" wrapText="1"/>
    </xf>
    <xf numFmtId="0" fontId="4" fillId="0" borderId="5" xfId="0" applyFont="1" applyBorder="1" applyAlignment="1" applyProtection="1">
      <alignment horizontal="center" wrapText="1"/>
    </xf>
    <xf numFmtId="0" fontId="4" fillId="0" borderId="10" xfId="0" applyFont="1" applyBorder="1" applyAlignment="1" applyProtection="1">
      <alignment horizontal="right" vertical="top" wrapText="1"/>
    </xf>
    <xf numFmtId="0" fontId="4" fillId="0" borderId="9" xfId="0" applyFont="1" applyBorder="1" applyAlignment="1" applyProtection="1">
      <alignment horizontal="justify" vertical="top" wrapText="1"/>
    </xf>
    <xf numFmtId="0" fontId="4" fillId="0" borderId="6" xfId="0" applyFont="1" applyBorder="1" applyAlignment="1" applyProtection="1">
      <alignment horizontal="right" vertical="top" wrapText="1"/>
    </xf>
    <xf numFmtId="0" fontId="4" fillId="0" borderId="7" xfId="0" applyFont="1" applyBorder="1" applyAlignment="1" applyProtection="1">
      <alignment horizontal="justify" vertical="top" wrapText="1"/>
    </xf>
    <xf numFmtId="0" fontId="4" fillId="0" borderId="3" xfId="0" applyFont="1" applyBorder="1" applyAlignment="1" applyProtection="1">
      <alignment horizontal="right" vertical="top" wrapText="1"/>
    </xf>
    <xf numFmtId="0" fontId="4" fillId="0" borderId="12" xfId="0" applyFont="1" applyBorder="1" applyAlignment="1" applyProtection="1">
      <alignment horizontal="justify" vertical="top" wrapText="1"/>
    </xf>
    <xf numFmtId="0" fontId="0" fillId="0" borderId="0" xfId="0" applyAlignment="1" applyProtection="1">
      <alignment horizontal="right"/>
    </xf>
    <xf numFmtId="0" fontId="0" fillId="0" borderId="0" xfId="0" applyAlignment="1" applyProtection="1">
      <alignment vertical="center"/>
    </xf>
    <xf numFmtId="0" fontId="6" fillId="0" borderId="4" xfId="0" applyFont="1" applyBorder="1" applyAlignment="1" applyProtection="1">
      <alignment wrapText="1"/>
    </xf>
    <xf numFmtId="0" fontId="6" fillId="0" borderId="0" xfId="0" applyFont="1" applyBorder="1" applyAlignment="1" applyProtection="1">
      <alignment wrapText="1"/>
    </xf>
    <xf numFmtId="0" fontId="6" fillId="0" borderId="5" xfId="0" applyFont="1" applyBorder="1" applyAlignment="1" applyProtection="1">
      <alignment wrapText="1"/>
    </xf>
    <xf numFmtId="0" fontId="15" fillId="0" borderId="0" xfId="0" applyFont="1" applyBorder="1" applyProtection="1">
      <protection locked="0" hidden="1"/>
    </xf>
    <xf numFmtId="2" fontId="15" fillId="0" borderId="0" xfId="0" applyNumberFormat="1" applyFont="1" applyBorder="1" applyProtection="1">
      <protection locked="0" hidden="1"/>
    </xf>
    <xf numFmtId="0" fontId="16" fillId="0" borderId="0" xfId="0" applyFont="1" applyAlignment="1" applyProtection="1">
      <alignment wrapText="1"/>
    </xf>
    <xf numFmtId="0" fontId="9" fillId="0" borderId="0" xfId="0" applyFont="1" applyAlignment="1" applyProtection="1">
      <alignment wrapText="1"/>
    </xf>
    <xf numFmtId="0" fontId="18" fillId="0" borderId="0" xfId="0" applyFont="1" applyProtection="1"/>
    <xf numFmtId="0" fontId="11" fillId="0" borderId="10" xfId="0" applyFont="1" applyBorder="1" applyAlignment="1" applyProtection="1"/>
    <xf numFmtId="0" fontId="4" fillId="0" borderId="8" xfId="0" applyFont="1" applyBorder="1" applyAlignment="1" applyProtection="1"/>
    <xf numFmtId="0" fontId="4" fillId="0" borderId="9" xfId="0" applyFont="1" applyBorder="1" applyAlignment="1" applyProtection="1"/>
    <xf numFmtId="0" fontId="9" fillId="0" borderId="0" xfId="0" applyFont="1" applyBorder="1" applyAlignment="1" applyProtection="1">
      <alignment horizontal="center"/>
    </xf>
    <xf numFmtId="0" fontId="0" fillId="0" borderId="0" xfId="0" applyBorder="1" applyAlignment="1" applyProtection="1">
      <alignment horizontal="center"/>
    </xf>
    <xf numFmtId="0" fontId="9" fillId="0" borderId="0" xfId="0" applyFont="1" applyBorder="1" applyAlignment="1" applyProtection="1">
      <alignment horizontal="left"/>
    </xf>
    <xf numFmtId="0" fontId="9" fillId="0" borderId="5" xfId="0" applyFont="1" applyBorder="1" applyAlignment="1" applyProtection="1"/>
    <xf numFmtId="0" fontId="5" fillId="0" borderId="0" xfId="0" applyFont="1" applyBorder="1" applyAlignment="1" applyProtection="1">
      <alignment horizontal="justify"/>
    </xf>
    <xf numFmtId="0" fontId="11" fillId="0" borderId="4" xfId="0" applyFont="1" applyBorder="1" applyAlignment="1" applyProtection="1">
      <alignment horizontal="left"/>
    </xf>
    <xf numFmtId="0" fontId="11" fillId="0" borderId="0" xfId="0" applyFont="1" applyBorder="1" applyAlignment="1" applyProtection="1">
      <alignment horizontal="justify"/>
    </xf>
    <xf numFmtId="0" fontId="18" fillId="0" borderId="0" xfId="0" applyFont="1" applyBorder="1" applyProtection="1"/>
    <xf numFmtId="2" fontId="18" fillId="0" borderId="5" xfId="0" applyNumberFormat="1" applyFont="1" applyBorder="1" applyProtection="1"/>
    <xf numFmtId="0" fontId="18" fillId="0" borderId="4" xfId="0" applyFont="1" applyBorder="1" applyProtection="1"/>
    <xf numFmtId="0" fontId="11" fillId="0" borderId="0" xfId="0" applyFont="1" applyBorder="1" applyAlignment="1" applyProtection="1"/>
    <xf numFmtId="0" fontId="18" fillId="0" borderId="5" xfId="0" applyFont="1" applyBorder="1" applyProtection="1"/>
    <xf numFmtId="0" fontId="11" fillId="0" borderId="4" xfId="0" applyFont="1" applyBorder="1" applyAlignment="1" applyProtection="1">
      <alignment horizontal="justify"/>
    </xf>
    <xf numFmtId="0" fontId="11" fillId="0" borderId="4" xfId="0" applyFont="1" applyBorder="1" applyProtection="1"/>
    <xf numFmtId="0" fontId="11" fillId="0" borderId="0" xfId="0" applyFont="1" applyBorder="1" applyProtection="1"/>
    <xf numFmtId="0" fontId="19" fillId="0" borderId="4" xfId="0" applyFont="1" applyBorder="1" applyAlignment="1" applyProtection="1">
      <alignment horizontal="center"/>
    </xf>
    <xf numFmtId="0" fontId="19" fillId="0" borderId="0" xfId="0" applyFont="1" applyBorder="1" applyAlignment="1" applyProtection="1">
      <alignment horizontal="center"/>
    </xf>
    <xf numFmtId="0" fontId="11" fillId="0" borderId="0" xfId="0" applyFont="1" applyBorder="1" applyAlignment="1" applyProtection="1">
      <alignment horizontal="left"/>
    </xf>
    <xf numFmtId="0" fontId="11" fillId="0" borderId="4" xfId="0" applyFont="1" applyBorder="1" applyAlignment="1" applyProtection="1">
      <alignment horizontal="center"/>
    </xf>
    <xf numFmtId="0" fontId="11" fillId="0" borderId="0" xfId="0" applyFont="1" applyBorder="1" applyAlignment="1" applyProtection="1">
      <alignment horizontal="center"/>
    </xf>
    <xf numFmtId="0" fontId="7" fillId="0" borderId="4" xfId="0" applyFont="1" applyBorder="1" applyAlignment="1" applyProtection="1">
      <alignment horizontal="justify" vertical="top" wrapText="1"/>
    </xf>
    <xf numFmtId="0" fontId="16" fillId="0" borderId="5" xfId="0" applyFont="1" applyBorder="1" applyAlignment="1" applyProtection="1">
      <alignment vertical="top" wrapText="1"/>
    </xf>
    <xf numFmtId="0" fontId="7" fillId="0" borderId="6" xfId="0" applyFont="1" applyBorder="1" applyAlignment="1" applyProtection="1">
      <alignment horizontal="justify" vertical="top" wrapText="1"/>
    </xf>
    <xf numFmtId="0" fontId="16" fillId="0" borderId="7" xfId="0" applyFont="1" applyBorder="1" applyAlignment="1" applyProtection="1">
      <alignment vertical="top" wrapText="1"/>
    </xf>
    <xf numFmtId="0" fontId="4" fillId="0" borderId="0" xfId="0" applyFont="1" applyAlignment="1" applyProtection="1">
      <alignment horizontal="center"/>
    </xf>
    <xf numFmtId="49" fontId="9" fillId="0" borderId="3" xfId="0" applyNumberFormat="1" applyFont="1" applyBorder="1" applyAlignment="1">
      <alignment horizontal="right" vertical="top"/>
    </xf>
    <xf numFmtId="49" fontId="9" fillId="0" borderId="10" xfId="0" applyNumberFormat="1" applyFont="1" applyBorder="1" applyAlignment="1">
      <alignment horizontal="right" vertical="top"/>
    </xf>
    <xf numFmtId="49" fontId="54" fillId="0" borderId="6" xfId="0" applyNumberFormat="1" applyFont="1" applyBorder="1" applyAlignment="1">
      <alignment horizontal="right" vertical="top"/>
    </xf>
    <xf numFmtId="49" fontId="54" fillId="0" borderId="3" xfId="0" applyNumberFormat="1" applyFont="1" applyBorder="1" applyAlignment="1">
      <alignment horizontal="right" vertical="top"/>
    </xf>
    <xf numFmtId="49" fontId="54" fillId="0" borderId="10" xfId="0" applyNumberFormat="1" applyFont="1" applyBorder="1" applyAlignment="1">
      <alignment horizontal="right" vertical="top"/>
    </xf>
    <xf numFmtId="49" fontId="54" fillId="0" borderId="0" xfId="0" applyNumberFormat="1" applyFont="1" applyAlignment="1">
      <alignment horizontal="right" vertical="top"/>
    </xf>
    <xf numFmtId="0" fontId="0" fillId="0" borderId="0" xfId="0" applyProtection="1"/>
    <xf numFmtId="0" fontId="0" fillId="0" borderId="0" xfId="0" applyBorder="1" applyAlignment="1">
      <alignment horizontal="center"/>
    </xf>
    <xf numFmtId="0" fontId="0" fillId="0" borderId="0" xfId="0" applyProtection="1"/>
    <xf numFmtId="0" fontId="0" fillId="0" borderId="0" xfId="0" applyProtection="1"/>
    <xf numFmtId="0" fontId="0" fillId="0" borderId="0" xfId="0" applyProtection="1"/>
    <xf numFmtId="0" fontId="5" fillId="0" borderId="4" xfId="0"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9" fillId="0" borderId="13" xfId="0" applyFont="1" applyBorder="1" applyAlignment="1">
      <alignment horizontal="left" vertical="top" wrapText="1"/>
    </xf>
    <xf numFmtId="0" fontId="9" fillId="0" borderId="8" xfId="0" applyFont="1" applyBorder="1" applyAlignment="1">
      <alignment horizontal="left" vertical="top" wrapText="1"/>
    </xf>
    <xf numFmtId="0" fontId="9" fillId="0" borderId="2" xfId="0" applyFont="1" applyBorder="1" applyAlignment="1">
      <alignment horizontal="left" vertical="top" wrapText="1"/>
    </xf>
    <xf numFmtId="0" fontId="31" fillId="0" borderId="14" xfId="0" applyFont="1" applyBorder="1" applyAlignment="1" applyProtection="1">
      <alignment horizontal="center" vertical="center" wrapText="1"/>
      <protection locked="0" hidden="1"/>
    </xf>
    <xf numFmtId="164" fontId="31" fillId="0" borderId="15" xfId="0" applyNumberFormat="1" applyFont="1" applyBorder="1" applyAlignment="1" applyProtection="1">
      <alignment horizontal="center" vertical="center" wrapText="1"/>
      <protection locked="0" hidden="1"/>
    </xf>
    <xf numFmtId="164" fontId="33" fillId="0" borderId="16" xfId="0" applyNumberFormat="1" applyFont="1" applyBorder="1" applyAlignment="1" applyProtection="1">
      <alignment horizontal="center"/>
      <protection locked="0" hidden="1"/>
    </xf>
    <xf numFmtId="0" fontId="58" fillId="0" borderId="0" xfId="0" applyFont="1" applyProtection="1"/>
    <xf numFmtId="0" fontId="0" fillId="0" borderId="0" xfId="0" applyFont="1" applyProtection="1"/>
    <xf numFmtId="0" fontId="9" fillId="0" borderId="11" xfId="0" applyFont="1" applyBorder="1" applyAlignment="1" applyProtection="1">
      <alignment horizontal="center" vertical="top" wrapText="1"/>
    </xf>
    <xf numFmtId="0" fontId="20" fillId="0" borderId="0" xfId="0" applyFont="1" applyBorder="1" applyAlignment="1" applyProtection="1"/>
    <xf numFmtId="0" fontId="18" fillId="0" borderId="0" xfId="0" applyFont="1" applyBorder="1" applyAlignment="1" applyProtection="1">
      <alignment horizontal="right"/>
    </xf>
    <xf numFmtId="0" fontId="16" fillId="0" borderId="4" xfId="0" applyFont="1" applyBorder="1" applyAlignment="1" applyProtection="1">
      <alignment horizontal="justify" vertical="top" wrapText="1"/>
    </xf>
    <xf numFmtId="0" fontId="59" fillId="0" borderId="0" xfId="0" applyFont="1" applyBorder="1" applyAlignment="1" applyProtection="1"/>
    <xf numFmtId="0" fontId="59" fillId="0" borderId="0" xfId="0" applyFont="1" applyBorder="1" applyAlignment="1" applyProtection="1">
      <alignment shrinkToFit="1"/>
    </xf>
    <xf numFmtId="164" fontId="60" fillId="0" borderId="0" xfId="0" applyNumberFormat="1" applyFont="1" applyBorder="1" applyAlignment="1" applyProtection="1">
      <alignment horizontal="center"/>
      <protection hidden="1"/>
    </xf>
    <xf numFmtId="0" fontId="60" fillId="0" borderId="0" xfId="0" applyFont="1" applyBorder="1" applyAlignment="1" applyProtection="1">
      <alignment horizontal="center"/>
      <protection hidden="1"/>
    </xf>
    <xf numFmtId="0" fontId="0" fillId="0" borderId="0" xfId="0" applyProtection="1"/>
    <xf numFmtId="0" fontId="16" fillId="0" borderId="11" xfId="0" applyFont="1" applyBorder="1" applyAlignment="1" applyProtection="1">
      <alignment horizontal="center" vertical="top" wrapText="1"/>
    </xf>
    <xf numFmtId="0" fontId="61" fillId="0" borderId="0" xfId="0" applyFont="1" applyProtection="1"/>
    <xf numFmtId="0" fontId="9" fillId="0" borderId="11" xfId="0" applyFont="1" applyBorder="1" applyAlignment="1" applyProtection="1">
      <alignment horizontal="center" vertical="center" wrapText="1"/>
    </xf>
    <xf numFmtId="0" fontId="9" fillId="0" borderId="3" xfId="0" applyFont="1" applyBorder="1" applyAlignment="1" applyProtection="1">
      <alignment horizontal="center" vertical="center" wrapText="1"/>
    </xf>
    <xf numFmtId="49" fontId="58" fillId="0" borderId="4" xfId="0" applyNumberFormat="1" applyFont="1" applyBorder="1" applyAlignment="1" applyProtection="1">
      <alignment horizontal="right" vertical="top"/>
    </xf>
    <xf numFmtId="49" fontId="58" fillId="0" borderId="6" xfId="0" applyNumberFormat="1" applyFont="1" applyBorder="1" applyAlignment="1" applyProtection="1">
      <alignment horizontal="right" vertical="top"/>
    </xf>
    <xf numFmtId="0" fontId="16" fillId="0" borderId="4" xfId="0" applyFont="1" applyBorder="1" applyAlignment="1" applyProtection="1">
      <alignment horizontal="justify" vertical="justify" wrapText="1"/>
    </xf>
    <xf numFmtId="0" fontId="0" fillId="0" borderId="0" xfId="0" applyAlignment="1" applyProtection="1">
      <alignment horizontal="justify" vertical="justify"/>
    </xf>
    <xf numFmtId="0" fontId="16" fillId="0" borderId="4" xfId="0" applyFont="1" applyBorder="1" applyAlignment="1" applyProtection="1"/>
    <xf numFmtId="0" fontId="19" fillId="0" borderId="4" xfId="0" applyFont="1" applyBorder="1" applyAlignment="1" applyProtection="1">
      <alignment horizontal="justify"/>
    </xf>
    <xf numFmtId="0" fontId="16" fillId="0" borderId="3" xfId="0" applyFont="1" applyBorder="1" applyAlignment="1" applyProtection="1">
      <alignment horizontal="center" vertical="center" textRotation="90" wrapText="1"/>
    </xf>
    <xf numFmtId="0" fontId="16" fillId="0" borderId="11" xfId="0" applyFont="1" applyBorder="1" applyAlignment="1" applyProtection="1">
      <alignment horizontal="center" vertical="center" textRotation="90" wrapText="1"/>
    </xf>
    <xf numFmtId="0" fontId="40" fillId="0" borderId="0" xfId="0" applyFont="1" applyProtection="1"/>
    <xf numFmtId="0" fontId="14" fillId="0" borderId="0" xfId="0" applyFont="1" applyAlignment="1" applyProtection="1"/>
    <xf numFmtId="0" fontId="58" fillId="0" borderId="0" xfId="0" applyFont="1" applyAlignment="1" applyProtection="1">
      <alignment horizontal="center" vertical="top"/>
    </xf>
    <xf numFmtId="0" fontId="58" fillId="0" borderId="0" xfId="0" applyFont="1" applyAlignment="1" applyProtection="1">
      <alignment horizontal="center"/>
    </xf>
    <xf numFmtId="0" fontId="62" fillId="0" borderId="0" xfId="0" applyFont="1" applyBorder="1"/>
    <xf numFmtId="0" fontId="62" fillId="0" borderId="5" xfId="0" applyFont="1" applyBorder="1"/>
    <xf numFmtId="0" fontId="62" fillId="0" borderId="0" xfId="0" applyFont="1"/>
    <xf numFmtId="0" fontId="58" fillId="0" borderId="0" xfId="0" applyFont="1" applyBorder="1"/>
    <xf numFmtId="0" fontId="58" fillId="0" borderId="5" xfId="0" applyFont="1" applyBorder="1"/>
    <xf numFmtId="0" fontId="58" fillId="0" borderId="0" xfId="0" applyFont="1"/>
    <xf numFmtId="0" fontId="11" fillId="0" borderId="4" xfId="0" applyFont="1" applyBorder="1"/>
    <xf numFmtId="0" fontId="11" fillId="0" borderId="0" xfId="0" applyFont="1" applyBorder="1"/>
    <xf numFmtId="2" fontId="62" fillId="0" borderId="0" xfId="0" applyNumberFormat="1" applyFont="1" applyBorder="1"/>
    <xf numFmtId="0" fontId="62" fillId="0" borderId="4" xfId="0" applyFont="1" applyBorder="1"/>
    <xf numFmtId="2" fontId="52" fillId="0" borderId="0" xfId="0" applyNumberFormat="1" applyFont="1" applyBorder="1"/>
    <xf numFmtId="2" fontId="29" fillId="0" borderId="0" xfId="0" applyNumberFormat="1" applyFont="1" applyBorder="1"/>
    <xf numFmtId="0" fontId="7" fillId="0" borderId="6" xfId="0" applyFont="1" applyBorder="1" applyAlignment="1">
      <alignment horizontal="justify" vertical="top"/>
    </xf>
    <xf numFmtId="0" fontId="63" fillId="0" borderId="4" xfId="0" applyFont="1" applyBorder="1" applyAlignment="1">
      <alignment horizontal="left" indent="1"/>
    </xf>
    <xf numFmtId="0" fontId="31" fillId="0" borderId="11" xfId="0" applyFont="1" applyBorder="1" applyAlignment="1" applyProtection="1">
      <alignment horizontal="center" vertical="top" wrapText="1"/>
      <protection locked="0"/>
    </xf>
    <xf numFmtId="0" fontId="35" fillId="0" borderId="12" xfId="0" applyFont="1" applyBorder="1" applyAlignment="1" applyProtection="1">
      <alignment horizontal="center" vertical="top" wrapText="1"/>
      <protection locked="0"/>
    </xf>
    <xf numFmtId="9" fontId="35" fillId="0" borderId="11" xfId="0" applyNumberFormat="1" applyFont="1" applyBorder="1" applyAlignment="1" applyProtection="1">
      <alignment horizontal="center" vertical="top" wrapText="1"/>
      <protection locked="0"/>
    </xf>
    <xf numFmtId="0" fontId="35" fillId="0" borderId="11" xfId="0" applyFont="1" applyBorder="1" applyAlignment="1" applyProtection="1">
      <alignment horizontal="center" vertical="top" wrapText="1"/>
      <protection locked="0"/>
    </xf>
    <xf numFmtId="0" fontId="35" fillId="0" borderId="11" xfId="0" applyFont="1" applyBorder="1" applyAlignment="1" applyProtection="1">
      <alignment horizontal="center" vertical="center" wrapText="1"/>
      <protection locked="0"/>
    </xf>
    <xf numFmtId="0" fontId="64" fillId="0" borderId="11" xfId="0" applyFont="1" applyBorder="1" applyAlignment="1" applyProtection="1">
      <alignment horizontal="center"/>
      <protection locked="0"/>
    </xf>
    <xf numFmtId="0" fontId="64" fillId="0" borderId="11" xfId="0" applyFont="1" applyBorder="1" applyAlignment="1" applyProtection="1">
      <alignment horizontal="center" vertical="center"/>
      <protection locked="0"/>
    </xf>
    <xf numFmtId="2" fontId="64" fillId="0" borderId="11" xfId="0" applyNumberFormat="1" applyFont="1" applyBorder="1" applyAlignment="1" applyProtection="1">
      <alignment horizontal="center"/>
      <protection locked="0"/>
    </xf>
    <xf numFmtId="0" fontId="0" fillId="0" borderId="17" xfId="0" applyBorder="1"/>
    <xf numFmtId="0" fontId="38" fillId="0" borderId="12" xfId="0" applyFont="1" applyBorder="1" applyAlignment="1" applyProtection="1">
      <alignment vertical="top" wrapText="1"/>
      <protection locked="0" hidden="1"/>
    </xf>
    <xf numFmtId="0" fontId="38" fillId="0" borderId="3" xfId="0" applyFont="1" applyBorder="1" applyAlignment="1" applyProtection="1">
      <alignment vertical="top" shrinkToFit="1"/>
      <protection locked="0" hidden="1"/>
    </xf>
    <xf numFmtId="0" fontId="0" fillId="0" borderId="4" xfId="0" applyBorder="1" applyAlignment="1">
      <alignment horizontal="center"/>
    </xf>
    <xf numFmtId="0" fontId="15" fillId="0" borderId="0" xfId="0" applyFont="1" applyBorder="1" applyAlignment="1" applyProtection="1">
      <protection locked="0" hidden="1"/>
    </xf>
    <xf numFmtId="0" fontId="1" fillId="0" borderId="4" xfId="0" applyFont="1" applyBorder="1" applyAlignment="1">
      <alignment horizontal="right"/>
    </xf>
    <xf numFmtId="0" fontId="0" fillId="0" borderId="4" xfId="0" applyFont="1" applyBorder="1" applyAlignment="1">
      <alignment horizontal="right"/>
    </xf>
    <xf numFmtId="0" fontId="64" fillId="0" borderId="0" xfId="0" applyFont="1" applyBorder="1"/>
    <xf numFmtId="0" fontId="64" fillId="0" borderId="0" xfId="0" applyFont="1" applyBorder="1" applyAlignment="1">
      <alignment vertical="top"/>
    </xf>
    <xf numFmtId="0" fontId="1" fillId="0" borderId="4" xfId="0" applyFont="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justify" vertical="top"/>
    </xf>
    <xf numFmtId="0" fontId="0" fillId="0" borderId="0" xfId="0" applyAlignment="1">
      <alignment vertical="top"/>
    </xf>
    <xf numFmtId="0" fontId="0" fillId="4" borderId="11" xfId="0" applyFill="1" applyBorder="1" applyAlignment="1" applyProtection="1">
      <alignment horizontal="center" vertical="center"/>
    </xf>
    <xf numFmtId="0" fontId="0" fillId="4" borderId="3" xfId="0" applyFill="1" applyBorder="1" applyAlignment="1" applyProtection="1">
      <alignment horizontal="left" vertical="center" wrapText="1"/>
    </xf>
    <xf numFmtId="0" fontId="0" fillId="4" borderId="13" xfId="0" applyFill="1" applyBorder="1" applyAlignment="1" applyProtection="1">
      <alignment horizontal="left" vertical="center" wrapText="1"/>
    </xf>
    <xf numFmtId="0" fontId="43" fillId="2" borderId="4" xfId="1" applyFill="1" applyBorder="1" applyProtection="1"/>
    <xf numFmtId="0" fontId="43" fillId="2" borderId="0" xfId="1" applyFill="1" applyBorder="1" applyProtection="1"/>
    <xf numFmtId="0" fontId="43" fillId="2" borderId="0" xfId="1" applyFill="1" applyBorder="1" applyAlignment="1" applyProtection="1">
      <alignment horizontal="center"/>
    </xf>
    <xf numFmtId="0" fontId="7" fillId="0" borderId="0" xfId="0" applyFont="1" applyBorder="1" applyAlignment="1">
      <alignment horizontal="left" vertical="center"/>
    </xf>
    <xf numFmtId="0" fontId="0" fillId="0" borderId="5" xfId="0" applyBorder="1"/>
    <xf numFmtId="167" fontId="37" fillId="0" borderId="18" xfId="0" applyNumberFormat="1" applyFont="1" applyBorder="1" applyAlignment="1" applyProtection="1">
      <alignment horizontal="center"/>
      <protection locked="0" hidden="1"/>
    </xf>
    <xf numFmtId="164" fontId="18" fillId="0" borderId="0" xfId="0" applyNumberFormat="1" applyFont="1" applyBorder="1" applyAlignment="1" applyProtection="1">
      <alignment horizontal="left"/>
    </xf>
    <xf numFmtId="0" fontId="0" fillId="4" borderId="11" xfId="0" applyFill="1" applyBorder="1" applyAlignment="1" applyProtection="1">
      <alignment horizontal="center" vertical="center" wrapText="1"/>
    </xf>
    <xf numFmtId="164" fontId="64" fillId="0" borderId="0" xfId="0" applyNumberFormat="1" applyFont="1" applyBorder="1" applyAlignment="1">
      <alignment horizontal="left"/>
    </xf>
    <xf numFmtId="0" fontId="0" fillId="0" borderId="18" xfId="0" applyBorder="1"/>
    <xf numFmtId="0" fontId="0" fillId="0" borderId="19" xfId="0" applyBorder="1"/>
    <xf numFmtId="0" fontId="0" fillId="0" borderId="20" xfId="0" applyBorder="1"/>
    <xf numFmtId="0" fontId="0" fillId="7" borderId="11" xfId="0" applyFill="1" applyBorder="1" applyProtection="1">
      <protection locked="0" hidden="1"/>
    </xf>
    <xf numFmtId="14" fontId="0" fillId="7" borderId="11" xfId="0" applyNumberFormat="1" applyFill="1" applyBorder="1" applyAlignment="1" applyProtection="1">
      <alignment horizontal="right"/>
      <protection locked="0" hidden="1"/>
    </xf>
    <xf numFmtId="14" fontId="0" fillId="7" borderId="11" xfId="0" applyNumberFormat="1" applyFill="1" applyBorder="1" applyProtection="1">
      <protection locked="0" hidden="1"/>
    </xf>
    <xf numFmtId="0" fontId="65" fillId="7" borderId="11" xfId="0" applyFont="1" applyFill="1" applyBorder="1" applyProtection="1">
      <protection locked="0" hidden="1"/>
    </xf>
    <xf numFmtId="0" fontId="9" fillId="0" borderId="0" xfId="0" applyFont="1" applyBorder="1" applyAlignment="1" applyProtection="1">
      <alignment horizontal="center" vertical="center" wrapText="1"/>
    </xf>
    <xf numFmtId="0" fontId="66" fillId="0" borderId="0" xfId="0" applyFont="1" applyBorder="1" applyAlignment="1" applyProtection="1">
      <alignment horizontal="center" vertical="center" wrapText="1"/>
    </xf>
    <xf numFmtId="0" fontId="53" fillId="0" borderId="0" xfId="0" applyFont="1" applyAlignment="1" applyProtection="1">
      <alignment horizontal="center" vertical="center"/>
    </xf>
    <xf numFmtId="0" fontId="0" fillId="0" borderId="0" xfId="0" applyBorder="1" applyProtection="1">
      <protection locked="0" hidden="1"/>
    </xf>
    <xf numFmtId="0" fontId="0" fillId="0" borderId="5" xfId="0" applyBorder="1" applyProtection="1">
      <protection locked="0" hidden="1"/>
    </xf>
    <xf numFmtId="0" fontId="67" fillId="0" borderId="0" xfId="0" applyFont="1" applyBorder="1" applyAlignment="1" applyProtection="1">
      <protection locked="0" hidden="1"/>
    </xf>
    <xf numFmtId="0" fontId="5" fillId="0" borderId="4" xfId="0" applyFont="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5" xfId="0" applyFont="1" applyBorder="1" applyAlignment="1" applyProtection="1">
      <alignment horizontal="center"/>
      <protection hidden="1"/>
    </xf>
    <xf numFmtId="0" fontId="4" fillId="0" borderId="4" xfId="0" applyFont="1" applyBorder="1" applyAlignment="1" applyProtection="1">
      <alignment horizontal="justify"/>
      <protection hidden="1"/>
    </xf>
    <xf numFmtId="0" fontId="0" fillId="0" borderId="0" xfId="0" applyBorder="1" applyProtection="1">
      <protection hidden="1"/>
    </xf>
    <xf numFmtId="0" fontId="4" fillId="0" borderId="0" xfId="0" applyFont="1" applyBorder="1" applyAlignment="1" applyProtection="1">
      <alignment horizontal="justify"/>
      <protection hidden="1"/>
    </xf>
    <xf numFmtId="2" fontId="0" fillId="0" borderId="0" xfId="0" applyNumberFormat="1" applyBorder="1" applyProtection="1">
      <protection hidden="1"/>
    </xf>
    <xf numFmtId="0" fontId="0" fillId="0" borderId="5" xfId="0" applyBorder="1" applyProtection="1">
      <protection hidden="1"/>
    </xf>
    <xf numFmtId="0" fontId="4" fillId="0" borderId="0" xfId="0" applyFont="1" applyBorder="1" applyAlignment="1" applyProtection="1">
      <protection hidden="1"/>
    </xf>
    <xf numFmtId="0" fontId="4" fillId="0" borderId="21" xfId="0" applyFont="1" applyBorder="1" applyAlignment="1" applyProtection="1">
      <protection hidden="1"/>
    </xf>
    <xf numFmtId="0" fontId="4" fillId="0" borderId="22" xfId="0" applyFont="1" applyBorder="1" applyAlignment="1" applyProtection="1">
      <protection hidden="1"/>
    </xf>
    <xf numFmtId="0" fontId="0" fillId="0" borderId="4" xfId="0" applyBorder="1" applyProtection="1">
      <protection hidden="1"/>
    </xf>
    <xf numFmtId="0" fontId="4" fillId="0" borderId="0" xfId="0" applyFont="1" applyBorder="1" applyAlignment="1" applyProtection="1">
      <alignment horizontal="justify" vertical="top" wrapText="1"/>
      <protection hidden="1"/>
    </xf>
    <xf numFmtId="0" fontId="9" fillId="0" borderId="4" xfId="0" applyFont="1" applyBorder="1" applyAlignment="1" applyProtection="1">
      <alignment horizontal="left" wrapText="1"/>
      <protection hidden="1"/>
    </xf>
    <xf numFmtId="0" fontId="9" fillId="0" borderId="0" xfId="0" applyFont="1" applyBorder="1" applyAlignment="1" applyProtection="1">
      <alignment horizontal="center" wrapText="1"/>
      <protection hidden="1"/>
    </xf>
    <xf numFmtId="0" fontId="67" fillId="0" borderId="0" xfId="0" applyFont="1" applyBorder="1" applyAlignment="1" applyProtection="1">
      <protection hidden="1"/>
    </xf>
    <xf numFmtId="0" fontId="0" fillId="0" borderId="2" xfId="0" applyBorder="1" applyProtection="1">
      <protection hidden="1"/>
    </xf>
    <xf numFmtId="0" fontId="28" fillId="0" borderId="3" xfId="0" applyFont="1" applyBorder="1" applyAlignment="1" applyProtection="1">
      <alignment horizontal="right" vertical="top"/>
      <protection hidden="1"/>
    </xf>
    <xf numFmtId="0" fontId="68" fillId="0" borderId="0" xfId="0" applyFont="1" applyBorder="1" applyAlignment="1" applyProtection="1">
      <alignment horizontal="right" vertical="center"/>
      <protection locked="0" hidden="1"/>
    </xf>
    <xf numFmtId="2" fontId="31" fillId="0" borderId="5" xfId="0" applyNumberFormat="1" applyFont="1" applyBorder="1" applyAlignment="1" applyProtection="1">
      <alignment horizontal="left" vertical="center"/>
      <protection locked="0" hidden="1"/>
    </xf>
    <xf numFmtId="0" fontId="68" fillId="0" borderId="0" xfId="0" applyFont="1" applyBorder="1" applyAlignment="1" applyProtection="1">
      <alignment horizontal="right" vertical="top"/>
      <protection locked="0" hidden="1"/>
    </xf>
    <xf numFmtId="2" fontId="31" fillId="0" borderId="5" xfId="0" applyNumberFormat="1" applyFont="1" applyBorder="1" applyAlignment="1" applyProtection="1">
      <alignment horizontal="left" vertical="top"/>
      <protection locked="0" hidden="1"/>
    </xf>
    <xf numFmtId="164" fontId="13" fillId="0" borderId="0" xfId="0" applyNumberFormat="1" applyFont="1" applyBorder="1" applyAlignment="1" applyProtection="1">
      <alignment horizontal="left"/>
      <protection locked="0" hidden="1"/>
    </xf>
    <xf numFmtId="0" fontId="0" fillId="0" borderId="5" xfId="0" applyBorder="1" applyAlignment="1" applyProtection="1">
      <alignment vertical="center"/>
      <protection locked="0" hidden="1"/>
    </xf>
    <xf numFmtId="164" fontId="0" fillId="0" borderId="0" xfId="0" applyNumberFormat="1" applyBorder="1" applyAlignment="1" applyProtection="1">
      <alignment horizontal="left" vertical="center"/>
      <protection locked="0" hidden="1"/>
    </xf>
    <xf numFmtId="164" fontId="64" fillId="0" borderId="0" xfId="0" applyNumberFormat="1" applyFont="1" applyBorder="1" applyAlignment="1" applyProtection="1">
      <alignment horizontal="left" vertical="top"/>
      <protection locked="0" hidden="1"/>
    </xf>
    <xf numFmtId="0" fontId="69" fillId="0" borderId="5" xfId="0" applyFont="1" applyBorder="1" applyAlignment="1" applyProtection="1">
      <alignment vertical="top" wrapText="1" shrinkToFit="1"/>
      <protection locked="0" hidden="1"/>
    </xf>
    <xf numFmtId="164" fontId="31" fillId="0" borderId="23" xfId="0" applyNumberFormat="1" applyFont="1" applyBorder="1" applyAlignment="1" applyProtection="1">
      <alignment horizontal="center" vertical="center" wrapText="1"/>
      <protection locked="0" hidden="1"/>
    </xf>
    <xf numFmtId="0" fontId="31" fillId="0" borderId="24" xfId="0" applyFont="1" applyBorder="1" applyAlignment="1" applyProtection="1">
      <alignment horizontal="center" vertical="center" wrapText="1"/>
      <protection locked="0" hidden="1"/>
    </xf>
    <xf numFmtId="0" fontId="0" fillId="0" borderId="0" xfId="0" applyBorder="1"/>
    <xf numFmtId="0" fontId="0" fillId="0" borderId="5" xfId="0" applyBorder="1"/>
    <xf numFmtId="0" fontId="0" fillId="0" borderId="10" xfId="0" applyBorder="1"/>
    <xf numFmtId="2" fontId="0" fillId="0" borderId="9" xfId="0" applyNumberFormat="1" applyBorder="1"/>
    <xf numFmtId="2" fontId="0" fillId="0" borderId="5" xfId="0" applyNumberFormat="1" applyBorder="1"/>
    <xf numFmtId="2" fontId="0" fillId="0" borderId="7" xfId="0" applyNumberFormat="1" applyBorder="1"/>
    <xf numFmtId="0" fontId="4" fillId="0" borderId="0" xfId="0" applyFont="1" applyBorder="1" applyAlignment="1" applyProtection="1">
      <alignment horizontal="center"/>
      <protection hidden="1"/>
    </xf>
    <xf numFmtId="0" fontId="4" fillId="0" borderId="5" xfId="0" applyFont="1" applyBorder="1" applyAlignment="1" applyProtection="1">
      <alignment horizontal="center"/>
      <protection hidden="1"/>
    </xf>
    <xf numFmtId="0" fontId="0" fillId="0" borderId="0" xfId="0" applyBorder="1" applyProtection="1">
      <protection hidden="1"/>
    </xf>
    <xf numFmtId="0" fontId="0" fillId="0" borderId="0" xfId="0" applyBorder="1" applyAlignment="1" applyProtection="1">
      <protection hidden="1"/>
    </xf>
    <xf numFmtId="0" fontId="0" fillId="0" borderId="5" xfId="0" applyBorder="1" applyAlignment="1" applyProtection="1">
      <protection hidden="1"/>
    </xf>
    <xf numFmtId="168" fontId="0" fillId="0" borderId="4" xfId="0" applyNumberFormat="1" applyBorder="1" applyAlignment="1" applyProtection="1">
      <protection hidden="1"/>
    </xf>
    <xf numFmtId="0" fontId="0" fillId="0" borderId="0" xfId="0" applyBorder="1" applyAlignment="1" applyProtection="1">
      <alignment horizontal="left" indent="1"/>
      <protection hidden="1"/>
    </xf>
    <xf numFmtId="0" fontId="9" fillId="0" borderId="0" xfId="0" applyNumberFormat="1" applyFont="1" applyBorder="1" applyAlignment="1" applyProtection="1">
      <alignment wrapText="1"/>
      <protection hidden="1"/>
    </xf>
    <xf numFmtId="0" fontId="9" fillId="0" borderId="5" xfId="0" applyNumberFormat="1" applyFont="1" applyBorder="1" applyAlignment="1" applyProtection="1">
      <alignment wrapText="1"/>
      <protection hidden="1"/>
    </xf>
    <xf numFmtId="0" fontId="4" fillId="0" borderId="4" xfId="0" applyFont="1" applyBorder="1" applyAlignment="1" applyProtection="1">
      <protection hidden="1"/>
    </xf>
    <xf numFmtId="0" fontId="0" fillId="0" borderId="0" xfId="0" applyBorder="1" applyAlignment="1" applyProtection="1">
      <alignment horizontal="right" indent="1"/>
      <protection hidden="1"/>
    </xf>
    <xf numFmtId="0" fontId="4" fillId="0" borderId="0" xfId="0" applyFont="1" applyBorder="1" applyAlignment="1" applyProtection="1">
      <alignment horizontal="left" wrapText="1"/>
    </xf>
    <xf numFmtId="0" fontId="4" fillId="0" borderId="5" xfId="0" applyFont="1" applyBorder="1" applyAlignment="1" applyProtection="1">
      <alignment horizontal="left" wrapText="1"/>
    </xf>
    <xf numFmtId="0" fontId="0" fillId="4" borderId="3" xfId="0" applyFill="1" applyBorder="1" applyAlignment="1" applyProtection="1">
      <alignment horizontal="left" vertical="center"/>
    </xf>
    <xf numFmtId="0" fontId="0" fillId="4" borderId="3" xfId="0" applyFill="1" applyBorder="1" applyAlignment="1" applyProtection="1">
      <alignment horizontal="left" vertical="center"/>
      <protection locked="0"/>
    </xf>
    <xf numFmtId="0" fontId="0" fillId="4" borderId="13" xfId="0" applyFill="1" applyBorder="1" applyAlignment="1" applyProtection="1">
      <alignment horizontal="left" vertical="center"/>
      <protection locked="0"/>
    </xf>
    <xf numFmtId="0" fontId="0" fillId="4" borderId="12" xfId="0" applyFill="1" applyBorder="1" applyAlignment="1" applyProtection="1">
      <alignment horizontal="left" vertical="center"/>
      <protection locked="0"/>
    </xf>
    <xf numFmtId="0" fontId="70" fillId="6" borderId="13" xfId="0" applyFont="1" applyFill="1" applyBorder="1" applyAlignment="1" applyProtection="1">
      <alignment horizontal="center" vertical="center"/>
    </xf>
    <xf numFmtId="0" fontId="0" fillId="5" borderId="11" xfId="0" applyFill="1" applyBorder="1" applyAlignment="1" applyProtection="1">
      <alignment horizontal="center" vertical="center"/>
      <protection locked="0"/>
    </xf>
    <xf numFmtId="0" fontId="0" fillId="0" borderId="0" xfId="0" applyBorder="1"/>
    <xf numFmtId="0" fontId="0" fillId="0" borderId="5" xfId="0" applyBorder="1"/>
    <xf numFmtId="0" fontId="0" fillId="0" borderId="0" xfId="0" applyBorder="1" applyAlignment="1">
      <alignment horizontal="center"/>
    </xf>
    <xf numFmtId="0" fontId="0" fillId="0" borderId="25" xfId="0" applyBorder="1" applyAlignment="1" applyProtection="1">
      <alignment horizontal="center"/>
      <protection locked="0"/>
    </xf>
    <xf numFmtId="0" fontId="0" fillId="0" borderId="26" xfId="0" applyBorder="1" applyAlignment="1" applyProtection="1">
      <alignment horizontal="center"/>
      <protection locked="0"/>
    </xf>
    <xf numFmtId="0" fontId="45" fillId="0" borderId="9" xfId="0" applyFont="1" applyBorder="1" applyAlignment="1" applyProtection="1">
      <alignment horizontal="justify" vertical="top" wrapText="1"/>
    </xf>
    <xf numFmtId="0" fontId="4" fillId="0" borderId="7" xfId="0" applyFont="1" applyBorder="1" applyAlignment="1" applyProtection="1">
      <alignment vertical="top" wrapText="1"/>
    </xf>
    <xf numFmtId="0" fontId="4" fillId="0" borderId="7" xfId="0" applyFont="1" applyBorder="1" applyAlignment="1" applyProtection="1">
      <alignment vertical="center" wrapText="1"/>
    </xf>
    <xf numFmtId="0" fontId="4" fillId="0" borderId="12" xfId="0" applyFont="1" applyBorder="1" applyAlignment="1" applyProtection="1">
      <alignment vertical="top" wrapText="1"/>
    </xf>
    <xf numFmtId="0" fontId="4" fillId="0" borderId="4" xfId="0" applyFont="1" applyBorder="1" applyAlignment="1" applyProtection="1">
      <alignment wrapText="1"/>
    </xf>
    <xf numFmtId="0" fontId="4" fillId="0" borderId="0" xfId="0" applyFont="1" applyBorder="1" applyAlignment="1" applyProtection="1">
      <alignment wrapText="1"/>
    </xf>
    <xf numFmtId="0" fontId="4" fillId="0" borderId="5" xfId="0" applyFont="1" applyBorder="1" applyAlignment="1" applyProtection="1">
      <alignment wrapText="1"/>
    </xf>
    <xf numFmtId="0" fontId="69" fillId="0" borderId="0" xfId="0" applyFont="1" applyProtection="1"/>
    <xf numFmtId="0" fontId="9" fillId="0" borderId="13" xfId="0" applyFont="1" applyBorder="1" applyAlignment="1">
      <alignment vertical="top" wrapText="1"/>
    </xf>
    <xf numFmtId="0" fontId="9" fillId="0" borderId="0" xfId="0" applyFont="1" applyBorder="1" applyAlignment="1">
      <alignment vertical="top" wrapText="1"/>
    </xf>
    <xf numFmtId="0" fontId="9" fillId="0" borderId="2" xfId="0" applyFont="1" applyBorder="1" applyAlignment="1">
      <alignment vertical="top" wrapText="1"/>
    </xf>
    <xf numFmtId="0" fontId="0" fillId="4" borderId="3" xfId="0" applyFill="1" applyBorder="1" applyAlignment="1" applyProtection="1">
      <alignment horizontal="left" vertical="center"/>
    </xf>
    <xf numFmtId="0" fontId="0" fillId="4" borderId="13" xfId="0" applyFill="1" applyBorder="1" applyAlignment="1" applyProtection="1">
      <alignment horizontal="left" vertical="center"/>
    </xf>
    <xf numFmtId="0" fontId="0" fillId="4" borderId="12" xfId="0" applyFill="1" applyBorder="1" applyAlignment="1" applyProtection="1">
      <alignment horizontal="left" vertical="center"/>
    </xf>
    <xf numFmtId="0" fontId="0" fillId="4" borderId="3" xfId="0" applyFill="1" applyBorder="1" applyAlignment="1" applyProtection="1">
      <alignment horizontal="left" vertical="center"/>
      <protection locked="0"/>
    </xf>
    <xf numFmtId="0" fontId="0" fillId="4" borderId="13" xfId="0" applyFill="1" applyBorder="1" applyAlignment="1" applyProtection="1">
      <alignment horizontal="left" vertical="center"/>
      <protection locked="0"/>
    </xf>
    <xf numFmtId="0" fontId="0" fillId="4" borderId="12" xfId="0" applyFill="1" applyBorder="1" applyAlignment="1" applyProtection="1">
      <alignment horizontal="left" vertical="center"/>
      <protection locked="0"/>
    </xf>
    <xf numFmtId="0" fontId="70" fillId="6" borderId="13" xfId="0" applyFont="1" applyFill="1" applyBorder="1" applyAlignment="1" applyProtection="1">
      <alignment horizontal="center" vertical="center"/>
    </xf>
    <xf numFmtId="0" fontId="0" fillId="0" borderId="0" xfId="0" applyBorder="1" applyAlignment="1" applyProtection="1">
      <alignment vertical="top" wrapText="1"/>
      <protection locked="0" hidden="1"/>
    </xf>
    <xf numFmtId="0" fontId="9" fillId="0" borderId="12" xfId="0" applyFont="1" applyBorder="1" applyAlignment="1">
      <alignment horizontal="left" vertical="top" wrapText="1"/>
    </xf>
    <xf numFmtId="0" fontId="9" fillId="0" borderId="12" xfId="0" applyFont="1" applyBorder="1" applyAlignment="1">
      <alignment vertical="top" wrapText="1"/>
    </xf>
    <xf numFmtId="0" fontId="71" fillId="0" borderId="0" xfId="0" applyFont="1" applyBorder="1" applyAlignment="1" applyProtection="1">
      <alignment horizontal="center" wrapText="1" shrinkToFit="1"/>
      <protection locked="0" hidden="1"/>
    </xf>
    <xf numFmtId="0" fontId="71" fillId="0" borderId="5" xfId="0" applyFont="1" applyBorder="1" applyAlignment="1" applyProtection="1">
      <alignment horizontal="center" wrapText="1" shrinkToFit="1"/>
      <protection locked="0" hidden="1"/>
    </xf>
    <xf numFmtId="0" fontId="0" fillId="0" borderId="0" xfId="0" applyBorder="1" applyAlignment="1" applyProtection="1">
      <alignment horizontal="center"/>
      <protection locked="0"/>
    </xf>
    <xf numFmtId="0" fontId="0" fillId="0" borderId="5" xfId="0" applyBorder="1" applyAlignment="1" applyProtection="1">
      <alignment horizontal="center"/>
      <protection locked="0"/>
    </xf>
    <xf numFmtId="0" fontId="0" fillId="0" borderId="0" xfId="0" applyBorder="1" applyAlignment="1">
      <alignment wrapText="1"/>
    </xf>
    <xf numFmtId="164" fontId="60" fillId="0" borderId="25" xfId="0" applyNumberFormat="1" applyFont="1" applyBorder="1" applyAlignment="1" applyProtection="1">
      <alignment horizontal="center" wrapText="1"/>
      <protection locked="0" hidden="1"/>
    </xf>
    <xf numFmtId="0" fontId="0" fillId="0" borderId="27" xfId="0" applyBorder="1" applyAlignment="1">
      <alignment horizontal="left" indent="1"/>
    </xf>
    <xf numFmtId="0" fontId="0" fillId="0" borderId="22" xfId="0" applyBorder="1"/>
    <xf numFmtId="0" fontId="0" fillId="0" borderId="28" xfId="0" applyBorder="1"/>
    <xf numFmtId="0" fontId="0" fillId="0" borderId="2" xfId="0" applyBorder="1" applyAlignment="1" applyProtection="1">
      <alignment horizontal="center"/>
      <protection locked="0"/>
    </xf>
    <xf numFmtId="0" fontId="0" fillId="0" borderId="7" xfId="0" applyBorder="1" applyAlignment="1" applyProtection="1">
      <alignment horizontal="center"/>
      <protection locked="0"/>
    </xf>
    <xf numFmtId="0" fontId="38" fillId="0" borderId="0" xfId="0" applyFont="1" applyBorder="1" applyAlignment="1" applyProtection="1">
      <alignment horizontal="center" vertical="top" wrapText="1"/>
      <protection locked="0" hidden="1"/>
    </xf>
    <xf numFmtId="0" fontId="38" fillId="0" borderId="0" xfId="0" applyFont="1" applyBorder="1" applyAlignment="1" applyProtection="1">
      <alignment vertical="top" shrinkToFit="1"/>
      <protection locked="0" hidden="1"/>
    </xf>
    <xf numFmtId="0" fontId="38" fillId="0" borderId="0" xfId="0" applyFont="1" applyBorder="1" applyAlignment="1" applyProtection="1">
      <alignment vertical="top" wrapText="1"/>
      <protection locked="0" hidden="1"/>
    </xf>
    <xf numFmtId="49" fontId="9" fillId="0" borderId="6" xfId="0" applyNumberFormat="1" applyFont="1" applyBorder="1" applyAlignment="1">
      <alignment horizontal="right" vertical="top"/>
    </xf>
    <xf numFmtId="0" fontId="47" fillId="0" borderId="0" xfId="1" applyFont="1" applyAlignment="1">
      <alignment vertical="top" wrapText="1"/>
    </xf>
    <xf numFmtId="0" fontId="47" fillId="0" borderId="0" xfId="1" applyFont="1" applyBorder="1" applyAlignment="1">
      <alignment vertical="top" wrapText="1"/>
    </xf>
    <xf numFmtId="0" fontId="0" fillId="4" borderId="3" xfId="0" applyFill="1" applyBorder="1" applyAlignment="1" applyProtection="1">
      <alignment vertical="center"/>
      <protection locked="0"/>
    </xf>
    <xf numFmtId="0" fontId="0" fillId="4" borderId="13" xfId="0" applyFill="1" applyBorder="1" applyAlignment="1" applyProtection="1">
      <alignment vertical="center"/>
      <protection locked="0"/>
    </xf>
    <xf numFmtId="0" fontId="0" fillId="5" borderId="3" xfId="0" applyFill="1" applyBorder="1" applyAlignment="1" applyProtection="1">
      <alignment horizontal="right" vertical="center"/>
      <protection hidden="1"/>
    </xf>
    <xf numFmtId="0" fontId="0" fillId="6" borderId="6" xfId="0" applyFill="1" applyBorder="1" applyProtection="1"/>
    <xf numFmtId="0" fontId="0" fillId="6" borderId="7" xfId="0" applyFill="1" applyBorder="1" applyProtection="1"/>
    <xf numFmtId="0" fontId="0" fillId="4" borderId="3" xfId="0" applyFill="1" applyBorder="1" applyAlignment="1" applyProtection="1">
      <alignment horizontal="left" vertical="center"/>
      <protection locked="0"/>
    </xf>
    <xf numFmtId="0" fontId="0" fillId="4" borderId="13" xfId="0" applyFill="1" applyBorder="1" applyAlignment="1" applyProtection="1">
      <alignment horizontal="left" vertical="center"/>
      <protection locked="0"/>
    </xf>
    <xf numFmtId="0" fontId="0" fillId="4" borderId="12" xfId="0" applyFill="1" applyBorder="1" applyAlignment="1" applyProtection="1">
      <alignment horizontal="left" vertical="center"/>
      <protection locked="0"/>
    </xf>
    <xf numFmtId="0" fontId="0" fillId="0" borderId="0" xfId="0" applyAlignment="1" applyProtection="1">
      <alignment horizontal="left"/>
    </xf>
    <xf numFmtId="0" fontId="33" fillId="0" borderId="7" xfId="0" applyFont="1" applyBorder="1" applyAlignment="1" applyProtection="1">
      <alignment horizontal="center" vertical="top" wrapText="1"/>
      <protection locked="0" hidden="1"/>
    </xf>
    <xf numFmtId="164" fontId="33" fillId="0" borderId="6" xfId="0" applyNumberFormat="1" applyFont="1" applyBorder="1" applyAlignment="1" applyProtection="1">
      <alignment horizontal="center" vertical="top" wrapText="1"/>
      <protection locked="0" hidden="1"/>
    </xf>
    <xf numFmtId="0" fontId="72" fillId="0" borderId="6" xfId="0" applyFont="1" applyBorder="1" applyAlignment="1" applyProtection="1">
      <alignment vertical="top" wrapText="1"/>
      <protection locked="0" hidden="1"/>
    </xf>
    <xf numFmtId="0" fontId="72" fillId="0" borderId="7" xfId="0" applyFont="1" applyBorder="1" applyAlignment="1" applyProtection="1">
      <alignment vertical="top" wrapText="1"/>
      <protection hidden="1"/>
    </xf>
    <xf numFmtId="0" fontId="73" fillId="0" borderId="0" xfId="0" applyFont="1" applyAlignment="1"/>
    <xf numFmtId="0" fontId="0" fillId="0" borderId="0" xfId="0" applyBorder="1" applyAlignment="1" applyProtection="1">
      <alignment horizontal="left"/>
    </xf>
    <xf numFmtId="2" fontId="0" fillId="5" borderId="11" xfId="0" applyNumberFormat="1" applyFill="1" applyBorder="1" applyAlignment="1" applyProtection="1">
      <alignment vertical="center" wrapText="1"/>
      <protection locked="0"/>
    </xf>
    <xf numFmtId="2" fontId="0" fillId="5" borderId="12" xfId="0" applyNumberFormat="1" applyFill="1" applyBorder="1" applyAlignment="1" applyProtection="1">
      <alignment vertical="center" wrapText="1"/>
      <protection locked="0"/>
    </xf>
    <xf numFmtId="2" fontId="31" fillId="0" borderId="0" xfId="0" applyNumberFormat="1" applyFont="1" applyBorder="1" applyAlignment="1" applyProtection="1">
      <alignment horizontal="left" vertical="center"/>
      <protection locked="0" hidden="1"/>
    </xf>
    <xf numFmtId="2" fontId="31" fillId="0" borderId="0" xfId="0" applyNumberFormat="1" applyFont="1" applyBorder="1" applyAlignment="1" applyProtection="1">
      <alignment horizontal="left" vertical="top"/>
      <protection locked="0" hidden="1"/>
    </xf>
    <xf numFmtId="0" fontId="48" fillId="0" borderId="0" xfId="1" applyFont="1" applyAlignment="1" applyProtection="1">
      <alignment horizontal="center" vertical="top" wrapText="1"/>
      <protection locked="0" hidden="1"/>
    </xf>
    <xf numFmtId="0" fontId="47" fillId="0" borderId="0" xfId="1" applyFont="1" applyAlignment="1" applyProtection="1">
      <alignment vertical="top" wrapText="1"/>
      <protection locked="0" hidden="1"/>
    </xf>
    <xf numFmtId="0" fontId="49" fillId="0" borderId="0" xfId="1" applyFont="1" applyBorder="1" applyAlignment="1" applyProtection="1">
      <alignment horizontal="left" vertical="top" wrapText="1"/>
      <protection locked="0" hidden="1"/>
    </xf>
    <xf numFmtId="0" fontId="49" fillId="0" borderId="0" xfId="1" applyFont="1" applyAlignment="1" applyProtection="1">
      <alignment horizontal="right" vertical="top" wrapText="1"/>
      <protection locked="0" hidden="1"/>
    </xf>
    <xf numFmtId="164" fontId="12" fillId="0" borderId="0" xfId="0" applyNumberFormat="1" applyFont="1" applyBorder="1" applyAlignment="1" applyProtection="1">
      <alignment horizontal="center" vertical="center" wrapText="1"/>
      <protection locked="0" hidden="1"/>
    </xf>
    <xf numFmtId="0" fontId="49" fillId="0" borderId="2" xfId="1" applyFont="1" applyBorder="1" applyAlignment="1" applyProtection="1">
      <alignment horizontal="left" vertical="top" wrapText="1"/>
      <protection locked="0" hidden="1"/>
    </xf>
    <xf numFmtId="0" fontId="47" fillId="0" borderId="0" xfId="1" applyFont="1" applyAlignment="1" applyProtection="1">
      <alignment horizontal="center" vertical="top" wrapText="1"/>
      <protection locked="0" hidden="1"/>
    </xf>
    <xf numFmtId="0" fontId="49" fillId="0" borderId="11" xfId="1" applyFont="1" applyBorder="1" applyAlignment="1" applyProtection="1">
      <alignment horizontal="center" vertical="top" wrapText="1"/>
      <protection locked="0" hidden="1"/>
    </xf>
    <xf numFmtId="0" fontId="49" fillId="0" borderId="11" xfId="1" applyFont="1" applyBorder="1" applyAlignment="1" applyProtection="1">
      <alignment vertical="top" wrapText="1"/>
      <protection locked="0" hidden="1"/>
    </xf>
    <xf numFmtId="0" fontId="47" fillId="0" borderId="11" xfId="1" applyFont="1" applyBorder="1" applyAlignment="1" applyProtection="1">
      <alignment horizontal="center" vertical="center" wrapText="1"/>
      <protection locked="0" hidden="1"/>
    </xf>
    <xf numFmtId="2" fontId="47" fillId="0" borderId="11" xfId="1" applyNumberFormat="1" applyFont="1" applyBorder="1" applyAlignment="1" applyProtection="1">
      <alignment horizontal="center" vertical="center" wrapText="1"/>
      <protection locked="0" hidden="1"/>
    </xf>
    <xf numFmtId="2" fontId="47" fillId="0" borderId="15" xfId="1" applyNumberFormat="1" applyFont="1" applyBorder="1" applyAlignment="1" applyProtection="1">
      <alignment horizontal="center" vertical="center" wrapText="1"/>
      <protection locked="0" hidden="1"/>
    </xf>
    <xf numFmtId="0" fontId="49" fillId="0" borderId="11" xfId="1" applyFont="1" applyBorder="1" applyAlignment="1" applyProtection="1">
      <alignment horizontal="center" vertical="center" wrapText="1"/>
      <protection locked="0" hidden="1"/>
    </xf>
    <xf numFmtId="14" fontId="47" fillId="0" borderId="0" xfId="1" applyNumberFormat="1" applyFont="1" applyAlignment="1">
      <alignment vertical="top" wrapText="1"/>
    </xf>
    <xf numFmtId="2" fontId="47" fillId="0" borderId="0" xfId="1" applyNumberFormat="1" applyFont="1" applyAlignment="1">
      <alignment vertical="top" wrapText="1"/>
    </xf>
    <xf numFmtId="0" fontId="1" fillId="0" borderId="0" xfId="0" applyFont="1" applyBorder="1" applyAlignment="1">
      <alignment wrapText="1"/>
    </xf>
    <xf numFmtId="0" fontId="52" fillId="4" borderId="11" xfId="0" applyFont="1" applyFill="1" applyBorder="1" applyAlignment="1" applyProtection="1">
      <alignment horizontal="right" vertical="center"/>
    </xf>
    <xf numFmtId="2" fontId="0" fillId="5" borderId="11" xfId="0" applyNumberFormat="1" applyFill="1" applyBorder="1" applyAlignment="1" applyProtection="1">
      <alignment vertical="center"/>
      <protection locked="0" hidden="1"/>
    </xf>
    <xf numFmtId="0" fontId="9" fillId="5" borderId="11" xfId="0" applyFont="1" applyFill="1" applyBorder="1" applyAlignment="1" applyProtection="1">
      <alignment horizontal="center" vertical="center" wrapText="1"/>
      <protection locked="0" hidden="1"/>
    </xf>
    <xf numFmtId="2" fontId="0" fillId="5" borderId="11" xfId="0" applyNumberFormat="1" applyFill="1" applyBorder="1" applyAlignment="1" applyProtection="1">
      <alignment vertical="center"/>
      <protection hidden="1"/>
    </xf>
    <xf numFmtId="0" fontId="77" fillId="5" borderId="11" xfId="0" applyFont="1" applyFill="1" applyBorder="1" applyAlignment="1" applyProtection="1">
      <alignment horizontal="center" vertical="center" wrapText="1"/>
      <protection locked="0"/>
    </xf>
    <xf numFmtId="0" fontId="0" fillId="4" borderId="12" xfId="0" applyFill="1" applyBorder="1" applyAlignment="1" applyProtection="1">
      <alignment horizontal="right" vertical="center"/>
    </xf>
    <xf numFmtId="0" fontId="43" fillId="0" borderId="44" xfId="0" applyFont="1" applyBorder="1" applyAlignment="1">
      <alignment horizontal="right" wrapText="1"/>
    </xf>
    <xf numFmtId="0" fontId="43" fillId="0" borderId="45" xfId="0" applyFont="1" applyBorder="1" applyAlignment="1">
      <alignment horizontal="right" wrapText="1"/>
    </xf>
    <xf numFmtId="0" fontId="0" fillId="7" borderId="11" xfId="0" applyFill="1" applyBorder="1"/>
    <xf numFmtId="169" fontId="43" fillId="2" borderId="4" xfId="1" applyNumberFormat="1" applyFill="1" applyBorder="1" applyProtection="1"/>
    <xf numFmtId="0" fontId="82" fillId="0" borderId="0" xfId="0" applyFont="1" applyAlignment="1">
      <alignment horizontal="left"/>
    </xf>
    <xf numFmtId="0" fontId="82" fillId="0" borderId="0" xfId="0" applyFont="1" applyBorder="1" applyAlignment="1" applyProtection="1">
      <alignment horizontal="left"/>
    </xf>
    <xf numFmtId="0" fontId="79" fillId="0" borderId="0" xfId="0" applyFont="1" applyAlignment="1">
      <alignment horizontal="left"/>
    </xf>
    <xf numFmtId="0" fontId="0" fillId="0" borderId="0" xfId="0" applyFont="1" applyAlignment="1">
      <alignment horizontal="left"/>
    </xf>
    <xf numFmtId="0" fontId="0" fillId="0" borderId="0" xfId="0" applyFont="1" applyBorder="1" applyAlignment="1" applyProtection="1">
      <alignment horizontal="left"/>
    </xf>
    <xf numFmtId="0" fontId="0" fillId="0" borderId="0" xfId="0" applyFont="1" applyAlignment="1" applyProtection="1">
      <alignment horizontal="left"/>
    </xf>
    <xf numFmtId="0" fontId="84" fillId="0" borderId="0" xfId="0" applyFont="1"/>
    <xf numFmtId="0" fontId="0" fillId="0" borderId="0" xfId="0" applyFont="1"/>
    <xf numFmtId="0" fontId="85" fillId="0" borderId="0" xfId="0" applyFont="1" applyAlignment="1"/>
    <xf numFmtId="0" fontId="83" fillId="0" borderId="18" xfId="0" applyFont="1" applyBorder="1" applyAlignment="1"/>
    <xf numFmtId="0" fontId="81" fillId="0" borderId="18" xfId="0" applyFont="1" applyBorder="1" applyAlignment="1" applyProtection="1">
      <alignment shrinkToFit="1"/>
      <protection locked="0" hidden="1"/>
    </xf>
    <xf numFmtId="0" fontId="0" fillId="0" borderId="18" xfId="0" applyBorder="1" applyProtection="1">
      <protection locked="0" hidden="1"/>
    </xf>
    <xf numFmtId="14" fontId="0" fillId="0" borderId="0" xfId="0" applyNumberFormat="1" applyProtection="1"/>
    <xf numFmtId="0" fontId="70" fillId="6" borderId="13" xfId="0" applyFont="1" applyFill="1" applyBorder="1" applyAlignment="1" applyProtection="1">
      <alignment horizontal="center" vertical="center"/>
    </xf>
    <xf numFmtId="0" fontId="0" fillId="5" borderId="3" xfId="0" applyFill="1" applyBorder="1" applyAlignment="1" applyProtection="1">
      <alignment horizontal="center" vertical="center"/>
      <protection locked="0"/>
    </xf>
    <xf numFmtId="0" fontId="0" fillId="5"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77" fillId="5" borderId="3" xfId="0" applyFont="1" applyFill="1" applyBorder="1" applyAlignment="1" applyProtection="1">
      <alignment horizontal="center" vertical="center"/>
      <protection locked="0"/>
    </xf>
    <xf numFmtId="0" fontId="77" fillId="5" borderId="13" xfId="0" applyFont="1" applyFill="1" applyBorder="1" applyAlignment="1" applyProtection="1">
      <alignment horizontal="center" vertical="center"/>
      <protection locked="0"/>
    </xf>
    <xf numFmtId="0" fontId="77" fillId="5" borderId="12" xfId="0" applyFont="1" applyFill="1" applyBorder="1" applyAlignment="1" applyProtection="1">
      <alignment horizontal="center" vertical="center"/>
      <protection locked="0"/>
    </xf>
    <xf numFmtId="0" fontId="0" fillId="4" borderId="3" xfId="0" applyFill="1" applyBorder="1" applyAlignment="1" applyProtection="1">
      <alignment horizontal="left" vertical="center"/>
    </xf>
    <xf numFmtId="0" fontId="0" fillId="4" borderId="13" xfId="0" applyFill="1" applyBorder="1" applyAlignment="1" applyProtection="1">
      <alignment horizontal="left" vertical="center"/>
    </xf>
    <xf numFmtId="0" fontId="74" fillId="8" borderId="11" xfId="0" applyFont="1" applyFill="1" applyBorder="1" applyAlignment="1" applyProtection="1">
      <alignment horizontal="center" vertical="center"/>
    </xf>
    <xf numFmtId="0" fontId="75" fillId="9" borderId="11" xfId="0" applyFont="1" applyFill="1" applyBorder="1" applyAlignment="1" applyProtection="1">
      <alignment horizontal="center" vertical="center"/>
    </xf>
    <xf numFmtId="0" fontId="52" fillId="4" borderId="14" xfId="0" applyFont="1" applyFill="1" applyBorder="1" applyAlignment="1" applyProtection="1">
      <alignment horizontal="center" vertical="center"/>
    </xf>
    <xf numFmtId="0" fontId="0" fillId="0" borderId="29" xfId="0" applyBorder="1"/>
    <xf numFmtId="0" fontId="0" fillId="0" borderId="15" xfId="0" applyBorder="1"/>
    <xf numFmtId="0" fontId="30" fillId="10" borderId="11" xfId="0" applyFont="1" applyFill="1" applyBorder="1" applyAlignment="1" applyProtection="1">
      <alignment horizontal="left" vertical="top" wrapText="1"/>
    </xf>
    <xf numFmtId="0" fontId="76" fillId="10" borderId="11" xfId="0" applyFont="1" applyFill="1" applyBorder="1" applyAlignment="1" applyProtection="1">
      <alignment horizontal="left" vertical="top"/>
    </xf>
    <xf numFmtId="0" fontId="70" fillId="6" borderId="2" xfId="0" applyFont="1" applyFill="1" applyBorder="1" applyAlignment="1" applyProtection="1">
      <alignment horizontal="center" vertical="center"/>
    </xf>
    <xf numFmtId="0" fontId="0" fillId="4" borderId="12" xfId="0" applyFill="1" applyBorder="1" applyAlignment="1" applyProtection="1">
      <alignment horizontal="left" vertical="center"/>
    </xf>
    <xf numFmtId="0" fontId="0" fillId="5" borderId="3" xfId="0" applyFill="1" applyBorder="1" applyAlignment="1" applyProtection="1">
      <alignment horizontal="center" vertical="center" wrapText="1"/>
      <protection locked="0"/>
    </xf>
    <xf numFmtId="0" fontId="0" fillId="5" borderId="13" xfId="0" applyFill="1" applyBorder="1" applyAlignment="1" applyProtection="1">
      <alignment horizontal="center" vertical="center" wrapText="1"/>
      <protection locked="0"/>
    </xf>
    <xf numFmtId="0" fontId="0" fillId="5" borderId="12" xfId="0" applyFill="1" applyBorder="1" applyAlignment="1" applyProtection="1">
      <alignment horizontal="center" vertical="center" wrapText="1"/>
      <protection locked="0"/>
    </xf>
    <xf numFmtId="0" fontId="0" fillId="4" borderId="14" xfId="0" applyFill="1" applyBorder="1" applyAlignment="1" applyProtection="1">
      <alignment horizontal="left" vertical="center"/>
    </xf>
    <xf numFmtId="0" fontId="0" fillId="4" borderId="3" xfId="0" applyFill="1" applyBorder="1" applyAlignment="1" applyProtection="1">
      <alignment horizontal="center" vertical="center"/>
    </xf>
    <xf numFmtId="0" fontId="0" fillId="4" borderId="13" xfId="0" applyFill="1" applyBorder="1" applyAlignment="1" applyProtection="1">
      <alignment horizontal="center" vertical="center"/>
    </xf>
    <xf numFmtId="0" fontId="54" fillId="5" borderId="3" xfId="0" applyFont="1" applyFill="1" applyBorder="1" applyAlignment="1" applyProtection="1">
      <alignment horizontal="center" vertical="center" wrapText="1"/>
      <protection locked="0"/>
    </xf>
    <xf numFmtId="0" fontId="54" fillId="5" borderId="13" xfId="0" applyFont="1" applyFill="1" applyBorder="1" applyAlignment="1" applyProtection="1">
      <alignment horizontal="center" vertical="center" wrapText="1"/>
      <protection locked="0"/>
    </xf>
    <xf numFmtId="0" fontId="54" fillId="5" borderId="12" xfId="0" applyFont="1" applyFill="1" applyBorder="1" applyAlignment="1" applyProtection="1">
      <alignment horizontal="center" vertical="center" wrapText="1"/>
      <protection locked="0"/>
    </xf>
    <xf numFmtId="0" fontId="0" fillId="4" borderId="3" xfId="0" applyFill="1" applyBorder="1" applyAlignment="1" applyProtection="1">
      <alignment horizontal="left" vertical="center" wrapText="1"/>
    </xf>
    <xf numFmtId="0" fontId="0" fillId="4" borderId="13" xfId="0" applyFill="1" applyBorder="1" applyAlignment="1" applyProtection="1">
      <alignment horizontal="left" vertical="center" wrapText="1"/>
    </xf>
    <xf numFmtId="0" fontId="0" fillId="4" borderId="12" xfId="0" applyFill="1" applyBorder="1" applyAlignment="1" applyProtection="1">
      <alignment horizontal="left" vertical="center" wrapText="1"/>
    </xf>
    <xf numFmtId="0" fontId="70" fillId="6" borderId="2" xfId="0" applyFont="1" applyFill="1" applyBorder="1" applyAlignment="1" applyProtection="1">
      <alignment horizontal="right"/>
    </xf>
    <xf numFmtId="0" fontId="70" fillId="6" borderId="7" xfId="0" applyFont="1" applyFill="1" applyBorder="1" applyAlignment="1" applyProtection="1">
      <alignment horizontal="right"/>
    </xf>
    <xf numFmtId="49" fontId="77" fillId="5" borderId="3" xfId="0" applyNumberFormat="1" applyFont="1" applyFill="1" applyBorder="1" applyAlignment="1" applyProtection="1">
      <alignment horizontal="center" vertical="center"/>
      <protection locked="0"/>
    </xf>
    <xf numFmtId="49" fontId="77" fillId="5" borderId="13" xfId="0" applyNumberFormat="1" applyFont="1" applyFill="1" applyBorder="1" applyAlignment="1" applyProtection="1">
      <alignment horizontal="center" vertical="center"/>
      <protection locked="0"/>
    </xf>
    <xf numFmtId="49" fontId="77" fillId="5" borderId="12" xfId="0" applyNumberFormat="1" applyFont="1" applyFill="1" applyBorder="1" applyAlignment="1" applyProtection="1">
      <alignment horizontal="center" vertical="center"/>
      <protection locked="0"/>
    </xf>
    <xf numFmtId="0" fontId="0" fillId="4" borderId="3" xfId="0" applyFill="1" applyBorder="1" applyAlignment="1" applyProtection="1">
      <alignment horizontal="left" vertical="center"/>
      <protection locked="0"/>
    </xf>
    <xf numFmtId="0" fontId="0" fillId="4" borderId="13" xfId="0" applyFill="1" applyBorder="1" applyAlignment="1" applyProtection="1">
      <alignment horizontal="left" vertical="center"/>
      <protection locked="0"/>
    </xf>
    <xf numFmtId="0" fontId="0" fillId="4" borderId="12" xfId="0" applyFill="1" applyBorder="1" applyAlignment="1" applyProtection="1">
      <alignment horizontal="left" vertical="center"/>
      <protection locked="0"/>
    </xf>
    <xf numFmtId="0" fontId="73" fillId="0" borderId="0" xfId="0" applyFont="1" applyAlignment="1">
      <alignment horizontal="center"/>
    </xf>
    <xf numFmtId="0" fontId="0" fillId="0" borderId="2" xfId="0" applyBorder="1" applyAlignment="1" applyProtection="1">
      <alignment horizontal="left" indent="1"/>
      <protection hidden="1"/>
    </xf>
    <xf numFmtId="0" fontId="0" fillId="0" borderId="7" xfId="0" applyBorder="1" applyAlignment="1" applyProtection="1">
      <alignment horizontal="left" indent="1"/>
      <protection hidden="1"/>
    </xf>
    <xf numFmtId="0" fontId="4" fillId="0" borderId="4" xfId="0" applyFont="1" applyBorder="1" applyAlignment="1" applyProtection="1">
      <alignment horizontal="center"/>
      <protection hidden="1"/>
    </xf>
    <xf numFmtId="0" fontId="4" fillId="0" borderId="0" xfId="0" applyFont="1" applyBorder="1" applyAlignment="1" applyProtection="1">
      <alignment horizontal="center"/>
      <protection hidden="1"/>
    </xf>
    <xf numFmtId="2" fontId="4" fillId="0" borderId="0" xfId="0" applyNumberFormat="1" applyFont="1" applyBorder="1" applyAlignment="1" applyProtection="1">
      <alignment horizontal="center"/>
      <protection hidden="1"/>
    </xf>
    <xf numFmtId="2" fontId="4" fillId="0" borderId="5" xfId="0" applyNumberFormat="1" applyFont="1" applyBorder="1" applyAlignment="1" applyProtection="1">
      <alignment horizontal="center"/>
      <protection hidden="1"/>
    </xf>
    <xf numFmtId="164" fontId="64" fillId="0" borderId="0" xfId="0" applyNumberFormat="1" applyFont="1" applyBorder="1" applyAlignment="1" applyProtection="1">
      <alignment horizontal="left" wrapText="1"/>
      <protection locked="0" hidden="1"/>
    </xf>
    <xf numFmtId="0" fontId="0" fillId="0" borderId="4" xfId="0" applyBorder="1" applyAlignment="1" applyProtection="1">
      <alignment horizontal="justify" vertical="center" wrapText="1"/>
      <protection hidden="1"/>
    </xf>
    <xf numFmtId="0" fontId="0" fillId="0" borderId="0" xfId="0" applyBorder="1" applyAlignment="1" applyProtection="1">
      <alignment horizontal="justify" vertical="center" wrapText="1"/>
      <protection hidden="1"/>
    </xf>
    <xf numFmtId="0" fontId="0" fillId="0" borderId="5" xfId="0" applyBorder="1" applyAlignment="1" applyProtection="1">
      <alignment horizontal="justify" vertical="center" wrapText="1"/>
      <protection hidden="1"/>
    </xf>
    <xf numFmtId="0" fontId="0" fillId="0" borderId="0" xfId="0" applyBorder="1" applyAlignment="1" applyProtection="1">
      <alignment horizontal="center"/>
      <protection hidden="1"/>
    </xf>
    <xf numFmtId="0" fontId="0" fillId="0" borderId="5" xfId="0" applyBorder="1" applyAlignment="1" applyProtection="1">
      <alignment horizontal="center"/>
      <protection hidden="1"/>
    </xf>
    <xf numFmtId="0" fontId="36" fillId="0" borderId="18" xfId="0" applyFont="1" applyBorder="1" applyAlignment="1" applyProtection="1">
      <alignment horizontal="left" indent="1" shrinkToFit="1"/>
      <protection locked="0" hidden="1"/>
    </xf>
    <xf numFmtId="0" fontId="36" fillId="0" borderId="17" xfId="0" applyFont="1" applyBorder="1" applyAlignment="1" applyProtection="1">
      <alignment horizontal="left" indent="1" shrinkToFit="1"/>
      <protection locked="0" hidden="1"/>
    </xf>
    <xf numFmtId="0" fontId="21" fillId="0" borderId="4" xfId="0" applyFont="1" applyBorder="1" applyAlignment="1" applyProtection="1">
      <alignment horizontal="center"/>
      <protection hidden="1"/>
    </xf>
    <xf numFmtId="0" fontId="21" fillId="0" borderId="0" xfId="0" applyFont="1" applyBorder="1" applyAlignment="1" applyProtection="1">
      <alignment horizontal="center"/>
      <protection hidden="1"/>
    </xf>
    <xf numFmtId="0" fontId="21" fillId="0" borderId="5" xfId="0" applyFont="1" applyBorder="1" applyAlignment="1" applyProtection="1">
      <alignment horizontal="center"/>
      <protection hidden="1"/>
    </xf>
    <xf numFmtId="0" fontId="9" fillId="0" borderId="4" xfId="0" applyFont="1" applyBorder="1" applyAlignment="1" applyProtection="1">
      <alignment horizontal="justify" wrapText="1"/>
      <protection hidden="1"/>
    </xf>
    <xf numFmtId="0" fontId="9" fillId="0" borderId="0" xfId="0" applyFont="1" applyBorder="1" applyAlignment="1" applyProtection="1">
      <alignment horizontal="justify" wrapText="1"/>
      <protection hidden="1"/>
    </xf>
    <xf numFmtId="0" fontId="9" fillId="0" borderId="5" xfId="0" applyFont="1" applyBorder="1" applyAlignment="1" applyProtection="1">
      <alignment horizontal="justify" wrapText="1"/>
      <protection hidden="1"/>
    </xf>
    <xf numFmtId="0" fontId="9" fillId="0" borderId="4"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5" xfId="0" applyFont="1" applyBorder="1" applyAlignment="1" applyProtection="1">
      <alignment horizontal="left" vertical="center" wrapText="1"/>
      <protection hidden="1"/>
    </xf>
    <xf numFmtId="0" fontId="9" fillId="0" borderId="4" xfId="0" applyFont="1" applyBorder="1" applyAlignment="1" applyProtection="1">
      <alignment horizontal="left" wrapText="1"/>
      <protection hidden="1"/>
    </xf>
    <xf numFmtId="0" fontId="9" fillId="0" borderId="0" xfId="0" applyFont="1" applyBorder="1" applyAlignment="1" applyProtection="1">
      <alignment horizontal="left" wrapText="1"/>
      <protection hidden="1"/>
    </xf>
    <xf numFmtId="164" fontId="12" fillId="0" borderId="18" xfId="0" applyNumberFormat="1" applyFont="1" applyBorder="1" applyAlignment="1" applyProtection="1">
      <alignment horizontal="center" shrinkToFit="1"/>
      <protection locked="0" hidden="1"/>
    </xf>
    <xf numFmtId="164" fontId="36" fillId="0" borderId="18" xfId="0" applyNumberFormat="1" applyFont="1" applyBorder="1" applyAlignment="1" applyProtection="1">
      <alignment horizontal="center" shrinkToFit="1"/>
      <protection locked="0" hidden="1"/>
    </xf>
    <xf numFmtId="164" fontId="36" fillId="0" borderId="17" xfId="0" applyNumberFormat="1" applyFont="1" applyBorder="1" applyAlignment="1" applyProtection="1">
      <alignment horizontal="center" shrinkToFit="1"/>
      <protection locked="0" hidden="1"/>
    </xf>
    <xf numFmtId="0" fontId="4" fillId="0" borderId="4" xfId="0" applyFont="1" applyBorder="1" applyAlignment="1" applyProtection="1">
      <alignment horizontal="left"/>
      <protection hidden="1"/>
    </xf>
    <xf numFmtId="0" fontId="4" fillId="0" borderId="0" xfId="0" applyFont="1" applyBorder="1" applyAlignment="1" applyProtection="1">
      <alignment horizontal="left"/>
      <protection hidden="1"/>
    </xf>
    <xf numFmtId="0" fontId="23" fillId="0" borderId="19" xfId="0" applyFont="1" applyBorder="1" applyAlignment="1" applyProtection="1">
      <alignment horizontal="left" shrinkToFit="1"/>
      <protection locked="0" hidden="1"/>
    </xf>
    <xf numFmtId="0" fontId="23" fillId="0" borderId="20" xfId="0" applyFont="1" applyBorder="1" applyAlignment="1" applyProtection="1">
      <alignment horizontal="left" shrinkToFit="1"/>
      <protection locked="0" hidden="1"/>
    </xf>
    <xf numFmtId="0" fontId="0" fillId="0" borderId="19" xfId="0" applyBorder="1" applyAlignment="1" applyProtection="1">
      <alignment horizontal="left" shrinkToFit="1"/>
      <protection locked="0" hidden="1"/>
    </xf>
    <xf numFmtId="0" fontId="0" fillId="0" borderId="20" xfId="0" applyBorder="1" applyAlignment="1" applyProtection="1">
      <alignment horizontal="left" shrinkToFit="1"/>
      <protection locked="0" hidden="1"/>
    </xf>
    <xf numFmtId="0" fontId="4" fillId="0" borderId="19" xfId="0" applyFont="1" applyBorder="1" applyAlignment="1" applyProtection="1">
      <alignment horizontal="left" shrinkToFit="1"/>
      <protection locked="0" hidden="1"/>
    </xf>
    <xf numFmtId="0" fontId="4" fillId="0" borderId="20" xfId="0" applyFont="1" applyBorder="1" applyAlignment="1" applyProtection="1">
      <alignment horizontal="left" shrinkToFit="1"/>
      <protection locked="0" hidden="1"/>
    </xf>
    <xf numFmtId="0" fontId="9" fillId="0" borderId="0" xfId="0" applyFont="1" applyBorder="1" applyAlignment="1" applyProtection="1">
      <alignment horizontal="justify" vertical="justify" wrapText="1"/>
      <protection hidden="1"/>
    </xf>
    <xf numFmtId="0" fontId="9" fillId="0" borderId="5" xfId="0" applyFont="1" applyBorder="1" applyAlignment="1" applyProtection="1">
      <alignment horizontal="justify" vertical="justify" wrapText="1"/>
      <protection hidden="1"/>
    </xf>
    <xf numFmtId="2" fontId="0" fillId="0" borderId="0" xfId="0" applyNumberFormat="1" applyBorder="1" applyAlignment="1" applyProtection="1">
      <alignment horizontal="center"/>
      <protection hidden="1"/>
    </xf>
    <xf numFmtId="2" fontId="0" fillId="0" borderId="5" xfId="0" applyNumberFormat="1" applyBorder="1" applyAlignment="1" applyProtection="1">
      <alignment horizontal="center"/>
      <protection hidden="1"/>
    </xf>
    <xf numFmtId="0" fontId="5" fillId="0" borderId="10" xfId="0" applyFont="1" applyBorder="1" applyAlignment="1" applyProtection="1">
      <alignment horizontal="center"/>
      <protection hidden="1"/>
    </xf>
    <xf numFmtId="0" fontId="5" fillId="0" borderId="8" xfId="0" applyFont="1" applyBorder="1" applyAlignment="1" applyProtection="1">
      <alignment horizontal="center"/>
      <protection hidden="1"/>
    </xf>
    <xf numFmtId="0" fontId="5" fillId="0" borderId="9" xfId="0" applyFont="1" applyBorder="1" applyAlignment="1" applyProtection="1">
      <alignment horizontal="center"/>
      <protection hidden="1"/>
    </xf>
    <xf numFmtId="0" fontId="5" fillId="0" borderId="4" xfId="0" applyFont="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5" xfId="0" applyFont="1" applyBorder="1" applyAlignment="1" applyProtection="1">
      <alignment horizontal="center"/>
      <protection hidden="1"/>
    </xf>
    <xf numFmtId="0" fontId="23" fillId="0" borderId="30" xfId="0" applyFont="1" applyBorder="1" applyAlignment="1" applyProtection="1">
      <alignment horizontal="left" shrinkToFit="1"/>
      <protection locked="0" hidden="1"/>
    </xf>
    <xf numFmtId="0" fontId="23" fillId="0" borderId="31" xfId="0" applyFont="1" applyBorder="1" applyAlignment="1" applyProtection="1">
      <alignment horizontal="left" shrinkToFit="1"/>
      <protection locked="0" hidden="1"/>
    </xf>
    <xf numFmtId="0" fontId="23" fillId="0" borderId="25" xfId="0" applyFont="1" applyBorder="1" applyAlignment="1" applyProtection="1">
      <alignment horizontal="left" shrinkToFit="1"/>
      <protection locked="0" hidden="1"/>
    </xf>
    <xf numFmtId="0" fontId="23" fillId="0" borderId="32" xfId="0" applyFont="1" applyBorder="1" applyAlignment="1" applyProtection="1">
      <alignment horizontal="left" shrinkToFit="1"/>
      <protection locked="0" hidden="1"/>
    </xf>
    <xf numFmtId="0" fontId="23" fillId="0" borderId="33" xfId="0" applyFont="1" applyBorder="1" applyAlignment="1" applyProtection="1">
      <alignment horizontal="left" shrinkToFit="1"/>
      <protection locked="0" hidden="1"/>
    </xf>
    <xf numFmtId="0" fontId="23" fillId="0" borderId="18" xfId="0" applyFont="1" applyBorder="1" applyAlignment="1" applyProtection="1">
      <alignment horizontal="left" shrinkToFit="1"/>
      <protection locked="0" hidden="1"/>
    </xf>
    <xf numFmtId="0" fontId="23" fillId="0" borderId="17" xfId="0" applyFont="1" applyBorder="1" applyAlignment="1" applyProtection="1">
      <alignment horizontal="left" shrinkToFit="1"/>
      <protection locked="0" hidden="1"/>
    </xf>
    <xf numFmtId="0" fontId="46" fillId="0" borderId="0" xfId="1" applyFont="1" applyAlignment="1" applyProtection="1">
      <alignment horizontal="center" vertical="top" wrapText="1"/>
      <protection locked="0" hidden="1"/>
    </xf>
    <xf numFmtId="0" fontId="39" fillId="0" borderId="18" xfId="0" applyFont="1" applyBorder="1" applyAlignment="1" applyProtection="1">
      <alignment horizontal="left" indent="1" shrinkToFit="1"/>
      <protection locked="0" hidden="1"/>
    </xf>
    <xf numFmtId="0" fontId="49" fillId="0" borderId="0" xfId="1" applyFont="1" applyBorder="1" applyAlignment="1" applyProtection="1">
      <alignment horizontal="left" vertical="top" wrapText="1"/>
      <protection locked="0" hidden="1"/>
    </xf>
    <xf numFmtId="0" fontId="49" fillId="0" borderId="0" xfId="1" applyFont="1" applyAlignment="1" applyProtection="1">
      <alignment horizontal="center" vertical="top" wrapText="1"/>
      <protection locked="0" hidden="1"/>
    </xf>
    <xf numFmtId="0" fontId="47" fillId="0" borderId="8" xfId="1" applyFont="1" applyBorder="1" applyAlignment="1">
      <alignment horizontal="center" wrapText="1"/>
    </xf>
    <xf numFmtId="0" fontId="49" fillId="0" borderId="3" xfId="1" applyFont="1" applyBorder="1" applyAlignment="1" applyProtection="1">
      <alignment horizontal="center" vertical="top" wrapText="1"/>
      <protection locked="0" hidden="1"/>
    </xf>
    <xf numFmtId="0" fontId="49" fillId="0" borderId="12" xfId="1" applyFont="1" applyBorder="1" applyAlignment="1" applyProtection="1">
      <alignment horizontal="center" vertical="top" wrapText="1"/>
      <protection locked="0" hidden="1"/>
    </xf>
    <xf numFmtId="0" fontId="47" fillId="0" borderId="3" xfId="1" applyFont="1" applyBorder="1" applyAlignment="1" applyProtection="1">
      <alignment horizontal="center" vertical="center" wrapText="1"/>
      <protection locked="0" hidden="1"/>
    </xf>
    <xf numFmtId="0" fontId="47" fillId="0" borderId="12" xfId="1" applyFont="1" applyBorder="1" applyAlignment="1" applyProtection="1">
      <alignment horizontal="center" vertical="center" wrapText="1"/>
      <protection locked="0" hidden="1"/>
    </xf>
    <xf numFmtId="0" fontId="0" fillId="0" borderId="0" xfId="0" applyAlignment="1" applyProtection="1">
      <alignment horizontal="left"/>
    </xf>
    <xf numFmtId="0" fontId="0" fillId="0" borderId="0" xfId="0" applyAlignment="1" applyProtection="1">
      <alignment horizontal="center"/>
    </xf>
    <xf numFmtId="0" fontId="50" fillId="0" borderId="6" xfId="0" applyFont="1" applyBorder="1" applyAlignment="1" applyProtection="1">
      <alignment horizontal="center" vertical="top" shrinkToFit="1"/>
      <protection locked="0" hidden="1"/>
    </xf>
    <xf numFmtId="0" fontId="50" fillId="0" borderId="7" xfId="0" applyFont="1" applyBorder="1" applyAlignment="1" applyProtection="1">
      <alignment horizontal="center" vertical="top" shrinkToFit="1"/>
      <protection locked="0" hidden="1"/>
    </xf>
    <xf numFmtId="0" fontId="0" fillId="0" borderId="0" xfId="0" applyAlignment="1" applyProtection="1">
      <alignment horizontal="left" wrapText="1"/>
    </xf>
    <xf numFmtId="1" fontId="50" fillId="0" borderId="3" xfId="0" applyNumberFormat="1" applyFont="1" applyBorder="1" applyAlignment="1" applyProtection="1">
      <alignment horizontal="center" vertical="top" wrapText="1" shrinkToFit="1"/>
      <protection locked="0" hidden="1"/>
    </xf>
    <xf numFmtId="1" fontId="50" fillId="0" borderId="12" xfId="0" applyNumberFormat="1" applyFont="1" applyBorder="1" applyAlignment="1" applyProtection="1">
      <alignment horizontal="center" vertical="top" wrapText="1" shrinkToFit="1"/>
      <protection locked="0" hidden="1"/>
    </xf>
    <xf numFmtId="0" fontId="33" fillId="0" borderId="11" xfId="0" applyFont="1" applyBorder="1" applyAlignment="1" applyProtection="1">
      <alignment horizontal="center" vertical="top" wrapText="1"/>
      <protection locked="0" hidden="1"/>
    </xf>
    <xf numFmtId="0" fontId="4" fillId="0" borderId="31" xfId="0" applyFont="1" applyBorder="1" applyAlignment="1" applyProtection="1">
      <alignment horizontal="left" wrapText="1"/>
    </xf>
    <xf numFmtId="0" fontId="4" fillId="0" borderId="25" xfId="0" applyFont="1" applyBorder="1" applyAlignment="1" applyProtection="1">
      <alignment horizontal="left" wrapText="1"/>
    </xf>
    <xf numFmtId="0" fontId="4" fillId="0" borderId="3" xfId="0" applyFont="1" applyBorder="1" applyAlignment="1" applyProtection="1">
      <alignment horizontal="right" vertical="top" wrapText="1"/>
    </xf>
    <xf numFmtId="0" fontId="33" fillId="0" borderId="10" xfId="0" applyFont="1" applyBorder="1" applyAlignment="1" applyProtection="1">
      <alignment horizontal="center" vertical="top" wrapText="1"/>
      <protection locked="0" hidden="1"/>
    </xf>
    <xf numFmtId="0" fontId="33" fillId="0" borderId="9" xfId="0" applyFont="1" applyBorder="1" applyAlignment="1" applyProtection="1">
      <alignment horizontal="center" vertical="top" wrapText="1"/>
      <protection locked="0" hidden="1"/>
    </xf>
    <xf numFmtId="0" fontId="33" fillId="0" borderId="6" xfId="0" applyFont="1" applyBorder="1" applyAlignment="1" applyProtection="1">
      <alignment horizontal="center" vertical="top" wrapText="1"/>
      <protection locked="0" hidden="1"/>
    </xf>
    <xf numFmtId="0" fontId="33" fillId="0" borderId="7" xfId="0" applyFont="1" applyBorder="1" applyAlignment="1" applyProtection="1">
      <alignment horizontal="center" vertical="top" wrapText="1"/>
      <protection locked="0" hidden="1"/>
    </xf>
    <xf numFmtId="0" fontId="33" fillId="0" borderId="3" xfId="0" applyFont="1" applyBorder="1" applyAlignment="1" applyProtection="1">
      <alignment horizontal="center" vertical="top" wrapText="1"/>
      <protection locked="0" hidden="1"/>
    </xf>
    <xf numFmtId="0" fontId="33" fillId="0" borderId="12" xfId="0" applyFont="1" applyBorder="1" applyAlignment="1" applyProtection="1">
      <alignment horizontal="center" vertical="top" wrapText="1"/>
      <protection locked="0" hidden="1"/>
    </xf>
    <xf numFmtId="0" fontId="4" fillId="0" borderId="3" xfId="0" applyFont="1" applyBorder="1" applyAlignment="1" applyProtection="1">
      <alignment horizontal="center" vertical="center" wrapText="1"/>
    </xf>
    <xf numFmtId="0" fontId="4" fillId="0" borderId="12" xfId="0" applyFont="1" applyBorder="1" applyAlignment="1" applyProtection="1">
      <alignment horizontal="center" vertical="center" wrapText="1"/>
    </xf>
    <xf numFmtId="0" fontId="69" fillId="0" borderId="12" xfId="0" applyFont="1" applyBorder="1"/>
    <xf numFmtId="0" fontId="4" fillId="0" borderId="34" xfId="0" applyFont="1" applyBorder="1" applyAlignment="1" applyProtection="1">
      <alignment horizontal="left" wrapText="1"/>
    </xf>
    <xf numFmtId="0" fontId="4" fillId="0" borderId="35" xfId="0" applyFont="1" applyBorder="1" applyAlignment="1" applyProtection="1">
      <alignment horizontal="left" wrapText="1"/>
    </xf>
    <xf numFmtId="0" fontId="12" fillId="0" borderId="10" xfId="0" applyFont="1" applyBorder="1" applyAlignment="1" applyProtection="1">
      <alignment horizontal="center" wrapText="1"/>
    </xf>
    <xf numFmtId="0" fontId="12" fillId="0" borderId="8" xfId="0" applyFont="1" applyBorder="1" applyAlignment="1" applyProtection="1">
      <alignment horizontal="center" wrapText="1"/>
    </xf>
    <xf numFmtId="0" fontId="12" fillId="0" borderId="9" xfId="0" applyFont="1" applyBorder="1" applyAlignment="1" applyProtection="1">
      <alignment horizontal="center" wrapText="1"/>
    </xf>
    <xf numFmtId="0" fontId="44" fillId="0" borderId="4" xfId="0" applyFont="1" applyBorder="1" applyAlignment="1" applyProtection="1">
      <alignment horizontal="center"/>
    </xf>
    <xf numFmtId="0" fontId="44" fillId="0" borderId="0" xfId="0" applyFont="1" applyBorder="1" applyAlignment="1" applyProtection="1">
      <alignment horizontal="center"/>
    </xf>
    <xf numFmtId="0" fontId="44" fillId="0" borderId="5" xfId="0" applyFont="1" applyBorder="1" applyAlignment="1" applyProtection="1">
      <alignment horizontal="center"/>
    </xf>
    <xf numFmtId="0" fontId="8" fillId="0" borderId="4" xfId="0" applyFont="1" applyBorder="1" applyAlignment="1" applyProtection="1">
      <alignment horizontal="center"/>
    </xf>
    <xf numFmtId="0" fontId="8" fillId="0" borderId="0" xfId="0" applyFont="1" applyBorder="1" applyAlignment="1" applyProtection="1">
      <alignment horizontal="center"/>
    </xf>
    <xf numFmtId="0" fontId="8" fillId="0" borderId="5" xfId="0" applyFont="1" applyBorder="1" applyAlignment="1" applyProtection="1">
      <alignment horizontal="center"/>
    </xf>
    <xf numFmtId="0" fontId="33" fillId="0" borderId="14" xfId="0" applyFont="1" applyBorder="1" applyAlignment="1" applyProtection="1">
      <alignment horizontal="center" vertical="top" wrapText="1"/>
      <protection locked="0" hidden="1"/>
    </xf>
    <xf numFmtId="0" fontId="33" fillId="0" borderId="30" xfId="0" applyFont="1" applyBorder="1" applyAlignment="1" applyProtection="1">
      <alignment horizontal="center" vertical="center" wrapText="1"/>
      <protection locked="0" hidden="1"/>
    </xf>
    <xf numFmtId="0" fontId="33" fillId="0" borderId="20" xfId="0" applyFont="1" applyBorder="1" applyAlignment="1" applyProtection="1">
      <alignment horizontal="center" vertical="center" wrapText="1"/>
      <protection locked="0" hidden="1"/>
    </xf>
    <xf numFmtId="0" fontId="4" fillId="0" borderId="10" xfId="0" applyFont="1" applyBorder="1" applyAlignment="1" applyProtection="1">
      <alignment horizontal="justify" vertical="center" wrapText="1"/>
    </xf>
    <xf numFmtId="0" fontId="4" fillId="0" borderId="8" xfId="0" applyFont="1" applyBorder="1" applyAlignment="1" applyProtection="1">
      <alignment horizontal="justify" vertical="center" wrapText="1"/>
    </xf>
    <xf numFmtId="0" fontId="4" fillId="0" borderId="9" xfId="0" applyFont="1" applyBorder="1" applyAlignment="1" applyProtection="1">
      <alignment horizontal="justify" vertical="center" wrapText="1"/>
    </xf>
    <xf numFmtId="0" fontId="9" fillId="0" borderId="11" xfId="0" applyFont="1" applyBorder="1" applyAlignment="1" applyProtection="1">
      <alignment horizontal="center" vertical="top" wrapText="1"/>
    </xf>
    <xf numFmtId="0" fontId="9" fillId="0" borderId="11" xfId="0" applyFont="1" applyBorder="1" applyAlignment="1" applyProtection="1">
      <alignment horizontal="center" vertical="center" wrapText="1"/>
    </xf>
    <xf numFmtId="0" fontId="34" fillId="0" borderId="36" xfId="0" applyFont="1" applyBorder="1" applyAlignment="1" applyProtection="1">
      <alignment horizontal="left" vertical="top" wrapText="1"/>
      <protection locked="0" hidden="1"/>
    </xf>
    <xf numFmtId="0" fontId="34" fillId="0" borderId="37" xfId="0" applyFont="1" applyBorder="1" applyAlignment="1" applyProtection="1">
      <alignment horizontal="left" vertical="top" wrapText="1"/>
      <protection locked="0" hidden="1"/>
    </xf>
    <xf numFmtId="0" fontId="33" fillId="0" borderId="38" xfId="0" applyFont="1" applyBorder="1" applyAlignment="1" applyProtection="1">
      <alignment horizontal="center" vertical="center" wrapText="1"/>
      <protection locked="0" hidden="1"/>
    </xf>
    <xf numFmtId="0" fontId="33" fillId="0" borderId="39" xfId="0" applyFont="1" applyBorder="1" applyAlignment="1" applyProtection="1">
      <alignment horizontal="center" vertical="center" wrapText="1"/>
      <protection locked="0" hidden="1"/>
    </xf>
    <xf numFmtId="0" fontId="35" fillId="0" borderId="36" xfId="0" applyFont="1" applyBorder="1" applyAlignment="1" applyProtection="1">
      <alignment horizontal="center" vertical="top" wrapText="1"/>
      <protection locked="0" hidden="1"/>
    </xf>
    <xf numFmtId="0" fontId="35" fillId="0" borderId="37" xfId="0" applyFont="1" applyBorder="1" applyAlignment="1" applyProtection="1">
      <alignment horizontal="center" vertical="top" wrapText="1"/>
      <protection locked="0" hidden="1"/>
    </xf>
    <xf numFmtId="164" fontId="31" fillId="0" borderId="36" xfId="0" applyNumberFormat="1" applyFont="1" applyBorder="1" applyAlignment="1" applyProtection="1">
      <alignment horizontal="center" vertical="top" wrapText="1"/>
      <protection locked="0" hidden="1"/>
    </xf>
    <xf numFmtId="164" fontId="31" fillId="0" borderId="37" xfId="0" applyNumberFormat="1" applyFont="1" applyBorder="1" applyAlignment="1" applyProtection="1">
      <alignment horizontal="center" vertical="top" wrapText="1"/>
      <protection locked="0" hidden="1"/>
    </xf>
    <xf numFmtId="0" fontId="33" fillId="0" borderId="36" xfId="0" applyFont="1" applyBorder="1" applyAlignment="1" applyProtection="1">
      <alignment horizontal="center" vertical="top" wrapText="1"/>
      <protection locked="0" hidden="1"/>
    </xf>
    <xf numFmtId="0" fontId="33" fillId="0" borderId="37" xfId="0" applyFont="1" applyBorder="1" applyAlignment="1" applyProtection="1">
      <alignment horizontal="center" vertical="top" wrapText="1"/>
      <protection locked="0" hidden="1"/>
    </xf>
    <xf numFmtId="0" fontId="9" fillId="0" borderId="2" xfId="0" applyFont="1" applyBorder="1" applyAlignment="1" applyProtection="1">
      <alignment horizontal="left" wrapText="1"/>
    </xf>
    <xf numFmtId="0" fontId="9" fillId="0" borderId="7" xfId="0" applyFont="1" applyBorder="1" applyAlignment="1" applyProtection="1">
      <alignment horizontal="left" wrapText="1"/>
    </xf>
    <xf numFmtId="0" fontId="5" fillId="0" borderId="4" xfId="0" applyFont="1" applyBorder="1" applyAlignment="1" applyProtection="1"/>
    <xf numFmtId="0" fontId="5" fillId="0" borderId="0" xfId="0" applyFont="1" applyBorder="1" applyAlignment="1" applyProtection="1"/>
    <xf numFmtId="0" fontId="5" fillId="0" borderId="5" xfId="0" applyFont="1" applyBorder="1" applyAlignment="1" applyProtection="1"/>
    <xf numFmtId="0" fontId="9" fillId="0" borderId="0" xfId="0" applyFont="1" applyBorder="1" applyAlignment="1" applyProtection="1">
      <alignment horizontal="left" wrapText="1"/>
    </xf>
    <xf numFmtId="0" fontId="9" fillId="0" borderId="5" xfId="0" applyFont="1" applyBorder="1" applyAlignment="1" applyProtection="1">
      <alignment horizontal="left" wrapText="1"/>
    </xf>
    <xf numFmtId="0" fontId="33" fillId="0" borderId="40" xfId="0" applyFont="1" applyBorder="1" applyAlignment="1" applyProtection="1">
      <alignment horizontal="center" vertical="center" wrapText="1"/>
      <protection locked="0" hidden="1"/>
    </xf>
    <xf numFmtId="0" fontId="33" fillId="0" borderId="41" xfId="0" applyFont="1" applyBorder="1" applyAlignment="1" applyProtection="1">
      <alignment horizontal="center" vertical="center" wrapText="1"/>
      <protection locked="0" hidden="1"/>
    </xf>
    <xf numFmtId="0" fontId="35" fillId="0" borderId="42" xfId="0" applyFont="1" applyBorder="1" applyAlignment="1" applyProtection="1">
      <alignment horizontal="center" vertical="top" wrapText="1"/>
      <protection locked="0" hidden="1"/>
    </xf>
    <xf numFmtId="0" fontId="34" fillId="0" borderId="42" xfId="0" applyFont="1" applyBorder="1" applyAlignment="1" applyProtection="1">
      <alignment horizontal="left" vertical="top" wrapText="1"/>
      <protection locked="0" hidden="1"/>
    </xf>
    <xf numFmtId="164" fontId="31" fillId="0" borderId="42" xfId="0" applyNumberFormat="1" applyFont="1" applyBorder="1" applyAlignment="1" applyProtection="1">
      <alignment horizontal="center" vertical="top" wrapText="1"/>
      <protection locked="0" hidden="1"/>
    </xf>
    <xf numFmtId="0" fontId="33" fillId="0" borderId="42" xfId="0" applyFont="1" applyBorder="1" applyAlignment="1" applyProtection="1">
      <alignment horizontal="center" vertical="top" wrapText="1"/>
      <protection locked="0" hidden="1"/>
    </xf>
    <xf numFmtId="0" fontId="4" fillId="0" borderId="0" xfId="0" applyFont="1" applyBorder="1" applyAlignment="1">
      <alignment horizontal="center"/>
    </xf>
    <xf numFmtId="0" fontId="4" fillId="0" borderId="5" xfId="0" applyFont="1" applyBorder="1" applyAlignment="1">
      <alignment horizontal="center"/>
    </xf>
    <xf numFmtId="0" fontId="9" fillId="0" borderId="18" xfId="0" applyFont="1" applyBorder="1" applyAlignment="1" applyProtection="1">
      <alignment horizontal="center"/>
      <protection locked="0" hidden="1"/>
    </xf>
    <xf numFmtId="0" fontId="9" fillId="0" borderId="17" xfId="0" applyFont="1" applyBorder="1" applyAlignment="1" applyProtection="1">
      <alignment horizontal="center"/>
      <protection locked="0" hidden="1"/>
    </xf>
    <xf numFmtId="0" fontId="15" fillId="0" borderId="0" xfId="0" applyFont="1" applyBorder="1" applyAlignment="1" applyProtection="1">
      <alignment horizontal="center" vertical="center" wrapText="1"/>
      <protection locked="0" hidden="1"/>
    </xf>
    <xf numFmtId="0" fontId="9" fillId="0" borderId="4" xfId="0" applyFont="1" applyBorder="1" applyAlignment="1">
      <alignment horizontal="center"/>
    </xf>
    <xf numFmtId="0" fontId="9" fillId="0" borderId="0" xfId="0" applyFont="1" applyBorder="1" applyAlignment="1">
      <alignment horizontal="center"/>
    </xf>
    <xf numFmtId="0" fontId="9" fillId="0" borderId="5" xfId="0" applyFont="1" applyBorder="1" applyAlignment="1">
      <alignment horizontal="center"/>
    </xf>
    <xf numFmtId="0" fontId="17" fillId="0" borderId="0" xfId="0" applyFont="1" applyBorder="1" applyAlignment="1">
      <alignment horizontal="center"/>
    </xf>
    <xf numFmtId="164" fontId="36" fillId="0" borderId="0" xfId="0" applyNumberFormat="1" applyFont="1" applyBorder="1" applyAlignment="1" applyProtection="1">
      <alignment horizontal="left"/>
      <protection locked="0" hidden="1"/>
    </xf>
    <xf numFmtId="0" fontId="35" fillId="0" borderId="0" xfId="0" applyFont="1" applyBorder="1" applyAlignment="1" applyProtection="1">
      <alignment horizontal="left"/>
      <protection locked="0" hidden="1"/>
    </xf>
    <xf numFmtId="0" fontId="15" fillId="0" borderId="0" xfId="0" applyFont="1" applyBorder="1" applyAlignment="1" applyProtection="1">
      <alignment horizontal="center"/>
      <protection locked="0" hidden="1"/>
    </xf>
    <xf numFmtId="0" fontId="24" fillId="0" borderId="10" xfId="0" applyFont="1" applyBorder="1" applyAlignment="1">
      <alignment horizontal="center"/>
    </xf>
    <xf numFmtId="0" fontId="24" fillId="0" borderId="8" xfId="0" applyFont="1" applyBorder="1" applyAlignment="1">
      <alignment horizontal="center"/>
    </xf>
    <xf numFmtId="0" fontId="24" fillId="0" borderId="9" xfId="0" applyFont="1" applyBorder="1" applyAlignment="1">
      <alignment horizontal="center"/>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22" fillId="0" borderId="18" xfId="0" applyFont="1" applyBorder="1" applyAlignment="1" applyProtection="1">
      <alignment horizontal="center" shrinkToFit="1"/>
      <protection locked="0" hidden="1"/>
    </xf>
    <xf numFmtId="165" fontId="9" fillId="0" borderId="18" xfId="0" applyNumberFormat="1" applyFont="1" applyBorder="1" applyAlignment="1" applyProtection="1">
      <alignment horizontal="center"/>
      <protection locked="0" hidden="1"/>
    </xf>
    <xf numFmtId="165" fontId="9" fillId="0" borderId="17" xfId="0" applyNumberFormat="1" applyFont="1" applyBorder="1" applyAlignment="1" applyProtection="1">
      <alignment horizontal="center"/>
      <protection locked="0" hidden="1"/>
    </xf>
    <xf numFmtId="0" fontId="9" fillId="0" borderId="0" xfId="0" applyFont="1" applyBorder="1" applyAlignment="1">
      <alignment horizontal="left" vertical="top" wrapText="1"/>
    </xf>
    <xf numFmtId="0" fontId="9" fillId="0" borderId="5" xfId="0" applyFont="1" applyBorder="1" applyAlignment="1">
      <alignment horizontal="left" vertical="top" wrapText="1"/>
    </xf>
    <xf numFmtId="0" fontId="9" fillId="0" borderId="4" xfId="0" applyFont="1" applyBorder="1" applyAlignment="1">
      <alignment horizontal="right" wrapText="1"/>
    </xf>
    <xf numFmtId="0" fontId="9" fillId="0" borderId="0" xfId="0" applyFont="1" applyBorder="1" applyAlignment="1">
      <alignment horizontal="right" wrapText="1"/>
    </xf>
    <xf numFmtId="0" fontId="9" fillId="0" borderId="5" xfId="0" applyFont="1" applyBorder="1" applyAlignment="1">
      <alignment horizontal="right" wrapText="1"/>
    </xf>
    <xf numFmtId="0" fontId="9" fillId="0" borderId="0" xfId="0" applyFont="1" applyBorder="1" applyAlignment="1">
      <alignment horizontal="left"/>
    </xf>
    <xf numFmtId="0" fontId="9" fillId="0" borderId="5" xfId="0" applyFont="1" applyBorder="1" applyAlignment="1">
      <alignment horizontal="left"/>
    </xf>
    <xf numFmtId="0" fontId="5" fillId="0" borderId="4" xfId="0"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35" fillId="0" borderId="3" xfId="0" applyFont="1" applyBorder="1" applyAlignment="1" applyProtection="1">
      <alignment horizontal="left" vertical="center" wrapText="1"/>
      <protection locked="0"/>
    </xf>
    <xf numFmtId="0" fontId="35" fillId="0" borderId="12" xfId="0" applyFont="1" applyBorder="1" applyAlignment="1" applyProtection="1">
      <alignment horizontal="left" vertical="center" wrapText="1"/>
      <protection locked="0"/>
    </xf>
    <xf numFmtId="0" fontId="16" fillId="0" borderId="3" xfId="0" applyFont="1" applyBorder="1" applyAlignment="1" applyProtection="1">
      <alignment horizontal="center" vertical="center" textRotation="90" wrapText="1"/>
    </xf>
    <xf numFmtId="0" fontId="16" fillId="0" borderId="12" xfId="0" applyFont="1" applyBorder="1" applyAlignment="1" applyProtection="1">
      <alignment horizontal="center" vertical="center" textRotation="90" wrapText="1"/>
    </xf>
    <xf numFmtId="0" fontId="16" fillId="0" borderId="6" xfId="0" applyFont="1" applyBorder="1" applyAlignment="1" applyProtection="1">
      <alignment horizontal="justify" vertical="center" wrapText="1"/>
    </xf>
    <xf numFmtId="0" fontId="16" fillId="0" borderId="2" xfId="0" applyFont="1" applyBorder="1" applyAlignment="1" applyProtection="1">
      <alignment horizontal="justify" vertical="center" wrapText="1"/>
    </xf>
    <xf numFmtId="0" fontId="16" fillId="0" borderId="7" xfId="0" applyFont="1" applyBorder="1" applyAlignment="1" applyProtection="1">
      <alignment horizontal="justify" vertical="center" wrapText="1"/>
    </xf>
    <xf numFmtId="0" fontId="16" fillId="0" borderId="2" xfId="0" applyFont="1" applyBorder="1" applyAlignment="1" applyProtection="1">
      <alignment horizontal="left" vertical="top" wrapText="1"/>
    </xf>
    <xf numFmtId="0" fontId="16" fillId="0" borderId="0" xfId="0" applyFont="1" applyBorder="1" applyAlignment="1" applyProtection="1">
      <alignment horizontal="left" vertical="top" wrapText="1"/>
    </xf>
    <xf numFmtId="0" fontId="16" fillId="0" borderId="0" xfId="0" applyFont="1" applyBorder="1" applyAlignment="1" applyProtection="1">
      <alignment horizontal="justify" vertical="justify" wrapText="1"/>
    </xf>
    <xf numFmtId="0" fontId="0" fillId="0" borderId="0" xfId="0" applyBorder="1"/>
    <xf numFmtId="0" fontId="0" fillId="0" borderId="5" xfId="0" applyBorder="1"/>
    <xf numFmtId="0" fontId="18" fillId="0" borderId="0" xfId="0" applyFont="1" applyBorder="1" applyAlignment="1" applyProtection="1">
      <alignment horizontal="left"/>
    </xf>
    <xf numFmtId="0" fontId="18" fillId="0" borderId="5" xfId="0" applyFont="1" applyBorder="1" applyAlignment="1" applyProtection="1">
      <alignment horizontal="left"/>
    </xf>
    <xf numFmtId="0" fontId="16" fillId="0" borderId="5" xfId="0" applyFont="1" applyBorder="1" applyAlignment="1" applyProtection="1">
      <alignment horizontal="left" vertical="top" wrapText="1"/>
    </xf>
    <xf numFmtId="0" fontId="16" fillId="0" borderId="4" xfId="0" applyFont="1" applyBorder="1" applyAlignment="1" applyProtection="1">
      <alignment vertical="center" wrapText="1"/>
    </xf>
    <xf numFmtId="0" fontId="16" fillId="0" borderId="0" xfId="0" applyFont="1" applyBorder="1" applyAlignment="1" applyProtection="1">
      <alignment vertical="center" wrapText="1"/>
    </xf>
    <xf numFmtId="0" fontId="16" fillId="0" borderId="5" xfId="0" applyFont="1" applyBorder="1" applyAlignment="1" applyProtection="1">
      <alignment vertical="center" wrapText="1"/>
    </xf>
    <xf numFmtId="166" fontId="37" fillId="0" borderId="18" xfId="0" applyNumberFormat="1" applyFont="1" applyBorder="1" applyAlignment="1" applyProtection="1">
      <alignment horizontal="center"/>
      <protection locked="0" hidden="1"/>
    </xf>
    <xf numFmtId="0" fontId="16" fillId="0" borderId="0" xfId="0" applyFont="1" applyBorder="1" applyAlignment="1" applyProtection="1">
      <alignment horizontal="left" vertical="center" shrinkToFit="1"/>
    </xf>
    <xf numFmtId="0" fontId="16" fillId="0" borderId="5" xfId="0" applyFont="1" applyBorder="1" applyAlignment="1" applyProtection="1">
      <alignment horizontal="left" vertical="center" shrinkToFit="1"/>
    </xf>
    <xf numFmtId="0" fontId="16" fillId="0" borderId="5" xfId="0" applyFont="1" applyBorder="1" applyAlignment="1" applyProtection="1">
      <alignment horizontal="justify" vertical="justify" wrapText="1"/>
    </xf>
    <xf numFmtId="0" fontId="11" fillId="0" borderId="0" xfId="0" applyFont="1" applyBorder="1" applyAlignment="1" applyProtection="1">
      <alignment horizontal="right"/>
    </xf>
    <xf numFmtId="0" fontId="31" fillId="0" borderId="0" xfId="0" applyFont="1" applyBorder="1" applyAlignment="1" applyProtection="1">
      <alignment horizontal="left" shrinkToFit="1"/>
      <protection locked="0"/>
    </xf>
    <xf numFmtId="0" fontId="31" fillId="0" borderId="5" xfId="0" applyFont="1" applyBorder="1" applyAlignment="1" applyProtection="1">
      <alignment horizontal="left" shrinkToFit="1"/>
      <protection locked="0"/>
    </xf>
    <xf numFmtId="0" fontId="18" fillId="0" borderId="0" xfId="0" applyFont="1" applyBorder="1" applyAlignment="1" applyProtection="1">
      <alignment horizontal="right"/>
    </xf>
    <xf numFmtId="0" fontId="42" fillId="0" borderId="10" xfId="0" applyFont="1" applyBorder="1" applyAlignment="1" applyProtection="1">
      <alignment horizontal="center"/>
    </xf>
    <xf numFmtId="0" fontId="42" fillId="0" borderId="8" xfId="0" applyFont="1" applyBorder="1" applyAlignment="1" applyProtection="1">
      <alignment horizontal="center"/>
    </xf>
    <xf numFmtId="0" fontId="42" fillId="0" borderId="9" xfId="0" applyFont="1" applyBorder="1" applyAlignment="1" applyProtection="1">
      <alignment horizontal="center"/>
    </xf>
    <xf numFmtId="0" fontId="42" fillId="0" borderId="4" xfId="0" applyFont="1" applyBorder="1" applyAlignment="1" applyProtection="1">
      <alignment horizontal="center"/>
    </xf>
    <xf numFmtId="0" fontId="42" fillId="0" borderId="0" xfId="0" applyFont="1" applyBorder="1" applyAlignment="1" applyProtection="1">
      <alignment horizontal="center"/>
    </xf>
    <xf numFmtId="0" fontId="42" fillId="0" borderId="5" xfId="0" applyFont="1" applyBorder="1" applyAlignment="1" applyProtection="1">
      <alignment horizontal="center"/>
    </xf>
    <xf numFmtId="0" fontId="16" fillId="0" borderId="3" xfId="0" applyFont="1" applyBorder="1" applyAlignment="1" applyProtection="1">
      <alignment horizontal="center" vertical="top" wrapText="1"/>
    </xf>
    <xf numFmtId="0" fontId="16" fillId="0" borderId="12" xfId="0" applyFont="1" applyBorder="1" applyAlignment="1" applyProtection="1">
      <alignment horizontal="center" vertical="top" wrapText="1"/>
    </xf>
    <xf numFmtId="0" fontId="31" fillId="0" borderId="3" xfId="0" applyFont="1" applyBorder="1" applyAlignment="1" applyProtection="1">
      <alignment horizontal="left" vertical="top" wrapText="1"/>
      <protection locked="0"/>
    </xf>
    <xf numFmtId="0" fontId="31" fillId="0" borderId="12" xfId="0" applyFont="1" applyBorder="1" applyAlignment="1" applyProtection="1">
      <alignment horizontal="left" vertical="top" wrapText="1"/>
      <protection locked="0"/>
    </xf>
    <xf numFmtId="0" fontId="31" fillId="0" borderId="3" xfId="0" applyFont="1" applyBorder="1" applyAlignment="1" applyProtection="1">
      <alignment horizontal="left" vertical="center" wrapText="1"/>
      <protection locked="0"/>
    </xf>
    <xf numFmtId="0" fontId="31" fillId="0" borderId="12" xfId="0" applyFont="1" applyBorder="1" applyAlignment="1" applyProtection="1">
      <alignment horizontal="left" vertical="center" wrapText="1"/>
      <protection locked="0"/>
    </xf>
    <xf numFmtId="0" fontId="16" fillId="0" borderId="4" xfId="0" applyFont="1" applyBorder="1" applyAlignment="1" applyProtection="1">
      <alignment horizontal="center" vertical="center" shrinkToFit="1"/>
    </xf>
    <xf numFmtId="0" fontId="16" fillId="0" borderId="0" xfId="0" applyFont="1" applyBorder="1" applyAlignment="1" applyProtection="1">
      <alignment horizontal="center" vertical="center" shrinkToFit="1"/>
    </xf>
    <xf numFmtId="0" fontId="16" fillId="0" borderId="5" xfId="0" applyFont="1" applyBorder="1" applyAlignment="1" applyProtection="1">
      <alignment horizontal="center" vertical="center" shrinkToFit="1"/>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34" fillId="0" borderId="18" xfId="0" applyFont="1" applyBorder="1" applyAlignment="1" applyProtection="1">
      <alignment horizontal="left" wrapText="1" shrinkToFit="1"/>
      <protection hidden="1"/>
    </xf>
    <xf numFmtId="0" fontId="34" fillId="0" borderId="17" xfId="0" applyFont="1" applyBorder="1" applyAlignment="1" applyProtection="1">
      <alignment horizontal="left" wrapText="1" shrinkToFit="1"/>
      <protection hidden="1"/>
    </xf>
    <xf numFmtId="0" fontId="34" fillId="0" borderId="18" xfId="0" applyFont="1" applyBorder="1" applyAlignment="1" applyProtection="1">
      <alignment horizontal="left" wrapText="1"/>
      <protection hidden="1"/>
    </xf>
    <xf numFmtId="0" fontId="34" fillId="0" borderId="17" xfId="0" applyFont="1" applyBorder="1" applyAlignment="1" applyProtection="1">
      <alignment horizontal="left" wrapText="1"/>
      <protection hidden="1"/>
    </xf>
    <xf numFmtId="0" fontId="5" fillId="0" borderId="10"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12" fillId="0" borderId="4" xfId="0" applyFont="1" applyBorder="1" applyAlignment="1">
      <alignment horizontal="center"/>
    </xf>
    <xf numFmtId="0" fontId="12" fillId="0" borderId="0" xfId="0" applyFont="1" applyBorder="1" applyAlignment="1">
      <alignment horizontal="center"/>
    </xf>
    <xf numFmtId="2" fontId="12" fillId="0" borderId="0" xfId="0" applyNumberFormat="1" applyFont="1" applyBorder="1" applyAlignment="1">
      <alignment horizontal="center"/>
    </xf>
    <xf numFmtId="0" fontId="67" fillId="0" borderId="0" xfId="0" applyFont="1" applyBorder="1" applyAlignment="1">
      <alignment horizontal="left"/>
    </xf>
    <xf numFmtId="0" fontId="67" fillId="0" borderId="5" xfId="0" applyFont="1" applyBorder="1" applyAlignment="1">
      <alignment horizontal="left"/>
    </xf>
    <xf numFmtId="0" fontId="67" fillId="0" borderId="0" xfId="0" applyFont="1" applyBorder="1" applyAlignment="1">
      <alignment horizontal="left" shrinkToFit="1"/>
    </xf>
    <xf numFmtId="0" fontId="67" fillId="0" borderId="5" xfId="0" applyFont="1" applyBorder="1" applyAlignment="1">
      <alignment horizontal="left" shrinkToFit="1"/>
    </xf>
    <xf numFmtId="0" fontId="59" fillId="0" borderId="25" xfId="0" applyFont="1" applyBorder="1" applyAlignment="1" applyProtection="1">
      <alignment horizontal="center" wrapText="1" shrinkToFit="1"/>
      <protection hidden="1"/>
    </xf>
    <xf numFmtId="0" fontId="59" fillId="0" borderId="26" xfId="0" applyFont="1" applyBorder="1" applyAlignment="1" applyProtection="1">
      <alignment horizontal="center" wrapText="1" shrinkToFit="1"/>
      <protection hidden="1"/>
    </xf>
    <xf numFmtId="0" fontId="59" fillId="0" borderId="18" xfId="0" applyFont="1" applyBorder="1" applyAlignment="1" applyProtection="1">
      <alignment horizontal="center" wrapText="1" shrinkToFit="1"/>
      <protection hidden="1"/>
    </xf>
    <xf numFmtId="0" fontId="59" fillId="0" borderId="17" xfId="0" applyFont="1" applyBorder="1" applyAlignment="1" applyProtection="1">
      <alignment horizontal="center" wrapText="1" shrinkToFit="1"/>
      <protection hidden="1"/>
    </xf>
    <xf numFmtId="0" fontId="59" fillId="0" borderId="25" xfId="0" applyFont="1" applyBorder="1" applyAlignment="1" applyProtection="1">
      <alignment horizontal="center" wrapText="1"/>
      <protection hidden="1"/>
    </xf>
    <xf numFmtId="0" fontId="59" fillId="0" borderId="26" xfId="0" applyFont="1" applyBorder="1" applyAlignment="1" applyProtection="1">
      <alignment horizontal="center" wrapText="1"/>
      <protection hidden="1"/>
    </xf>
    <xf numFmtId="0" fontId="4" fillId="0" borderId="11" xfId="0" applyFont="1" applyBorder="1" applyAlignment="1">
      <alignment vertical="top" wrapText="1"/>
    </xf>
    <xf numFmtId="0" fontId="4" fillId="0" borderId="11" xfId="0" applyFont="1" applyBorder="1" applyAlignment="1">
      <alignment horizontal="center" vertical="top" wrapText="1"/>
    </xf>
    <xf numFmtId="0" fontId="12" fillId="0" borderId="3" xfId="0" applyFont="1" applyBorder="1" applyAlignment="1">
      <alignment horizontal="left" vertical="center" wrapText="1"/>
    </xf>
    <xf numFmtId="0" fontId="12" fillId="0" borderId="13" xfId="0" applyFont="1" applyBorder="1" applyAlignment="1">
      <alignment horizontal="left" vertical="center" wrapText="1"/>
    </xf>
    <xf numFmtId="0" fontId="12" fillId="0" borderId="12" xfId="0" applyFont="1" applyBorder="1" applyAlignment="1">
      <alignment horizontal="left" vertical="center" wrapText="1"/>
    </xf>
    <xf numFmtId="0" fontId="9" fillId="0" borderId="6" xfId="0" applyFont="1" applyBorder="1" applyAlignment="1">
      <alignment horizontal="left" wrapText="1"/>
    </xf>
    <xf numFmtId="0" fontId="9" fillId="0" borderId="2" xfId="0" applyFont="1" applyBorder="1" applyAlignment="1">
      <alignment horizontal="left" wrapText="1"/>
    </xf>
    <xf numFmtId="0" fontId="9" fillId="0" borderId="7" xfId="0" applyFont="1" applyBorder="1" applyAlignment="1">
      <alignment horizontal="left" wrapText="1"/>
    </xf>
    <xf numFmtId="0" fontId="4" fillId="0" borderId="14" xfId="0" applyFont="1" applyBorder="1" applyAlignment="1">
      <alignment horizontal="left" vertical="top" wrapText="1"/>
    </xf>
    <xf numFmtId="0" fontId="4" fillId="0" borderId="29" xfId="0" applyFont="1" applyBorder="1" applyAlignment="1">
      <alignment horizontal="left" vertical="top" wrapText="1"/>
    </xf>
    <xf numFmtId="0" fontId="4" fillId="0" borderId="15" xfId="0" applyFont="1" applyBorder="1" applyAlignment="1">
      <alignment horizontal="left" vertical="top" wrapText="1"/>
    </xf>
    <xf numFmtId="0" fontId="9" fillId="0" borderId="4" xfId="0" applyFont="1" applyBorder="1" applyAlignment="1">
      <alignment horizontal="left"/>
    </xf>
    <xf numFmtId="0" fontId="0" fillId="0" borderId="0" xfId="0" applyBorder="1" applyAlignment="1" applyProtection="1">
      <alignment horizontal="left"/>
      <protection locked="0" hidden="1"/>
    </xf>
    <xf numFmtId="0" fontId="0" fillId="0" borderId="5" xfId="0" applyBorder="1" applyAlignment="1" applyProtection="1">
      <alignment horizontal="left"/>
      <protection locked="0" hidden="1"/>
    </xf>
    <xf numFmtId="0" fontId="38" fillId="0" borderId="3" xfId="0" applyFont="1" applyBorder="1" applyAlignment="1" applyProtection="1">
      <alignment horizontal="center" vertical="top" wrapText="1"/>
      <protection locked="0" hidden="1"/>
    </xf>
    <xf numFmtId="0" fontId="38" fillId="0" borderId="12" xfId="0" applyFont="1" applyBorder="1" applyAlignment="1" applyProtection="1">
      <alignment horizontal="center" vertical="top" wrapText="1"/>
      <protection locked="0" hidden="1"/>
    </xf>
    <xf numFmtId="164" fontId="72" fillId="0" borderId="6" xfId="0" applyNumberFormat="1" applyFont="1" applyBorder="1" applyAlignment="1" applyProtection="1">
      <alignment horizontal="center" vertical="top"/>
      <protection locked="0" hidden="1"/>
    </xf>
    <xf numFmtId="164" fontId="72" fillId="0" borderId="2" xfId="0" applyNumberFormat="1" applyFont="1" applyBorder="1" applyAlignment="1" applyProtection="1">
      <alignment horizontal="center" vertical="top"/>
      <protection locked="0" hidden="1"/>
    </xf>
    <xf numFmtId="164" fontId="72" fillId="0" borderId="7" xfId="0" applyNumberFormat="1" applyFont="1" applyBorder="1" applyAlignment="1" applyProtection="1">
      <alignment horizontal="center" vertical="top"/>
      <protection locked="0" hidden="1"/>
    </xf>
    <xf numFmtId="0" fontId="31" fillId="0" borderId="3" xfId="0" applyFont="1" applyBorder="1" applyAlignment="1" applyProtection="1">
      <alignment horizontal="center" vertical="top" wrapText="1"/>
      <protection locked="0" hidden="1"/>
    </xf>
    <xf numFmtId="0" fontId="31" fillId="0" borderId="13" xfId="0" applyFont="1" applyBorder="1" applyAlignment="1" applyProtection="1">
      <alignment horizontal="center" vertical="top" wrapText="1"/>
      <protection locked="0" hidden="1"/>
    </xf>
    <xf numFmtId="0" fontId="31" fillId="0" borderId="12" xfId="0" applyFont="1" applyBorder="1" applyAlignment="1" applyProtection="1">
      <alignment horizontal="center" vertical="top" wrapText="1"/>
      <protection locked="0" hidden="1"/>
    </xf>
    <xf numFmtId="2" fontId="31" fillId="0" borderId="13" xfId="0" applyNumberFormat="1" applyFont="1" applyBorder="1" applyAlignment="1" applyProtection="1">
      <alignment vertical="top" wrapText="1" shrinkToFit="1"/>
      <protection locked="0" hidden="1"/>
    </xf>
    <xf numFmtId="0" fontId="31" fillId="0" borderId="13" xfId="0" applyFont="1" applyBorder="1" applyAlignment="1" applyProtection="1">
      <alignment vertical="top" wrapText="1" shrinkToFit="1"/>
      <protection locked="0" hidden="1"/>
    </xf>
    <xf numFmtId="0" fontId="31" fillId="0" borderId="12" xfId="0" applyFont="1" applyBorder="1" applyAlignment="1" applyProtection="1">
      <alignment vertical="top" wrapText="1" shrinkToFit="1"/>
      <protection locked="0" hidden="1"/>
    </xf>
    <xf numFmtId="0" fontId="32" fillId="0" borderId="3" xfId="0" applyFont="1" applyBorder="1" applyAlignment="1" applyProtection="1">
      <alignment horizontal="center" vertical="top"/>
      <protection locked="0" hidden="1"/>
    </xf>
    <xf numFmtId="0" fontId="32" fillId="0" borderId="13" xfId="0" applyFont="1" applyBorder="1" applyAlignment="1" applyProtection="1">
      <alignment horizontal="center" vertical="top"/>
      <protection locked="0" hidden="1"/>
    </xf>
    <xf numFmtId="0" fontId="32" fillId="0" borderId="12" xfId="0" applyFont="1" applyBorder="1" applyAlignment="1" applyProtection="1">
      <alignment horizontal="center" vertical="top"/>
      <protection locked="0" hidden="1"/>
    </xf>
    <xf numFmtId="0" fontId="28" fillId="0" borderId="3" xfId="0" applyFont="1" applyBorder="1" applyAlignment="1" applyProtection="1">
      <alignment horizontal="center" vertical="top"/>
      <protection hidden="1"/>
    </xf>
    <xf numFmtId="0" fontId="28" fillId="0" borderId="13" xfId="0" applyFont="1" applyBorder="1" applyAlignment="1" applyProtection="1">
      <alignment horizontal="center" vertical="top"/>
      <protection hidden="1"/>
    </xf>
    <xf numFmtId="0" fontId="28" fillId="0" borderId="12" xfId="0" applyFont="1" applyBorder="1" applyAlignment="1" applyProtection="1">
      <alignment horizontal="center" vertical="top"/>
      <protection hidden="1"/>
    </xf>
    <xf numFmtId="0" fontId="9" fillId="0" borderId="3" xfId="0" applyFont="1" applyBorder="1" applyAlignment="1">
      <alignment horizontal="center" vertical="top" wrapText="1"/>
    </xf>
    <xf numFmtId="0" fontId="9" fillId="0" borderId="13" xfId="0" applyFont="1" applyBorder="1" applyAlignment="1">
      <alignment horizontal="center" vertical="top" wrapText="1"/>
    </xf>
    <xf numFmtId="0" fontId="9" fillId="0" borderId="12" xfId="0" applyFont="1" applyBorder="1" applyAlignment="1">
      <alignment horizontal="center" vertical="top" wrapText="1"/>
    </xf>
    <xf numFmtId="0" fontId="0" fillId="0" borderId="0" xfId="0" applyBorder="1" applyAlignment="1" applyProtection="1">
      <alignment horizontal="center"/>
      <protection locked="0"/>
    </xf>
    <xf numFmtId="0" fontId="38" fillId="0" borderId="3" xfId="0" applyFont="1" applyBorder="1" applyAlignment="1" applyProtection="1">
      <alignment horizontal="center" vertical="top"/>
      <protection locked="0" hidden="1"/>
    </xf>
    <xf numFmtId="0" fontId="38" fillId="0" borderId="13" xfId="0" applyFont="1" applyBorder="1" applyAlignment="1" applyProtection="1">
      <alignment horizontal="center" vertical="top"/>
      <protection locked="0" hidden="1"/>
    </xf>
    <xf numFmtId="0" fontId="38" fillId="0" borderId="12" xfId="0" applyFont="1" applyBorder="1" applyAlignment="1" applyProtection="1">
      <alignment horizontal="center" vertical="top"/>
      <protection locked="0" hidden="1"/>
    </xf>
    <xf numFmtId="0" fontId="5" fillId="0" borderId="3" xfId="0" applyFont="1" applyBorder="1" applyAlignment="1">
      <alignment horizontal="center" vertical="top" wrapText="1"/>
    </xf>
    <xf numFmtId="0" fontId="5" fillId="0" borderId="13" xfId="0" applyFont="1" applyBorder="1" applyAlignment="1">
      <alignment horizontal="center" vertical="top" wrapText="1"/>
    </xf>
    <xf numFmtId="0" fontId="5" fillId="0" borderId="12" xfId="0" applyFont="1" applyBorder="1" applyAlignment="1">
      <alignment horizontal="center" vertical="top" wrapText="1"/>
    </xf>
    <xf numFmtId="164" fontId="72" fillId="0" borderId="3" xfId="0" applyNumberFormat="1" applyFont="1" applyBorder="1" applyAlignment="1" applyProtection="1">
      <alignment horizontal="center" vertical="top"/>
      <protection locked="0" hidden="1"/>
    </xf>
    <xf numFmtId="164" fontId="72" fillId="0" borderId="13" xfId="0" applyNumberFormat="1" applyFont="1" applyBorder="1" applyAlignment="1" applyProtection="1">
      <alignment horizontal="center" vertical="top"/>
      <protection locked="0" hidden="1"/>
    </xf>
    <xf numFmtId="164" fontId="72" fillId="0" borderId="12" xfId="0" applyNumberFormat="1" applyFont="1" applyBorder="1" applyAlignment="1" applyProtection="1">
      <alignment horizontal="center" vertical="top"/>
      <protection locked="0" hidden="1"/>
    </xf>
    <xf numFmtId="164" fontId="72" fillId="0" borderId="10" xfId="0" applyNumberFormat="1" applyFont="1" applyBorder="1" applyAlignment="1" applyProtection="1">
      <alignment horizontal="center" vertical="top"/>
      <protection locked="0" hidden="1"/>
    </xf>
    <xf numFmtId="164" fontId="72" fillId="0" borderId="8" xfId="0" applyNumberFormat="1" applyFont="1" applyBorder="1" applyAlignment="1" applyProtection="1">
      <alignment horizontal="center" vertical="top"/>
      <protection locked="0" hidden="1"/>
    </xf>
    <xf numFmtId="164" fontId="72" fillId="0" borderId="9" xfId="0" applyNumberFormat="1" applyFont="1" applyBorder="1" applyAlignment="1" applyProtection="1">
      <alignment horizontal="center" vertical="top"/>
      <protection locked="0" hidden="1"/>
    </xf>
    <xf numFmtId="0" fontId="4" fillId="0" borderId="3" xfId="0" applyFont="1" applyBorder="1" applyAlignment="1">
      <alignment horizontal="center" vertical="top" wrapText="1"/>
    </xf>
    <xf numFmtId="0" fontId="4" fillId="0" borderId="13" xfId="0" applyFont="1" applyBorder="1" applyAlignment="1">
      <alignment horizontal="center" vertical="top" wrapText="1"/>
    </xf>
    <xf numFmtId="0" fontId="4" fillId="0" borderId="12" xfId="0" applyFont="1" applyBorder="1" applyAlignment="1">
      <alignment horizontal="center" vertical="top" wrapText="1"/>
    </xf>
    <xf numFmtId="0" fontId="33" fillId="0" borderId="13" xfId="0" applyFont="1" applyBorder="1" applyAlignment="1" applyProtection="1">
      <alignment horizontal="center" vertical="top" wrapText="1"/>
      <protection locked="0" hidden="1"/>
    </xf>
    <xf numFmtId="0" fontId="33" fillId="0" borderId="3" xfId="0" applyFont="1" applyBorder="1" applyAlignment="1" applyProtection="1">
      <alignment horizontal="center" vertical="top" wrapText="1" shrinkToFit="1"/>
      <protection locked="0" hidden="1"/>
    </xf>
    <xf numFmtId="0" fontId="33" fillId="0" borderId="13" xfId="0" applyFont="1" applyBorder="1" applyAlignment="1" applyProtection="1">
      <alignment horizontal="center" vertical="top" wrapText="1" shrinkToFit="1"/>
      <protection locked="0" hidden="1"/>
    </xf>
    <xf numFmtId="0" fontId="33" fillId="0" borderId="12" xfId="0" applyFont="1" applyBorder="1" applyAlignment="1" applyProtection="1">
      <alignment horizontal="center" vertical="top" wrapText="1" shrinkToFit="1"/>
      <protection locked="0" hidden="1"/>
    </xf>
    <xf numFmtId="0" fontId="36" fillId="0" borderId="11" xfId="0" applyFont="1" applyBorder="1" applyAlignment="1" applyProtection="1">
      <alignment horizontal="center"/>
      <protection locked="0" hidden="1"/>
    </xf>
    <xf numFmtId="2" fontId="31" fillId="0" borderId="13" xfId="0" applyNumberFormat="1" applyFont="1" applyBorder="1" applyAlignment="1" applyProtection="1">
      <alignment horizontal="left" vertical="top" wrapText="1" shrinkToFit="1"/>
      <protection locked="0" hidden="1"/>
    </xf>
    <xf numFmtId="2" fontId="31" fillId="0" borderId="12" xfId="0" applyNumberFormat="1" applyFont="1" applyBorder="1" applyAlignment="1" applyProtection="1">
      <alignment horizontal="left" vertical="top" wrapText="1" shrinkToFit="1"/>
      <protection locked="0" hidden="1"/>
    </xf>
    <xf numFmtId="0" fontId="31" fillId="0" borderId="13" xfId="0" applyFont="1" applyBorder="1" applyAlignment="1" applyProtection="1">
      <alignment horizontal="center" vertical="top" wrapText="1" shrinkToFit="1"/>
      <protection locked="0" hidden="1"/>
    </xf>
    <xf numFmtId="0" fontId="31" fillId="0" borderId="12" xfId="0" applyFont="1" applyBorder="1" applyAlignment="1" applyProtection="1">
      <alignment horizontal="center" vertical="top" wrapText="1" shrinkToFit="1"/>
      <protection locked="0" hidden="1"/>
    </xf>
    <xf numFmtId="2" fontId="31" fillId="0" borderId="13" xfId="0" applyNumberFormat="1" applyFont="1" applyBorder="1" applyAlignment="1" applyProtection="1">
      <alignment horizontal="left" vertical="top" shrinkToFit="1"/>
      <protection locked="0" hidden="1"/>
    </xf>
    <xf numFmtId="2" fontId="31" fillId="0" borderId="12" xfId="0" applyNumberFormat="1" applyFont="1" applyBorder="1" applyAlignment="1" applyProtection="1">
      <alignment horizontal="left" vertical="top" shrinkToFit="1"/>
      <protection locked="0" hidden="1"/>
    </xf>
    <xf numFmtId="0" fontId="1" fillId="0" borderId="4" xfId="0" applyFont="1" applyBorder="1" applyAlignment="1">
      <alignment horizontal="left" vertical="center"/>
    </xf>
    <xf numFmtId="0" fontId="7" fillId="0" borderId="0" xfId="0" applyFont="1" applyBorder="1" applyAlignment="1">
      <alignment horizontal="left" vertical="center"/>
    </xf>
    <xf numFmtId="0" fontId="1" fillId="0" borderId="0" xfId="0" applyFont="1" applyBorder="1" applyAlignment="1">
      <alignment horizontal="center"/>
    </xf>
    <xf numFmtId="0" fontId="1" fillId="0" borderId="0" xfId="0" applyFont="1" applyBorder="1" applyAlignment="1">
      <alignment horizontal="left" vertical="center"/>
    </xf>
    <xf numFmtId="0" fontId="8" fillId="0" borderId="10"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8" fillId="0" borderId="4" xfId="0" applyFont="1" applyBorder="1" applyAlignment="1">
      <alignment horizontal="center"/>
    </xf>
    <xf numFmtId="0" fontId="8" fillId="0" borderId="0" xfId="0" applyFont="1" applyBorder="1" applyAlignment="1">
      <alignment horizontal="center"/>
    </xf>
    <xf numFmtId="0" fontId="8" fillId="0" borderId="5" xfId="0" applyFont="1" applyBorder="1" applyAlignment="1">
      <alignment horizontal="center"/>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1" fillId="0" borderId="4" xfId="0" applyFont="1" applyBorder="1" applyAlignment="1">
      <alignment horizontal="left" wrapText="1"/>
    </xf>
    <xf numFmtId="0" fontId="1" fillId="0" borderId="0" xfId="0" applyFont="1" applyBorder="1" applyAlignment="1">
      <alignment horizontal="left" wrapText="1"/>
    </xf>
    <xf numFmtId="0" fontId="1" fillId="0" borderId="5" xfId="0" applyFont="1" applyBorder="1" applyAlignment="1">
      <alignment horizontal="left" wrapText="1"/>
    </xf>
    <xf numFmtId="0" fontId="7" fillId="0" borderId="4" xfId="0" applyFont="1" applyBorder="1" applyAlignment="1">
      <alignment horizontal="justify" wrapText="1"/>
    </xf>
    <xf numFmtId="0" fontId="7" fillId="0" borderId="0" xfId="0" applyFont="1" applyBorder="1" applyAlignment="1">
      <alignment horizontal="justify" wrapText="1"/>
    </xf>
    <xf numFmtId="0" fontId="7" fillId="0" borderId="5" xfId="0" applyFont="1" applyBorder="1" applyAlignment="1">
      <alignment horizontal="justify" wrapText="1"/>
    </xf>
    <xf numFmtId="0" fontId="1" fillId="0" borderId="4" xfId="0" applyFont="1" applyBorder="1" applyAlignment="1">
      <alignment horizontal="left" vertical="top"/>
    </xf>
    <xf numFmtId="0" fontId="1" fillId="0" borderId="0" xfId="0" applyFont="1" applyBorder="1" applyAlignment="1">
      <alignment horizontal="left" vertical="top"/>
    </xf>
    <xf numFmtId="0" fontId="14" fillId="0" borderId="4"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4" xfId="0" applyFont="1" applyBorder="1" applyAlignment="1">
      <alignment horizontal="center"/>
    </xf>
    <xf numFmtId="0" fontId="14" fillId="0" borderId="0" xfId="0" applyFont="1" applyBorder="1" applyAlignment="1">
      <alignment horizontal="center"/>
    </xf>
    <xf numFmtId="0" fontId="14" fillId="0" borderId="5" xfId="0" applyFont="1" applyBorder="1" applyAlignment="1">
      <alignment horizontal="center"/>
    </xf>
    <xf numFmtId="0" fontId="1" fillId="0" borderId="0" xfId="0" applyFont="1" applyBorder="1" applyAlignment="1">
      <alignment wrapText="1"/>
    </xf>
    <xf numFmtId="0" fontId="1" fillId="0" borderId="5" xfId="0" applyFont="1" applyBorder="1" applyAlignment="1">
      <alignment wrapText="1"/>
    </xf>
    <xf numFmtId="0" fontId="11" fillId="0" borderId="2" xfId="0" applyFont="1" applyBorder="1" applyAlignment="1">
      <alignment horizontal="justify" vertical="top" wrapText="1"/>
    </xf>
    <xf numFmtId="0" fontId="11" fillId="0" borderId="7" xfId="0" applyFont="1" applyBorder="1" applyAlignment="1">
      <alignment horizontal="justify" vertical="top" wrapText="1"/>
    </xf>
    <xf numFmtId="0" fontId="11" fillId="0" borderId="0" xfId="0" applyFont="1" applyBorder="1" applyAlignment="1">
      <alignment horizontal="justify" vertical="top" wrapText="1"/>
    </xf>
    <xf numFmtId="0" fontId="11" fillId="0" borderId="5" xfId="0" applyFont="1" applyBorder="1" applyAlignment="1">
      <alignment horizontal="justify" vertical="top" wrapText="1"/>
    </xf>
    <xf numFmtId="0" fontId="51" fillId="0" borderId="4" xfId="0" applyFont="1" applyBorder="1" applyAlignment="1">
      <alignment horizontal="center" vertical="center"/>
    </xf>
    <xf numFmtId="0" fontId="51" fillId="0" borderId="0" xfId="0" applyFont="1" applyBorder="1" applyAlignment="1">
      <alignment horizontal="center" vertical="center"/>
    </xf>
    <xf numFmtId="0" fontId="51" fillId="0" borderId="5" xfId="0" applyFont="1" applyBorder="1" applyAlignment="1">
      <alignment horizontal="center" vertical="center"/>
    </xf>
    <xf numFmtId="164" fontId="60" fillId="0" borderId="18" xfId="0" applyNumberFormat="1" applyFont="1" applyBorder="1" applyAlignment="1" applyProtection="1">
      <alignment horizontal="center"/>
      <protection locked="0" hidden="1"/>
    </xf>
    <xf numFmtId="0" fontId="69" fillId="0" borderId="4" xfId="0" applyFont="1" applyBorder="1" applyAlignment="1" applyProtection="1">
      <alignment horizontal="center"/>
    </xf>
    <xf numFmtId="0" fontId="69" fillId="0" borderId="0" xfId="0" applyFont="1" applyBorder="1" applyAlignment="1" applyProtection="1">
      <alignment horizontal="center"/>
    </xf>
    <xf numFmtId="0" fontId="69" fillId="0" borderId="5" xfId="0" applyFont="1" applyBorder="1" applyAlignment="1" applyProtection="1">
      <alignment horizontal="center"/>
    </xf>
    <xf numFmtId="0" fontId="0" fillId="0" borderId="25" xfId="0" applyBorder="1" applyAlignment="1" applyProtection="1">
      <alignment horizontal="center"/>
      <protection locked="0"/>
    </xf>
    <xf numFmtId="0" fontId="0" fillId="0" borderId="26" xfId="0" applyBorder="1" applyAlignment="1" applyProtection="1">
      <alignment horizontal="center"/>
      <protection locked="0"/>
    </xf>
    <xf numFmtId="0" fontId="72" fillId="0" borderId="18" xfId="0" applyFont="1" applyBorder="1" applyAlignment="1" applyProtection="1">
      <alignment horizontal="center" wrapText="1" shrinkToFit="1"/>
      <protection locked="0" hidden="1"/>
    </xf>
    <xf numFmtId="0" fontId="72" fillId="0" borderId="17" xfId="0" applyFont="1" applyBorder="1" applyAlignment="1" applyProtection="1">
      <alignment horizontal="center" wrapText="1" shrinkToFit="1"/>
      <protection locked="0" hidden="1"/>
    </xf>
    <xf numFmtId="2" fontId="60" fillId="0" borderId="0" xfId="0" applyNumberFormat="1" applyFont="1" applyBorder="1" applyAlignment="1" applyProtection="1">
      <alignment horizontal="right" vertical="center" indent="2"/>
      <protection locked="0" hidden="1"/>
    </xf>
    <xf numFmtId="2" fontId="0" fillId="0" borderId="18" xfId="0" applyNumberFormat="1" applyBorder="1" applyAlignment="1">
      <alignment horizontal="center" wrapText="1"/>
    </xf>
    <xf numFmtId="0" fontId="57" fillId="0" borderId="4" xfId="0" applyFont="1" applyBorder="1" applyAlignment="1">
      <alignment horizontal="center"/>
    </xf>
    <xf numFmtId="0" fontId="57" fillId="0" borderId="0" xfId="0" applyFont="1" applyBorder="1" applyAlignment="1">
      <alignment horizontal="center"/>
    </xf>
    <xf numFmtId="0" fontId="57" fillId="0" borderId="5" xfId="0" applyFont="1" applyBorder="1" applyAlignment="1">
      <alignment horizontal="center"/>
    </xf>
    <xf numFmtId="0" fontId="0" fillId="0" borderId="5" xfId="0" applyBorder="1" applyAlignment="1" applyProtection="1">
      <alignment horizontal="center"/>
      <protection locked="0"/>
    </xf>
    <xf numFmtId="0" fontId="78" fillId="0" borderId="27" xfId="0" applyFont="1" applyBorder="1" applyAlignment="1" applyProtection="1">
      <alignment horizontal="center" shrinkToFit="1"/>
      <protection locked="0" hidden="1"/>
    </xf>
    <xf numFmtId="0" fontId="78" fillId="0" borderId="18" xfId="0" applyFont="1" applyBorder="1" applyAlignment="1" applyProtection="1">
      <alignment horizontal="center" shrinkToFit="1"/>
      <protection locked="0" hidden="1"/>
    </xf>
    <xf numFmtId="0" fontId="0" fillId="0" borderId="18" xfId="0"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0" fontId="78" fillId="0" borderId="18" xfId="0" applyFont="1" applyBorder="1" applyAlignment="1" applyProtection="1">
      <alignment horizontal="center" wrapText="1" shrinkToFit="1"/>
      <protection locked="0" hidden="1"/>
    </xf>
    <xf numFmtId="0" fontId="78" fillId="0" borderId="17" xfId="0" applyFont="1" applyBorder="1" applyAlignment="1" applyProtection="1">
      <alignment horizontal="center" wrapText="1" shrinkToFit="1"/>
      <protection locked="0" hidden="1"/>
    </xf>
    <xf numFmtId="0" fontId="0" fillId="0" borderId="35" xfId="0" applyBorder="1" applyAlignment="1" applyProtection="1">
      <alignment horizontal="center"/>
      <protection locked="0"/>
    </xf>
    <xf numFmtId="0" fontId="0" fillId="0" borderId="43" xfId="0" applyBorder="1" applyAlignment="1" applyProtection="1">
      <alignment horizontal="center"/>
      <protection locked="0"/>
    </xf>
    <xf numFmtId="0" fontId="0" fillId="0" borderId="0"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4" xfId="0" applyBorder="1" applyAlignment="1">
      <alignment horizontal="center" wrapText="1"/>
    </xf>
    <xf numFmtId="0" fontId="0" fillId="0" borderId="0" xfId="0" applyBorder="1" applyAlignment="1">
      <alignment horizontal="center" wrapText="1"/>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79" fillId="0" borderId="10" xfId="0" applyFont="1" applyBorder="1" applyAlignment="1">
      <alignment horizontal="center"/>
    </xf>
    <xf numFmtId="0" fontId="79" fillId="0" borderId="8" xfId="0" applyFont="1" applyBorder="1" applyAlignment="1">
      <alignment horizontal="center"/>
    </xf>
    <xf numFmtId="0" fontId="79" fillId="0" borderId="9" xfId="0" applyFont="1" applyBorder="1" applyAlignment="1">
      <alignment horizontal="center"/>
    </xf>
    <xf numFmtId="0" fontId="80" fillId="0" borderId="4" xfId="0" applyFont="1" applyBorder="1" applyAlignment="1">
      <alignment horizontal="center"/>
    </xf>
    <xf numFmtId="0" fontId="80" fillId="0" borderId="0" xfId="0" applyFont="1" applyBorder="1" applyAlignment="1">
      <alignment horizontal="center"/>
    </xf>
    <xf numFmtId="0" fontId="80" fillId="0" borderId="5" xfId="0" applyFont="1" applyBorder="1" applyAlignment="1">
      <alignment horizontal="center"/>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xf numFmtId="0" fontId="59" fillId="0" borderId="25" xfId="0" applyFont="1" applyBorder="1" applyAlignment="1" applyProtection="1">
      <alignment horizontal="left" shrinkToFit="1"/>
      <protection locked="0" hidden="1"/>
    </xf>
    <xf numFmtId="0" fontId="59" fillId="0" borderId="26" xfId="0" applyFont="1" applyBorder="1" applyAlignment="1" applyProtection="1">
      <alignment horizontal="left" shrinkToFit="1"/>
      <protection locked="0" hidden="1"/>
    </xf>
    <xf numFmtId="0" fontId="59" fillId="0" borderId="35" xfId="0" applyFont="1" applyBorder="1" applyAlignment="1" applyProtection="1">
      <alignment horizontal="left"/>
      <protection locked="0" hidden="1"/>
    </xf>
    <xf numFmtId="0" fontId="59" fillId="0" borderId="43" xfId="0" applyFont="1" applyBorder="1" applyAlignment="1" applyProtection="1">
      <alignment horizontal="left"/>
      <protection locked="0" hidden="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xf>
    <xf numFmtId="0" fontId="0" fillId="0" borderId="5" xfId="0" applyBorder="1" applyAlignment="1">
      <alignment horizontal="left" vertical="top"/>
    </xf>
    <xf numFmtId="0" fontId="80" fillId="0" borderId="0" xfId="0" applyFont="1" applyBorder="1" applyAlignment="1">
      <alignment horizontal="left" wrapText="1" indent="14"/>
    </xf>
    <xf numFmtId="0" fontId="80" fillId="0" borderId="5" xfId="0" applyFont="1" applyBorder="1" applyAlignment="1">
      <alignment horizontal="left" wrapText="1" indent="14"/>
    </xf>
    <xf numFmtId="0" fontId="52" fillId="0" borderId="0" xfId="0" applyFont="1" applyBorder="1" applyAlignment="1">
      <alignment horizontal="center" vertical="top" wrapText="1"/>
    </xf>
    <xf numFmtId="0" fontId="52" fillId="0" borderId="5" xfId="0" applyFont="1" applyBorder="1" applyAlignment="1">
      <alignment horizontal="center" vertical="top" wrapText="1"/>
    </xf>
  </cellXfs>
  <cellStyles count="3">
    <cellStyle name="Normal" xfId="0" builtinId="0"/>
    <cellStyle name="Normal 2" xfId="1"/>
    <cellStyle name="Style 1"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U1473"/>
  <sheetViews>
    <sheetView showGridLines="0" tabSelected="1" workbookViewId="0">
      <selection activeCell="F37" sqref="F37:H37"/>
    </sheetView>
  </sheetViews>
  <sheetFormatPr defaultRowHeight="15"/>
  <cols>
    <col min="1" max="1" width="3.140625" style="9" customWidth="1"/>
    <col min="2" max="2" width="4.42578125" style="90" customWidth="1"/>
    <col min="3" max="3" width="28.7109375" style="91" bestFit="1" customWidth="1"/>
    <col min="4" max="4" width="11.5703125" style="91" bestFit="1" customWidth="1"/>
    <col min="5" max="5" width="11.140625" style="91" customWidth="1"/>
    <col min="6" max="6" width="10" style="90" customWidth="1"/>
    <col min="7" max="7" width="11" style="90" customWidth="1"/>
    <col min="8" max="8" width="11.140625" style="90" customWidth="1"/>
    <col min="9" max="9" width="3.140625" style="9" customWidth="1"/>
    <col min="10" max="10" width="10.140625" style="9" hidden="1" customWidth="1"/>
    <col min="11" max="11" width="9.140625" style="9" hidden="1" customWidth="1"/>
    <col min="12" max="12" width="10.42578125" style="9" hidden="1" customWidth="1"/>
    <col min="13" max="13" width="9.140625" style="9" hidden="1" customWidth="1"/>
    <col min="14" max="15" width="9.7109375" style="9" hidden="1" customWidth="1"/>
    <col min="16" max="16" width="10.140625" style="9" hidden="1" customWidth="1"/>
    <col min="17" max="17" width="9.140625" style="9" hidden="1" customWidth="1"/>
    <col min="18" max="18" width="13" style="9" hidden="1" customWidth="1"/>
    <col min="19" max="19" width="9.140625" style="9" hidden="1" customWidth="1"/>
    <col min="20" max="27" width="9.140625" style="96" hidden="1" customWidth="1"/>
    <col min="28" max="35" width="9.140625" style="96" customWidth="1"/>
    <col min="36" max="177" width="9.140625" style="96"/>
    <col min="178" max="16384" width="9.140625" style="9"/>
  </cols>
  <sheetData>
    <row r="1" spans="1:177" s="188" customFormat="1" ht="26.25">
      <c r="A1" s="430" t="s">
        <v>379</v>
      </c>
      <c r="B1" s="430"/>
      <c r="C1" s="430"/>
      <c r="D1" s="430"/>
      <c r="E1" s="430"/>
      <c r="F1" s="430"/>
      <c r="G1" s="430"/>
      <c r="H1" s="430"/>
      <c r="I1" s="430"/>
      <c r="Q1" s="188">
        <v>13000</v>
      </c>
      <c r="R1" s="188">
        <v>19979</v>
      </c>
      <c r="S1" s="188">
        <v>20000</v>
      </c>
      <c r="T1" s="96"/>
      <c r="U1" s="96"/>
      <c r="V1" s="96"/>
      <c r="W1" s="96"/>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c r="BE1" s="96"/>
      <c r="BF1" s="96"/>
      <c r="BG1" s="96"/>
      <c r="BH1" s="96"/>
      <c r="BI1" s="96"/>
      <c r="BJ1" s="96"/>
      <c r="BK1" s="96"/>
      <c r="BL1" s="96"/>
      <c r="BM1" s="96"/>
      <c r="BN1" s="96"/>
      <c r="BO1" s="96"/>
      <c r="BP1" s="96"/>
      <c r="BQ1" s="96"/>
      <c r="BR1" s="96"/>
      <c r="BS1" s="96"/>
      <c r="BT1" s="96"/>
      <c r="BU1" s="96"/>
      <c r="BV1" s="96"/>
      <c r="BW1" s="96"/>
      <c r="BX1" s="96"/>
      <c r="BY1" s="96"/>
      <c r="BZ1" s="96"/>
      <c r="CA1" s="96"/>
      <c r="CB1" s="96"/>
      <c r="CC1" s="96"/>
      <c r="CD1" s="96"/>
      <c r="CE1" s="96"/>
      <c r="CF1" s="96"/>
      <c r="CG1" s="96"/>
      <c r="CH1" s="96"/>
      <c r="CI1" s="96"/>
      <c r="CJ1" s="96"/>
      <c r="CK1" s="96"/>
      <c r="CL1" s="96"/>
      <c r="CM1" s="96"/>
      <c r="CN1" s="96"/>
      <c r="CO1" s="96"/>
      <c r="CP1" s="96"/>
      <c r="CQ1" s="96"/>
      <c r="CR1" s="96"/>
      <c r="CS1" s="96"/>
      <c r="CT1" s="96"/>
      <c r="CU1" s="96"/>
      <c r="CV1" s="96"/>
      <c r="CW1" s="96"/>
      <c r="CX1" s="96"/>
      <c r="CY1" s="96"/>
      <c r="CZ1" s="96"/>
      <c r="DA1" s="96"/>
      <c r="DB1" s="96"/>
      <c r="DC1" s="96"/>
      <c r="DD1" s="96"/>
      <c r="DE1" s="96"/>
      <c r="DF1" s="96"/>
      <c r="DG1" s="96"/>
      <c r="DH1" s="96"/>
      <c r="DI1" s="96"/>
      <c r="DJ1" s="96"/>
      <c r="DK1" s="96"/>
      <c r="DL1" s="96"/>
      <c r="DM1" s="96"/>
      <c r="DN1" s="96"/>
      <c r="DO1" s="96"/>
      <c r="DP1" s="96"/>
      <c r="DQ1" s="96"/>
      <c r="DR1" s="96"/>
      <c r="DS1" s="96"/>
      <c r="DT1" s="96"/>
      <c r="DU1" s="96"/>
      <c r="DV1" s="96"/>
      <c r="DW1" s="96"/>
      <c r="DX1" s="96"/>
      <c r="DY1" s="96"/>
      <c r="DZ1" s="96"/>
      <c r="EA1" s="96"/>
      <c r="EB1" s="96"/>
      <c r="EC1" s="96"/>
      <c r="ED1" s="96"/>
      <c r="EE1" s="96"/>
      <c r="EF1" s="96"/>
      <c r="EG1" s="96"/>
      <c r="EH1" s="96"/>
      <c r="EI1" s="96"/>
      <c r="EJ1" s="96"/>
      <c r="EK1" s="96"/>
      <c r="EL1" s="96"/>
      <c r="EM1" s="96"/>
      <c r="EN1" s="96"/>
      <c r="EO1" s="96"/>
      <c r="EP1" s="96"/>
      <c r="EQ1" s="96"/>
      <c r="ER1" s="96"/>
      <c r="ES1" s="96"/>
      <c r="ET1" s="96"/>
      <c r="EU1" s="96"/>
      <c r="EV1" s="96"/>
      <c r="EW1" s="96"/>
      <c r="EX1" s="96"/>
      <c r="EY1" s="96"/>
      <c r="EZ1" s="96"/>
      <c r="FA1" s="96"/>
      <c r="FB1" s="96"/>
      <c r="FC1" s="96"/>
      <c r="FD1" s="96"/>
      <c r="FE1" s="96"/>
      <c r="FF1" s="96"/>
      <c r="FG1" s="96"/>
      <c r="FH1" s="96"/>
      <c r="FI1" s="96"/>
      <c r="FJ1" s="96"/>
      <c r="FK1" s="96"/>
      <c r="FL1" s="96"/>
      <c r="FM1" s="96"/>
      <c r="FN1" s="96"/>
      <c r="FO1" s="96"/>
      <c r="FP1" s="96"/>
      <c r="FQ1" s="96"/>
      <c r="FR1" s="96"/>
      <c r="FS1" s="96"/>
      <c r="FT1" s="96"/>
      <c r="FU1" s="96"/>
    </row>
    <row r="2" spans="1:177" s="188" customFormat="1" ht="16.5" customHeight="1">
      <c r="A2" s="431" t="s">
        <v>429</v>
      </c>
      <c r="B2" s="431"/>
      <c r="C2" s="431"/>
      <c r="D2" s="431"/>
      <c r="E2" s="431"/>
      <c r="F2" s="431"/>
      <c r="G2" s="431"/>
      <c r="H2" s="431"/>
      <c r="I2" s="431"/>
      <c r="Q2" s="188">
        <v>13390</v>
      </c>
      <c r="R2" s="188">
        <v>20578</v>
      </c>
      <c r="S2" s="188">
        <v>20600</v>
      </c>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96"/>
      <c r="DX2" s="96"/>
      <c r="DY2" s="96"/>
      <c r="DZ2" s="96"/>
      <c r="EA2" s="96"/>
      <c r="EB2" s="96"/>
      <c r="EC2" s="96"/>
      <c r="ED2" s="96"/>
      <c r="EE2" s="96"/>
      <c r="EF2" s="96"/>
      <c r="EG2" s="96"/>
      <c r="EH2" s="96"/>
      <c r="EI2" s="96"/>
      <c r="EJ2" s="96"/>
      <c r="EK2" s="96"/>
      <c r="EL2" s="96"/>
      <c r="EM2" s="96"/>
      <c r="EN2" s="96"/>
      <c r="EO2" s="96"/>
      <c r="EP2" s="96"/>
      <c r="EQ2" s="96"/>
      <c r="ER2" s="96"/>
      <c r="ES2" s="96"/>
      <c r="ET2" s="96"/>
      <c r="EU2" s="96"/>
      <c r="EV2" s="96"/>
      <c r="EW2" s="96"/>
      <c r="EX2" s="96"/>
      <c r="EY2" s="96"/>
      <c r="EZ2" s="96"/>
      <c r="FA2" s="96"/>
      <c r="FB2" s="96"/>
      <c r="FC2" s="96"/>
      <c r="FD2" s="96"/>
      <c r="FE2" s="96"/>
      <c r="FF2" s="96"/>
      <c r="FG2" s="96"/>
      <c r="FH2" s="96"/>
      <c r="FI2" s="96"/>
      <c r="FJ2" s="96"/>
      <c r="FK2" s="96"/>
      <c r="FL2" s="96"/>
      <c r="FM2" s="96"/>
      <c r="FN2" s="96"/>
      <c r="FO2" s="96"/>
      <c r="FP2" s="96"/>
      <c r="FQ2" s="96"/>
      <c r="FR2" s="96"/>
      <c r="FS2" s="96"/>
      <c r="FT2" s="96"/>
      <c r="FU2" s="96"/>
    </row>
    <row r="3" spans="1:177" ht="80.25" hidden="1" customHeight="1">
      <c r="A3" s="435" t="s">
        <v>262</v>
      </c>
      <c r="B3" s="436"/>
      <c r="C3" s="436"/>
      <c r="D3" s="436"/>
      <c r="E3" s="436"/>
      <c r="F3" s="436"/>
      <c r="G3" s="436"/>
      <c r="H3" s="436"/>
      <c r="I3" s="436"/>
      <c r="Q3" s="9">
        <v>13780</v>
      </c>
      <c r="R3" s="9">
        <v>21177</v>
      </c>
      <c r="S3" s="9">
        <v>21200</v>
      </c>
    </row>
    <row r="4" spans="1:177" ht="18.75">
      <c r="A4" s="99"/>
      <c r="B4" s="437" t="s">
        <v>129</v>
      </c>
      <c r="C4" s="437"/>
      <c r="D4" s="437"/>
      <c r="E4" s="437"/>
      <c r="F4" s="437"/>
      <c r="G4" s="437"/>
      <c r="H4" s="437"/>
      <c r="I4" s="100"/>
      <c r="Q4" s="9">
        <v>14170</v>
      </c>
      <c r="R4" s="9">
        <v>21777</v>
      </c>
      <c r="S4" s="9">
        <v>21800</v>
      </c>
    </row>
    <row r="5" spans="1:177" ht="21" customHeight="1">
      <c r="A5" s="99"/>
      <c r="B5" s="93">
        <v>1</v>
      </c>
      <c r="C5" s="428" t="s">
        <v>406</v>
      </c>
      <c r="D5" s="438"/>
      <c r="E5" s="421" t="s">
        <v>417</v>
      </c>
      <c r="F5" s="422"/>
      <c r="G5" s="422"/>
      <c r="H5" s="423"/>
      <c r="I5" s="100"/>
      <c r="Q5" s="9">
        <v>14600</v>
      </c>
      <c r="R5" s="9">
        <v>22437</v>
      </c>
      <c r="S5" s="9">
        <v>22460</v>
      </c>
    </row>
    <row r="6" spans="1:177" ht="21" customHeight="1">
      <c r="A6" s="99"/>
      <c r="B6" s="93">
        <v>2</v>
      </c>
      <c r="C6" s="428" t="s">
        <v>119</v>
      </c>
      <c r="D6" s="438"/>
      <c r="E6" s="421" t="s">
        <v>381</v>
      </c>
      <c r="F6" s="422"/>
      <c r="G6" s="422"/>
      <c r="H6" s="423"/>
      <c r="I6" s="100"/>
      <c r="Q6" s="9">
        <v>15030</v>
      </c>
      <c r="R6" s="9">
        <v>23098</v>
      </c>
      <c r="S6" s="9">
        <v>23120</v>
      </c>
    </row>
    <row r="7" spans="1:177" ht="21" customHeight="1">
      <c r="A7" s="99"/>
      <c r="B7" s="93">
        <v>3</v>
      </c>
      <c r="C7" s="428" t="s">
        <v>131</v>
      </c>
      <c r="D7" s="438"/>
      <c r="E7" s="421" t="s">
        <v>418</v>
      </c>
      <c r="F7" s="422"/>
      <c r="G7" s="422"/>
      <c r="H7" s="423"/>
      <c r="I7" s="100"/>
      <c r="Q7" s="9">
        <v>15460</v>
      </c>
      <c r="R7" s="9">
        <v>23760</v>
      </c>
      <c r="S7" s="9">
        <v>23780</v>
      </c>
    </row>
    <row r="8" spans="1:177" ht="60.75" customHeight="1">
      <c r="A8" s="99"/>
      <c r="B8" s="93">
        <v>4</v>
      </c>
      <c r="C8" s="428" t="s">
        <v>300</v>
      </c>
      <c r="D8" s="438"/>
      <c r="E8" s="439" t="s">
        <v>419</v>
      </c>
      <c r="F8" s="440"/>
      <c r="G8" s="440"/>
      <c r="H8" s="441"/>
      <c r="I8" s="100"/>
      <c r="Q8" s="9">
        <v>15930</v>
      </c>
      <c r="R8" s="9">
        <v>24481</v>
      </c>
      <c r="S8" s="9">
        <v>24500</v>
      </c>
    </row>
    <row r="9" spans="1:177" ht="49.5" hidden="1" customHeight="1">
      <c r="A9" s="99"/>
      <c r="B9" s="93">
        <v>5</v>
      </c>
      <c r="C9" s="428" t="s">
        <v>1</v>
      </c>
      <c r="D9" s="438"/>
      <c r="E9" s="439"/>
      <c r="F9" s="440"/>
      <c r="G9" s="440"/>
      <c r="H9" s="441"/>
      <c r="I9" s="100"/>
      <c r="Q9" s="9">
        <v>16400</v>
      </c>
      <c r="R9" s="9">
        <v>25204</v>
      </c>
      <c r="S9" s="9">
        <v>25220</v>
      </c>
    </row>
    <row r="10" spans="1:177" ht="21" customHeight="1">
      <c r="A10" s="99"/>
      <c r="B10" s="93">
        <v>5</v>
      </c>
      <c r="C10" s="428" t="s">
        <v>393</v>
      </c>
      <c r="D10" s="438"/>
      <c r="E10" s="421" t="s">
        <v>420</v>
      </c>
      <c r="F10" s="422"/>
      <c r="G10" s="422"/>
      <c r="H10" s="423"/>
      <c r="I10" s="100"/>
      <c r="Q10" s="9">
        <v>16870</v>
      </c>
      <c r="R10" s="9">
        <v>25926</v>
      </c>
      <c r="S10" s="9">
        <v>25940</v>
      </c>
    </row>
    <row r="11" spans="1:177" ht="21.75" customHeight="1">
      <c r="A11" s="99"/>
      <c r="B11" s="420" t="s">
        <v>223</v>
      </c>
      <c r="C11" s="420"/>
      <c r="D11" s="420"/>
      <c r="E11" s="420"/>
      <c r="F11" s="420"/>
      <c r="G11" s="420"/>
      <c r="H11" s="420"/>
      <c r="I11" s="100"/>
      <c r="Q11" s="9">
        <v>17380</v>
      </c>
      <c r="R11" s="9">
        <v>26710</v>
      </c>
      <c r="S11" s="9">
        <v>26720</v>
      </c>
    </row>
    <row r="12" spans="1:177" s="188" customFormat="1" ht="21.75" customHeight="1">
      <c r="A12" s="99"/>
      <c r="B12" s="432">
        <v>6</v>
      </c>
      <c r="C12" s="442" t="s">
        <v>261</v>
      </c>
      <c r="D12" s="240" t="s">
        <v>26</v>
      </c>
      <c r="E12" s="424" t="s">
        <v>421</v>
      </c>
      <c r="F12" s="424"/>
      <c r="G12" s="424"/>
      <c r="H12" s="424"/>
      <c r="I12" s="100"/>
      <c r="Q12" s="188">
        <v>17890</v>
      </c>
      <c r="R12" s="188">
        <v>27494</v>
      </c>
      <c r="S12" s="188">
        <v>27500</v>
      </c>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c r="CI12" s="96"/>
      <c r="CJ12" s="96"/>
      <c r="CK12" s="96"/>
      <c r="CL12" s="96"/>
      <c r="CM12" s="96"/>
      <c r="CN12" s="96"/>
      <c r="CO12" s="96"/>
      <c r="CP12" s="96"/>
      <c r="CQ12" s="96"/>
      <c r="CR12" s="96"/>
      <c r="CS12" s="96"/>
      <c r="CT12" s="96"/>
      <c r="CU12" s="96"/>
      <c r="CV12" s="96"/>
      <c r="CW12" s="96"/>
      <c r="CX12" s="96"/>
      <c r="CY12" s="96"/>
      <c r="CZ12" s="96"/>
      <c r="DA12" s="96"/>
      <c r="DB12" s="96"/>
      <c r="DC12" s="96"/>
      <c r="DD12" s="96"/>
      <c r="DE12" s="96"/>
      <c r="DF12" s="96"/>
      <c r="DG12" s="96"/>
      <c r="DH12" s="96"/>
      <c r="DI12" s="96"/>
      <c r="DJ12" s="96"/>
      <c r="DK12" s="96"/>
      <c r="DL12" s="96"/>
      <c r="DM12" s="96"/>
      <c r="DN12" s="96"/>
      <c r="DO12" s="96"/>
      <c r="DP12" s="96"/>
      <c r="DQ12" s="96"/>
      <c r="DR12" s="96"/>
      <c r="DS12" s="96"/>
      <c r="DT12" s="96"/>
      <c r="DU12" s="96"/>
      <c r="DV12" s="96"/>
      <c r="DW12" s="96"/>
      <c r="DX12" s="96"/>
      <c r="DY12" s="96"/>
      <c r="DZ12" s="96"/>
      <c r="EA12" s="96"/>
      <c r="EB12" s="96"/>
      <c r="EC12" s="96"/>
      <c r="ED12" s="96"/>
      <c r="EE12" s="96"/>
      <c r="EF12" s="96"/>
      <c r="EG12" s="96"/>
      <c r="EH12" s="96"/>
      <c r="EI12" s="96"/>
      <c r="EJ12" s="96"/>
      <c r="EK12" s="96"/>
      <c r="EL12" s="96"/>
      <c r="EM12" s="96"/>
      <c r="EN12" s="96"/>
      <c r="EO12" s="96"/>
      <c r="EP12" s="96"/>
      <c r="EQ12" s="96"/>
      <c r="ER12" s="96"/>
      <c r="ES12" s="96"/>
      <c r="ET12" s="96"/>
      <c r="EU12" s="96"/>
      <c r="EV12" s="96"/>
      <c r="EW12" s="96"/>
      <c r="EX12" s="96"/>
      <c r="EY12" s="96"/>
      <c r="EZ12" s="96"/>
      <c r="FA12" s="96"/>
      <c r="FB12" s="96"/>
      <c r="FC12" s="96"/>
      <c r="FD12" s="96"/>
      <c r="FE12" s="96"/>
      <c r="FF12" s="96"/>
      <c r="FG12" s="96"/>
      <c r="FH12" s="96"/>
      <c r="FI12" s="96"/>
      <c r="FJ12" s="96"/>
      <c r="FK12" s="96"/>
      <c r="FL12" s="96"/>
      <c r="FM12" s="96"/>
      <c r="FN12" s="96"/>
      <c r="FO12" s="96"/>
      <c r="FP12" s="96"/>
      <c r="FQ12" s="96"/>
      <c r="FR12" s="96"/>
      <c r="FS12" s="96"/>
      <c r="FT12" s="96"/>
      <c r="FU12" s="96"/>
    </row>
    <row r="13" spans="1:177" ht="21" customHeight="1">
      <c r="A13" s="99"/>
      <c r="B13" s="433"/>
      <c r="C13" s="433"/>
      <c r="D13" s="240" t="s">
        <v>119</v>
      </c>
      <c r="E13" s="424" t="s">
        <v>382</v>
      </c>
      <c r="F13" s="424"/>
      <c r="G13" s="424"/>
      <c r="H13" s="424"/>
      <c r="I13" s="100"/>
      <c r="Q13" s="9">
        <v>18400</v>
      </c>
      <c r="R13" s="9">
        <v>28277</v>
      </c>
      <c r="S13" s="9">
        <v>28280</v>
      </c>
    </row>
    <row r="14" spans="1:177" ht="45.75" customHeight="1">
      <c r="A14" s="99"/>
      <c r="B14" s="433"/>
      <c r="C14" s="433"/>
      <c r="D14" s="250" t="s">
        <v>272</v>
      </c>
      <c r="E14" s="424" t="s">
        <v>422</v>
      </c>
      <c r="F14" s="424"/>
      <c r="G14" s="424"/>
      <c r="H14" s="424"/>
      <c r="I14" s="100"/>
      <c r="Q14" s="9">
        <v>18950</v>
      </c>
      <c r="R14" s="9">
        <v>29122</v>
      </c>
      <c r="S14" s="9">
        <v>29130</v>
      </c>
    </row>
    <row r="15" spans="1:177" s="188" customFormat="1" ht="21" customHeight="1">
      <c r="A15" s="99"/>
      <c r="B15" s="434"/>
      <c r="C15" s="434"/>
      <c r="D15" s="240" t="s">
        <v>260</v>
      </c>
      <c r="E15" s="421" t="s">
        <v>423</v>
      </c>
      <c r="F15" s="422"/>
      <c r="G15" s="422"/>
      <c r="H15" s="423"/>
      <c r="I15" s="100"/>
      <c r="Q15" s="188">
        <v>19500</v>
      </c>
      <c r="R15" s="188">
        <v>29968</v>
      </c>
      <c r="S15" s="188">
        <v>29980</v>
      </c>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s="96"/>
      <c r="BQ15" s="96"/>
      <c r="BR15" s="96"/>
      <c r="BS15" s="96"/>
      <c r="BT15" s="96"/>
      <c r="BU15" s="96"/>
      <c r="BV15" s="96"/>
      <c r="BW15" s="96"/>
      <c r="BX15" s="96"/>
      <c r="BY15" s="96"/>
      <c r="BZ15" s="96"/>
      <c r="CA15" s="96"/>
      <c r="CB15" s="96"/>
      <c r="CC15" s="96"/>
      <c r="CD15" s="96"/>
      <c r="CE15" s="96"/>
      <c r="CF15" s="96"/>
      <c r="CG15" s="96"/>
      <c r="CH15" s="96"/>
      <c r="CI15" s="96"/>
      <c r="CJ15" s="96"/>
      <c r="CK15" s="96"/>
      <c r="CL15" s="96"/>
      <c r="CM15" s="96"/>
      <c r="CN15" s="96"/>
      <c r="CO15" s="96"/>
      <c r="CP15" s="96"/>
      <c r="CQ15" s="96"/>
      <c r="CR15" s="96"/>
      <c r="CS15" s="96"/>
      <c r="CT15" s="96"/>
      <c r="CU15" s="96"/>
      <c r="CV15" s="96"/>
      <c r="CW15" s="96"/>
      <c r="CX15" s="96"/>
      <c r="CY15" s="96"/>
      <c r="CZ15" s="96"/>
      <c r="DA15" s="96"/>
      <c r="DB15" s="96"/>
      <c r="DC15" s="96"/>
      <c r="DD15" s="96"/>
      <c r="DE15" s="96"/>
      <c r="DF15" s="96"/>
      <c r="DG15" s="96"/>
      <c r="DH15" s="96"/>
      <c r="DI15" s="96"/>
      <c r="DJ15" s="96"/>
      <c r="DK15" s="96"/>
      <c r="DL15" s="96"/>
      <c r="DM15" s="96"/>
      <c r="DN15" s="96"/>
      <c r="DO15" s="96"/>
      <c r="DP15" s="96"/>
      <c r="DQ15" s="96"/>
      <c r="DR15" s="96"/>
      <c r="DS15" s="96"/>
      <c r="DT15" s="96"/>
      <c r="DU15" s="96"/>
      <c r="DV15" s="96"/>
      <c r="DW15" s="96"/>
      <c r="DX15" s="96"/>
      <c r="DY15" s="96"/>
      <c r="DZ15" s="96"/>
      <c r="EA15" s="96"/>
      <c r="EB15" s="96"/>
      <c r="EC15" s="96"/>
      <c r="ED15" s="96"/>
      <c r="EE15" s="96"/>
      <c r="EF15" s="96"/>
      <c r="EG15" s="96"/>
      <c r="EH15" s="96"/>
      <c r="EI15" s="96"/>
      <c r="EJ15" s="96"/>
      <c r="EK15" s="96"/>
      <c r="EL15" s="96"/>
      <c r="EM15" s="96"/>
      <c r="EN15" s="96"/>
      <c r="EO15" s="96"/>
      <c r="EP15" s="96"/>
      <c r="EQ15" s="96"/>
      <c r="ER15" s="96"/>
      <c r="ES15" s="96"/>
      <c r="ET15" s="96"/>
      <c r="EU15" s="96"/>
      <c r="EV15" s="96"/>
      <c r="EW15" s="96"/>
      <c r="EX15" s="96"/>
      <c r="EY15" s="96"/>
      <c r="EZ15" s="96"/>
      <c r="FA15" s="96"/>
      <c r="FB15" s="96"/>
      <c r="FC15" s="96"/>
      <c r="FD15" s="96"/>
      <c r="FE15" s="96"/>
      <c r="FF15" s="96"/>
      <c r="FG15" s="96"/>
      <c r="FH15" s="96"/>
      <c r="FI15" s="96"/>
      <c r="FJ15" s="96"/>
      <c r="FK15" s="96"/>
      <c r="FL15" s="96"/>
      <c r="FM15" s="96"/>
      <c r="FN15" s="96"/>
      <c r="FO15" s="96"/>
      <c r="FP15" s="96"/>
      <c r="FQ15" s="96"/>
      <c r="FR15" s="96"/>
      <c r="FS15" s="96"/>
      <c r="FT15" s="96"/>
      <c r="FU15" s="96"/>
    </row>
    <row r="16" spans="1:177" ht="36" customHeight="1">
      <c r="A16" s="99"/>
      <c r="B16" s="93">
        <v>7</v>
      </c>
      <c r="C16" s="428" t="s">
        <v>130</v>
      </c>
      <c r="D16" s="438"/>
      <c r="E16" s="421" t="s">
        <v>424</v>
      </c>
      <c r="F16" s="422"/>
      <c r="G16" s="422"/>
      <c r="H16" s="423"/>
      <c r="I16" s="100"/>
      <c r="Q16" s="9">
        <v>20050</v>
      </c>
      <c r="R16" s="9">
        <v>30814</v>
      </c>
      <c r="S16" s="9">
        <v>30830</v>
      </c>
    </row>
    <row r="17" spans="1:177" ht="21" customHeight="1">
      <c r="A17" s="99"/>
      <c r="B17" s="420" t="s">
        <v>224</v>
      </c>
      <c r="C17" s="420"/>
      <c r="D17" s="420"/>
      <c r="E17" s="420"/>
      <c r="F17" s="420"/>
      <c r="G17" s="420"/>
      <c r="H17" s="420"/>
      <c r="I17" s="101"/>
      <c r="Q17" s="9">
        <v>20640</v>
      </c>
      <c r="R17" s="9">
        <v>31720</v>
      </c>
      <c r="S17" s="9">
        <v>31750</v>
      </c>
    </row>
    <row r="18" spans="1:177" ht="21" customHeight="1">
      <c r="A18" s="99"/>
      <c r="B18" s="93">
        <v>8</v>
      </c>
      <c r="C18" s="428" t="s">
        <v>368</v>
      </c>
      <c r="D18" s="438"/>
      <c r="E18" s="424" t="s">
        <v>425</v>
      </c>
      <c r="F18" s="424"/>
      <c r="G18" s="424"/>
      <c r="H18" s="424"/>
      <c r="I18" s="100"/>
      <c r="Q18" s="9">
        <v>21230</v>
      </c>
      <c r="R18" s="9">
        <v>32626</v>
      </c>
      <c r="S18" s="9">
        <v>32670</v>
      </c>
    </row>
    <row r="19" spans="1:177" s="164" customFormat="1" ht="21" customHeight="1">
      <c r="A19" s="99"/>
      <c r="B19" s="93"/>
      <c r="C19" s="335" t="s">
        <v>359</v>
      </c>
      <c r="D19" s="337"/>
      <c r="E19" s="421" t="s">
        <v>372</v>
      </c>
      <c r="F19" s="422"/>
      <c r="G19" s="422"/>
      <c r="H19" s="423"/>
      <c r="I19" s="100"/>
      <c r="Q19" s="164">
        <v>21820</v>
      </c>
      <c r="R19" s="164">
        <v>33534</v>
      </c>
      <c r="S19" s="164">
        <v>33590</v>
      </c>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s="96"/>
      <c r="BQ19" s="96"/>
      <c r="BR19" s="96"/>
      <c r="BS19" s="96"/>
      <c r="BT19" s="96"/>
      <c r="BU19" s="96"/>
      <c r="BV19" s="96"/>
      <c r="BW19" s="96"/>
      <c r="BX19" s="96"/>
      <c r="BY19" s="96"/>
      <c r="BZ19" s="96"/>
      <c r="CA19" s="96"/>
      <c r="CB19" s="96"/>
      <c r="CC19" s="96"/>
      <c r="CD19" s="96"/>
      <c r="CE19" s="96"/>
      <c r="CF19" s="96"/>
      <c r="CG19" s="96"/>
      <c r="CH19" s="96"/>
      <c r="CI19" s="96"/>
      <c r="CJ19" s="96"/>
      <c r="CK19" s="96"/>
      <c r="CL19" s="96"/>
      <c r="CM19" s="96"/>
      <c r="CN19" s="96"/>
      <c r="CO19" s="96"/>
      <c r="CP19" s="96"/>
      <c r="CQ19" s="96"/>
      <c r="CR19" s="96"/>
      <c r="CS19" s="96"/>
      <c r="CT19" s="96"/>
      <c r="CU19" s="96"/>
      <c r="CV19" s="96"/>
      <c r="CW19" s="96"/>
      <c r="CX19" s="96"/>
      <c r="CY19" s="96"/>
      <c r="CZ19" s="96"/>
      <c r="DA19" s="96"/>
      <c r="DB19" s="96"/>
      <c r="DC19" s="96"/>
      <c r="DD19" s="96"/>
      <c r="DE19" s="96"/>
      <c r="DF19" s="96"/>
      <c r="DG19" s="96"/>
      <c r="DH19" s="96"/>
      <c r="DI19" s="96"/>
      <c r="DJ19" s="96"/>
      <c r="DK19" s="96"/>
      <c r="DL19" s="96"/>
      <c r="DM19" s="96"/>
      <c r="DN19" s="96"/>
      <c r="DO19" s="96"/>
      <c r="DP19" s="96"/>
      <c r="DQ19" s="96"/>
      <c r="DR19" s="96"/>
      <c r="DS19" s="96"/>
      <c r="DT19" s="96"/>
      <c r="DU19" s="96"/>
      <c r="DV19" s="96"/>
      <c r="DW19" s="96"/>
      <c r="DX19" s="96"/>
      <c r="DY19" s="96"/>
      <c r="DZ19" s="96"/>
      <c r="EA19" s="96"/>
      <c r="EB19" s="96"/>
      <c r="EC19" s="96"/>
      <c r="ED19" s="96"/>
      <c r="EE19" s="96"/>
      <c r="EF19" s="96"/>
      <c r="EG19" s="96"/>
      <c r="EH19" s="96"/>
      <c r="EI19" s="96"/>
      <c r="EJ19" s="96"/>
      <c r="EK19" s="96"/>
      <c r="EL19" s="96"/>
      <c r="EM19" s="96"/>
      <c r="EN19" s="96"/>
      <c r="EO19" s="96"/>
      <c r="EP19" s="96"/>
      <c r="EQ19" s="96"/>
      <c r="ER19" s="96"/>
      <c r="ES19" s="96"/>
      <c r="ET19" s="96"/>
      <c r="EU19" s="96"/>
      <c r="EV19" s="96"/>
      <c r="EW19" s="96"/>
      <c r="EX19" s="96"/>
      <c r="EY19" s="96"/>
      <c r="EZ19" s="96"/>
      <c r="FA19" s="96"/>
      <c r="FB19" s="96"/>
      <c r="FC19" s="96"/>
      <c r="FD19" s="96"/>
      <c r="FE19" s="96"/>
      <c r="FF19" s="96"/>
      <c r="FG19" s="96"/>
      <c r="FH19" s="96"/>
      <c r="FI19" s="96"/>
      <c r="FJ19" s="96"/>
      <c r="FK19" s="96"/>
      <c r="FL19" s="96"/>
      <c r="FM19" s="96"/>
      <c r="FN19" s="96"/>
      <c r="FO19" s="96"/>
      <c r="FP19" s="96"/>
      <c r="FQ19" s="96"/>
      <c r="FR19" s="96"/>
      <c r="FS19" s="96"/>
      <c r="FT19" s="96"/>
      <c r="FU19" s="96"/>
    </row>
    <row r="20" spans="1:177" ht="21" customHeight="1">
      <c r="A20" s="99"/>
      <c r="B20" s="420" t="s">
        <v>380</v>
      </c>
      <c r="C20" s="420"/>
      <c r="D20" s="420"/>
      <c r="E20" s="420"/>
      <c r="F20" s="420"/>
      <c r="G20" s="420"/>
      <c r="H20" s="420"/>
      <c r="I20" s="100"/>
      <c r="Q20" s="9">
        <v>22460</v>
      </c>
      <c r="R20" s="9">
        <v>34517</v>
      </c>
      <c r="S20" s="9">
        <v>34580</v>
      </c>
    </row>
    <row r="21" spans="1:177" ht="21" customHeight="1">
      <c r="A21" s="99"/>
      <c r="B21" s="93">
        <v>9</v>
      </c>
      <c r="C21" s="428" t="s">
        <v>4</v>
      </c>
      <c r="D21" s="429"/>
      <c r="E21" s="429"/>
      <c r="F21" s="424" t="s">
        <v>384</v>
      </c>
      <c r="G21" s="424"/>
      <c r="H21" s="424"/>
      <c r="I21" s="100"/>
      <c r="Q21" s="9">
        <v>23100</v>
      </c>
      <c r="R21" s="9">
        <v>35501</v>
      </c>
      <c r="S21" s="9">
        <v>35570</v>
      </c>
    </row>
    <row r="22" spans="1:177" ht="21" customHeight="1">
      <c r="A22" s="99"/>
      <c r="B22" s="93"/>
      <c r="C22" s="428" t="s">
        <v>5</v>
      </c>
      <c r="D22" s="429"/>
      <c r="E22" s="429"/>
      <c r="F22" s="425" t="s">
        <v>426</v>
      </c>
      <c r="G22" s="426"/>
      <c r="H22" s="427"/>
      <c r="I22" s="100"/>
      <c r="Q22" s="9">
        <v>23740</v>
      </c>
      <c r="R22" s="9">
        <v>36484</v>
      </c>
      <c r="S22" s="9">
        <v>36560</v>
      </c>
    </row>
    <row r="23" spans="1:177" s="188" customFormat="1" ht="21" customHeight="1">
      <c r="A23" s="99"/>
      <c r="B23" s="93">
        <v>10</v>
      </c>
      <c r="C23" s="428" t="s">
        <v>377</v>
      </c>
      <c r="D23" s="429"/>
      <c r="E23" s="429"/>
      <c r="F23" s="425" t="s">
        <v>427</v>
      </c>
      <c r="G23" s="426"/>
      <c r="H23" s="427"/>
      <c r="I23" s="100"/>
      <c r="Q23" s="188">
        <v>24440</v>
      </c>
      <c r="R23" s="188">
        <v>37560</v>
      </c>
      <c r="S23" s="188">
        <v>37640</v>
      </c>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c r="BO23" s="96"/>
      <c r="BP23" s="96"/>
      <c r="BQ23" s="96"/>
      <c r="BR23" s="96"/>
      <c r="BS23" s="96"/>
      <c r="BT23" s="96"/>
      <c r="BU23" s="96"/>
      <c r="BV23" s="96"/>
      <c r="BW23" s="96"/>
      <c r="BX23" s="96"/>
      <c r="BY23" s="96"/>
      <c r="BZ23" s="96"/>
      <c r="CA23" s="96"/>
      <c r="CB23" s="96"/>
      <c r="CC23" s="96"/>
      <c r="CD23" s="96"/>
      <c r="CE23" s="96"/>
      <c r="CF23" s="96"/>
      <c r="CG23" s="96"/>
      <c r="CH23" s="96"/>
      <c r="CI23" s="96"/>
      <c r="CJ23" s="96"/>
      <c r="CK23" s="96"/>
      <c r="CL23" s="96"/>
      <c r="CM23" s="96"/>
      <c r="CN23" s="96"/>
      <c r="CO23" s="96"/>
      <c r="CP23" s="96"/>
      <c r="CQ23" s="96"/>
      <c r="CR23" s="96"/>
      <c r="CS23" s="96"/>
      <c r="CT23" s="96"/>
      <c r="CU23" s="96"/>
      <c r="CV23" s="96"/>
      <c r="CW23" s="96"/>
      <c r="CX23" s="96"/>
      <c r="CY23" s="96"/>
      <c r="CZ23" s="96"/>
      <c r="DA23" s="96"/>
      <c r="DB23" s="96"/>
      <c r="DC23" s="96"/>
      <c r="DD23" s="96"/>
      <c r="DE23" s="96"/>
      <c r="DF23" s="96"/>
      <c r="DG23" s="96"/>
      <c r="DH23" s="96"/>
      <c r="DI23" s="96"/>
      <c r="DJ23" s="96"/>
      <c r="DK23" s="96"/>
      <c r="DL23" s="96"/>
      <c r="DM23" s="96"/>
      <c r="DN23" s="96"/>
      <c r="DO23" s="96"/>
      <c r="DP23" s="96"/>
      <c r="DQ23" s="96"/>
      <c r="DR23" s="96"/>
      <c r="DS23" s="96"/>
      <c r="DT23" s="96"/>
      <c r="DU23" s="96"/>
      <c r="DV23" s="96"/>
      <c r="DW23" s="96"/>
      <c r="DX23" s="96"/>
      <c r="DY23" s="96"/>
      <c r="DZ23" s="96"/>
      <c r="EA23" s="96"/>
      <c r="EB23" s="96"/>
      <c r="EC23" s="96"/>
      <c r="ED23" s="96"/>
      <c r="EE23" s="96"/>
      <c r="EF23" s="96"/>
      <c r="EG23" s="96"/>
      <c r="EH23" s="96"/>
      <c r="EI23" s="96"/>
      <c r="EJ23" s="96"/>
      <c r="EK23" s="96"/>
      <c r="EL23" s="96"/>
      <c r="EM23" s="96"/>
      <c r="EN23" s="96"/>
      <c r="EO23" s="96"/>
      <c r="EP23" s="96"/>
      <c r="EQ23" s="96"/>
      <c r="ER23" s="96"/>
      <c r="ES23" s="96"/>
      <c r="ET23" s="96"/>
      <c r="EU23" s="96"/>
      <c r="EV23" s="96"/>
      <c r="EW23" s="96"/>
      <c r="EX23" s="96"/>
      <c r="EY23" s="96"/>
      <c r="EZ23" s="96"/>
      <c r="FA23" s="96"/>
      <c r="FB23" s="96"/>
      <c r="FC23" s="96"/>
      <c r="FD23" s="96"/>
      <c r="FE23" s="96"/>
      <c r="FF23" s="96"/>
      <c r="FG23" s="96"/>
      <c r="FH23" s="96"/>
      <c r="FI23" s="96"/>
      <c r="FJ23" s="96"/>
      <c r="FK23" s="96"/>
      <c r="FL23" s="96"/>
      <c r="FM23" s="96"/>
      <c r="FN23" s="96"/>
      <c r="FO23" s="96"/>
      <c r="FP23" s="96"/>
      <c r="FQ23" s="96"/>
      <c r="FR23" s="96"/>
      <c r="FS23" s="96"/>
      <c r="FT23" s="96"/>
      <c r="FU23" s="96"/>
    </row>
    <row r="24" spans="1:177" s="188" customFormat="1" ht="21" customHeight="1">
      <c r="A24" s="99"/>
      <c r="B24" s="397"/>
      <c r="C24" s="428" t="s">
        <v>378</v>
      </c>
      <c r="D24" s="429"/>
      <c r="E24" s="429"/>
      <c r="F24" s="425" t="s">
        <v>428</v>
      </c>
      <c r="G24" s="426"/>
      <c r="H24" s="427"/>
      <c r="I24" s="100"/>
      <c r="L24" s="188">
        <f>G30+12-G29</f>
        <v>9</v>
      </c>
      <c r="Q24" s="188">
        <v>25140</v>
      </c>
      <c r="R24" s="188">
        <v>38636</v>
      </c>
      <c r="S24" s="188">
        <v>38720</v>
      </c>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c r="DB24" s="96"/>
      <c r="DC24" s="96"/>
      <c r="DD24" s="96"/>
      <c r="DE24" s="96"/>
      <c r="DF24" s="96"/>
      <c r="DG24" s="96"/>
      <c r="DH24" s="96"/>
      <c r="DI24" s="96"/>
      <c r="DJ24" s="96"/>
      <c r="DK24" s="96"/>
      <c r="DL24" s="96"/>
      <c r="DM24" s="96"/>
      <c r="DN24" s="96"/>
      <c r="DO24" s="96"/>
      <c r="DP24" s="96"/>
      <c r="DQ24" s="96"/>
      <c r="DR24" s="96"/>
      <c r="DS24" s="96"/>
      <c r="DT24" s="96"/>
      <c r="DU24" s="96"/>
      <c r="DV24" s="96"/>
      <c r="DW24" s="96"/>
      <c r="DX24" s="96"/>
      <c r="DY24" s="96"/>
      <c r="DZ24" s="96"/>
      <c r="EA24" s="96"/>
      <c r="EB24" s="96"/>
      <c r="EC24" s="96"/>
      <c r="ED24" s="96"/>
      <c r="EE24" s="96"/>
      <c r="EF24" s="96"/>
      <c r="EG24" s="96"/>
      <c r="EH24" s="96"/>
      <c r="EI24" s="96"/>
      <c r="EJ24" s="96"/>
      <c r="EK24" s="96"/>
      <c r="EL24" s="96"/>
      <c r="EM24" s="96"/>
      <c r="EN24" s="96"/>
      <c r="EO24" s="96"/>
      <c r="EP24" s="96"/>
      <c r="EQ24" s="96"/>
      <c r="ER24" s="96"/>
      <c r="ES24" s="96"/>
      <c r="ET24" s="96"/>
      <c r="EU24" s="96"/>
      <c r="EV24" s="96"/>
      <c r="EW24" s="96"/>
      <c r="EX24" s="96"/>
      <c r="EY24" s="96"/>
      <c r="EZ24" s="96"/>
      <c r="FA24" s="96"/>
      <c r="FB24" s="96"/>
      <c r="FC24" s="96"/>
      <c r="FD24" s="96"/>
      <c r="FE24" s="96"/>
      <c r="FF24" s="96"/>
      <c r="FG24" s="96"/>
      <c r="FH24" s="96"/>
      <c r="FI24" s="96"/>
      <c r="FJ24" s="96"/>
      <c r="FK24" s="96"/>
      <c r="FL24" s="96"/>
      <c r="FM24" s="96"/>
      <c r="FN24" s="96"/>
      <c r="FO24" s="96"/>
      <c r="FP24" s="96"/>
      <c r="FQ24" s="96"/>
      <c r="FR24" s="96"/>
      <c r="FS24" s="96"/>
      <c r="FT24" s="96"/>
      <c r="FU24" s="96"/>
    </row>
    <row r="25" spans="1:177" s="188" customFormat="1" ht="21" customHeight="1">
      <c r="A25" s="99"/>
      <c r="B25" s="93">
        <v>11</v>
      </c>
      <c r="C25" s="428" t="s">
        <v>374</v>
      </c>
      <c r="D25" s="429"/>
      <c r="E25" s="429"/>
      <c r="F25" s="425" t="s">
        <v>383</v>
      </c>
      <c r="G25" s="426"/>
      <c r="H25" s="427"/>
      <c r="I25" s="100"/>
      <c r="K25" s="188">
        <f>F30-F29+1</f>
        <v>24</v>
      </c>
      <c r="L25" s="188">
        <f>IF(L24&lt;12,L24,G30-G29)</f>
        <v>9</v>
      </c>
      <c r="M25" s="188">
        <f>IF(L24&gt;12,H30-H29,H30-H29-1)</f>
        <v>20</v>
      </c>
      <c r="Q25" s="188">
        <v>25840</v>
      </c>
      <c r="R25" s="188">
        <v>39711</v>
      </c>
      <c r="S25" s="188">
        <v>39800</v>
      </c>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c r="BR25" s="96"/>
      <c r="BS25" s="96"/>
      <c r="BT25" s="96"/>
      <c r="BU25" s="96"/>
      <c r="BV25" s="96"/>
      <c r="BW25" s="96"/>
      <c r="BX25" s="96"/>
      <c r="BY25" s="96"/>
      <c r="BZ25" s="96"/>
      <c r="CA25" s="96"/>
      <c r="CB25" s="96"/>
      <c r="CC25" s="96"/>
      <c r="CD25" s="96"/>
      <c r="CE25" s="96"/>
      <c r="CF25" s="96"/>
      <c r="CG25" s="96"/>
      <c r="CH25" s="96"/>
      <c r="CI25" s="96"/>
      <c r="CJ25" s="96"/>
      <c r="CK25" s="96"/>
      <c r="CL25" s="96"/>
      <c r="CM25" s="96"/>
      <c r="CN25" s="96"/>
      <c r="CO25" s="96"/>
      <c r="CP25" s="96"/>
      <c r="CQ25" s="96"/>
      <c r="CR25" s="96"/>
      <c r="CS25" s="96"/>
      <c r="CT25" s="96"/>
      <c r="CU25" s="96"/>
      <c r="CV25" s="96"/>
      <c r="CW25" s="96"/>
      <c r="CX25" s="96"/>
      <c r="CY25" s="96"/>
      <c r="CZ25" s="96"/>
      <c r="DA25" s="96"/>
      <c r="DB25" s="96"/>
      <c r="DC25" s="96"/>
      <c r="DD25" s="96"/>
      <c r="DE25" s="96"/>
      <c r="DF25" s="96"/>
      <c r="DG25" s="96"/>
      <c r="DH25" s="96"/>
      <c r="DI25" s="96"/>
      <c r="DJ25" s="96"/>
      <c r="DK25" s="96"/>
      <c r="DL25" s="96"/>
      <c r="DM25" s="96"/>
      <c r="DN25" s="96"/>
      <c r="DO25" s="96"/>
      <c r="DP25" s="96"/>
      <c r="DQ25" s="96"/>
      <c r="DR25" s="96"/>
      <c r="DS25" s="96"/>
      <c r="DT25" s="96"/>
      <c r="DU25" s="96"/>
      <c r="DV25" s="96"/>
      <c r="DW25" s="96"/>
      <c r="DX25" s="96"/>
      <c r="DY25" s="96"/>
      <c r="DZ25" s="96"/>
      <c r="EA25" s="96"/>
      <c r="EB25" s="96"/>
      <c r="EC25" s="96"/>
      <c r="ED25" s="96"/>
      <c r="EE25" s="96"/>
      <c r="EF25" s="96"/>
      <c r="EG25" s="96"/>
      <c r="EH25" s="96"/>
      <c r="EI25" s="96"/>
      <c r="EJ25" s="96"/>
      <c r="EK25" s="96"/>
      <c r="EL25" s="96"/>
      <c r="EM25" s="96"/>
      <c r="EN25" s="96"/>
      <c r="EO25" s="96"/>
      <c r="EP25" s="96"/>
      <c r="EQ25" s="96"/>
      <c r="ER25" s="96"/>
      <c r="ES25" s="96"/>
      <c r="ET25" s="96"/>
      <c r="EU25" s="96"/>
      <c r="EV25" s="96"/>
      <c r="EW25" s="96"/>
      <c r="EX25" s="96"/>
      <c r="EY25" s="96"/>
      <c r="EZ25" s="96"/>
      <c r="FA25" s="96"/>
      <c r="FB25" s="96"/>
      <c r="FC25" s="96"/>
      <c r="FD25" s="96"/>
      <c r="FE25" s="96"/>
      <c r="FF25" s="96"/>
      <c r="FG25" s="96"/>
      <c r="FH25" s="96"/>
      <c r="FI25" s="96"/>
      <c r="FJ25" s="96"/>
      <c r="FK25" s="96"/>
      <c r="FL25" s="96"/>
      <c r="FM25" s="96"/>
      <c r="FN25" s="96"/>
      <c r="FO25" s="96"/>
      <c r="FP25" s="96"/>
      <c r="FQ25" s="96"/>
      <c r="FR25" s="96"/>
      <c r="FS25" s="96"/>
      <c r="FT25" s="96"/>
      <c r="FU25" s="96"/>
    </row>
    <row r="26" spans="1:177" s="188" customFormat="1" ht="21" customHeight="1">
      <c r="A26" s="99"/>
      <c r="B26" s="93">
        <v>12</v>
      </c>
      <c r="C26" s="428" t="s">
        <v>375</v>
      </c>
      <c r="D26" s="429"/>
      <c r="E26" s="429"/>
      <c r="F26" s="453" t="s">
        <v>383</v>
      </c>
      <c r="G26" s="454"/>
      <c r="H26" s="455"/>
      <c r="I26" s="100"/>
      <c r="K26" s="188">
        <f>IF(M26&gt;=33,0,K25)</f>
        <v>24</v>
      </c>
      <c r="L26" s="188">
        <f>IF(M26&gt;=33,0,L25)</f>
        <v>9</v>
      </c>
      <c r="M26" s="188">
        <f>IF(M25+5&gt;=33,33,M25+5)</f>
        <v>25</v>
      </c>
      <c r="Q26" s="188">
        <v>26600</v>
      </c>
      <c r="R26" s="188">
        <v>40879</v>
      </c>
      <c r="S26" s="188">
        <v>40970</v>
      </c>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c r="DV26" s="96"/>
      <c r="DW26" s="96"/>
      <c r="DX26" s="96"/>
      <c r="DY26" s="96"/>
      <c r="DZ26" s="96"/>
      <c r="EA26" s="96"/>
      <c r="EB26" s="96"/>
      <c r="EC26" s="96"/>
      <c r="ED26" s="96"/>
      <c r="EE26" s="96"/>
      <c r="EF26" s="96"/>
      <c r="EG26" s="96"/>
      <c r="EH26" s="96"/>
      <c r="EI26" s="96"/>
      <c r="EJ26" s="96"/>
      <c r="EK26" s="96"/>
      <c r="EL26" s="96"/>
      <c r="EM26" s="96"/>
      <c r="EN26" s="96"/>
      <c r="EO26" s="96"/>
      <c r="EP26" s="96"/>
      <c r="EQ26" s="96"/>
      <c r="ER26" s="96"/>
      <c r="ES26" s="96"/>
      <c r="ET26" s="96"/>
      <c r="EU26" s="96"/>
      <c r="EV26" s="96"/>
      <c r="EW26" s="96"/>
      <c r="EX26" s="96"/>
      <c r="EY26" s="96"/>
      <c r="EZ26" s="96"/>
      <c r="FA26" s="96"/>
      <c r="FB26" s="96"/>
      <c r="FC26" s="96"/>
      <c r="FD26" s="96"/>
      <c r="FE26" s="96"/>
      <c r="FF26" s="96"/>
      <c r="FG26" s="96"/>
      <c r="FH26" s="96"/>
      <c r="FI26" s="96"/>
      <c r="FJ26" s="96"/>
      <c r="FK26" s="96"/>
      <c r="FL26" s="96"/>
      <c r="FM26" s="96"/>
      <c r="FN26" s="96"/>
      <c r="FO26" s="96"/>
      <c r="FP26" s="96"/>
      <c r="FQ26" s="96"/>
      <c r="FR26" s="96"/>
      <c r="FS26" s="96"/>
      <c r="FT26" s="96"/>
      <c r="FU26" s="96"/>
    </row>
    <row r="27" spans="1:177" ht="21" customHeight="1">
      <c r="A27" s="99"/>
      <c r="B27" s="102"/>
      <c r="C27" s="451" t="s">
        <v>222</v>
      </c>
      <c r="D27" s="451"/>
      <c r="E27" s="452"/>
      <c r="F27" s="92" t="s">
        <v>219</v>
      </c>
      <c r="G27" s="92" t="s">
        <v>220</v>
      </c>
      <c r="H27" s="92" t="s">
        <v>221</v>
      </c>
      <c r="I27" s="100"/>
      <c r="Q27" s="9">
        <v>27360</v>
      </c>
      <c r="R27" s="9">
        <v>42047</v>
      </c>
      <c r="S27" s="9">
        <v>42140</v>
      </c>
    </row>
    <row r="28" spans="1:177" ht="21" customHeight="1">
      <c r="A28" s="99"/>
      <c r="B28" s="93">
        <v>13</v>
      </c>
      <c r="C28" s="428" t="s">
        <v>14</v>
      </c>
      <c r="D28" s="429"/>
      <c r="E28" s="429"/>
      <c r="F28" s="94">
        <v>1</v>
      </c>
      <c r="G28" s="94">
        <v>9</v>
      </c>
      <c r="H28" s="94">
        <v>1958</v>
      </c>
      <c r="I28" s="100"/>
      <c r="J28" s="89">
        <f>DATE(H28,G28,F28)</f>
        <v>21429</v>
      </c>
      <c r="K28" s="9">
        <f>F28</f>
        <v>1</v>
      </c>
      <c r="L28" s="12">
        <f>G28</f>
        <v>9</v>
      </c>
      <c r="M28" s="9">
        <f>H28</f>
        <v>1958</v>
      </c>
      <c r="O28" s="9">
        <f>IF(M30=2012,29,0)*1</f>
        <v>0</v>
      </c>
      <c r="P28" s="9">
        <f>IF(L28=2,O28,IF(L28=4,30,IF(L28=6,30,IF(L28=9,30,IF(L28=11,30,31)))))</f>
        <v>30</v>
      </c>
      <c r="Q28" s="9">
        <v>28120</v>
      </c>
      <c r="R28" s="9">
        <v>43215</v>
      </c>
      <c r="S28" s="9">
        <v>43310</v>
      </c>
    </row>
    <row r="29" spans="1:177" ht="21" customHeight="1">
      <c r="A29" s="99"/>
      <c r="B29" s="93">
        <v>14</v>
      </c>
      <c r="C29" s="428" t="s">
        <v>132</v>
      </c>
      <c r="D29" s="429"/>
      <c r="E29" s="429"/>
      <c r="F29" s="94">
        <v>8</v>
      </c>
      <c r="G29" s="94">
        <v>11</v>
      </c>
      <c r="H29" s="94">
        <v>1997</v>
      </c>
      <c r="I29" s="100"/>
      <c r="J29" s="89">
        <f>DATE(H29,G29,F29)</f>
        <v>35742</v>
      </c>
      <c r="L29" s="255">
        <f>MONTH(J29)</f>
        <v>11</v>
      </c>
      <c r="M29" s="255">
        <f>YEAR(J29)</f>
        <v>1997</v>
      </c>
      <c r="N29" s="256">
        <f>DATE(M29,L29+1,1)</f>
        <v>35765</v>
      </c>
      <c r="O29" s="257">
        <f>N29-1</f>
        <v>35764</v>
      </c>
      <c r="P29" s="258">
        <f>DAY(O29)</f>
        <v>30</v>
      </c>
      <c r="Q29" s="9">
        <v>28940</v>
      </c>
      <c r="R29" s="9">
        <v>44475</v>
      </c>
      <c r="S29" s="9">
        <v>44570</v>
      </c>
    </row>
    <row r="30" spans="1:177" ht="21" customHeight="1">
      <c r="A30" s="99"/>
      <c r="B30" s="93">
        <v>15</v>
      </c>
      <c r="C30" s="428" t="s">
        <v>133</v>
      </c>
      <c r="D30" s="429"/>
      <c r="E30" s="429"/>
      <c r="F30" s="94">
        <v>31</v>
      </c>
      <c r="G30" s="94">
        <v>8</v>
      </c>
      <c r="H30" s="94">
        <v>2018</v>
      </c>
      <c r="I30" s="100"/>
      <c r="J30" s="89">
        <f>DATE(H30,G30,F30)</f>
        <v>43343</v>
      </c>
      <c r="K30" s="9">
        <f>F30</f>
        <v>31</v>
      </c>
      <c r="L30" s="255">
        <f>G30</f>
        <v>8</v>
      </c>
      <c r="M30" s="255">
        <f>H30</f>
        <v>2018</v>
      </c>
      <c r="N30" s="256">
        <f>DATE(M30,L30+1,1)</f>
        <v>43344</v>
      </c>
      <c r="O30" s="257">
        <f>N30-1</f>
        <v>43343</v>
      </c>
      <c r="P30" s="258">
        <f>DAY(O30)</f>
        <v>31</v>
      </c>
      <c r="Q30" s="9">
        <v>29760</v>
      </c>
      <c r="R30" s="9">
        <v>45736</v>
      </c>
      <c r="S30" s="9">
        <v>45830</v>
      </c>
    </row>
    <row r="31" spans="1:177" ht="21" customHeight="1">
      <c r="A31" s="99"/>
      <c r="B31" s="93">
        <v>16</v>
      </c>
      <c r="C31" s="428" t="s">
        <v>137</v>
      </c>
      <c r="D31" s="429"/>
      <c r="E31" s="429"/>
      <c r="F31" s="399">
        <f>M26</f>
        <v>25</v>
      </c>
      <c r="G31" s="399">
        <f>L26</f>
        <v>9</v>
      </c>
      <c r="H31" s="399">
        <f>K26</f>
        <v>24</v>
      </c>
      <c r="I31" s="100"/>
      <c r="J31" s="10"/>
      <c r="K31" s="10"/>
      <c r="L31" s="10"/>
      <c r="M31" s="188"/>
      <c r="Q31" s="9">
        <v>30580</v>
      </c>
      <c r="R31" s="9">
        <v>46996</v>
      </c>
      <c r="S31" s="9">
        <v>47090</v>
      </c>
    </row>
    <row r="32" spans="1:177" s="188" customFormat="1" ht="21" customHeight="1">
      <c r="A32" s="99"/>
      <c r="B32" s="93">
        <v>17</v>
      </c>
      <c r="C32" s="448" t="s">
        <v>263</v>
      </c>
      <c r="D32" s="449"/>
      <c r="E32" s="450"/>
      <c r="F32" s="95">
        <v>25</v>
      </c>
      <c r="G32" s="95">
        <v>2</v>
      </c>
      <c r="H32" s="95">
        <v>2016</v>
      </c>
      <c r="I32" s="100"/>
      <c r="J32" s="89">
        <f>DATE(H32,G32,F32)</f>
        <v>42425</v>
      </c>
      <c r="K32" s="10" t="str">
        <f>F32&amp;"-"&amp;G32&amp;"-"&amp;H32</f>
        <v>25-2-2016</v>
      </c>
      <c r="L32" s="259"/>
      <c r="M32" s="90"/>
      <c r="N32" s="90"/>
      <c r="Q32" s="188">
        <v>31460</v>
      </c>
      <c r="R32" s="188">
        <v>48348</v>
      </c>
      <c r="S32" s="188">
        <v>48440</v>
      </c>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96"/>
      <c r="FD32" s="96"/>
      <c r="FE32" s="96"/>
      <c r="FF32" s="96"/>
      <c r="FG32" s="96"/>
      <c r="FH32" s="96"/>
      <c r="FI32" s="96"/>
      <c r="FJ32" s="96"/>
      <c r="FK32" s="96"/>
      <c r="FL32" s="96"/>
      <c r="FM32" s="96"/>
      <c r="FN32" s="96"/>
      <c r="FO32" s="96"/>
      <c r="FP32" s="96"/>
      <c r="FQ32" s="96"/>
      <c r="FR32" s="96"/>
      <c r="FS32" s="96"/>
      <c r="FT32" s="96"/>
      <c r="FU32" s="96"/>
    </row>
    <row r="33" spans="1:177" s="188" customFormat="1" ht="21" hidden="1" customHeight="1">
      <c r="A33" s="99"/>
      <c r="B33" s="93">
        <v>21</v>
      </c>
      <c r="C33" s="241" t="s">
        <v>264</v>
      </c>
      <c r="D33" s="242"/>
      <c r="E33" s="242"/>
      <c r="F33" s="95">
        <v>1</v>
      </c>
      <c r="G33" s="95">
        <v>11</v>
      </c>
      <c r="H33" s="95">
        <v>2015</v>
      </c>
      <c r="I33" s="100"/>
      <c r="J33" s="89">
        <f>DATE(H33,G33,F33)</f>
        <v>42309</v>
      </c>
      <c r="K33" s="10" t="str">
        <f>F33&amp;"-"&amp;G33&amp;"-"&amp;H33</f>
        <v>1-11-2015</v>
      </c>
      <c r="L33" s="260"/>
      <c r="M33" s="260"/>
      <c r="N33" s="261"/>
      <c r="Q33" s="188">
        <v>32340</v>
      </c>
      <c r="R33" s="188">
        <v>49701</v>
      </c>
      <c r="S33" s="188">
        <v>49790</v>
      </c>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c r="DB33" s="96"/>
      <c r="DC33" s="96"/>
      <c r="DD33" s="96"/>
      <c r="DE33" s="96"/>
      <c r="DF33" s="96"/>
      <c r="DG33" s="96"/>
      <c r="DH33" s="96"/>
      <c r="DI33" s="96"/>
      <c r="DJ33" s="96"/>
      <c r="DK33" s="96"/>
      <c r="DL33" s="96"/>
      <c r="DM33" s="96"/>
      <c r="DN33" s="96"/>
      <c r="DO33" s="96"/>
      <c r="DP33" s="96"/>
      <c r="DQ33" s="96"/>
      <c r="DR33" s="96"/>
      <c r="DS33" s="96"/>
      <c r="DT33" s="96"/>
      <c r="DU33" s="96"/>
      <c r="DV33" s="96"/>
      <c r="DW33" s="96"/>
      <c r="DX33" s="96"/>
      <c r="DY33" s="96"/>
      <c r="DZ33" s="96"/>
      <c r="EA33" s="96"/>
      <c r="EB33" s="96"/>
      <c r="EC33" s="96"/>
      <c r="ED33" s="96"/>
      <c r="EE33" s="96"/>
      <c r="EF33" s="96"/>
      <c r="EG33" s="96"/>
      <c r="EH33" s="96"/>
      <c r="EI33" s="96"/>
      <c r="EJ33" s="96"/>
      <c r="EK33" s="96"/>
      <c r="EL33" s="96"/>
      <c r="EM33" s="96"/>
      <c r="EN33" s="96"/>
      <c r="EO33" s="96"/>
      <c r="EP33" s="96"/>
      <c r="EQ33" s="96"/>
      <c r="ER33" s="96"/>
      <c r="ES33" s="96"/>
      <c r="ET33" s="96"/>
      <c r="EU33" s="96"/>
      <c r="EV33" s="96"/>
      <c r="EW33" s="96"/>
      <c r="EX33" s="96"/>
      <c r="EY33" s="96"/>
      <c r="EZ33" s="96"/>
      <c r="FA33" s="96"/>
      <c r="FB33" s="96"/>
      <c r="FC33" s="96"/>
      <c r="FD33" s="96"/>
      <c r="FE33" s="96"/>
      <c r="FF33" s="96"/>
      <c r="FG33" s="96"/>
      <c r="FH33" s="96"/>
      <c r="FI33" s="96"/>
      <c r="FJ33" s="96"/>
      <c r="FK33" s="96"/>
      <c r="FL33" s="96"/>
      <c r="FM33" s="96"/>
      <c r="FN33" s="96"/>
      <c r="FO33" s="96"/>
      <c r="FP33" s="96"/>
      <c r="FQ33" s="96"/>
      <c r="FR33" s="96"/>
      <c r="FS33" s="96"/>
      <c r="FT33" s="96"/>
      <c r="FU33" s="96"/>
    </row>
    <row r="34" spans="1:177" ht="21" customHeight="1">
      <c r="A34" s="99"/>
      <c r="B34" s="93">
        <v>18</v>
      </c>
      <c r="C34" s="443" t="str">
        <f>"Las pay drawn ( as on "&amp;IF(J33=J30+1,F33&amp;"-"&amp;G33&amp;"-"&amp;H33&amp;" with notional increment",F30&amp;"-"&amp;G30&amp;"-"&amp;H30)&amp;") in RPS 2015"</f>
        <v>Las pay drawn ( as on 31-8-2018) in RPS 2015</v>
      </c>
      <c r="D34" s="444"/>
      <c r="E34" s="402" t="s">
        <v>134</v>
      </c>
      <c r="F34" s="401">
        <v>28120</v>
      </c>
      <c r="G34" s="240" t="s">
        <v>430</v>
      </c>
      <c r="H34" s="401">
        <f>LOOKUP(F34,Q1:Q80,S1:S80)</f>
        <v>43310</v>
      </c>
      <c r="I34" s="100"/>
      <c r="J34" s="243">
        <f>IF(H34&gt;=51760,1300,IF(H34&gt;=46960,1200,IF(H34&gt;=43630,1110,IF(H34&gt;=40510,1040,IF(H34&gt;=37600,970,IF(H34&gt;=34900,900,0))))))</f>
        <v>1040</v>
      </c>
      <c r="K34" s="244">
        <f>IF(H34&gt;=34900,0,IF(H34&gt;=32350,850,IF(H34&gt;=29950,800,IF(H34&gt;=27700,750,IF(H34&gt;=25600,700,IF(H34&gt;=23650,650,IF(H34&gt;=21820,610,0)))))))</f>
        <v>0</v>
      </c>
      <c r="L34" s="244">
        <f>IF(H34&gt;=21820,0,IF(H34&gt;=20110,570,IF(H34&gt;=18520,530,IF(H34&gt;=17050,490,IF(H34&gt;=15700,450,0)))))</f>
        <v>0</v>
      </c>
      <c r="M34" s="244">
        <f>IF(H34&gt;=15700,0,IF(H34&gt;=14440,420,IF(H34&gt;=13270,390,IF(H34&gt;=12190,360,IF(H34&gt;=11200,330,0)))))</f>
        <v>0</v>
      </c>
      <c r="N34" s="244">
        <f>IF(H34&gt;=11200,0,IF(H34&gt;=10300,300,IF(H34&gt;=9460,280,IF(H34&gt;=8680,260,IF(H34&gt;=7960,240,IF(H34&gt;=7300,220,IF(H34&gt;=6700,200)))))))</f>
        <v>0</v>
      </c>
      <c r="O34" s="244">
        <f>SUM(J34:N34)</f>
        <v>1040</v>
      </c>
      <c r="P34" s="245">
        <f>H34+O34</f>
        <v>44350</v>
      </c>
      <c r="Q34" s="244">
        <v>33220</v>
      </c>
      <c r="R34" s="245">
        <v>51053</v>
      </c>
      <c r="S34" s="245">
        <v>51140</v>
      </c>
    </row>
    <row r="35" spans="1:177" ht="21" customHeight="1">
      <c r="A35" s="99"/>
      <c r="B35" s="93"/>
      <c r="C35" s="428" t="s">
        <v>385</v>
      </c>
      <c r="D35" s="429"/>
      <c r="E35" s="429"/>
      <c r="F35" s="425">
        <v>0</v>
      </c>
      <c r="G35" s="426"/>
      <c r="H35" s="427"/>
      <c r="I35" s="100"/>
      <c r="J35" s="406">
        <f>IF(F35=0,30.392,33.536)</f>
        <v>30.391999999999999</v>
      </c>
      <c r="Q35" s="9">
        <v>34170</v>
      </c>
      <c r="R35" s="9">
        <v>52513</v>
      </c>
      <c r="S35" s="9">
        <v>52600</v>
      </c>
    </row>
    <row r="36" spans="1:177" ht="21" customHeight="1">
      <c r="A36" s="99"/>
      <c r="B36" s="93"/>
      <c r="C36" s="428" t="s">
        <v>386</v>
      </c>
      <c r="D36" s="429"/>
      <c r="E36" s="429"/>
      <c r="F36" s="425">
        <v>12</v>
      </c>
      <c r="G36" s="426"/>
      <c r="H36" s="427"/>
      <c r="I36" s="100"/>
      <c r="M36" s="403" t="s">
        <v>388</v>
      </c>
      <c r="N36" s="403" t="s">
        <v>387</v>
      </c>
      <c r="Q36" s="9">
        <v>35120</v>
      </c>
      <c r="R36" s="9">
        <v>53973</v>
      </c>
      <c r="S36" s="9">
        <v>54060</v>
      </c>
    </row>
    <row r="37" spans="1:177" ht="21" customHeight="1">
      <c r="A37" s="99"/>
      <c r="B37" s="93">
        <v>19</v>
      </c>
      <c r="C37" s="428" t="s">
        <v>135</v>
      </c>
      <c r="D37" s="429"/>
      <c r="E37" s="429"/>
      <c r="F37" s="425">
        <v>8.1940000000000008</v>
      </c>
      <c r="G37" s="426"/>
      <c r="H37" s="427"/>
      <c r="I37" s="100"/>
      <c r="M37" s="403" t="s">
        <v>390</v>
      </c>
      <c r="N37" s="403" t="s">
        <v>389</v>
      </c>
      <c r="Q37" s="9">
        <v>36070</v>
      </c>
      <c r="R37" s="9">
        <v>55433</v>
      </c>
      <c r="S37" s="9">
        <v>55520</v>
      </c>
    </row>
    <row r="38" spans="1:177" s="188" customFormat="1" ht="21" customHeight="1">
      <c r="A38" s="99"/>
      <c r="B38" s="93"/>
      <c r="C38" s="313" t="s">
        <v>251</v>
      </c>
      <c r="D38" s="336"/>
      <c r="E38" s="336"/>
      <c r="F38" s="425">
        <v>40</v>
      </c>
      <c r="G38" s="426"/>
      <c r="H38" s="427"/>
      <c r="I38" s="100"/>
      <c r="M38" s="404" t="s">
        <v>392</v>
      </c>
      <c r="N38" s="404" t="s">
        <v>391</v>
      </c>
      <c r="Q38" s="188">
        <v>37100</v>
      </c>
      <c r="R38" s="188">
        <v>57016</v>
      </c>
      <c r="S38" s="188">
        <v>57100</v>
      </c>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c r="DX38" s="96"/>
      <c r="DY38" s="96"/>
      <c r="DZ38" s="96"/>
      <c r="EA38" s="96"/>
      <c r="EB38" s="96"/>
      <c r="EC38" s="96"/>
      <c r="ED38" s="96"/>
      <c r="EE38" s="96"/>
      <c r="EF38" s="96"/>
      <c r="EG38" s="96"/>
      <c r="EH38" s="96"/>
      <c r="EI38" s="96"/>
      <c r="EJ38" s="96"/>
      <c r="EK38" s="96"/>
      <c r="EL38" s="96"/>
      <c r="EM38" s="96"/>
      <c r="EN38" s="96"/>
      <c r="EO38" s="96"/>
      <c r="EP38" s="96"/>
      <c r="EQ38" s="96"/>
      <c r="ER38" s="96"/>
      <c r="ES38" s="96"/>
      <c r="ET38" s="96"/>
      <c r="EU38" s="96"/>
      <c r="EV38" s="96"/>
      <c r="EW38" s="96"/>
      <c r="EX38" s="96"/>
      <c r="EY38" s="96"/>
      <c r="EZ38" s="96"/>
      <c r="FA38" s="96"/>
      <c r="FB38" s="96"/>
      <c r="FC38" s="96"/>
      <c r="FD38" s="96"/>
      <c r="FE38" s="96"/>
      <c r="FF38" s="96"/>
      <c r="FG38" s="96"/>
      <c r="FH38" s="96"/>
      <c r="FI38" s="96"/>
      <c r="FJ38" s="96"/>
      <c r="FK38" s="96"/>
      <c r="FL38" s="96"/>
      <c r="FM38" s="96"/>
      <c r="FN38" s="96"/>
      <c r="FO38" s="96"/>
      <c r="FP38" s="96"/>
      <c r="FQ38" s="96"/>
      <c r="FR38" s="96"/>
      <c r="FS38" s="96"/>
      <c r="FT38" s="96"/>
      <c r="FU38" s="96"/>
    </row>
    <row r="39" spans="1:177" s="188" customFormat="1" ht="54" customHeight="1">
      <c r="A39" s="99"/>
      <c r="B39" s="93">
        <v>20</v>
      </c>
      <c r="C39" s="428" t="s">
        <v>366</v>
      </c>
      <c r="D39" s="429"/>
      <c r="E39" s="429"/>
      <c r="F39" s="445" t="s">
        <v>408</v>
      </c>
      <c r="G39" s="446"/>
      <c r="H39" s="447"/>
      <c r="I39" s="100"/>
      <c r="M39" s="405">
        <v>12.052</v>
      </c>
      <c r="N39" s="405">
        <v>83.031999999999996</v>
      </c>
      <c r="Q39" s="188">
        <v>38130</v>
      </c>
      <c r="R39" s="188">
        <v>58598</v>
      </c>
      <c r="S39" s="188">
        <v>58680</v>
      </c>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96"/>
      <c r="CH39" s="96"/>
      <c r="CI39" s="96"/>
      <c r="CJ39" s="96"/>
      <c r="CK39" s="96"/>
      <c r="CL39" s="96"/>
      <c r="CM39" s="96"/>
      <c r="CN39" s="96"/>
      <c r="CO39" s="96"/>
      <c r="CP39" s="96"/>
      <c r="CQ39" s="96"/>
      <c r="CR39" s="96"/>
      <c r="CS39" s="96"/>
      <c r="CT39" s="96"/>
      <c r="CU39" s="96"/>
      <c r="CV39" s="96"/>
      <c r="CW39" s="96"/>
      <c r="CX39" s="96"/>
      <c r="CY39" s="96"/>
      <c r="CZ39" s="96"/>
      <c r="DA39" s="96"/>
      <c r="DB39" s="96"/>
      <c r="DC39" s="96"/>
      <c r="DD39" s="96"/>
      <c r="DE39" s="96"/>
      <c r="DF39" s="96"/>
      <c r="DG39" s="96"/>
      <c r="DH39" s="96"/>
      <c r="DI39" s="96"/>
      <c r="DJ39" s="96"/>
      <c r="DK39" s="96"/>
      <c r="DL39" s="96"/>
      <c r="DM39" s="96"/>
      <c r="DN39" s="96"/>
      <c r="DO39" s="96"/>
      <c r="DP39" s="96"/>
      <c r="DQ39" s="96"/>
      <c r="DR39" s="96"/>
      <c r="DS39" s="96"/>
      <c r="DT39" s="96"/>
      <c r="DU39" s="96"/>
      <c r="DV39" s="96"/>
      <c r="DW39" s="96"/>
      <c r="DX39" s="96"/>
      <c r="DY39" s="96"/>
      <c r="DZ39" s="96"/>
      <c r="EA39" s="96"/>
      <c r="EB39" s="96"/>
      <c r="EC39" s="96"/>
      <c r="ED39" s="96"/>
      <c r="EE39" s="96"/>
      <c r="EF39" s="96"/>
      <c r="EG39" s="96"/>
      <c r="EH39" s="96"/>
      <c r="EI39" s="96"/>
      <c r="EJ39" s="96"/>
      <c r="EK39" s="96"/>
      <c r="EL39" s="96"/>
      <c r="EM39" s="96"/>
      <c r="EN39" s="96"/>
      <c r="EO39" s="96"/>
      <c r="EP39" s="96"/>
      <c r="EQ39" s="96"/>
      <c r="ER39" s="96"/>
      <c r="ES39" s="96"/>
      <c r="ET39" s="96"/>
      <c r="EU39" s="96"/>
      <c r="EV39" s="96"/>
      <c r="EW39" s="96"/>
      <c r="EX39" s="96"/>
      <c r="EY39" s="96"/>
      <c r="EZ39" s="96"/>
      <c r="FA39" s="96"/>
      <c r="FB39" s="96"/>
      <c r="FC39" s="96"/>
      <c r="FD39" s="96"/>
      <c r="FE39" s="96"/>
      <c r="FF39" s="96"/>
      <c r="FG39" s="96"/>
      <c r="FH39" s="96"/>
      <c r="FI39" s="96"/>
      <c r="FJ39" s="96"/>
      <c r="FK39" s="96"/>
      <c r="FL39" s="96"/>
      <c r="FM39" s="96"/>
      <c r="FN39" s="96"/>
      <c r="FO39" s="96"/>
      <c r="FP39" s="96"/>
      <c r="FQ39" s="96"/>
      <c r="FR39" s="96"/>
      <c r="FS39" s="96"/>
      <c r="FT39" s="96"/>
      <c r="FU39" s="96"/>
    </row>
    <row r="40" spans="1:177" s="167" customFormat="1" ht="21" customHeight="1">
      <c r="A40" s="99"/>
      <c r="B40" s="420" t="s">
        <v>370</v>
      </c>
      <c r="C40" s="420"/>
      <c r="D40" s="420"/>
      <c r="E40" s="420"/>
      <c r="F40" s="420"/>
      <c r="G40" s="420"/>
      <c r="H40" s="420"/>
      <c r="I40" s="100"/>
      <c r="Q40" s="167">
        <v>39160</v>
      </c>
      <c r="R40" s="167">
        <v>60182</v>
      </c>
      <c r="S40" s="167">
        <v>60260</v>
      </c>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96"/>
      <c r="BT40" s="96"/>
      <c r="BU40" s="96"/>
      <c r="BV40" s="96"/>
      <c r="BW40" s="96"/>
      <c r="BX40" s="96"/>
      <c r="BY40" s="96"/>
      <c r="BZ40" s="96"/>
      <c r="CA40" s="96"/>
      <c r="CB40" s="96"/>
      <c r="CC40" s="96"/>
      <c r="CD40" s="96"/>
      <c r="CE40" s="96"/>
      <c r="CF40" s="96"/>
      <c r="CG40" s="96"/>
      <c r="CH40" s="96"/>
      <c r="CI40" s="96"/>
      <c r="CJ40" s="96"/>
      <c r="CK40" s="96"/>
      <c r="CL40" s="96"/>
      <c r="CM40" s="96"/>
      <c r="CN40" s="96"/>
      <c r="CO40" s="96"/>
      <c r="CP40" s="96"/>
      <c r="CQ40" s="96"/>
      <c r="CR40" s="96"/>
      <c r="CS40" s="96"/>
      <c r="CT40" s="96"/>
      <c r="CU40" s="96"/>
      <c r="CV40" s="96"/>
      <c r="CW40" s="96"/>
      <c r="CX40" s="96"/>
      <c r="CY40" s="96"/>
      <c r="CZ40" s="96"/>
      <c r="DA40" s="96"/>
      <c r="DB40" s="96"/>
      <c r="DC40" s="96"/>
      <c r="DD40" s="96"/>
      <c r="DE40" s="96"/>
      <c r="DF40" s="96"/>
      <c r="DG40" s="96"/>
      <c r="DH40" s="96"/>
      <c r="DI40" s="96"/>
      <c r="DJ40" s="96"/>
      <c r="DK40" s="96"/>
      <c r="DL40" s="96"/>
      <c r="DM40" s="96"/>
      <c r="DN40" s="96"/>
      <c r="DO40" s="96"/>
      <c r="DP40" s="96"/>
      <c r="DQ40" s="96"/>
      <c r="DR40" s="96"/>
      <c r="DS40" s="96"/>
      <c r="DT40" s="96"/>
      <c r="DU40" s="96"/>
      <c r="DV40" s="96"/>
      <c r="DW40" s="96"/>
      <c r="DX40" s="96"/>
      <c r="DY40" s="96"/>
      <c r="DZ40" s="96"/>
      <c r="EA40" s="96"/>
      <c r="EB40" s="96"/>
      <c r="EC40" s="96"/>
      <c r="ED40" s="96"/>
      <c r="EE40" s="96"/>
      <c r="EF40" s="96"/>
      <c r="EG40" s="96"/>
      <c r="EH40" s="96"/>
      <c r="EI40" s="96"/>
      <c r="EJ40" s="96"/>
      <c r="EK40" s="96"/>
      <c r="EL40" s="96"/>
      <c r="EM40" s="96"/>
      <c r="EN40" s="96"/>
      <c r="EO40" s="96"/>
      <c r="EP40" s="96"/>
      <c r="EQ40" s="96"/>
      <c r="ER40" s="96"/>
      <c r="ES40" s="96"/>
      <c r="ET40" s="96"/>
      <c r="EU40" s="96"/>
      <c r="EV40" s="96"/>
      <c r="EW40" s="96"/>
      <c r="EX40" s="96"/>
      <c r="EY40" s="96"/>
      <c r="EZ40" s="96"/>
      <c r="FA40" s="96"/>
      <c r="FB40" s="96"/>
      <c r="FC40" s="96"/>
      <c r="FD40" s="96"/>
      <c r="FE40" s="96"/>
      <c r="FF40" s="96"/>
      <c r="FG40" s="96"/>
      <c r="FH40" s="96"/>
      <c r="FI40" s="96"/>
      <c r="FJ40" s="96"/>
      <c r="FK40" s="96"/>
      <c r="FL40" s="96"/>
      <c r="FM40" s="96"/>
      <c r="FN40" s="96"/>
      <c r="FO40" s="96"/>
      <c r="FP40" s="96"/>
      <c r="FQ40" s="96"/>
      <c r="FR40" s="96"/>
      <c r="FS40" s="96"/>
      <c r="FT40" s="96"/>
      <c r="FU40" s="96"/>
    </row>
    <row r="41" spans="1:177" s="167" customFormat="1" ht="21" customHeight="1">
      <c r="A41" s="99"/>
      <c r="B41" s="93">
        <v>21</v>
      </c>
      <c r="C41" s="362" t="s">
        <v>360</v>
      </c>
      <c r="D41" s="363"/>
      <c r="E41" s="363"/>
      <c r="F41" s="421" t="s">
        <v>409</v>
      </c>
      <c r="G41" s="422"/>
      <c r="H41" s="423"/>
      <c r="I41" s="100"/>
      <c r="N41" s="87" t="s">
        <v>410</v>
      </c>
      <c r="P41" s="167">
        <v>30.391999999999999</v>
      </c>
      <c r="Q41" s="167">
        <v>40270</v>
      </c>
      <c r="R41" s="167">
        <v>61888</v>
      </c>
      <c r="S41" s="167">
        <v>61960</v>
      </c>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c r="BO41" s="96"/>
      <c r="BP41" s="96"/>
      <c r="BQ41" s="96"/>
      <c r="BR41" s="96"/>
      <c r="BS41" s="96"/>
      <c r="BT41" s="96"/>
      <c r="BU41" s="96"/>
      <c r="BV41" s="96"/>
      <c r="BW41" s="96"/>
      <c r="BX41" s="96"/>
      <c r="BY41" s="96"/>
      <c r="BZ41" s="96"/>
      <c r="CA41" s="96"/>
      <c r="CB41" s="96"/>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c r="DB41" s="96"/>
      <c r="DC41" s="96"/>
      <c r="DD41" s="96"/>
      <c r="DE41" s="96"/>
      <c r="DF41" s="96"/>
      <c r="DG41" s="96"/>
      <c r="DH41" s="96"/>
      <c r="DI41" s="96"/>
      <c r="DJ41" s="96"/>
      <c r="DK41" s="96"/>
      <c r="DL41" s="96"/>
      <c r="DM41" s="96"/>
      <c r="DN41" s="96"/>
      <c r="DO41" s="96"/>
      <c r="DP41" s="96"/>
      <c r="DQ41" s="96"/>
      <c r="DR41" s="96"/>
      <c r="DS41" s="96"/>
      <c r="DT41" s="96"/>
      <c r="DU41" s="96"/>
      <c r="DV41" s="96"/>
      <c r="DW41" s="96"/>
      <c r="DX41" s="96"/>
      <c r="DY41" s="96"/>
      <c r="DZ41" s="96"/>
      <c r="EA41" s="96"/>
      <c r="EB41" s="96"/>
      <c r="EC41" s="96"/>
      <c r="ED41" s="96"/>
      <c r="EE41" s="96"/>
      <c r="EF41" s="96"/>
      <c r="EG41" s="96"/>
      <c r="EH41" s="96"/>
      <c r="EI41" s="96"/>
      <c r="EJ41" s="96"/>
      <c r="EK41" s="96"/>
      <c r="EL41" s="96"/>
      <c r="EM41" s="96"/>
      <c r="EN41" s="96"/>
      <c r="EO41" s="96"/>
      <c r="EP41" s="96"/>
      <c r="EQ41" s="96"/>
      <c r="ER41" s="96"/>
      <c r="ES41" s="96"/>
      <c r="ET41" s="96"/>
      <c r="EU41" s="96"/>
      <c r="EV41" s="96"/>
      <c r="EW41" s="96"/>
      <c r="EX41" s="96"/>
      <c r="EY41" s="96"/>
      <c r="EZ41" s="96"/>
      <c r="FA41" s="96"/>
      <c r="FB41" s="96"/>
      <c r="FC41" s="96"/>
      <c r="FD41" s="96"/>
      <c r="FE41" s="96"/>
      <c r="FF41" s="96"/>
      <c r="FG41" s="96"/>
      <c r="FH41" s="96"/>
      <c r="FI41" s="96"/>
      <c r="FJ41" s="96"/>
      <c r="FK41" s="96"/>
      <c r="FL41" s="96"/>
      <c r="FM41" s="96"/>
      <c r="FN41" s="96"/>
      <c r="FO41" s="96"/>
      <c r="FP41" s="96"/>
      <c r="FQ41" s="96"/>
      <c r="FR41" s="96"/>
      <c r="FS41" s="96"/>
      <c r="FT41" s="96"/>
      <c r="FU41" s="96"/>
    </row>
    <row r="42" spans="1:177" s="167" customFormat="1" ht="21" customHeight="1">
      <c r="A42" s="99"/>
      <c r="B42" s="93"/>
      <c r="C42" s="456" t="s">
        <v>361</v>
      </c>
      <c r="D42" s="457"/>
      <c r="E42" s="458"/>
      <c r="F42" s="318">
        <v>27</v>
      </c>
      <c r="G42" s="318">
        <v>12</v>
      </c>
      <c r="H42" s="318">
        <v>2021</v>
      </c>
      <c r="I42" s="100"/>
      <c r="J42" s="89">
        <f>DATE(H42,G42,F42)</f>
        <v>44557</v>
      </c>
      <c r="N42" s="87" t="s">
        <v>411</v>
      </c>
      <c r="P42" s="167">
        <v>33.536000000000001</v>
      </c>
      <c r="Q42" s="167">
        <v>41380</v>
      </c>
      <c r="R42" s="167">
        <v>63593</v>
      </c>
      <c r="S42" s="167">
        <v>63660</v>
      </c>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c r="DV42" s="96"/>
      <c r="DW42" s="96"/>
      <c r="DX42" s="96"/>
      <c r="DY42" s="96"/>
      <c r="DZ42" s="96"/>
      <c r="EA42" s="96"/>
      <c r="EB42" s="96"/>
      <c r="EC42" s="96"/>
      <c r="ED42" s="96"/>
      <c r="EE42" s="96"/>
      <c r="EF42" s="96"/>
      <c r="EG42" s="96"/>
      <c r="EH42" s="96"/>
      <c r="EI42" s="96"/>
      <c r="EJ42" s="96"/>
      <c r="EK42" s="96"/>
      <c r="EL42" s="96"/>
      <c r="EM42" s="96"/>
      <c r="EN42" s="96"/>
      <c r="EO42" s="96"/>
      <c r="EP42" s="96"/>
      <c r="EQ42" s="96"/>
      <c r="ER42" s="96"/>
      <c r="ES42" s="96"/>
      <c r="ET42" s="96"/>
      <c r="EU42" s="96"/>
      <c r="EV42" s="96"/>
      <c r="EW42" s="96"/>
      <c r="EX42" s="96"/>
      <c r="EY42" s="96"/>
      <c r="EZ42" s="96"/>
      <c r="FA42" s="96"/>
      <c r="FB42" s="96"/>
      <c r="FC42" s="96"/>
      <c r="FD42" s="96"/>
      <c r="FE42" s="96"/>
      <c r="FF42" s="96"/>
      <c r="FG42" s="96"/>
      <c r="FH42" s="96"/>
      <c r="FI42" s="96"/>
      <c r="FJ42" s="96"/>
      <c r="FK42" s="96"/>
      <c r="FL42" s="96"/>
      <c r="FM42" s="96"/>
      <c r="FN42" s="96"/>
      <c r="FO42" s="96"/>
      <c r="FP42" s="96"/>
      <c r="FQ42" s="96"/>
      <c r="FR42" s="96"/>
      <c r="FS42" s="96"/>
      <c r="FT42" s="96"/>
      <c r="FU42" s="96"/>
    </row>
    <row r="43" spans="1:177" s="167" customFormat="1" ht="21" customHeight="1">
      <c r="A43" s="99"/>
      <c r="B43" s="420" t="s">
        <v>371</v>
      </c>
      <c r="C43" s="420"/>
      <c r="D43" s="420"/>
      <c r="E43" s="420"/>
      <c r="F43" s="420"/>
      <c r="G43" s="420"/>
      <c r="H43" s="420"/>
      <c r="I43" s="100"/>
      <c r="N43" s="87" t="s">
        <v>412</v>
      </c>
      <c r="Q43" s="167">
        <v>42490</v>
      </c>
      <c r="R43" s="167">
        <v>65300</v>
      </c>
      <c r="S43" s="167">
        <v>65360</v>
      </c>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c r="DB43" s="96"/>
      <c r="DC43" s="96"/>
      <c r="DD43" s="96"/>
      <c r="DE43" s="96"/>
      <c r="DF43" s="96"/>
      <c r="DG43" s="96"/>
      <c r="DH43" s="96"/>
      <c r="DI43" s="96"/>
      <c r="DJ43" s="96"/>
      <c r="DK43" s="96"/>
      <c r="DL43" s="96"/>
      <c r="DM43" s="96"/>
      <c r="DN43" s="96"/>
      <c r="DO43" s="96"/>
      <c r="DP43" s="96"/>
      <c r="DQ43" s="96"/>
      <c r="DR43" s="96"/>
      <c r="DS43" s="96"/>
      <c r="DT43" s="96"/>
      <c r="DU43" s="96"/>
      <c r="DV43" s="96"/>
      <c r="DW43" s="96"/>
      <c r="DX43" s="96"/>
      <c r="DY43" s="96"/>
      <c r="DZ43" s="96"/>
      <c r="EA43" s="96"/>
      <c r="EB43" s="96"/>
      <c r="EC43" s="96"/>
      <c r="ED43" s="96"/>
      <c r="EE43" s="96"/>
      <c r="EF43" s="96"/>
      <c r="EG43" s="96"/>
      <c r="EH43" s="96"/>
      <c r="EI43" s="96"/>
      <c r="EJ43" s="96"/>
      <c r="EK43" s="96"/>
      <c r="EL43" s="96"/>
      <c r="EM43" s="96"/>
      <c r="EN43" s="96"/>
      <c r="EO43" s="96"/>
      <c r="EP43" s="96"/>
      <c r="EQ43" s="96"/>
      <c r="ER43" s="96"/>
      <c r="ES43" s="96"/>
      <c r="ET43" s="96"/>
      <c r="EU43" s="96"/>
      <c r="EV43" s="96"/>
      <c r="EW43" s="96"/>
      <c r="EX43" s="96"/>
      <c r="EY43" s="96"/>
      <c r="EZ43" s="96"/>
      <c r="FA43" s="96"/>
      <c r="FB43" s="96"/>
      <c r="FC43" s="96"/>
      <c r="FD43" s="96"/>
      <c r="FE43" s="96"/>
      <c r="FF43" s="96"/>
      <c r="FG43" s="96"/>
      <c r="FH43" s="96"/>
      <c r="FI43" s="96"/>
      <c r="FJ43" s="96"/>
      <c r="FK43" s="96"/>
      <c r="FL43" s="96"/>
      <c r="FM43" s="96"/>
      <c r="FN43" s="96"/>
      <c r="FO43" s="96"/>
      <c r="FP43" s="96"/>
      <c r="FQ43" s="96"/>
      <c r="FR43" s="96"/>
      <c r="FS43" s="96"/>
      <c r="FT43" s="96"/>
      <c r="FU43" s="96"/>
    </row>
    <row r="44" spans="1:177" s="188" customFormat="1" ht="30" customHeight="1">
      <c r="A44" s="99"/>
      <c r="B44" s="93">
        <v>22</v>
      </c>
      <c r="C44" s="367"/>
      <c r="D44" s="368"/>
      <c r="E44" s="369"/>
      <c r="F44" s="364"/>
      <c r="G44" s="377" t="s">
        <v>357</v>
      </c>
      <c r="H44" s="378" t="s">
        <v>356</v>
      </c>
      <c r="I44" s="100"/>
      <c r="N44" s="87" t="s">
        <v>413</v>
      </c>
      <c r="Q44" s="188">
        <v>43680</v>
      </c>
      <c r="R44" s="188">
        <v>67128</v>
      </c>
      <c r="S44" s="188">
        <v>67190</v>
      </c>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c r="BS44" s="96"/>
      <c r="BT44" s="96"/>
      <c r="BU44" s="96"/>
      <c r="BV44" s="96"/>
      <c r="BW44" s="96"/>
      <c r="BX44" s="96"/>
      <c r="BY44" s="96"/>
      <c r="BZ44" s="96"/>
      <c r="CA44" s="96"/>
      <c r="CB44" s="96"/>
      <c r="CC44" s="96"/>
      <c r="CD44" s="96"/>
      <c r="CE44" s="96"/>
      <c r="CF44" s="96"/>
      <c r="CG44" s="96"/>
      <c r="CH44" s="96"/>
      <c r="CI44" s="96"/>
      <c r="CJ44" s="96"/>
      <c r="CK44" s="96"/>
      <c r="CL44" s="96"/>
      <c r="CM44" s="96"/>
      <c r="CN44" s="96"/>
      <c r="CO44" s="96"/>
      <c r="CP44" s="96"/>
      <c r="CQ44" s="96"/>
      <c r="CR44" s="96"/>
      <c r="CS44" s="96"/>
      <c r="CT44" s="96"/>
      <c r="CU44" s="96"/>
      <c r="CV44" s="96"/>
      <c r="CW44" s="96"/>
      <c r="CX44" s="96"/>
      <c r="CY44" s="96"/>
      <c r="CZ44" s="96"/>
      <c r="DA44" s="96"/>
      <c r="DB44" s="96"/>
      <c r="DC44" s="96"/>
      <c r="DD44" s="96"/>
      <c r="DE44" s="96"/>
      <c r="DF44" s="96"/>
      <c r="DG44" s="96"/>
      <c r="DH44" s="96"/>
      <c r="DI44" s="96"/>
      <c r="DJ44" s="96"/>
      <c r="DK44" s="96"/>
      <c r="DL44" s="96"/>
      <c r="DM44" s="96"/>
      <c r="DN44" s="96"/>
      <c r="DO44" s="96"/>
      <c r="DP44" s="96"/>
      <c r="DQ44" s="96"/>
      <c r="DR44" s="96"/>
      <c r="DS44" s="96"/>
      <c r="DT44" s="96"/>
      <c r="DU44" s="96"/>
      <c r="DV44" s="96"/>
      <c r="DW44" s="96"/>
      <c r="DX44" s="96"/>
      <c r="DY44" s="96"/>
      <c r="DZ44" s="96"/>
      <c r="EA44" s="96"/>
      <c r="EB44" s="96"/>
      <c r="EC44" s="96"/>
      <c r="ED44" s="96"/>
      <c r="EE44" s="96"/>
      <c r="EF44" s="96"/>
      <c r="EG44" s="96"/>
      <c r="EH44" s="96"/>
      <c r="EI44" s="96"/>
      <c r="EJ44" s="96"/>
      <c r="EK44" s="96"/>
      <c r="EL44" s="96"/>
      <c r="EM44" s="96"/>
      <c r="EN44" s="96"/>
      <c r="EO44" s="96"/>
      <c r="EP44" s="96"/>
      <c r="EQ44" s="96"/>
      <c r="ER44" s="96"/>
      <c r="ES44" s="96"/>
      <c r="ET44" s="96"/>
      <c r="EU44" s="96"/>
      <c r="EV44" s="96"/>
      <c r="EW44" s="96"/>
      <c r="EX44" s="96"/>
      <c r="EY44" s="96"/>
      <c r="EZ44" s="96"/>
      <c r="FA44" s="96"/>
      <c r="FB44" s="96"/>
      <c r="FC44" s="96"/>
      <c r="FD44" s="96"/>
      <c r="FE44" s="96"/>
      <c r="FF44" s="96"/>
      <c r="FG44" s="96"/>
      <c r="FH44" s="96"/>
      <c r="FI44" s="96"/>
      <c r="FJ44" s="96"/>
      <c r="FK44" s="96"/>
      <c r="FL44" s="96"/>
      <c r="FM44" s="96"/>
      <c r="FN44" s="96"/>
      <c r="FO44" s="96"/>
      <c r="FP44" s="96"/>
      <c r="FQ44" s="96"/>
      <c r="FR44" s="96"/>
      <c r="FS44" s="96"/>
      <c r="FT44" s="96"/>
      <c r="FU44" s="96"/>
    </row>
    <row r="45" spans="1:177" s="188" customFormat="1" ht="21" customHeight="1">
      <c r="A45" s="99"/>
      <c r="B45" s="93"/>
      <c r="C45" s="338" t="s">
        <v>358</v>
      </c>
      <c r="D45" s="339"/>
      <c r="E45" s="340"/>
      <c r="F45" s="364" t="s">
        <v>134</v>
      </c>
      <c r="G45" s="400">
        <f>ROUND(H34*'Part II A'!J11/66/2,0)</f>
        <v>17062</v>
      </c>
      <c r="H45" s="398">
        <f>ROUND(F34*'Part II A'!J11/66/2,0)</f>
        <v>11078</v>
      </c>
      <c r="I45" s="100"/>
      <c r="N45" s="87" t="s">
        <v>414</v>
      </c>
      <c r="Q45" s="188">
        <v>44870</v>
      </c>
      <c r="R45" s="188">
        <v>68957</v>
      </c>
      <c r="S45" s="188">
        <v>69020</v>
      </c>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96"/>
      <c r="CA45" s="96"/>
      <c r="CB45" s="96"/>
      <c r="CC45" s="96"/>
      <c r="CD45" s="96"/>
      <c r="CE45" s="96"/>
      <c r="CF45" s="96"/>
      <c r="CG45" s="96"/>
      <c r="CH45" s="96"/>
      <c r="CI45" s="96"/>
      <c r="CJ45" s="96"/>
      <c r="CK45" s="96"/>
      <c r="CL45" s="96"/>
      <c r="CM45" s="96"/>
      <c r="CN45" s="96"/>
      <c r="CO45" s="96"/>
      <c r="CP45" s="96"/>
      <c r="CQ45" s="96"/>
      <c r="CR45" s="96"/>
      <c r="CS45" s="96"/>
      <c r="CT45" s="96"/>
      <c r="CU45" s="96"/>
      <c r="CV45" s="96"/>
      <c r="CW45" s="96"/>
      <c r="CX45" s="96"/>
      <c r="CY45" s="96"/>
      <c r="CZ45" s="96"/>
      <c r="DA45" s="96"/>
      <c r="DB45" s="96"/>
      <c r="DC45" s="96"/>
      <c r="DD45" s="96"/>
      <c r="DE45" s="96"/>
      <c r="DF45" s="96"/>
      <c r="DG45" s="96"/>
      <c r="DH45" s="96"/>
      <c r="DI45" s="96"/>
      <c r="DJ45" s="96"/>
      <c r="DK45" s="96"/>
      <c r="DL45" s="96"/>
      <c r="DM45" s="96"/>
      <c r="DN45" s="96"/>
      <c r="DO45" s="96"/>
      <c r="DP45" s="96"/>
      <c r="DQ45" s="96"/>
      <c r="DR45" s="96"/>
      <c r="DS45" s="96"/>
      <c r="DT45" s="96"/>
      <c r="DU45" s="96"/>
      <c r="DV45" s="96"/>
      <c r="DW45" s="96"/>
      <c r="DX45" s="96"/>
      <c r="DY45" s="96"/>
      <c r="DZ45" s="96"/>
      <c r="EA45" s="96"/>
      <c r="EB45" s="96"/>
      <c r="EC45" s="96"/>
      <c r="ED45" s="96"/>
      <c r="EE45" s="96"/>
      <c r="EF45" s="96"/>
      <c r="EG45" s="96"/>
      <c r="EH45" s="96"/>
      <c r="EI45" s="96"/>
      <c r="EJ45" s="96"/>
      <c r="EK45" s="96"/>
      <c r="EL45" s="96"/>
      <c r="EM45" s="96"/>
      <c r="EN45" s="96"/>
      <c r="EO45" s="96"/>
      <c r="EP45" s="96"/>
      <c r="EQ45" s="96"/>
      <c r="ER45" s="96"/>
      <c r="ES45" s="96"/>
      <c r="ET45" s="96"/>
      <c r="EU45" s="96"/>
      <c r="EV45" s="96"/>
      <c r="EW45" s="96"/>
      <c r="EX45" s="96"/>
      <c r="EY45" s="96"/>
      <c r="EZ45" s="96"/>
      <c r="FA45" s="96"/>
      <c r="FB45" s="96"/>
      <c r="FC45" s="96"/>
      <c r="FD45" s="96"/>
      <c r="FE45" s="96"/>
      <c r="FF45" s="96"/>
      <c r="FG45" s="96"/>
      <c r="FH45" s="96"/>
      <c r="FI45" s="96"/>
      <c r="FJ45" s="96"/>
      <c r="FK45" s="96"/>
      <c r="FL45" s="96"/>
      <c r="FM45" s="96"/>
      <c r="FN45" s="96"/>
      <c r="FO45" s="96"/>
      <c r="FP45" s="96"/>
      <c r="FQ45" s="96"/>
      <c r="FR45" s="96"/>
      <c r="FS45" s="96"/>
      <c r="FT45" s="96"/>
      <c r="FU45" s="96"/>
    </row>
    <row r="46" spans="1:177" s="188" customFormat="1" ht="21" customHeight="1">
      <c r="A46" s="99"/>
      <c r="B46" s="93"/>
      <c r="C46" s="338" t="s">
        <v>217</v>
      </c>
      <c r="D46" s="339"/>
      <c r="E46" s="340"/>
      <c r="F46" s="364" t="s">
        <v>134</v>
      </c>
      <c r="G46" s="400">
        <f>IF(J30&gt;=L46,IF(ROUND((H34+ROUND(H34*F35%,0))*'Part II A'!J11/4,0)&gt;=K46,K46,ROUND((H34+ROUND(H34*F35%,0))*'Part II A'!J11/4,0)),H46)</f>
        <v>476658</v>
      </c>
      <c r="H46" s="398">
        <f>IF(ROUND((F34+ROUND(F34*J35%,0))*'Part II A'!J11/4,0)&gt;=1200000,1200000,ROUND((F34+ROUND(F34*J35%,0))*'Part II A'!J11/4,0))</f>
        <v>476658</v>
      </c>
      <c r="I46" s="100"/>
      <c r="K46" s="188" t="b">
        <f>IF(J30&gt;=M46,1600000,IF(J30&gt;=L46,1200000))</f>
        <v>0</v>
      </c>
      <c r="L46" s="419">
        <v>43922</v>
      </c>
      <c r="M46" s="419">
        <v>44562</v>
      </c>
      <c r="N46" s="87" t="s">
        <v>415</v>
      </c>
      <c r="Q46" s="188">
        <v>46060</v>
      </c>
      <c r="R46" s="188">
        <v>70786</v>
      </c>
      <c r="S46" s="188">
        <v>70850</v>
      </c>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c r="BO46" s="96"/>
      <c r="BP46" s="96"/>
      <c r="BQ46" s="96"/>
      <c r="BR46" s="96"/>
      <c r="BS46" s="96"/>
      <c r="BT46" s="96"/>
      <c r="BU46" s="96"/>
      <c r="BV46" s="96"/>
      <c r="BW46" s="96"/>
      <c r="BX46" s="96"/>
      <c r="BY46" s="96"/>
      <c r="BZ46" s="96"/>
      <c r="CA46" s="96"/>
      <c r="CB46" s="96"/>
      <c r="CC46" s="96"/>
      <c r="CD46" s="96"/>
      <c r="CE46" s="96"/>
      <c r="CF46" s="96"/>
      <c r="CG46" s="96"/>
      <c r="CH46" s="96"/>
      <c r="CI46" s="96"/>
      <c r="CJ46" s="96"/>
      <c r="CK46" s="96"/>
      <c r="CL46" s="96"/>
      <c r="CM46" s="96"/>
      <c r="CN46" s="96"/>
      <c r="CO46" s="96"/>
      <c r="CP46" s="96"/>
      <c r="CQ46" s="96"/>
      <c r="CR46" s="96"/>
      <c r="CS46" s="96"/>
      <c r="CT46" s="96"/>
      <c r="CU46" s="96"/>
      <c r="CV46" s="96"/>
      <c r="CW46" s="96"/>
      <c r="CX46" s="96"/>
      <c r="CY46" s="96"/>
      <c r="CZ46" s="96"/>
      <c r="DA46" s="96"/>
      <c r="DB46" s="96"/>
      <c r="DC46" s="96"/>
      <c r="DD46" s="96"/>
      <c r="DE46" s="96"/>
      <c r="DF46" s="96"/>
      <c r="DG46" s="96"/>
      <c r="DH46" s="96"/>
      <c r="DI46" s="96"/>
      <c r="DJ46" s="96"/>
      <c r="DK46" s="96"/>
      <c r="DL46" s="96"/>
      <c r="DM46" s="96"/>
      <c r="DN46" s="96"/>
      <c r="DO46" s="96"/>
      <c r="DP46" s="96"/>
      <c r="DQ46" s="96"/>
      <c r="DR46" s="96"/>
      <c r="DS46" s="96"/>
      <c r="DT46" s="96"/>
      <c r="DU46" s="96"/>
      <c r="DV46" s="96"/>
      <c r="DW46" s="96"/>
      <c r="DX46" s="96"/>
      <c r="DY46" s="96"/>
      <c r="DZ46" s="96"/>
      <c r="EA46" s="96"/>
      <c r="EB46" s="96"/>
      <c r="EC46" s="96"/>
      <c r="ED46" s="96"/>
      <c r="EE46" s="96"/>
      <c r="EF46" s="96"/>
      <c r="EG46" s="96"/>
      <c r="EH46" s="96"/>
      <c r="EI46" s="96"/>
      <c r="EJ46" s="96"/>
      <c r="EK46" s="96"/>
      <c r="EL46" s="96"/>
      <c r="EM46" s="96"/>
      <c r="EN46" s="96"/>
      <c r="EO46" s="96"/>
      <c r="EP46" s="96"/>
      <c r="EQ46" s="96"/>
      <c r="ER46" s="96"/>
      <c r="ES46" s="96"/>
      <c r="ET46" s="96"/>
      <c r="EU46" s="96"/>
      <c r="EV46" s="96"/>
      <c r="EW46" s="96"/>
      <c r="EX46" s="96"/>
      <c r="EY46" s="96"/>
      <c r="EZ46" s="96"/>
      <c r="FA46" s="96"/>
      <c r="FB46" s="96"/>
      <c r="FC46" s="96"/>
      <c r="FD46" s="96"/>
      <c r="FE46" s="96"/>
      <c r="FF46" s="96"/>
      <c r="FG46" s="96"/>
      <c r="FH46" s="96"/>
      <c r="FI46" s="96"/>
      <c r="FJ46" s="96"/>
      <c r="FK46" s="96"/>
      <c r="FL46" s="96"/>
      <c r="FM46" s="96"/>
      <c r="FN46" s="96"/>
      <c r="FO46" s="96"/>
      <c r="FP46" s="96"/>
      <c r="FQ46" s="96"/>
      <c r="FR46" s="96"/>
      <c r="FS46" s="96"/>
      <c r="FT46" s="96"/>
      <c r="FU46" s="96"/>
    </row>
    <row r="47" spans="1:177" s="188" customFormat="1" ht="21" customHeight="1">
      <c r="A47" s="99"/>
      <c r="B47" s="93"/>
      <c r="C47" s="314" t="s">
        <v>363</v>
      </c>
      <c r="D47" s="315"/>
      <c r="E47" s="316"/>
      <c r="F47" s="364" t="s">
        <v>134</v>
      </c>
      <c r="G47" s="400">
        <f>IF(ROUND(H34*50%,0)&gt;G45,G45,ROUND(H34*50%,0))</f>
        <v>17062</v>
      </c>
      <c r="H47" s="398">
        <f>ROUND(F34*50%,0)</f>
        <v>14060</v>
      </c>
      <c r="I47" s="100"/>
      <c r="N47" s="87" t="s">
        <v>416</v>
      </c>
      <c r="Q47" s="188">
        <v>47330</v>
      </c>
      <c r="R47" s="188">
        <v>72738</v>
      </c>
      <c r="S47" s="188">
        <v>72810</v>
      </c>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96"/>
      <c r="CA47" s="96"/>
      <c r="CB47" s="96"/>
      <c r="CC47" s="96"/>
      <c r="CD47" s="96"/>
      <c r="CE47" s="96"/>
      <c r="CF47" s="96"/>
      <c r="CG47" s="96"/>
      <c r="CH47" s="96"/>
      <c r="CI47" s="96"/>
      <c r="CJ47" s="96"/>
      <c r="CK47" s="96"/>
      <c r="CL47" s="96"/>
      <c r="CM47" s="96"/>
      <c r="CN47" s="96"/>
      <c r="CO47" s="96"/>
      <c r="CP47" s="96"/>
      <c r="CQ47" s="96"/>
      <c r="CR47" s="96"/>
      <c r="CS47" s="96"/>
      <c r="CT47" s="96"/>
      <c r="CU47" s="96"/>
      <c r="CV47" s="96"/>
      <c r="CW47" s="96"/>
      <c r="CX47" s="96"/>
      <c r="CY47" s="96"/>
      <c r="CZ47" s="96"/>
      <c r="DA47" s="96"/>
      <c r="DB47" s="96"/>
      <c r="DC47" s="96"/>
      <c r="DD47" s="96"/>
      <c r="DE47" s="96"/>
      <c r="DF47" s="96"/>
      <c r="DG47" s="96"/>
      <c r="DH47" s="96"/>
      <c r="DI47" s="96"/>
      <c r="DJ47" s="96"/>
      <c r="DK47" s="96"/>
      <c r="DL47" s="96"/>
      <c r="DM47" s="96"/>
      <c r="DN47" s="96"/>
      <c r="DO47" s="96"/>
      <c r="DP47" s="96"/>
      <c r="DQ47" s="96"/>
      <c r="DR47" s="96"/>
      <c r="DS47" s="96"/>
      <c r="DT47" s="96"/>
      <c r="DU47" s="96"/>
      <c r="DV47" s="96"/>
      <c r="DW47" s="96"/>
      <c r="DX47" s="96"/>
      <c r="DY47" s="96"/>
      <c r="DZ47" s="96"/>
      <c r="EA47" s="96"/>
      <c r="EB47" s="96"/>
      <c r="EC47" s="96"/>
      <c r="ED47" s="96"/>
      <c r="EE47" s="96"/>
      <c r="EF47" s="96"/>
      <c r="EG47" s="96"/>
      <c r="EH47" s="96"/>
      <c r="EI47" s="96"/>
      <c r="EJ47" s="96"/>
      <c r="EK47" s="96"/>
      <c r="EL47" s="96"/>
      <c r="EM47" s="96"/>
      <c r="EN47" s="96"/>
      <c r="EO47" s="96"/>
      <c r="EP47" s="96"/>
      <c r="EQ47" s="96"/>
      <c r="ER47" s="96"/>
      <c r="ES47" s="96"/>
      <c r="ET47" s="96"/>
      <c r="EU47" s="96"/>
      <c r="EV47" s="96"/>
      <c r="EW47" s="96"/>
      <c r="EX47" s="96"/>
      <c r="EY47" s="96"/>
      <c r="EZ47" s="96"/>
      <c r="FA47" s="96"/>
      <c r="FB47" s="96"/>
      <c r="FC47" s="96"/>
      <c r="FD47" s="96"/>
      <c r="FE47" s="96"/>
      <c r="FF47" s="96"/>
      <c r="FG47" s="96"/>
      <c r="FH47" s="96"/>
      <c r="FI47" s="96"/>
      <c r="FJ47" s="96"/>
      <c r="FK47" s="96"/>
      <c r="FL47" s="96"/>
      <c r="FM47" s="96"/>
      <c r="FN47" s="96"/>
      <c r="FO47" s="96"/>
      <c r="FP47" s="96"/>
      <c r="FQ47" s="96"/>
      <c r="FR47" s="96"/>
      <c r="FS47" s="96"/>
      <c r="FT47" s="96"/>
      <c r="FU47" s="96"/>
    </row>
    <row r="48" spans="1:177" s="167" customFormat="1" ht="21" customHeight="1">
      <c r="A48" s="99"/>
      <c r="B48" s="93"/>
      <c r="C48" s="456" t="s">
        <v>364</v>
      </c>
      <c r="D48" s="457"/>
      <c r="E48" s="458"/>
      <c r="F48" s="364" t="s">
        <v>134</v>
      </c>
      <c r="G48" s="400">
        <f>ROUND(H34*30%,0)</f>
        <v>12993</v>
      </c>
      <c r="H48" s="398">
        <f>ROUND(F34*30%,0)</f>
        <v>8436</v>
      </c>
      <c r="I48" s="100"/>
      <c r="Q48" s="167">
        <v>48600</v>
      </c>
      <c r="R48" s="167">
        <v>74690</v>
      </c>
      <c r="S48" s="167">
        <v>74770</v>
      </c>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c r="DB48" s="96"/>
      <c r="DC48" s="96"/>
      <c r="DD48" s="96"/>
      <c r="DE48" s="96"/>
      <c r="DF48" s="96"/>
      <c r="DG48" s="96"/>
      <c r="DH48" s="96"/>
      <c r="DI48" s="96"/>
      <c r="DJ48" s="96"/>
      <c r="DK48" s="96"/>
      <c r="DL48" s="96"/>
      <c r="DM48" s="96"/>
      <c r="DN48" s="96"/>
      <c r="DO48" s="96"/>
      <c r="DP48" s="96"/>
      <c r="DQ48" s="96"/>
      <c r="DR48" s="96"/>
      <c r="DS48" s="96"/>
      <c r="DT48" s="96"/>
      <c r="DU48" s="96"/>
      <c r="DV48" s="96"/>
      <c r="DW48" s="96"/>
      <c r="DX48" s="96"/>
      <c r="DY48" s="96"/>
      <c r="DZ48" s="96"/>
      <c r="EA48" s="96"/>
      <c r="EB48" s="96"/>
      <c r="EC48" s="96"/>
      <c r="ED48" s="96"/>
      <c r="EE48" s="96"/>
      <c r="EF48" s="96"/>
      <c r="EG48" s="96"/>
      <c r="EH48" s="96"/>
      <c r="EI48" s="96"/>
      <c r="EJ48" s="96"/>
      <c r="EK48" s="96"/>
      <c r="EL48" s="96"/>
      <c r="EM48" s="96"/>
      <c r="EN48" s="96"/>
      <c r="EO48" s="96"/>
      <c r="EP48" s="96"/>
      <c r="EQ48" s="96"/>
      <c r="ER48" s="96"/>
      <c r="ES48" s="96"/>
      <c r="ET48" s="96"/>
      <c r="EU48" s="96"/>
      <c r="EV48" s="96"/>
      <c r="EW48" s="96"/>
      <c r="EX48" s="96"/>
      <c r="EY48" s="96"/>
      <c r="EZ48" s="96"/>
      <c r="FA48" s="96"/>
      <c r="FB48" s="96"/>
      <c r="FC48" s="96"/>
      <c r="FD48" s="96"/>
      <c r="FE48" s="96"/>
      <c r="FF48" s="96"/>
      <c r="FG48" s="96"/>
      <c r="FH48" s="96"/>
      <c r="FI48" s="96"/>
      <c r="FJ48" s="96"/>
      <c r="FK48" s="96"/>
      <c r="FL48" s="96"/>
      <c r="FM48" s="96"/>
      <c r="FN48" s="96"/>
      <c r="FO48" s="96"/>
      <c r="FP48" s="96"/>
      <c r="FQ48" s="96"/>
      <c r="FR48" s="96"/>
      <c r="FS48" s="96"/>
      <c r="FT48" s="96"/>
      <c r="FU48" s="96"/>
    </row>
    <row r="49" spans="1:177" s="167" customFormat="1" ht="21" customHeight="1">
      <c r="A49" s="99"/>
      <c r="B49" s="93"/>
      <c r="C49" s="456" t="s">
        <v>218</v>
      </c>
      <c r="D49" s="457"/>
      <c r="E49" s="458"/>
      <c r="F49" s="364" t="s">
        <v>134</v>
      </c>
      <c r="G49" s="400">
        <f>ROUND(ROUND(G45*F38%,0)*12*F37,0)</f>
        <v>671089</v>
      </c>
      <c r="H49" s="398">
        <f>ROUND(ROUND(H45*F38%,0)*12*F37,0)</f>
        <v>435691</v>
      </c>
      <c r="I49" s="100"/>
      <c r="Q49" s="167">
        <v>49870</v>
      </c>
      <c r="R49" s="167">
        <v>76641</v>
      </c>
      <c r="S49" s="167">
        <v>76730</v>
      </c>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96"/>
      <c r="BO49" s="96"/>
      <c r="BP49" s="96"/>
      <c r="BQ49" s="96"/>
      <c r="BR49" s="96"/>
      <c r="BS49" s="96"/>
      <c r="BT49" s="96"/>
      <c r="BU49" s="96"/>
      <c r="BV49" s="96"/>
      <c r="BW49" s="96"/>
      <c r="BX49" s="96"/>
      <c r="BY49" s="96"/>
      <c r="BZ49" s="96"/>
      <c r="CA49" s="96"/>
      <c r="CB49" s="96"/>
      <c r="CC49" s="96"/>
      <c r="CD49" s="96"/>
      <c r="CE49" s="96"/>
      <c r="CF49" s="96"/>
      <c r="CG49" s="96"/>
      <c r="CH49" s="96"/>
      <c r="CI49" s="96"/>
      <c r="CJ49" s="96"/>
      <c r="CK49" s="96"/>
      <c r="CL49" s="96"/>
      <c r="CM49" s="96"/>
      <c r="CN49" s="96"/>
      <c r="CO49" s="96"/>
      <c r="CP49" s="96"/>
      <c r="CQ49" s="96"/>
      <c r="CR49" s="96"/>
      <c r="CS49" s="96"/>
      <c r="CT49" s="96"/>
      <c r="CU49" s="96"/>
      <c r="CV49" s="96"/>
      <c r="CW49" s="96"/>
      <c r="CX49" s="96"/>
      <c r="CY49" s="96"/>
      <c r="CZ49" s="96"/>
      <c r="DA49" s="96"/>
      <c r="DB49" s="96"/>
      <c r="DC49" s="96"/>
      <c r="DD49" s="96"/>
      <c r="DE49" s="96"/>
      <c r="DF49" s="96"/>
      <c r="DG49" s="96"/>
      <c r="DH49" s="96"/>
      <c r="DI49" s="96"/>
      <c r="DJ49" s="96"/>
      <c r="DK49" s="96"/>
      <c r="DL49" s="96"/>
      <c r="DM49" s="96"/>
      <c r="DN49" s="96"/>
      <c r="DO49" s="96"/>
      <c r="DP49" s="96"/>
      <c r="DQ49" s="96"/>
      <c r="DR49" s="96"/>
      <c r="DS49" s="96"/>
      <c r="DT49" s="96"/>
      <c r="DU49" s="96"/>
      <c r="DV49" s="96"/>
      <c r="DW49" s="96"/>
      <c r="DX49" s="96"/>
      <c r="DY49" s="96"/>
      <c r="DZ49" s="96"/>
      <c r="EA49" s="96"/>
      <c r="EB49" s="96"/>
      <c r="EC49" s="96"/>
      <c r="ED49" s="96"/>
      <c r="EE49" s="96"/>
      <c r="EF49" s="96"/>
      <c r="EG49" s="96"/>
      <c r="EH49" s="96"/>
      <c r="EI49" s="96"/>
      <c r="EJ49" s="96"/>
      <c r="EK49" s="96"/>
      <c r="EL49" s="96"/>
      <c r="EM49" s="96"/>
      <c r="EN49" s="96"/>
      <c r="EO49" s="96"/>
      <c r="EP49" s="96"/>
      <c r="EQ49" s="96"/>
      <c r="ER49" s="96"/>
      <c r="ES49" s="96"/>
      <c r="ET49" s="96"/>
      <c r="EU49" s="96"/>
      <c r="EV49" s="96"/>
      <c r="EW49" s="96"/>
      <c r="EX49" s="96"/>
      <c r="EY49" s="96"/>
      <c r="EZ49" s="96"/>
      <c r="FA49" s="96"/>
      <c r="FB49" s="96"/>
      <c r="FC49" s="96"/>
      <c r="FD49" s="96"/>
      <c r="FE49" s="96"/>
      <c r="FF49" s="96"/>
      <c r="FG49" s="96"/>
      <c r="FH49" s="96"/>
      <c r="FI49" s="96"/>
      <c r="FJ49" s="96"/>
      <c r="FK49" s="96"/>
      <c r="FL49" s="96"/>
      <c r="FM49" s="96"/>
      <c r="FN49" s="96"/>
      <c r="FO49" s="96"/>
      <c r="FP49" s="96"/>
      <c r="FQ49" s="96"/>
      <c r="FR49" s="96"/>
      <c r="FS49" s="96"/>
      <c r="FT49" s="96"/>
      <c r="FU49" s="96"/>
    </row>
    <row r="50" spans="1:177" ht="15" customHeight="1">
      <c r="A50" s="365"/>
      <c r="B50" s="317"/>
      <c r="C50" s="317"/>
      <c r="D50" s="317"/>
      <c r="E50" s="341"/>
      <c r="F50" s="341"/>
      <c r="G50" s="341"/>
      <c r="H50" s="317"/>
      <c r="I50" s="366"/>
      <c r="Q50" s="9">
        <v>51230</v>
      </c>
      <c r="R50" s="9">
        <v>78731</v>
      </c>
      <c r="S50" s="9">
        <v>78820</v>
      </c>
    </row>
    <row r="51" spans="1:177" s="96" customFormat="1">
      <c r="B51" s="97"/>
      <c r="C51" s="98"/>
      <c r="D51" s="98"/>
      <c r="E51" s="98"/>
      <c r="F51" s="97"/>
      <c r="G51" s="97"/>
      <c r="H51" s="97"/>
      <c r="Q51" s="96">
        <v>52590</v>
      </c>
      <c r="R51" s="96">
        <v>80821</v>
      </c>
      <c r="S51" s="96">
        <v>80910</v>
      </c>
    </row>
    <row r="52" spans="1:177" s="96" customFormat="1">
      <c r="B52" s="97"/>
      <c r="C52" s="98"/>
      <c r="D52" s="98"/>
      <c r="E52" s="98"/>
      <c r="F52" s="97"/>
      <c r="G52" s="97"/>
      <c r="H52" s="97"/>
      <c r="Q52" s="96">
        <v>53950</v>
      </c>
      <c r="R52" s="96">
        <v>82911</v>
      </c>
      <c r="S52" s="96">
        <v>83000</v>
      </c>
    </row>
    <row r="53" spans="1:177" s="96" customFormat="1">
      <c r="B53" s="97"/>
      <c r="C53" s="98"/>
      <c r="D53" s="98"/>
      <c r="E53" s="98"/>
      <c r="F53" s="97"/>
      <c r="G53" s="97"/>
      <c r="H53" s="97"/>
      <c r="Q53" s="96">
        <v>55410</v>
      </c>
      <c r="R53" s="96">
        <v>85155</v>
      </c>
      <c r="S53" s="96">
        <v>85240</v>
      </c>
    </row>
    <row r="54" spans="1:177" s="96" customFormat="1">
      <c r="B54" s="97"/>
      <c r="C54" s="98"/>
      <c r="D54" s="98"/>
      <c r="E54" s="98"/>
      <c r="F54" s="97"/>
      <c r="G54" s="97"/>
      <c r="H54" s="97"/>
      <c r="Q54" s="96">
        <v>56870</v>
      </c>
      <c r="R54" s="96">
        <v>87399</v>
      </c>
      <c r="S54" s="96">
        <v>87480</v>
      </c>
    </row>
    <row r="55" spans="1:177" s="96" customFormat="1">
      <c r="B55" s="97"/>
      <c r="C55" s="98"/>
      <c r="D55" s="98"/>
      <c r="E55" s="98"/>
      <c r="F55" s="97"/>
      <c r="G55" s="97"/>
      <c r="H55" s="97"/>
      <c r="Q55" s="96">
        <v>58330</v>
      </c>
      <c r="R55" s="96">
        <v>89643</v>
      </c>
      <c r="S55" s="96">
        <v>89720</v>
      </c>
    </row>
    <row r="56" spans="1:177" s="96" customFormat="1">
      <c r="B56" s="97"/>
      <c r="C56" s="98"/>
      <c r="D56" s="98"/>
      <c r="E56" s="98"/>
      <c r="F56" s="97"/>
      <c r="G56" s="97"/>
      <c r="H56" s="97"/>
      <c r="Q56" s="96">
        <v>59890</v>
      </c>
      <c r="R56" s="96">
        <v>92040</v>
      </c>
      <c r="S56" s="96">
        <v>92110</v>
      </c>
    </row>
    <row r="57" spans="1:177" s="96" customFormat="1">
      <c r="B57" s="97"/>
      <c r="C57" s="98"/>
      <c r="D57" s="98"/>
      <c r="E57" s="98"/>
      <c r="F57" s="97"/>
      <c r="G57" s="97"/>
      <c r="H57" s="97"/>
      <c r="Q57" s="96">
        <v>61450</v>
      </c>
      <c r="R57" s="96">
        <v>94438</v>
      </c>
      <c r="S57" s="96">
        <v>94500</v>
      </c>
    </row>
    <row r="58" spans="1:177" s="96" customFormat="1">
      <c r="B58" s="97"/>
      <c r="C58" s="98"/>
      <c r="D58" s="98"/>
      <c r="E58" s="98"/>
      <c r="F58" s="97"/>
      <c r="G58" s="97"/>
      <c r="H58" s="97"/>
      <c r="Q58" s="96">
        <v>63010</v>
      </c>
      <c r="R58" s="96">
        <v>96835</v>
      </c>
      <c r="S58" s="96">
        <v>96890</v>
      </c>
    </row>
    <row r="59" spans="1:177" s="96" customFormat="1">
      <c r="B59" s="97"/>
      <c r="C59" s="98"/>
      <c r="D59" s="98"/>
      <c r="E59" s="98"/>
      <c r="F59" s="97"/>
      <c r="G59" s="97"/>
      <c r="H59" s="97"/>
      <c r="Q59" s="96">
        <v>64670</v>
      </c>
      <c r="R59" s="96">
        <v>99387</v>
      </c>
      <c r="S59" s="96">
        <v>99430</v>
      </c>
    </row>
    <row r="60" spans="1:177" s="96" customFormat="1">
      <c r="B60" s="97"/>
      <c r="C60" s="98"/>
      <c r="D60" s="98"/>
      <c r="E60" s="98"/>
      <c r="F60" s="97"/>
      <c r="G60" s="97"/>
      <c r="H60" s="97"/>
      <c r="Q60" s="96">
        <v>66330</v>
      </c>
      <c r="R60" s="96">
        <v>101937</v>
      </c>
      <c r="S60" s="96">
        <v>101970</v>
      </c>
    </row>
    <row r="61" spans="1:177" s="96" customFormat="1">
      <c r="B61" s="97"/>
      <c r="C61" s="98"/>
      <c r="D61" s="98"/>
      <c r="E61" s="98"/>
      <c r="F61" s="97"/>
      <c r="G61" s="97"/>
      <c r="H61" s="97"/>
      <c r="Q61" s="96">
        <v>67990</v>
      </c>
      <c r="R61" s="96">
        <v>104489</v>
      </c>
      <c r="S61" s="96">
        <v>104510</v>
      </c>
    </row>
    <row r="62" spans="1:177" s="96" customFormat="1">
      <c r="B62" s="97"/>
      <c r="C62" s="98"/>
      <c r="D62" s="98"/>
      <c r="E62" s="98"/>
      <c r="F62" s="97"/>
      <c r="G62" s="97"/>
      <c r="H62" s="97"/>
      <c r="Q62" s="96">
        <v>69750</v>
      </c>
      <c r="R62" s="96">
        <v>107193</v>
      </c>
      <c r="S62" s="96">
        <v>107210</v>
      </c>
    </row>
    <row r="63" spans="1:177" s="96" customFormat="1">
      <c r="B63" s="97"/>
      <c r="C63" s="98"/>
      <c r="D63" s="98"/>
      <c r="E63" s="98"/>
      <c r="F63" s="97"/>
      <c r="G63" s="97"/>
      <c r="H63" s="97"/>
      <c r="Q63" s="96">
        <v>71510</v>
      </c>
      <c r="R63" s="96">
        <v>109898</v>
      </c>
      <c r="S63" s="96">
        <v>109910</v>
      </c>
    </row>
    <row r="64" spans="1:177" s="96" customFormat="1">
      <c r="B64" s="97"/>
      <c r="C64" s="98"/>
      <c r="D64" s="98"/>
      <c r="E64" s="98"/>
      <c r="F64" s="97"/>
      <c r="G64" s="97"/>
      <c r="H64" s="97"/>
      <c r="Q64" s="96">
        <v>73270</v>
      </c>
      <c r="R64" s="96">
        <v>112603</v>
      </c>
      <c r="S64" s="96">
        <v>112610</v>
      </c>
    </row>
    <row r="65" spans="2:19" s="96" customFormat="1">
      <c r="B65" s="97"/>
      <c r="C65" s="98"/>
      <c r="D65" s="98"/>
      <c r="E65" s="98"/>
      <c r="F65" s="97"/>
      <c r="G65" s="97"/>
      <c r="H65" s="97"/>
      <c r="Q65" s="96">
        <v>75150</v>
      </c>
      <c r="R65" s="96">
        <v>115492</v>
      </c>
      <c r="S65" s="96">
        <v>115500</v>
      </c>
    </row>
    <row r="66" spans="2:19" s="96" customFormat="1">
      <c r="B66" s="97"/>
      <c r="C66" s="98"/>
      <c r="D66" s="98"/>
      <c r="E66" s="98"/>
      <c r="F66" s="97"/>
      <c r="G66" s="97"/>
      <c r="H66" s="97"/>
      <c r="Q66" s="96">
        <v>77030</v>
      </c>
      <c r="R66" s="96">
        <v>118381</v>
      </c>
      <c r="S66" s="96">
        <v>118390</v>
      </c>
    </row>
    <row r="67" spans="2:19" s="96" customFormat="1">
      <c r="B67" s="97"/>
      <c r="C67" s="98"/>
      <c r="D67" s="98"/>
      <c r="E67" s="98"/>
      <c r="F67" s="97"/>
      <c r="G67" s="97"/>
      <c r="H67" s="97"/>
      <c r="Q67" s="96">
        <v>78910</v>
      </c>
      <c r="R67" s="96">
        <v>121270</v>
      </c>
      <c r="S67" s="96">
        <v>121280</v>
      </c>
    </row>
    <row r="68" spans="2:19" s="96" customFormat="1">
      <c r="B68" s="97"/>
      <c r="C68" s="98"/>
      <c r="D68" s="98"/>
      <c r="E68" s="98"/>
      <c r="F68" s="97"/>
      <c r="G68" s="97"/>
      <c r="H68" s="97"/>
      <c r="Q68" s="96">
        <v>80930</v>
      </c>
      <c r="R68" s="96">
        <v>124375</v>
      </c>
      <c r="S68" s="96">
        <v>124380</v>
      </c>
    </row>
    <row r="69" spans="2:19" s="96" customFormat="1">
      <c r="B69" s="97"/>
      <c r="C69" s="98"/>
      <c r="D69" s="98"/>
      <c r="E69" s="98"/>
      <c r="F69" s="97"/>
      <c r="G69" s="97"/>
      <c r="H69" s="97"/>
      <c r="Q69" s="96">
        <v>82950</v>
      </c>
      <c r="R69" s="96">
        <v>127479</v>
      </c>
      <c r="S69" s="96">
        <v>127480</v>
      </c>
    </row>
    <row r="70" spans="2:19" s="96" customFormat="1">
      <c r="B70" s="97"/>
      <c r="C70" s="98"/>
      <c r="D70" s="98"/>
      <c r="E70" s="98"/>
      <c r="F70" s="97"/>
      <c r="G70" s="97"/>
      <c r="H70" s="97"/>
      <c r="Q70" s="96">
        <v>84970</v>
      </c>
      <c r="R70" s="96">
        <v>130584</v>
      </c>
      <c r="S70" s="96">
        <v>133900</v>
      </c>
    </row>
    <row r="71" spans="2:19" s="96" customFormat="1">
      <c r="B71" s="97"/>
      <c r="C71" s="98"/>
      <c r="D71" s="98"/>
      <c r="E71" s="98"/>
      <c r="F71" s="97"/>
      <c r="G71" s="97"/>
      <c r="H71" s="97"/>
      <c r="Q71" s="96">
        <v>87130</v>
      </c>
      <c r="R71" s="96">
        <v>133904</v>
      </c>
      <c r="S71" s="96">
        <v>137220</v>
      </c>
    </row>
    <row r="72" spans="2:19" s="96" customFormat="1">
      <c r="B72" s="97"/>
      <c r="C72" s="98"/>
      <c r="D72" s="98"/>
      <c r="E72" s="98"/>
      <c r="F72" s="97"/>
      <c r="G72" s="97"/>
      <c r="H72" s="97"/>
      <c r="Q72" s="96">
        <v>89290</v>
      </c>
      <c r="R72" s="96">
        <v>137223</v>
      </c>
      <c r="S72" s="96">
        <v>140540</v>
      </c>
    </row>
    <row r="73" spans="2:19" s="96" customFormat="1">
      <c r="B73" s="97"/>
      <c r="C73" s="98"/>
      <c r="D73" s="98"/>
      <c r="E73" s="98"/>
      <c r="F73" s="97"/>
      <c r="G73" s="97"/>
      <c r="H73" s="97"/>
      <c r="Q73" s="96">
        <v>91450</v>
      </c>
      <c r="R73" s="96">
        <v>140542</v>
      </c>
      <c r="S73" s="96">
        <v>144150</v>
      </c>
    </row>
    <row r="74" spans="2:19" s="96" customFormat="1">
      <c r="B74" s="97"/>
      <c r="C74" s="98"/>
      <c r="D74" s="98"/>
      <c r="E74" s="98"/>
      <c r="F74" s="97"/>
      <c r="G74" s="97"/>
      <c r="H74" s="97"/>
      <c r="Q74" s="96">
        <v>93780</v>
      </c>
      <c r="R74" s="96">
        <v>144123</v>
      </c>
      <c r="S74" s="96">
        <v>144150</v>
      </c>
    </row>
    <row r="75" spans="2:19" s="96" customFormat="1">
      <c r="B75" s="97"/>
      <c r="C75" s="98"/>
      <c r="D75" s="98"/>
      <c r="E75" s="98"/>
      <c r="F75" s="97"/>
      <c r="G75" s="97"/>
      <c r="H75" s="97"/>
      <c r="Q75" s="96">
        <v>96110</v>
      </c>
      <c r="R75" s="96">
        <v>147704</v>
      </c>
      <c r="S75" s="96">
        <v>147760</v>
      </c>
    </row>
    <row r="76" spans="2:19" s="96" customFormat="1">
      <c r="B76" s="97"/>
      <c r="C76" s="98"/>
      <c r="D76" s="98"/>
      <c r="E76" s="98"/>
      <c r="F76" s="97"/>
      <c r="G76" s="97"/>
      <c r="H76" s="97"/>
      <c r="Q76" s="96">
        <v>98440</v>
      </c>
      <c r="R76" s="96">
        <v>151285</v>
      </c>
      <c r="S76" s="96">
        <v>151370</v>
      </c>
    </row>
    <row r="77" spans="2:19" s="96" customFormat="1">
      <c r="B77" s="97"/>
      <c r="C77" s="98"/>
      <c r="D77" s="98"/>
      <c r="E77" s="98"/>
      <c r="F77" s="97"/>
      <c r="G77" s="97"/>
      <c r="H77" s="97"/>
      <c r="Q77" s="96">
        <v>100770</v>
      </c>
      <c r="R77" s="96">
        <v>154865</v>
      </c>
      <c r="S77" s="96">
        <v>154980</v>
      </c>
    </row>
    <row r="78" spans="2:19" s="96" customFormat="1">
      <c r="B78" s="97"/>
      <c r="C78" s="98"/>
      <c r="D78" s="98"/>
      <c r="E78" s="98"/>
      <c r="F78" s="97"/>
      <c r="G78" s="97"/>
      <c r="H78" s="97"/>
      <c r="Q78" s="96">
        <v>103290</v>
      </c>
      <c r="R78" s="96">
        <v>158738</v>
      </c>
      <c r="S78" s="96">
        <v>158880</v>
      </c>
    </row>
    <row r="79" spans="2:19" s="96" customFormat="1">
      <c r="B79" s="97"/>
      <c r="C79" s="98"/>
      <c r="D79" s="98"/>
      <c r="E79" s="98"/>
      <c r="F79" s="97"/>
      <c r="G79" s="97"/>
      <c r="H79" s="97"/>
      <c r="Q79" s="96">
        <v>105810</v>
      </c>
      <c r="R79" s="96">
        <v>162611</v>
      </c>
      <c r="S79" s="96">
        <v>162780</v>
      </c>
    </row>
    <row r="80" spans="2:19" s="96" customFormat="1">
      <c r="B80" s="97"/>
      <c r="C80" s="98"/>
      <c r="D80" s="98"/>
      <c r="E80" s="98"/>
      <c r="F80" s="97"/>
      <c r="G80" s="97"/>
      <c r="H80" s="97"/>
      <c r="Q80" s="96">
        <v>108330</v>
      </c>
      <c r="R80" s="96">
        <v>166484</v>
      </c>
      <c r="S80" s="96">
        <v>166680</v>
      </c>
    </row>
    <row r="81" spans="2:8" s="96" customFormat="1">
      <c r="B81" s="97"/>
      <c r="C81" s="98"/>
      <c r="D81" s="98"/>
      <c r="E81" s="98"/>
      <c r="F81" s="97"/>
      <c r="G81" s="97"/>
      <c r="H81" s="97"/>
    </row>
    <row r="82" spans="2:8" s="96" customFormat="1">
      <c r="B82" s="97"/>
      <c r="C82" s="98"/>
      <c r="D82" s="98"/>
      <c r="E82" s="98"/>
      <c r="F82" s="97"/>
      <c r="G82" s="97"/>
      <c r="H82" s="97"/>
    </row>
    <row r="83" spans="2:8" s="96" customFormat="1">
      <c r="B83" s="97"/>
      <c r="C83" s="98"/>
      <c r="D83" s="98"/>
      <c r="E83" s="98"/>
      <c r="F83" s="97"/>
      <c r="G83" s="97"/>
      <c r="H83" s="97"/>
    </row>
    <row r="84" spans="2:8" s="96" customFormat="1">
      <c r="B84" s="97"/>
      <c r="C84" s="98"/>
      <c r="D84" s="98"/>
      <c r="E84" s="98"/>
      <c r="F84" s="97"/>
      <c r="G84" s="97"/>
      <c r="H84" s="97"/>
    </row>
    <row r="85" spans="2:8" s="96" customFormat="1">
      <c r="B85" s="97"/>
      <c r="C85" s="98"/>
      <c r="D85" s="98"/>
      <c r="E85" s="98"/>
      <c r="F85" s="97"/>
      <c r="G85" s="97"/>
      <c r="H85" s="97"/>
    </row>
    <row r="86" spans="2:8" s="96" customFormat="1">
      <c r="B86" s="97"/>
      <c r="C86" s="98"/>
      <c r="D86" s="98"/>
      <c r="E86" s="98"/>
      <c r="F86" s="97"/>
      <c r="G86" s="97"/>
      <c r="H86" s="97"/>
    </row>
    <row r="87" spans="2:8" s="96" customFormat="1">
      <c r="B87" s="97"/>
      <c r="C87" s="98"/>
      <c r="D87" s="98"/>
      <c r="E87" s="98"/>
      <c r="F87" s="97"/>
      <c r="G87" s="97"/>
      <c r="H87" s="97"/>
    </row>
    <row r="88" spans="2:8" s="96" customFormat="1">
      <c r="B88" s="97"/>
      <c r="C88" s="98"/>
      <c r="D88" s="98"/>
      <c r="E88" s="98"/>
      <c r="F88" s="97"/>
      <c r="G88" s="97"/>
      <c r="H88" s="97"/>
    </row>
    <row r="89" spans="2:8" s="96" customFormat="1">
      <c r="B89" s="97"/>
      <c r="C89" s="98"/>
      <c r="D89" s="98"/>
      <c r="E89" s="98"/>
      <c r="F89" s="97"/>
      <c r="G89" s="97"/>
      <c r="H89" s="97"/>
    </row>
    <row r="90" spans="2:8" s="96" customFormat="1">
      <c r="B90" s="97"/>
      <c r="C90" s="98"/>
      <c r="D90" s="98"/>
      <c r="E90" s="98"/>
      <c r="F90" s="97"/>
      <c r="G90" s="97"/>
      <c r="H90" s="97"/>
    </row>
    <row r="91" spans="2:8" s="96" customFormat="1">
      <c r="B91" s="97"/>
      <c r="C91" s="98"/>
      <c r="D91" s="98"/>
      <c r="E91" s="98"/>
      <c r="F91" s="97"/>
      <c r="G91" s="97"/>
      <c r="H91" s="97"/>
    </row>
    <row r="92" spans="2:8" s="96" customFormat="1">
      <c r="B92" s="97"/>
      <c r="C92" s="98"/>
      <c r="D92" s="98"/>
      <c r="E92" s="98"/>
      <c r="F92" s="97"/>
      <c r="G92" s="97"/>
      <c r="H92" s="97"/>
    </row>
    <row r="93" spans="2:8" s="96" customFormat="1">
      <c r="B93" s="97"/>
      <c r="C93" s="98"/>
      <c r="D93" s="98"/>
      <c r="E93" s="98"/>
      <c r="F93" s="97"/>
      <c r="G93" s="97"/>
      <c r="H93" s="97"/>
    </row>
    <row r="94" spans="2:8" s="96" customFormat="1">
      <c r="B94" s="97"/>
      <c r="C94" s="98"/>
      <c r="D94" s="98"/>
      <c r="E94" s="98"/>
      <c r="F94" s="97"/>
      <c r="G94" s="97"/>
      <c r="H94" s="97"/>
    </row>
    <row r="95" spans="2:8" s="96" customFormat="1">
      <c r="B95" s="97"/>
      <c r="C95" s="98"/>
      <c r="D95" s="98"/>
      <c r="E95" s="98"/>
      <c r="F95" s="97"/>
      <c r="G95" s="97"/>
      <c r="H95" s="97"/>
    </row>
    <row r="96" spans="2:8" s="96" customFormat="1">
      <c r="B96" s="97"/>
      <c r="C96" s="98"/>
      <c r="D96" s="98"/>
      <c r="E96" s="98"/>
      <c r="F96" s="97"/>
      <c r="G96" s="97"/>
      <c r="H96" s="97"/>
    </row>
    <row r="97" spans="2:8" s="96" customFormat="1">
      <c r="B97" s="97"/>
      <c r="C97" s="98"/>
      <c r="D97" s="98"/>
      <c r="E97" s="98"/>
      <c r="F97" s="97"/>
      <c r="G97" s="97"/>
      <c r="H97" s="97"/>
    </row>
    <row r="98" spans="2:8" s="96" customFormat="1">
      <c r="B98" s="97"/>
      <c r="C98" s="98"/>
      <c r="D98" s="98"/>
      <c r="E98" s="98"/>
      <c r="F98" s="97"/>
      <c r="G98" s="97"/>
      <c r="H98" s="97"/>
    </row>
    <row r="99" spans="2:8" s="96" customFormat="1">
      <c r="B99" s="97"/>
      <c r="C99" s="98"/>
      <c r="D99" s="98"/>
      <c r="E99" s="98"/>
      <c r="F99" s="97"/>
      <c r="G99" s="97"/>
      <c r="H99" s="97"/>
    </row>
    <row r="100" spans="2:8" s="96" customFormat="1">
      <c r="B100" s="97"/>
      <c r="C100" s="98"/>
      <c r="D100" s="98"/>
      <c r="E100" s="98"/>
      <c r="F100" s="97"/>
      <c r="G100" s="97"/>
      <c r="H100" s="97"/>
    </row>
    <row r="101" spans="2:8" s="96" customFormat="1">
      <c r="B101" s="97"/>
      <c r="C101" s="98"/>
      <c r="D101" s="98"/>
      <c r="E101" s="98"/>
      <c r="F101" s="97"/>
      <c r="G101" s="97"/>
      <c r="H101" s="97"/>
    </row>
    <row r="102" spans="2:8" s="96" customFormat="1">
      <c r="B102" s="97"/>
      <c r="C102" s="98"/>
      <c r="D102" s="98"/>
      <c r="E102" s="98"/>
      <c r="F102" s="97"/>
      <c r="G102" s="97"/>
      <c r="H102" s="97"/>
    </row>
    <row r="103" spans="2:8" s="96" customFormat="1">
      <c r="B103" s="97"/>
      <c r="C103" s="98"/>
      <c r="D103" s="98"/>
      <c r="E103" s="98"/>
      <c r="F103" s="97"/>
      <c r="G103" s="97"/>
      <c r="H103" s="97"/>
    </row>
    <row r="104" spans="2:8" s="96" customFormat="1">
      <c r="B104" s="97"/>
      <c r="C104" s="98"/>
      <c r="D104" s="98"/>
      <c r="E104" s="98"/>
      <c r="F104" s="97"/>
      <c r="G104" s="97"/>
      <c r="H104" s="97"/>
    </row>
    <row r="105" spans="2:8" s="96" customFormat="1">
      <c r="B105" s="97"/>
      <c r="C105" s="98"/>
      <c r="D105" s="98"/>
      <c r="E105" s="98"/>
      <c r="F105" s="97"/>
      <c r="G105" s="97"/>
      <c r="H105" s="97"/>
    </row>
    <row r="106" spans="2:8" s="96" customFormat="1">
      <c r="B106" s="97"/>
      <c r="C106" s="98"/>
      <c r="D106" s="98"/>
      <c r="E106" s="98"/>
      <c r="F106" s="97"/>
      <c r="G106" s="97"/>
      <c r="H106" s="97"/>
    </row>
    <row r="107" spans="2:8" s="96" customFormat="1">
      <c r="B107" s="97"/>
      <c r="C107" s="98"/>
      <c r="D107" s="98"/>
      <c r="E107" s="98"/>
      <c r="F107" s="97"/>
      <c r="G107" s="97"/>
      <c r="H107" s="97"/>
    </row>
    <row r="108" spans="2:8" s="96" customFormat="1">
      <c r="B108" s="97"/>
      <c r="C108" s="98"/>
      <c r="D108" s="98"/>
      <c r="E108" s="98"/>
      <c r="F108" s="97"/>
      <c r="G108" s="97"/>
      <c r="H108" s="97"/>
    </row>
    <row r="109" spans="2:8" s="96" customFormat="1">
      <c r="B109" s="97"/>
      <c r="C109" s="98"/>
      <c r="D109" s="98"/>
      <c r="E109" s="98"/>
      <c r="F109" s="97"/>
      <c r="G109" s="97"/>
      <c r="H109" s="97"/>
    </row>
    <row r="110" spans="2:8" s="96" customFormat="1">
      <c r="B110" s="97"/>
      <c r="C110" s="98"/>
      <c r="D110" s="98"/>
      <c r="E110" s="98"/>
      <c r="F110" s="97"/>
      <c r="G110" s="97"/>
      <c r="H110" s="97"/>
    </row>
    <row r="111" spans="2:8" s="96" customFormat="1">
      <c r="B111" s="97"/>
      <c r="C111" s="98"/>
      <c r="D111" s="98"/>
      <c r="E111" s="98"/>
      <c r="F111" s="97"/>
      <c r="G111" s="97"/>
      <c r="H111" s="97"/>
    </row>
    <row r="112" spans="2:8" s="96" customFormat="1">
      <c r="B112" s="97"/>
      <c r="C112" s="98"/>
      <c r="D112" s="98"/>
      <c r="E112" s="98"/>
      <c r="F112" s="97"/>
      <c r="G112" s="97"/>
      <c r="H112" s="97"/>
    </row>
    <row r="113" spans="2:8" s="96" customFormat="1">
      <c r="B113" s="97"/>
      <c r="C113" s="98"/>
      <c r="D113" s="98"/>
      <c r="E113" s="98"/>
      <c r="F113" s="97"/>
      <c r="G113" s="97"/>
      <c r="H113" s="97"/>
    </row>
    <row r="114" spans="2:8" s="96" customFormat="1">
      <c r="B114" s="97"/>
      <c r="C114" s="98"/>
      <c r="D114" s="98"/>
      <c r="E114" s="98"/>
      <c r="F114" s="97"/>
      <c r="G114" s="97"/>
      <c r="H114" s="97"/>
    </row>
    <row r="115" spans="2:8" s="96" customFormat="1">
      <c r="B115" s="97"/>
      <c r="C115" s="98"/>
      <c r="D115" s="98"/>
      <c r="E115" s="98"/>
      <c r="F115" s="97"/>
      <c r="G115" s="97"/>
      <c r="H115" s="97"/>
    </row>
    <row r="116" spans="2:8" s="96" customFormat="1">
      <c r="B116" s="97"/>
      <c r="C116" s="98"/>
      <c r="D116" s="98"/>
      <c r="E116" s="98"/>
      <c r="F116" s="97"/>
      <c r="G116" s="97"/>
      <c r="H116" s="97"/>
    </row>
    <row r="117" spans="2:8" s="96" customFormat="1">
      <c r="B117" s="97"/>
      <c r="C117" s="98"/>
      <c r="D117" s="98"/>
      <c r="E117" s="98"/>
      <c r="F117" s="97"/>
      <c r="G117" s="97"/>
      <c r="H117" s="97"/>
    </row>
    <row r="118" spans="2:8" s="96" customFormat="1">
      <c r="B118" s="97"/>
      <c r="C118" s="98"/>
      <c r="D118" s="98"/>
      <c r="E118" s="98"/>
      <c r="F118" s="97"/>
      <c r="G118" s="97"/>
      <c r="H118" s="97"/>
    </row>
    <row r="119" spans="2:8" s="96" customFormat="1">
      <c r="B119" s="97"/>
      <c r="C119" s="98"/>
      <c r="D119" s="98"/>
      <c r="E119" s="98"/>
      <c r="F119" s="97"/>
      <c r="G119" s="97"/>
      <c r="H119" s="97"/>
    </row>
    <row r="120" spans="2:8" s="96" customFormat="1">
      <c r="B120" s="97"/>
      <c r="C120" s="98"/>
      <c r="D120" s="98"/>
      <c r="E120" s="98"/>
      <c r="F120" s="97"/>
      <c r="G120" s="97"/>
      <c r="H120" s="97"/>
    </row>
    <row r="121" spans="2:8" s="96" customFormat="1">
      <c r="B121" s="97"/>
      <c r="C121" s="98"/>
      <c r="D121" s="98"/>
      <c r="E121" s="98"/>
      <c r="F121" s="97"/>
      <c r="G121" s="97"/>
      <c r="H121" s="97"/>
    </row>
    <row r="122" spans="2:8" s="96" customFormat="1">
      <c r="B122" s="97"/>
      <c r="C122" s="98"/>
      <c r="D122" s="98"/>
      <c r="E122" s="98"/>
      <c r="F122" s="97"/>
      <c r="G122" s="97"/>
      <c r="H122" s="97"/>
    </row>
    <row r="123" spans="2:8" s="96" customFormat="1">
      <c r="B123" s="97"/>
      <c r="C123" s="98"/>
      <c r="D123" s="98"/>
      <c r="E123" s="98"/>
      <c r="F123" s="97"/>
      <c r="G123" s="97"/>
      <c r="H123" s="97"/>
    </row>
    <row r="124" spans="2:8" s="96" customFormat="1">
      <c r="B124" s="97"/>
      <c r="C124" s="98"/>
      <c r="D124" s="98"/>
      <c r="E124" s="98"/>
      <c r="F124" s="97"/>
      <c r="G124" s="97"/>
      <c r="H124" s="97"/>
    </row>
    <row r="125" spans="2:8" s="96" customFormat="1">
      <c r="B125" s="97"/>
      <c r="C125" s="98"/>
      <c r="D125" s="98"/>
      <c r="E125" s="98"/>
      <c r="F125" s="97"/>
      <c r="G125" s="97"/>
      <c r="H125" s="97"/>
    </row>
    <row r="126" spans="2:8" s="96" customFormat="1">
      <c r="B126" s="97"/>
      <c r="C126" s="98"/>
      <c r="D126" s="98"/>
      <c r="E126" s="98"/>
      <c r="F126" s="97"/>
      <c r="G126" s="97"/>
      <c r="H126" s="97"/>
    </row>
    <row r="127" spans="2:8" s="96" customFormat="1">
      <c r="B127" s="97"/>
      <c r="C127" s="98"/>
      <c r="D127" s="98"/>
      <c r="E127" s="98"/>
      <c r="F127" s="97"/>
      <c r="G127" s="97"/>
      <c r="H127" s="97"/>
    </row>
    <row r="128" spans="2:8" s="96" customFormat="1">
      <c r="B128" s="97"/>
      <c r="C128" s="98"/>
      <c r="D128" s="98"/>
      <c r="E128" s="98"/>
      <c r="F128" s="97"/>
      <c r="G128" s="97"/>
      <c r="H128" s="97"/>
    </row>
    <row r="129" spans="2:8" s="96" customFormat="1">
      <c r="B129" s="97"/>
      <c r="C129" s="98"/>
      <c r="D129" s="98"/>
      <c r="E129" s="98"/>
      <c r="F129" s="97"/>
      <c r="G129" s="97"/>
      <c r="H129" s="97"/>
    </row>
    <row r="130" spans="2:8" s="96" customFormat="1">
      <c r="B130" s="97"/>
      <c r="C130" s="98"/>
      <c r="D130" s="98"/>
      <c r="E130" s="98"/>
      <c r="F130" s="97"/>
      <c r="G130" s="97"/>
      <c r="H130" s="97"/>
    </row>
    <row r="131" spans="2:8" s="96" customFormat="1">
      <c r="B131" s="97"/>
      <c r="C131" s="98"/>
      <c r="D131" s="98"/>
      <c r="E131" s="98"/>
      <c r="F131" s="97"/>
      <c r="G131" s="97"/>
      <c r="H131" s="97"/>
    </row>
    <row r="132" spans="2:8" s="96" customFormat="1">
      <c r="B132" s="97"/>
      <c r="C132" s="98"/>
      <c r="D132" s="98"/>
      <c r="E132" s="98"/>
      <c r="F132" s="97"/>
      <c r="G132" s="97"/>
      <c r="H132" s="97"/>
    </row>
    <row r="133" spans="2:8" s="96" customFormat="1">
      <c r="B133" s="97"/>
      <c r="C133" s="98"/>
      <c r="D133" s="98"/>
      <c r="E133" s="98"/>
      <c r="F133" s="97"/>
      <c r="G133" s="97"/>
      <c r="H133" s="97"/>
    </row>
    <row r="134" spans="2:8" s="96" customFormat="1">
      <c r="B134" s="97"/>
      <c r="C134" s="98"/>
      <c r="D134" s="98"/>
      <c r="E134" s="98"/>
      <c r="F134" s="97"/>
      <c r="G134" s="97"/>
      <c r="H134" s="97"/>
    </row>
    <row r="135" spans="2:8" s="96" customFormat="1">
      <c r="B135" s="97"/>
      <c r="C135" s="98"/>
      <c r="D135" s="98"/>
      <c r="E135" s="98"/>
      <c r="F135" s="97"/>
      <c r="G135" s="97"/>
      <c r="H135" s="97"/>
    </row>
    <row r="136" spans="2:8" s="96" customFormat="1">
      <c r="B136" s="97"/>
      <c r="C136" s="98"/>
      <c r="D136" s="98"/>
      <c r="E136" s="98"/>
      <c r="F136" s="97"/>
      <c r="G136" s="97"/>
      <c r="H136" s="97"/>
    </row>
    <row r="137" spans="2:8" s="96" customFormat="1">
      <c r="B137" s="97"/>
      <c r="C137" s="98"/>
      <c r="D137" s="98"/>
      <c r="E137" s="98"/>
      <c r="F137" s="97"/>
      <c r="G137" s="97"/>
      <c r="H137" s="97"/>
    </row>
    <row r="138" spans="2:8" s="96" customFormat="1">
      <c r="B138" s="97"/>
      <c r="C138" s="98"/>
      <c r="D138" s="98"/>
      <c r="E138" s="98"/>
      <c r="F138" s="97"/>
      <c r="G138" s="97"/>
      <c r="H138" s="97"/>
    </row>
    <row r="139" spans="2:8" s="96" customFormat="1">
      <c r="B139" s="97"/>
      <c r="C139" s="98"/>
      <c r="D139" s="98"/>
      <c r="E139" s="98"/>
      <c r="F139" s="97"/>
      <c r="G139" s="97"/>
      <c r="H139" s="97"/>
    </row>
    <row r="140" spans="2:8" s="96" customFormat="1">
      <c r="B140" s="97"/>
      <c r="C140" s="98"/>
      <c r="D140" s="98"/>
      <c r="E140" s="98"/>
      <c r="F140" s="97"/>
      <c r="G140" s="97"/>
      <c r="H140" s="97"/>
    </row>
    <row r="141" spans="2:8" s="96" customFormat="1">
      <c r="B141" s="97"/>
      <c r="C141" s="98"/>
      <c r="D141" s="98"/>
      <c r="E141" s="98"/>
      <c r="F141" s="97"/>
      <c r="G141" s="97"/>
      <c r="H141" s="97"/>
    </row>
    <row r="142" spans="2:8" s="96" customFormat="1">
      <c r="B142" s="97"/>
      <c r="C142" s="98"/>
      <c r="D142" s="98"/>
      <c r="E142" s="98"/>
      <c r="F142" s="97"/>
      <c r="G142" s="97"/>
      <c r="H142" s="97"/>
    </row>
    <row r="143" spans="2:8" s="96" customFormat="1">
      <c r="B143" s="97"/>
      <c r="C143" s="98"/>
      <c r="D143" s="98"/>
      <c r="E143" s="98"/>
      <c r="F143" s="97"/>
      <c r="G143" s="97"/>
      <c r="H143" s="97"/>
    </row>
    <row r="144" spans="2:8" s="96" customFormat="1">
      <c r="B144" s="97"/>
      <c r="C144" s="98"/>
      <c r="D144" s="98"/>
      <c r="E144" s="98"/>
      <c r="F144" s="97"/>
      <c r="G144" s="97"/>
      <c r="H144" s="97"/>
    </row>
    <row r="145" spans="2:8" s="96" customFormat="1">
      <c r="B145" s="97"/>
      <c r="C145" s="98"/>
      <c r="D145" s="98"/>
      <c r="E145" s="98"/>
      <c r="F145" s="97"/>
      <c r="G145" s="97"/>
      <c r="H145" s="97"/>
    </row>
    <row r="146" spans="2:8" s="96" customFormat="1">
      <c r="B146" s="97"/>
      <c r="C146" s="98"/>
      <c r="D146" s="98"/>
      <c r="E146" s="98"/>
      <c r="F146" s="97"/>
      <c r="G146" s="97"/>
      <c r="H146" s="97"/>
    </row>
    <row r="147" spans="2:8" s="96" customFormat="1">
      <c r="B147" s="97"/>
      <c r="C147" s="98"/>
      <c r="D147" s="98"/>
      <c r="E147" s="98"/>
      <c r="F147" s="97"/>
      <c r="G147" s="97"/>
      <c r="H147" s="97"/>
    </row>
    <row r="148" spans="2:8" s="96" customFormat="1">
      <c r="B148" s="97"/>
      <c r="C148" s="98"/>
      <c r="D148" s="98"/>
      <c r="E148" s="98"/>
      <c r="F148" s="97"/>
      <c r="G148" s="97"/>
      <c r="H148" s="97"/>
    </row>
    <row r="149" spans="2:8" s="96" customFormat="1">
      <c r="B149" s="97"/>
      <c r="C149" s="98"/>
      <c r="D149" s="98"/>
      <c r="E149" s="98"/>
      <c r="F149" s="97"/>
      <c r="G149" s="97"/>
      <c r="H149" s="97"/>
    </row>
    <row r="150" spans="2:8" s="96" customFormat="1">
      <c r="B150" s="97"/>
      <c r="C150" s="98"/>
      <c r="D150" s="98"/>
      <c r="E150" s="98"/>
      <c r="F150" s="97"/>
      <c r="G150" s="97"/>
      <c r="H150" s="97"/>
    </row>
    <row r="151" spans="2:8" s="96" customFormat="1">
      <c r="B151" s="97"/>
      <c r="C151" s="98"/>
      <c r="D151" s="98"/>
      <c r="E151" s="98"/>
      <c r="F151" s="97"/>
      <c r="G151" s="97"/>
      <c r="H151" s="97"/>
    </row>
    <row r="152" spans="2:8" s="96" customFormat="1">
      <c r="B152" s="97"/>
      <c r="C152" s="98"/>
      <c r="D152" s="98"/>
      <c r="E152" s="98"/>
      <c r="F152" s="97"/>
      <c r="G152" s="97"/>
      <c r="H152" s="97"/>
    </row>
    <row r="153" spans="2:8" s="96" customFormat="1">
      <c r="B153" s="97"/>
      <c r="C153" s="98"/>
      <c r="D153" s="98"/>
      <c r="E153" s="98"/>
      <c r="F153" s="97"/>
      <c r="G153" s="97"/>
      <c r="H153" s="97"/>
    </row>
    <row r="154" spans="2:8" s="96" customFormat="1">
      <c r="B154" s="97"/>
      <c r="C154" s="98"/>
      <c r="D154" s="98"/>
      <c r="E154" s="98"/>
      <c r="F154" s="97"/>
      <c r="G154" s="97"/>
      <c r="H154" s="97"/>
    </row>
    <row r="155" spans="2:8" s="96" customFormat="1">
      <c r="B155" s="97"/>
      <c r="C155" s="98"/>
      <c r="D155" s="98"/>
      <c r="E155" s="98"/>
      <c r="F155" s="97"/>
      <c r="G155" s="97"/>
      <c r="H155" s="97"/>
    </row>
    <row r="156" spans="2:8" s="96" customFormat="1">
      <c r="B156" s="97"/>
      <c r="C156" s="98"/>
      <c r="D156" s="98"/>
      <c r="E156" s="98"/>
      <c r="F156" s="97"/>
      <c r="G156" s="97"/>
      <c r="H156" s="97"/>
    </row>
    <row r="157" spans="2:8" s="96" customFormat="1">
      <c r="B157" s="97"/>
      <c r="C157" s="98"/>
      <c r="D157" s="98"/>
      <c r="E157" s="98"/>
      <c r="F157" s="97"/>
      <c r="G157" s="97"/>
      <c r="H157" s="97"/>
    </row>
    <row r="158" spans="2:8" s="96" customFormat="1">
      <c r="B158" s="97"/>
      <c r="C158" s="98"/>
      <c r="D158" s="98"/>
      <c r="E158" s="98"/>
      <c r="F158" s="97"/>
      <c r="G158" s="97"/>
      <c r="H158" s="97"/>
    </row>
    <row r="159" spans="2:8" s="96" customFormat="1">
      <c r="B159" s="97"/>
      <c r="C159" s="98"/>
      <c r="D159" s="98"/>
      <c r="E159" s="98"/>
      <c r="F159" s="97"/>
      <c r="G159" s="97"/>
      <c r="H159" s="97"/>
    </row>
    <row r="160" spans="2:8" s="96" customFormat="1">
      <c r="B160" s="97"/>
      <c r="C160" s="98"/>
      <c r="D160" s="98"/>
      <c r="E160" s="98"/>
      <c r="F160" s="97"/>
      <c r="G160" s="97"/>
      <c r="H160" s="97"/>
    </row>
    <row r="161" spans="2:8" s="96" customFormat="1">
      <c r="B161" s="97"/>
      <c r="C161" s="98"/>
      <c r="D161" s="98"/>
      <c r="E161" s="98"/>
      <c r="F161" s="97"/>
      <c r="G161" s="97"/>
      <c r="H161" s="97"/>
    </row>
    <row r="162" spans="2:8" s="96" customFormat="1">
      <c r="B162" s="97"/>
      <c r="C162" s="98"/>
      <c r="D162" s="98"/>
      <c r="E162" s="98"/>
      <c r="F162" s="97"/>
      <c r="G162" s="97"/>
      <c r="H162" s="97"/>
    </row>
    <row r="163" spans="2:8" s="96" customFormat="1">
      <c r="B163" s="97"/>
      <c r="C163" s="98"/>
      <c r="D163" s="98"/>
      <c r="E163" s="98"/>
      <c r="F163" s="97"/>
      <c r="G163" s="97"/>
      <c r="H163" s="97"/>
    </row>
    <row r="164" spans="2:8" s="96" customFormat="1">
      <c r="B164" s="97"/>
      <c r="C164" s="98"/>
      <c r="D164" s="98"/>
      <c r="E164" s="98"/>
      <c r="F164" s="97"/>
      <c r="G164" s="97"/>
      <c r="H164" s="97"/>
    </row>
    <row r="165" spans="2:8" s="96" customFormat="1">
      <c r="B165" s="97"/>
      <c r="C165" s="98"/>
      <c r="D165" s="98"/>
      <c r="E165" s="98"/>
      <c r="F165" s="97"/>
      <c r="G165" s="97"/>
      <c r="H165" s="97"/>
    </row>
    <row r="166" spans="2:8" s="96" customFormat="1">
      <c r="B166" s="97"/>
      <c r="C166" s="98"/>
      <c r="D166" s="98"/>
      <c r="E166" s="98"/>
      <c r="F166" s="97"/>
      <c r="G166" s="97"/>
      <c r="H166" s="97"/>
    </row>
    <row r="167" spans="2:8" s="96" customFormat="1">
      <c r="B167" s="97"/>
      <c r="C167" s="98"/>
      <c r="D167" s="98"/>
      <c r="E167" s="98"/>
      <c r="F167" s="97"/>
      <c r="G167" s="97"/>
      <c r="H167" s="97"/>
    </row>
    <row r="168" spans="2:8" s="96" customFormat="1">
      <c r="B168" s="97"/>
      <c r="C168" s="98"/>
      <c r="D168" s="98"/>
      <c r="E168" s="98"/>
      <c r="F168" s="97"/>
      <c r="G168" s="97"/>
      <c r="H168" s="97"/>
    </row>
    <row r="169" spans="2:8" s="96" customFormat="1">
      <c r="B169" s="97"/>
      <c r="C169" s="98"/>
      <c r="D169" s="98"/>
      <c r="E169" s="98"/>
      <c r="F169" s="97"/>
      <c r="G169" s="97"/>
      <c r="H169" s="97"/>
    </row>
    <row r="170" spans="2:8" s="96" customFormat="1">
      <c r="B170" s="97"/>
      <c r="C170" s="98"/>
      <c r="D170" s="98"/>
      <c r="E170" s="98"/>
      <c r="F170" s="97"/>
      <c r="G170" s="97"/>
      <c r="H170" s="97"/>
    </row>
    <row r="171" spans="2:8" s="96" customFormat="1">
      <c r="B171" s="97"/>
      <c r="C171" s="98"/>
      <c r="D171" s="98"/>
      <c r="E171" s="98"/>
      <c r="F171" s="97"/>
      <c r="G171" s="97"/>
      <c r="H171" s="97"/>
    </row>
    <row r="172" spans="2:8" s="96" customFormat="1">
      <c r="B172" s="97"/>
      <c r="C172" s="98"/>
      <c r="D172" s="98"/>
      <c r="E172" s="98"/>
      <c r="F172" s="97"/>
      <c r="G172" s="97"/>
      <c r="H172" s="97"/>
    </row>
    <row r="173" spans="2:8" s="96" customFormat="1">
      <c r="B173" s="97"/>
      <c r="C173" s="98"/>
      <c r="D173" s="98"/>
      <c r="E173" s="98"/>
      <c r="F173" s="97"/>
      <c r="G173" s="97"/>
      <c r="H173" s="97"/>
    </row>
    <row r="174" spans="2:8" s="96" customFormat="1">
      <c r="B174" s="97"/>
      <c r="C174" s="98"/>
      <c r="D174" s="98"/>
      <c r="E174" s="98"/>
      <c r="F174" s="97"/>
      <c r="G174" s="97"/>
      <c r="H174" s="97"/>
    </row>
    <row r="175" spans="2:8" s="96" customFormat="1">
      <c r="B175" s="97"/>
      <c r="C175" s="98"/>
      <c r="D175" s="98"/>
      <c r="E175" s="98"/>
      <c r="F175" s="97"/>
      <c r="G175" s="97"/>
      <c r="H175" s="97"/>
    </row>
    <row r="176" spans="2:8" s="96" customFormat="1">
      <c r="B176" s="97"/>
      <c r="C176" s="98"/>
      <c r="D176" s="98"/>
      <c r="E176" s="98"/>
      <c r="F176" s="97"/>
      <c r="G176" s="97"/>
      <c r="H176" s="97"/>
    </row>
    <row r="177" spans="2:8" s="96" customFormat="1">
      <c r="B177" s="97"/>
      <c r="C177" s="98"/>
      <c r="D177" s="98"/>
      <c r="E177" s="98"/>
      <c r="F177" s="97"/>
      <c r="G177" s="97"/>
      <c r="H177" s="97"/>
    </row>
    <row r="178" spans="2:8" s="96" customFormat="1">
      <c r="B178" s="97"/>
      <c r="C178" s="98"/>
      <c r="D178" s="98"/>
      <c r="E178" s="98"/>
      <c r="F178" s="97"/>
      <c r="G178" s="97"/>
      <c r="H178" s="97"/>
    </row>
    <row r="179" spans="2:8" s="96" customFormat="1">
      <c r="B179" s="97"/>
      <c r="C179" s="98"/>
      <c r="D179" s="98"/>
      <c r="E179" s="98"/>
      <c r="F179" s="97"/>
      <c r="G179" s="97"/>
      <c r="H179" s="97"/>
    </row>
    <row r="180" spans="2:8" s="96" customFormat="1">
      <c r="B180" s="97"/>
      <c r="C180" s="98"/>
      <c r="D180" s="98"/>
      <c r="E180" s="98"/>
      <c r="F180" s="97"/>
      <c r="G180" s="97"/>
      <c r="H180" s="97"/>
    </row>
    <row r="181" spans="2:8" s="96" customFormat="1">
      <c r="B181" s="97"/>
      <c r="C181" s="98"/>
      <c r="D181" s="98"/>
      <c r="E181" s="98"/>
      <c r="F181" s="97"/>
      <c r="G181" s="97"/>
      <c r="H181" s="97"/>
    </row>
    <row r="182" spans="2:8" s="96" customFormat="1">
      <c r="B182" s="97"/>
      <c r="C182" s="98"/>
      <c r="D182" s="98"/>
      <c r="E182" s="98"/>
      <c r="F182" s="97"/>
      <c r="G182" s="97"/>
      <c r="H182" s="97"/>
    </row>
    <row r="183" spans="2:8" s="96" customFormat="1">
      <c r="B183" s="97"/>
      <c r="C183" s="98"/>
      <c r="D183" s="98"/>
      <c r="E183" s="98"/>
      <c r="F183" s="97"/>
      <c r="G183" s="97"/>
      <c r="H183" s="97"/>
    </row>
    <row r="184" spans="2:8" s="96" customFormat="1">
      <c r="B184" s="97"/>
      <c r="C184" s="98"/>
      <c r="D184" s="98"/>
      <c r="E184" s="98"/>
      <c r="F184" s="97"/>
      <c r="G184" s="97"/>
      <c r="H184" s="97"/>
    </row>
    <row r="185" spans="2:8" s="96" customFormat="1">
      <c r="B185" s="97"/>
      <c r="C185" s="98"/>
      <c r="D185" s="98"/>
      <c r="E185" s="98"/>
      <c r="F185" s="97"/>
      <c r="G185" s="97"/>
      <c r="H185" s="97"/>
    </row>
    <row r="186" spans="2:8" s="96" customFormat="1">
      <c r="B186" s="97"/>
      <c r="C186" s="98"/>
      <c r="D186" s="98"/>
      <c r="E186" s="98"/>
      <c r="F186" s="97"/>
      <c r="G186" s="97"/>
      <c r="H186" s="97"/>
    </row>
    <row r="187" spans="2:8" s="96" customFormat="1">
      <c r="B187" s="97"/>
      <c r="C187" s="98"/>
      <c r="D187" s="98"/>
      <c r="E187" s="98"/>
      <c r="F187" s="97"/>
      <c r="G187" s="97"/>
      <c r="H187" s="97"/>
    </row>
    <row r="188" spans="2:8" s="96" customFormat="1">
      <c r="B188" s="97"/>
      <c r="C188" s="98"/>
      <c r="D188" s="98"/>
      <c r="E188" s="98"/>
      <c r="F188" s="97"/>
      <c r="G188" s="97"/>
      <c r="H188" s="97"/>
    </row>
    <row r="189" spans="2:8" s="96" customFormat="1">
      <c r="B189" s="97"/>
      <c r="C189" s="98"/>
      <c r="D189" s="98"/>
      <c r="E189" s="98"/>
      <c r="F189" s="97"/>
      <c r="G189" s="97"/>
      <c r="H189" s="97"/>
    </row>
    <row r="190" spans="2:8" s="96" customFormat="1">
      <c r="B190" s="97"/>
      <c r="C190" s="98"/>
      <c r="D190" s="98"/>
      <c r="E190" s="98"/>
      <c r="F190" s="97"/>
      <c r="G190" s="97"/>
      <c r="H190" s="97"/>
    </row>
    <row r="191" spans="2:8" s="96" customFormat="1">
      <c r="B191" s="97"/>
      <c r="C191" s="98"/>
      <c r="D191" s="98"/>
      <c r="E191" s="98"/>
      <c r="F191" s="97"/>
      <c r="G191" s="97"/>
      <c r="H191" s="97"/>
    </row>
    <row r="192" spans="2:8" s="96" customFormat="1">
      <c r="B192" s="97"/>
      <c r="C192" s="98"/>
      <c r="D192" s="98"/>
      <c r="E192" s="98"/>
      <c r="F192" s="97"/>
      <c r="G192" s="97"/>
      <c r="H192" s="97"/>
    </row>
    <row r="193" spans="2:8" s="96" customFormat="1">
      <c r="B193" s="97"/>
      <c r="C193" s="98"/>
      <c r="D193" s="98"/>
      <c r="E193" s="98"/>
      <c r="F193" s="97"/>
      <c r="G193" s="97"/>
      <c r="H193" s="97"/>
    </row>
    <row r="194" spans="2:8" s="96" customFormat="1">
      <c r="B194" s="97"/>
      <c r="C194" s="98"/>
      <c r="D194" s="98"/>
      <c r="E194" s="98"/>
      <c r="F194" s="97"/>
      <c r="G194" s="97"/>
      <c r="H194" s="97"/>
    </row>
    <row r="195" spans="2:8" s="96" customFormat="1">
      <c r="B195" s="97"/>
      <c r="C195" s="98"/>
      <c r="D195" s="98"/>
      <c r="E195" s="98"/>
      <c r="F195" s="97"/>
      <c r="G195" s="97"/>
      <c r="H195" s="97"/>
    </row>
    <row r="196" spans="2:8" s="96" customFormat="1">
      <c r="B196" s="97"/>
      <c r="C196" s="98"/>
      <c r="D196" s="98"/>
      <c r="E196" s="98"/>
      <c r="F196" s="97"/>
      <c r="G196" s="97"/>
      <c r="H196" s="97"/>
    </row>
    <row r="197" spans="2:8" s="96" customFormat="1">
      <c r="B197" s="97"/>
      <c r="C197" s="98"/>
      <c r="D197" s="98"/>
      <c r="E197" s="98"/>
      <c r="F197" s="97"/>
      <c r="G197" s="97"/>
      <c r="H197" s="97"/>
    </row>
    <row r="198" spans="2:8" s="96" customFormat="1">
      <c r="B198" s="97"/>
      <c r="C198" s="98"/>
      <c r="D198" s="98"/>
      <c r="E198" s="98"/>
      <c r="F198" s="97"/>
      <c r="G198" s="97"/>
      <c r="H198" s="97"/>
    </row>
    <row r="199" spans="2:8" s="96" customFormat="1">
      <c r="B199" s="97"/>
      <c r="C199" s="98"/>
      <c r="D199" s="98"/>
      <c r="E199" s="98"/>
      <c r="F199" s="97"/>
      <c r="G199" s="97"/>
      <c r="H199" s="97"/>
    </row>
    <row r="200" spans="2:8" s="96" customFormat="1">
      <c r="B200" s="97"/>
      <c r="C200" s="98"/>
      <c r="D200" s="98"/>
      <c r="E200" s="98"/>
      <c r="F200" s="97"/>
      <c r="G200" s="97"/>
      <c r="H200" s="97"/>
    </row>
    <row r="201" spans="2:8" s="96" customFormat="1">
      <c r="B201" s="97"/>
      <c r="C201" s="98"/>
      <c r="D201" s="98"/>
      <c r="E201" s="98"/>
      <c r="F201" s="97"/>
      <c r="G201" s="97"/>
      <c r="H201" s="97"/>
    </row>
    <row r="202" spans="2:8" s="96" customFormat="1">
      <c r="B202" s="97"/>
      <c r="C202" s="98"/>
      <c r="D202" s="98"/>
      <c r="E202" s="98"/>
      <c r="F202" s="97"/>
      <c r="G202" s="97"/>
      <c r="H202" s="97"/>
    </row>
    <row r="203" spans="2:8" s="96" customFormat="1">
      <c r="B203" s="97"/>
      <c r="C203" s="98"/>
      <c r="D203" s="98"/>
      <c r="E203" s="98"/>
      <c r="F203" s="97"/>
      <c r="G203" s="97"/>
      <c r="H203" s="97"/>
    </row>
    <row r="204" spans="2:8" s="96" customFormat="1">
      <c r="B204" s="97"/>
      <c r="C204" s="98"/>
      <c r="D204" s="98"/>
      <c r="E204" s="98"/>
      <c r="F204" s="97"/>
      <c r="G204" s="97"/>
      <c r="H204" s="97"/>
    </row>
    <row r="205" spans="2:8" s="96" customFormat="1">
      <c r="B205" s="97"/>
      <c r="C205" s="98"/>
      <c r="D205" s="98"/>
      <c r="E205" s="98"/>
      <c r="F205" s="97"/>
      <c r="G205" s="97"/>
      <c r="H205" s="97"/>
    </row>
    <row r="206" spans="2:8" s="96" customFormat="1">
      <c r="B206" s="97"/>
      <c r="C206" s="98"/>
      <c r="D206" s="98"/>
      <c r="E206" s="98"/>
      <c r="F206" s="97"/>
      <c r="G206" s="97"/>
      <c r="H206" s="97"/>
    </row>
    <row r="207" spans="2:8" s="96" customFormat="1">
      <c r="B207" s="97"/>
      <c r="C207" s="98"/>
      <c r="D207" s="98"/>
      <c r="E207" s="98"/>
      <c r="F207" s="97"/>
      <c r="G207" s="97"/>
      <c r="H207" s="97"/>
    </row>
    <row r="208" spans="2:8" s="96" customFormat="1">
      <c r="B208" s="97"/>
      <c r="C208" s="98"/>
      <c r="D208" s="98"/>
      <c r="E208" s="98"/>
      <c r="F208" s="97"/>
      <c r="G208" s="97"/>
      <c r="H208" s="97"/>
    </row>
    <row r="209" spans="2:8" s="96" customFormat="1">
      <c r="B209" s="97"/>
      <c r="C209" s="98"/>
      <c r="D209" s="98"/>
      <c r="E209" s="98"/>
      <c r="F209" s="97"/>
      <c r="G209" s="97"/>
      <c r="H209" s="97"/>
    </row>
    <row r="210" spans="2:8" s="96" customFormat="1">
      <c r="B210" s="97"/>
      <c r="C210" s="98"/>
      <c r="D210" s="98"/>
      <c r="E210" s="98"/>
      <c r="F210" s="97"/>
      <c r="G210" s="97"/>
      <c r="H210" s="97"/>
    </row>
    <row r="211" spans="2:8" s="96" customFormat="1">
      <c r="B211" s="97"/>
      <c r="C211" s="98"/>
      <c r="D211" s="98"/>
      <c r="E211" s="98"/>
      <c r="F211" s="97"/>
      <c r="G211" s="97"/>
      <c r="H211" s="97"/>
    </row>
    <row r="212" spans="2:8" s="96" customFormat="1">
      <c r="B212" s="97"/>
      <c r="C212" s="98"/>
      <c r="D212" s="98"/>
      <c r="E212" s="98"/>
      <c r="F212" s="97"/>
      <c r="G212" s="97"/>
      <c r="H212" s="97"/>
    </row>
    <row r="213" spans="2:8" s="96" customFormat="1">
      <c r="B213" s="97"/>
      <c r="C213" s="98"/>
      <c r="D213" s="98"/>
      <c r="E213" s="98"/>
      <c r="F213" s="97"/>
      <c r="G213" s="97"/>
      <c r="H213" s="97"/>
    </row>
    <row r="214" spans="2:8" s="96" customFormat="1">
      <c r="B214" s="97"/>
      <c r="C214" s="98"/>
      <c r="D214" s="98"/>
      <c r="E214" s="98"/>
      <c r="F214" s="97"/>
      <c r="G214" s="97"/>
      <c r="H214" s="97"/>
    </row>
    <row r="215" spans="2:8" s="96" customFormat="1">
      <c r="B215" s="97"/>
      <c r="C215" s="98"/>
      <c r="D215" s="98"/>
      <c r="E215" s="98"/>
      <c r="F215" s="97"/>
      <c r="G215" s="97"/>
      <c r="H215" s="97"/>
    </row>
    <row r="216" spans="2:8" s="96" customFormat="1">
      <c r="B216" s="97"/>
      <c r="C216" s="98"/>
      <c r="D216" s="98"/>
      <c r="E216" s="98"/>
      <c r="F216" s="97"/>
      <c r="G216" s="97"/>
      <c r="H216" s="97"/>
    </row>
    <row r="217" spans="2:8" s="96" customFormat="1">
      <c r="B217" s="97"/>
      <c r="C217" s="98"/>
      <c r="D217" s="98"/>
      <c r="E217" s="98"/>
      <c r="F217" s="97"/>
      <c r="G217" s="97"/>
      <c r="H217" s="97"/>
    </row>
    <row r="218" spans="2:8" s="96" customFormat="1">
      <c r="B218" s="97"/>
      <c r="C218" s="98"/>
      <c r="D218" s="98"/>
      <c r="E218" s="98"/>
      <c r="F218" s="97"/>
      <c r="G218" s="97"/>
      <c r="H218" s="97"/>
    </row>
    <row r="219" spans="2:8" s="96" customFormat="1">
      <c r="B219" s="97"/>
      <c r="C219" s="98"/>
      <c r="D219" s="98"/>
      <c r="E219" s="98"/>
      <c r="F219" s="97"/>
      <c r="G219" s="97"/>
      <c r="H219" s="97"/>
    </row>
    <row r="220" spans="2:8" s="96" customFormat="1">
      <c r="B220" s="97"/>
      <c r="C220" s="98"/>
      <c r="D220" s="98"/>
      <c r="E220" s="98"/>
      <c r="F220" s="97"/>
      <c r="G220" s="97"/>
      <c r="H220" s="97"/>
    </row>
    <row r="221" spans="2:8" s="96" customFormat="1">
      <c r="B221" s="97"/>
      <c r="C221" s="98"/>
      <c r="D221" s="98"/>
      <c r="E221" s="98"/>
      <c r="F221" s="97"/>
      <c r="G221" s="97"/>
      <c r="H221" s="97"/>
    </row>
    <row r="222" spans="2:8" s="96" customFormat="1">
      <c r="B222" s="97"/>
      <c r="C222" s="98"/>
      <c r="D222" s="98"/>
      <c r="E222" s="98"/>
      <c r="F222" s="97"/>
      <c r="G222" s="97"/>
      <c r="H222" s="97"/>
    </row>
    <row r="223" spans="2:8" s="96" customFormat="1">
      <c r="B223" s="97"/>
      <c r="C223" s="98"/>
      <c r="D223" s="98"/>
      <c r="E223" s="98"/>
      <c r="F223" s="97"/>
      <c r="G223" s="97"/>
      <c r="H223" s="97"/>
    </row>
    <row r="224" spans="2:8" s="96" customFormat="1">
      <c r="B224" s="97"/>
      <c r="C224" s="98"/>
      <c r="D224" s="98"/>
      <c r="E224" s="98"/>
      <c r="F224" s="97"/>
      <c r="G224" s="97"/>
      <c r="H224" s="97"/>
    </row>
    <row r="225" spans="2:8" s="96" customFormat="1">
      <c r="B225" s="97"/>
      <c r="C225" s="98"/>
      <c r="D225" s="98"/>
      <c r="E225" s="98"/>
      <c r="F225" s="97"/>
      <c r="G225" s="97"/>
      <c r="H225" s="97"/>
    </row>
    <row r="226" spans="2:8" s="96" customFormat="1">
      <c r="B226" s="97"/>
      <c r="C226" s="98"/>
      <c r="D226" s="98"/>
      <c r="E226" s="98"/>
      <c r="F226" s="97"/>
      <c r="G226" s="97"/>
      <c r="H226" s="97"/>
    </row>
    <row r="227" spans="2:8" s="96" customFormat="1">
      <c r="B227" s="97"/>
      <c r="C227" s="98"/>
      <c r="D227" s="98"/>
      <c r="E227" s="98"/>
      <c r="F227" s="97"/>
      <c r="G227" s="97"/>
      <c r="H227" s="97"/>
    </row>
    <row r="228" spans="2:8" s="96" customFormat="1">
      <c r="B228" s="97"/>
      <c r="C228" s="98"/>
      <c r="D228" s="98"/>
      <c r="E228" s="98"/>
      <c r="F228" s="97"/>
      <c r="G228" s="97"/>
      <c r="H228" s="97"/>
    </row>
    <row r="229" spans="2:8" s="96" customFormat="1">
      <c r="B229" s="97"/>
      <c r="C229" s="98"/>
      <c r="D229" s="98"/>
      <c r="E229" s="98"/>
      <c r="F229" s="97"/>
      <c r="G229" s="97"/>
      <c r="H229" s="97"/>
    </row>
    <row r="230" spans="2:8" s="96" customFormat="1">
      <c r="B230" s="97"/>
      <c r="C230" s="98"/>
      <c r="D230" s="98"/>
      <c r="E230" s="98"/>
      <c r="F230" s="97"/>
      <c r="G230" s="97"/>
      <c r="H230" s="97"/>
    </row>
    <row r="231" spans="2:8" s="96" customFormat="1">
      <c r="B231" s="97"/>
      <c r="C231" s="98"/>
      <c r="D231" s="98"/>
      <c r="E231" s="98"/>
      <c r="F231" s="97"/>
      <c r="G231" s="97"/>
      <c r="H231" s="97"/>
    </row>
    <row r="232" spans="2:8" s="96" customFormat="1">
      <c r="B232" s="97"/>
      <c r="C232" s="98"/>
      <c r="D232" s="98"/>
      <c r="E232" s="98"/>
      <c r="F232" s="97"/>
      <c r="G232" s="97"/>
      <c r="H232" s="97"/>
    </row>
    <row r="233" spans="2:8" s="96" customFormat="1">
      <c r="B233" s="97"/>
      <c r="C233" s="98"/>
      <c r="D233" s="98"/>
      <c r="E233" s="98"/>
      <c r="F233" s="97"/>
      <c r="G233" s="97"/>
      <c r="H233" s="97"/>
    </row>
    <row r="234" spans="2:8" s="96" customFormat="1">
      <c r="B234" s="97"/>
      <c r="C234" s="98"/>
      <c r="D234" s="98"/>
      <c r="E234" s="98"/>
      <c r="F234" s="97"/>
      <c r="G234" s="97"/>
      <c r="H234" s="97"/>
    </row>
    <row r="235" spans="2:8" s="96" customFormat="1">
      <c r="B235" s="97"/>
      <c r="C235" s="98"/>
      <c r="D235" s="98"/>
      <c r="E235" s="98"/>
      <c r="F235" s="97"/>
      <c r="G235" s="97"/>
      <c r="H235" s="97"/>
    </row>
    <row r="236" spans="2:8" s="96" customFormat="1">
      <c r="B236" s="97"/>
      <c r="C236" s="98"/>
      <c r="D236" s="98"/>
      <c r="E236" s="98"/>
      <c r="F236" s="97"/>
      <c r="G236" s="97"/>
      <c r="H236" s="97"/>
    </row>
    <row r="237" spans="2:8" s="96" customFormat="1">
      <c r="B237" s="97"/>
      <c r="C237" s="98"/>
      <c r="D237" s="98"/>
      <c r="E237" s="98"/>
      <c r="F237" s="97"/>
      <c r="G237" s="97"/>
      <c r="H237" s="97"/>
    </row>
    <row r="238" spans="2:8" s="96" customFormat="1">
      <c r="B238" s="97"/>
      <c r="C238" s="98"/>
      <c r="D238" s="98"/>
      <c r="E238" s="98"/>
      <c r="F238" s="97"/>
      <c r="G238" s="97"/>
      <c r="H238" s="97"/>
    </row>
    <row r="239" spans="2:8" s="96" customFormat="1">
      <c r="B239" s="97"/>
      <c r="C239" s="98"/>
      <c r="D239" s="98"/>
      <c r="E239" s="98"/>
      <c r="F239" s="97"/>
      <c r="G239" s="97"/>
      <c r="H239" s="97"/>
    </row>
    <row r="240" spans="2:8" s="96" customFormat="1">
      <c r="B240" s="97"/>
      <c r="C240" s="98"/>
      <c r="D240" s="98"/>
      <c r="E240" s="98"/>
      <c r="F240" s="97"/>
      <c r="G240" s="97"/>
      <c r="H240" s="97"/>
    </row>
    <row r="241" spans="2:8" s="96" customFormat="1">
      <c r="B241" s="97"/>
      <c r="C241" s="98"/>
      <c r="D241" s="98"/>
      <c r="E241" s="98"/>
      <c r="F241" s="97"/>
      <c r="G241" s="97"/>
      <c r="H241" s="97"/>
    </row>
    <row r="242" spans="2:8" s="96" customFormat="1">
      <c r="B242" s="97"/>
      <c r="C242" s="98"/>
      <c r="D242" s="98"/>
      <c r="E242" s="98"/>
      <c r="F242" s="97"/>
      <c r="G242" s="97"/>
      <c r="H242" s="97"/>
    </row>
    <row r="243" spans="2:8" s="96" customFormat="1">
      <c r="B243" s="97"/>
      <c r="C243" s="98"/>
      <c r="D243" s="98"/>
      <c r="E243" s="98"/>
      <c r="F243" s="97"/>
      <c r="G243" s="97"/>
      <c r="H243" s="97"/>
    </row>
    <row r="244" spans="2:8" s="96" customFormat="1">
      <c r="B244" s="97"/>
      <c r="C244" s="98"/>
      <c r="D244" s="98"/>
      <c r="E244" s="98"/>
      <c r="F244" s="97"/>
      <c r="G244" s="97"/>
      <c r="H244" s="97"/>
    </row>
    <row r="245" spans="2:8" s="96" customFormat="1">
      <c r="B245" s="97"/>
      <c r="C245" s="98"/>
      <c r="D245" s="98"/>
      <c r="E245" s="98"/>
      <c r="F245" s="97"/>
      <c r="G245" s="97"/>
      <c r="H245" s="97"/>
    </row>
    <row r="246" spans="2:8" s="96" customFormat="1">
      <c r="B246" s="97"/>
      <c r="C246" s="98"/>
      <c r="D246" s="98"/>
      <c r="E246" s="98"/>
      <c r="F246" s="97"/>
      <c r="G246" s="97"/>
      <c r="H246" s="97"/>
    </row>
    <row r="247" spans="2:8" s="96" customFormat="1">
      <c r="B247" s="97"/>
      <c r="C247" s="98"/>
      <c r="D247" s="98"/>
      <c r="E247" s="98"/>
      <c r="F247" s="97"/>
      <c r="G247" s="97"/>
      <c r="H247" s="97"/>
    </row>
    <row r="248" spans="2:8" s="96" customFormat="1">
      <c r="B248" s="97"/>
      <c r="C248" s="98"/>
      <c r="D248" s="98"/>
      <c r="E248" s="98"/>
      <c r="F248" s="97"/>
      <c r="G248" s="97"/>
      <c r="H248" s="97"/>
    </row>
    <row r="249" spans="2:8" s="96" customFormat="1">
      <c r="B249" s="97"/>
      <c r="C249" s="98"/>
      <c r="D249" s="98"/>
      <c r="E249" s="98"/>
      <c r="F249" s="97"/>
      <c r="G249" s="97"/>
      <c r="H249" s="97"/>
    </row>
    <row r="250" spans="2:8" s="96" customFormat="1">
      <c r="B250" s="97"/>
      <c r="C250" s="98"/>
      <c r="D250" s="98"/>
      <c r="E250" s="98"/>
      <c r="F250" s="97"/>
      <c r="G250" s="97"/>
      <c r="H250" s="97"/>
    </row>
    <row r="251" spans="2:8" s="96" customFormat="1">
      <c r="B251" s="97"/>
      <c r="C251" s="98"/>
      <c r="D251" s="98"/>
      <c r="E251" s="98"/>
      <c r="F251" s="97"/>
      <c r="G251" s="97"/>
      <c r="H251" s="97"/>
    </row>
    <row r="252" spans="2:8" s="96" customFormat="1">
      <c r="B252" s="97"/>
      <c r="C252" s="98"/>
      <c r="D252" s="98"/>
      <c r="E252" s="98"/>
      <c r="F252" s="97"/>
      <c r="G252" s="97"/>
      <c r="H252" s="97"/>
    </row>
    <row r="253" spans="2:8" s="96" customFormat="1">
      <c r="B253" s="97"/>
      <c r="C253" s="98"/>
      <c r="D253" s="98"/>
      <c r="E253" s="98"/>
      <c r="F253" s="97"/>
      <c r="G253" s="97"/>
      <c r="H253" s="97"/>
    </row>
    <row r="254" spans="2:8" s="96" customFormat="1">
      <c r="B254" s="97"/>
      <c r="C254" s="98"/>
      <c r="D254" s="98"/>
      <c r="E254" s="98"/>
      <c r="F254" s="97"/>
      <c r="G254" s="97"/>
      <c r="H254" s="97"/>
    </row>
    <row r="255" spans="2:8" s="96" customFormat="1">
      <c r="B255" s="97"/>
      <c r="C255" s="98"/>
      <c r="D255" s="98"/>
      <c r="E255" s="98"/>
      <c r="F255" s="97"/>
      <c r="G255" s="97"/>
      <c r="H255" s="97"/>
    </row>
    <row r="256" spans="2:8" s="96" customFormat="1">
      <c r="B256" s="97"/>
      <c r="C256" s="98"/>
      <c r="D256" s="98"/>
      <c r="E256" s="98"/>
      <c r="F256" s="97"/>
      <c r="G256" s="97"/>
      <c r="H256" s="97"/>
    </row>
    <row r="257" spans="2:8" s="96" customFormat="1">
      <c r="B257" s="97"/>
      <c r="C257" s="98"/>
      <c r="D257" s="98"/>
      <c r="E257" s="98"/>
      <c r="F257" s="97"/>
      <c r="G257" s="97"/>
      <c r="H257" s="97"/>
    </row>
    <row r="258" spans="2:8" s="96" customFormat="1">
      <c r="B258" s="97"/>
      <c r="C258" s="98"/>
      <c r="D258" s="98"/>
      <c r="E258" s="98"/>
      <c r="F258" s="97"/>
      <c r="G258" s="97"/>
      <c r="H258" s="97"/>
    </row>
    <row r="259" spans="2:8" s="96" customFormat="1">
      <c r="B259" s="97"/>
      <c r="C259" s="98"/>
      <c r="D259" s="98"/>
      <c r="E259" s="98"/>
      <c r="F259" s="97"/>
      <c r="G259" s="97"/>
      <c r="H259" s="97"/>
    </row>
    <row r="260" spans="2:8" s="96" customFormat="1">
      <c r="B260" s="97"/>
      <c r="C260" s="98"/>
      <c r="D260" s="98"/>
      <c r="E260" s="98"/>
      <c r="F260" s="97"/>
      <c r="G260" s="97"/>
      <c r="H260" s="97"/>
    </row>
    <row r="261" spans="2:8" s="96" customFormat="1">
      <c r="B261" s="97"/>
      <c r="C261" s="98"/>
      <c r="D261" s="98"/>
      <c r="E261" s="98"/>
      <c r="F261" s="97"/>
      <c r="G261" s="97"/>
      <c r="H261" s="97"/>
    </row>
    <row r="262" spans="2:8" s="96" customFormat="1">
      <c r="B262" s="97"/>
      <c r="C262" s="98"/>
      <c r="D262" s="98"/>
      <c r="E262" s="98"/>
      <c r="F262" s="97"/>
      <c r="G262" s="97"/>
      <c r="H262" s="97"/>
    </row>
    <row r="263" spans="2:8" s="96" customFormat="1">
      <c r="B263" s="97"/>
      <c r="C263" s="98"/>
      <c r="D263" s="98"/>
      <c r="E263" s="98"/>
      <c r="F263" s="97"/>
      <c r="G263" s="97"/>
      <c r="H263" s="97"/>
    </row>
    <row r="264" spans="2:8" s="96" customFormat="1">
      <c r="B264" s="97"/>
      <c r="C264" s="98"/>
      <c r="D264" s="98"/>
      <c r="E264" s="98"/>
      <c r="F264" s="97"/>
      <c r="G264" s="97"/>
      <c r="H264" s="97"/>
    </row>
    <row r="265" spans="2:8" s="96" customFormat="1">
      <c r="B265" s="97"/>
      <c r="C265" s="98"/>
      <c r="D265" s="98"/>
      <c r="E265" s="98"/>
      <c r="F265" s="97"/>
      <c r="G265" s="97"/>
      <c r="H265" s="97"/>
    </row>
    <row r="266" spans="2:8" s="96" customFormat="1">
      <c r="B266" s="97"/>
      <c r="C266" s="98"/>
      <c r="D266" s="98"/>
      <c r="E266" s="98"/>
      <c r="F266" s="97"/>
      <c r="G266" s="97"/>
      <c r="H266" s="97"/>
    </row>
    <row r="267" spans="2:8" s="96" customFormat="1">
      <c r="B267" s="97"/>
      <c r="C267" s="98"/>
      <c r="D267" s="98"/>
      <c r="E267" s="98"/>
      <c r="F267" s="97"/>
      <c r="G267" s="97"/>
      <c r="H267" s="97"/>
    </row>
    <row r="268" spans="2:8" s="96" customFormat="1">
      <c r="B268" s="97"/>
      <c r="C268" s="98"/>
      <c r="D268" s="98"/>
      <c r="E268" s="98"/>
      <c r="F268" s="97"/>
      <c r="G268" s="97"/>
      <c r="H268" s="97"/>
    </row>
    <row r="269" spans="2:8" s="96" customFormat="1">
      <c r="B269" s="97"/>
      <c r="C269" s="98"/>
      <c r="D269" s="98"/>
      <c r="E269" s="98"/>
      <c r="F269" s="97"/>
      <c r="G269" s="97"/>
      <c r="H269" s="97"/>
    </row>
    <row r="270" spans="2:8" s="96" customFormat="1">
      <c r="B270" s="97"/>
      <c r="C270" s="98"/>
      <c r="D270" s="98"/>
      <c r="E270" s="98"/>
      <c r="F270" s="97"/>
      <c r="G270" s="97"/>
      <c r="H270" s="97"/>
    </row>
    <row r="271" spans="2:8" s="96" customFormat="1">
      <c r="B271" s="97"/>
      <c r="C271" s="98"/>
      <c r="D271" s="98"/>
      <c r="E271" s="98"/>
      <c r="F271" s="97"/>
      <c r="G271" s="97"/>
      <c r="H271" s="97"/>
    </row>
    <row r="272" spans="2:8" s="96" customFormat="1">
      <c r="B272" s="97"/>
      <c r="C272" s="98"/>
      <c r="D272" s="98"/>
      <c r="E272" s="98"/>
      <c r="F272" s="97"/>
      <c r="G272" s="97"/>
      <c r="H272" s="97"/>
    </row>
    <row r="273" spans="2:8" s="96" customFormat="1">
      <c r="B273" s="97"/>
      <c r="C273" s="98"/>
      <c r="D273" s="98"/>
      <c r="E273" s="98"/>
      <c r="F273" s="97"/>
      <c r="G273" s="97"/>
      <c r="H273" s="97"/>
    </row>
    <row r="274" spans="2:8" s="96" customFormat="1">
      <c r="B274" s="97"/>
      <c r="C274" s="98"/>
      <c r="D274" s="98"/>
      <c r="E274" s="98"/>
      <c r="F274" s="97"/>
      <c r="G274" s="97"/>
      <c r="H274" s="97"/>
    </row>
    <row r="275" spans="2:8" s="96" customFormat="1">
      <c r="B275" s="97"/>
      <c r="C275" s="98"/>
      <c r="D275" s="98"/>
      <c r="E275" s="98"/>
      <c r="F275" s="97"/>
      <c r="G275" s="97"/>
      <c r="H275" s="97"/>
    </row>
    <row r="276" spans="2:8" s="96" customFormat="1">
      <c r="B276" s="97"/>
      <c r="C276" s="98"/>
      <c r="D276" s="98"/>
      <c r="E276" s="98"/>
      <c r="F276" s="97"/>
      <c r="G276" s="97"/>
      <c r="H276" s="97"/>
    </row>
    <row r="277" spans="2:8" s="96" customFormat="1">
      <c r="B277" s="97"/>
      <c r="C277" s="98"/>
      <c r="D277" s="98"/>
      <c r="E277" s="98"/>
      <c r="F277" s="97"/>
      <c r="G277" s="97"/>
      <c r="H277" s="97"/>
    </row>
    <row r="278" spans="2:8" s="96" customFormat="1">
      <c r="B278" s="97"/>
      <c r="C278" s="98"/>
      <c r="D278" s="98"/>
      <c r="E278" s="98"/>
      <c r="F278" s="97"/>
      <c r="G278" s="97"/>
      <c r="H278" s="97"/>
    </row>
    <row r="279" spans="2:8" s="96" customFormat="1">
      <c r="B279" s="97"/>
      <c r="C279" s="98"/>
      <c r="D279" s="98"/>
      <c r="E279" s="98"/>
      <c r="F279" s="97"/>
      <c r="G279" s="97"/>
      <c r="H279" s="97"/>
    </row>
    <row r="280" spans="2:8" s="96" customFormat="1">
      <c r="B280" s="97"/>
      <c r="C280" s="98"/>
      <c r="D280" s="98"/>
      <c r="E280" s="98"/>
      <c r="F280" s="97"/>
      <c r="G280" s="97"/>
      <c r="H280" s="97"/>
    </row>
    <row r="281" spans="2:8" s="96" customFormat="1">
      <c r="B281" s="97"/>
      <c r="C281" s="98"/>
      <c r="D281" s="98"/>
      <c r="E281" s="98"/>
      <c r="F281" s="97"/>
      <c r="G281" s="97"/>
      <c r="H281" s="97"/>
    </row>
    <row r="282" spans="2:8" s="96" customFormat="1">
      <c r="B282" s="97"/>
      <c r="C282" s="98"/>
      <c r="D282" s="98"/>
      <c r="E282" s="98"/>
      <c r="F282" s="97"/>
      <c r="G282" s="97"/>
      <c r="H282" s="97"/>
    </row>
    <row r="283" spans="2:8" s="96" customFormat="1">
      <c r="B283" s="97"/>
      <c r="C283" s="98"/>
      <c r="D283" s="98"/>
      <c r="E283" s="98"/>
      <c r="F283" s="97"/>
      <c r="G283" s="97"/>
      <c r="H283" s="97"/>
    </row>
    <row r="284" spans="2:8" s="96" customFormat="1">
      <c r="B284" s="97"/>
      <c r="C284" s="98"/>
      <c r="D284" s="98"/>
      <c r="E284" s="98"/>
      <c r="F284" s="97"/>
      <c r="G284" s="97"/>
      <c r="H284" s="97"/>
    </row>
    <row r="285" spans="2:8" s="96" customFormat="1">
      <c r="B285" s="97"/>
      <c r="C285" s="98"/>
      <c r="D285" s="98"/>
      <c r="E285" s="98"/>
      <c r="F285" s="97"/>
      <c r="G285" s="97"/>
      <c r="H285" s="97"/>
    </row>
    <row r="286" spans="2:8" s="96" customFormat="1">
      <c r="B286" s="97"/>
      <c r="C286" s="98"/>
      <c r="D286" s="98"/>
      <c r="E286" s="98"/>
      <c r="F286" s="97"/>
      <c r="G286" s="97"/>
      <c r="H286" s="97"/>
    </row>
    <row r="287" spans="2:8" s="96" customFormat="1">
      <c r="B287" s="97"/>
      <c r="C287" s="98"/>
      <c r="D287" s="98"/>
      <c r="E287" s="98"/>
      <c r="F287" s="97"/>
      <c r="G287" s="97"/>
      <c r="H287" s="97"/>
    </row>
    <row r="288" spans="2:8" s="96" customFormat="1">
      <c r="B288" s="97"/>
      <c r="C288" s="98"/>
      <c r="D288" s="98"/>
      <c r="E288" s="98"/>
      <c r="F288" s="97"/>
      <c r="G288" s="97"/>
      <c r="H288" s="97"/>
    </row>
    <row r="289" spans="2:8" s="96" customFormat="1">
      <c r="B289" s="97"/>
      <c r="C289" s="98"/>
      <c r="D289" s="98"/>
      <c r="E289" s="98"/>
      <c r="F289" s="97"/>
      <c r="G289" s="97"/>
      <c r="H289" s="97"/>
    </row>
    <row r="290" spans="2:8" s="96" customFormat="1">
      <c r="B290" s="97"/>
      <c r="C290" s="98"/>
      <c r="D290" s="98"/>
      <c r="E290" s="98"/>
      <c r="F290" s="97"/>
      <c r="G290" s="97"/>
      <c r="H290" s="97"/>
    </row>
    <row r="291" spans="2:8" s="96" customFormat="1">
      <c r="B291" s="97"/>
      <c r="C291" s="98"/>
      <c r="D291" s="98"/>
      <c r="E291" s="98"/>
      <c r="F291" s="97"/>
      <c r="G291" s="97"/>
      <c r="H291" s="97"/>
    </row>
    <row r="292" spans="2:8" s="96" customFormat="1">
      <c r="B292" s="97"/>
      <c r="C292" s="98"/>
      <c r="D292" s="98"/>
      <c r="E292" s="98"/>
      <c r="F292" s="97"/>
      <c r="G292" s="97"/>
      <c r="H292" s="97"/>
    </row>
    <row r="293" spans="2:8" s="96" customFormat="1">
      <c r="B293" s="97"/>
      <c r="C293" s="98"/>
      <c r="D293" s="98"/>
      <c r="E293" s="98"/>
      <c r="F293" s="97"/>
      <c r="G293" s="97"/>
      <c r="H293" s="97"/>
    </row>
    <row r="294" spans="2:8" s="96" customFormat="1">
      <c r="B294" s="97"/>
      <c r="C294" s="98"/>
      <c r="D294" s="98"/>
      <c r="E294" s="98"/>
      <c r="F294" s="97"/>
      <c r="G294" s="97"/>
      <c r="H294" s="97"/>
    </row>
    <row r="295" spans="2:8" s="96" customFormat="1">
      <c r="B295" s="97"/>
      <c r="C295" s="98"/>
      <c r="D295" s="98"/>
      <c r="E295" s="98"/>
      <c r="F295" s="97"/>
      <c r="G295" s="97"/>
      <c r="H295" s="97"/>
    </row>
    <row r="296" spans="2:8" s="96" customFormat="1">
      <c r="B296" s="97"/>
      <c r="C296" s="98"/>
      <c r="D296" s="98"/>
      <c r="E296" s="98"/>
      <c r="F296" s="97"/>
      <c r="G296" s="97"/>
      <c r="H296" s="97"/>
    </row>
    <row r="297" spans="2:8" s="96" customFormat="1">
      <c r="B297" s="97"/>
      <c r="C297" s="98"/>
      <c r="D297" s="98"/>
      <c r="E297" s="98"/>
      <c r="F297" s="97"/>
      <c r="G297" s="97"/>
      <c r="H297" s="97"/>
    </row>
    <row r="298" spans="2:8" s="96" customFormat="1">
      <c r="B298" s="97"/>
      <c r="C298" s="98"/>
      <c r="D298" s="98"/>
      <c r="E298" s="98"/>
      <c r="F298" s="97"/>
      <c r="G298" s="97"/>
      <c r="H298" s="97"/>
    </row>
    <row r="299" spans="2:8" s="96" customFormat="1">
      <c r="B299" s="97"/>
      <c r="C299" s="98"/>
      <c r="D299" s="98"/>
      <c r="E299" s="98"/>
      <c r="F299" s="97"/>
      <c r="G299" s="97"/>
      <c r="H299" s="97"/>
    </row>
    <row r="300" spans="2:8" s="96" customFormat="1">
      <c r="B300" s="97"/>
      <c r="C300" s="98"/>
      <c r="D300" s="98"/>
      <c r="E300" s="98"/>
      <c r="F300" s="97"/>
      <c r="G300" s="97"/>
      <c r="H300" s="97"/>
    </row>
    <row r="301" spans="2:8" s="96" customFormat="1">
      <c r="B301" s="97"/>
      <c r="C301" s="98"/>
      <c r="D301" s="98"/>
      <c r="E301" s="98"/>
      <c r="F301" s="97"/>
      <c r="G301" s="97"/>
      <c r="H301" s="97"/>
    </row>
    <row r="302" spans="2:8" s="96" customFormat="1">
      <c r="B302" s="97"/>
      <c r="C302" s="98"/>
      <c r="D302" s="98"/>
      <c r="E302" s="98"/>
      <c r="F302" s="97"/>
      <c r="G302" s="97"/>
      <c r="H302" s="97"/>
    </row>
    <row r="303" spans="2:8" s="96" customFormat="1">
      <c r="B303" s="97"/>
      <c r="C303" s="98"/>
      <c r="D303" s="98"/>
      <c r="E303" s="98"/>
      <c r="F303" s="97"/>
      <c r="G303" s="97"/>
      <c r="H303" s="97"/>
    </row>
    <row r="304" spans="2:8" s="96" customFormat="1">
      <c r="B304" s="97"/>
      <c r="C304" s="98"/>
      <c r="D304" s="98"/>
      <c r="E304" s="98"/>
      <c r="F304" s="97"/>
      <c r="G304" s="97"/>
      <c r="H304" s="97"/>
    </row>
    <row r="305" spans="2:8" s="96" customFormat="1">
      <c r="B305" s="97"/>
      <c r="C305" s="98"/>
      <c r="D305" s="98"/>
      <c r="E305" s="98"/>
      <c r="F305" s="97"/>
      <c r="G305" s="97"/>
      <c r="H305" s="97"/>
    </row>
    <row r="306" spans="2:8" s="96" customFormat="1">
      <c r="B306" s="97"/>
      <c r="C306" s="98"/>
      <c r="D306" s="98"/>
      <c r="E306" s="98"/>
      <c r="F306" s="97"/>
      <c r="G306" s="97"/>
      <c r="H306" s="97"/>
    </row>
    <row r="307" spans="2:8" s="96" customFormat="1">
      <c r="B307" s="97"/>
      <c r="C307" s="98"/>
      <c r="D307" s="98"/>
      <c r="E307" s="98"/>
      <c r="F307" s="97"/>
      <c r="G307" s="97"/>
      <c r="H307" s="97"/>
    </row>
    <row r="308" spans="2:8" s="96" customFormat="1">
      <c r="B308" s="97"/>
      <c r="C308" s="98"/>
      <c r="D308" s="98"/>
      <c r="E308" s="98"/>
      <c r="F308" s="97"/>
      <c r="G308" s="97"/>
      <c r="H308" s="97"/>
    </row>
    <row r="309" spans="2:8" s="96" customFormat="1">
      <c r="B309" s="97"/>
      <c r="C309" s="98"/>
      <c r="D309" s="98"/>
      <c r="E309" s="98"/>
      <c r="F309" s="97"/>
      <c r="G309" s="97"/>
      <c r="H309" s="97"/>
    </row>
    <row r="310" spans="2:8" s="96" customFormat="1">
      <c r="B310" s="97"/>
      <c r="C310" s="98"/>
      <c r="D310" s="98"/>
      <c r="E310" s="98"/>
      <c r="F310" s="97"/>
      <c r="G310" s="97"/>
      <c r="H310" s="97"/>
    </row>
    <row r="311" spans="2:8" s="96" customFormat="1">
      <c r="B311" s="97"/>
      <c r="C311" s="98"/>
      <c r="D311" s="98"/>
      <c r="E311" s="98"/>
      <c r="F311" s="97"/>
      <c r="G311" s="97"/>
      <c r="H311" s="97"/>
    </row>
    <row r="312" spans="2:8" s="96" customFormat="1">
      <c r="B312" s="97"/>
      <c r="C312" s="98"/>
      <c r="D312" s="98"/>
      <c r="E312" s="98"/>
      <c r="F312" s="97"/>
      <c r="G312" s="97"/>
      <c r="H312" s="97"/>
    </row>
    <row r="313" spans="2:8" s="96" customFormat="1">
      <c r="B313" s="97"/>
      <c r="C313" s="98"/>
      <c r="D313" s="98"/>
      <c r="E313" s="98"/>
      <c r="F313" s="97"/>
      <c r="G313" s="97"/>
      <c r="H313" s="97"/>
    </row>
    <row r="314" spans="2:8" s="96" customFormat="1">
      <c r="B314" s="97"/>
      <c r="C314" s="98"/>
      <c r="D314" s="98"/>
      <c r="E314" s="98"/>
      <c r="F314" s="97"/>
      <c r="G314" s="97"/>
      <c r="H314" s="97"/>
    </row>
    <row r="315" spans="2:8" s="96" customFormat="1">
      <c r="B315" s="97"/>
      <c r="C315" s="98"/>
      <c r="D315" s="98"/>
      <c r="E315" s="98"/>
      <c r="F315" s="97"/>
      <c r="G315" s="97"/>
      <c r="H315" s="97"/>
    </row>
    <row r="316" spans="2:8" s="96" customFormat="1">
      <c r="B316" s="97"/>
      <c r="C316" s="98"/>
      <c r="D316" s="98"/>
      <c r="E316" s="98"/>
      <c r="F316" s="97"/>
      <c r="G316" s="97"/>
      <c r="H316" s="97"/>
    </row>
    <row r="317" spans="2:8" s="96" customFormat="1">
      <c r="B317" s="97"/>
      <c r="C317" s="98"/>
      <c r="D317" s="98"/>
      <c r="E317" s="98"/>
      <c r="F317" s="97"/>
      <c r="G317" s="97"/>
      <c r="H317" s="97"/>
    </row>
    <row r="318" spans="2:8" s="96" customFormat="1">
      <c r="B318" s="97"/>
      <c r="C318" s="98"/>
      <c r="D318" s="98"/>
      <c r="E318" s="98"/>
      <c r="F318" s="97"/>
      <c r="G318" s="97"/>
      <c r="H318" s="97"/>
    </row>
    <row r="319" spans="2:8" s="96" customFormat="1">
      <c r="B319" s="97"/>
      <c r="C319" s="98"/>
      <c r="D319" s="98"/>
      <c r="E319" s="98"/>
      <c r="F319" s="97"/>
      <c r="G319" s="97"/>
      <c r="H319" s="97"/>
    </row>
    <row r="320" spans="2:8" s="96" customFormat="1">
      <c r="B320" s="97"/>
      <c r="C320" s="98"/>
      <c r="D320" s="98"/>
      <c r="E320" s="98"/>
      <c r="F320" s="97"/>
      <c r="G320" s="97"/>
      <c r="H320" s="97"/>
    </row>
    <row r="321" spans="2:8" s="96" customFormat="1">
      <c r="B321" s="97"/>
      <c r="C321" s="98"/>
      <c r="D321" s="98"/>
      <c r="E321" s="98"/>
      <c r="F321" s="97"/>
      <c r="G321" s="97"/>
      <c r="H321" s="97"/>
    </row>
    <row r="322" spans="2:8" s="96" customFormat="1">
      <c r="B322" s="97"/>
      <c r="C322" s="98"/>
      <c r="D322" s="98"/>
      <c r="E322" s="98"/>
      <c r="F322" s="97"/>
      <c r="G322" s="97"/>
      <c r="H322" s="97"/>
    </row>
    <row r="323" spans="2:8" s="96" customFormat="1">
      <c r="B323" s="97"/>
      <c r="C323" s="98"/>
      <c r="D323" s="98"/>
      <c r="E323" s="98"/>
      <c r="F323" s="97"/>
      <c r="G323" s="97"/>
      <c r="H323" s="97"/>
    </row>
    <row r="324" spans="2:8" s="96" customFormat="1">
      <c r="B324" s="97"/>
      <c r="C324" s="98"/>
      <c r="D324" s="98"/>
      <c r="E324" s="98"/>
      <c r="F324" s="97"/>
      <c r="G324" s="97"/>
      <c r="H324" s="97"/>
    </row>
    <row r="325" spans="2:8" s="96" customFormat="1">
      <c r="B325" s="97"/>
      <c r="C325" s="98"/>
      <c r="D325" s="98"/>
      <c r="E325" s="98"/>
      <c r="F325" s="97"/>
      <c r="G325" s="97"/>
      <c r="H325" s="97"/>
    </row>
    <row r="326" spans="2:8" s="96" customFormat="1">
      <c r="B326" s="97"/>
      <c r="C326" s="98"/>
      <c r="D326" s="98"/>
      <c r="E326" s="98"/>
      <c r="F326" s="97"/>
      <c r="G326" s="97"/>
      <c r="H326" s="97"/>
    </row>
    <row r="327" spans="2:8" s="96" customFormat="1">
      <c r="B327" s="97"/>
      <c r="C327" s="98"/>
      <c r="D327" s="98"/>
      <c r="E327" s="98"/>
      <c r="F327" s="97"/>
      <c r="G327" s="97"/>
      <c r="H327" s="97"/>
    </row>
    <row r="328" spans="2:8" s="96" customFormat="1">
      <c r="B328" s="97"/>
      <c r="C328" s="98"/>
      <c r="D328" s="98"/>
      <c r="E328" s="98"/>
      <c r="F328" s="97"/>
      <c r="G328" s="97"/>
      <c r="H328" s="97"/>
    </row>
    <row r="329" spans="2:8" s="96" customFormat="1">
      <c r="B329" s="97"/>
      <c r="C329" s="98"/>
      <c r="D329" s="98"/>
      <c r="E329" s="98"/>
      <c r="F329" s="97"/>
      <c r="G329" s="97"/>
      <c r="H329" s="97"/>
    </row>
    <row r="330" spans="2:8" s="96" customFormat="1">
      <c r="B330" s="97"/>
      <c r="C330" s="98"/>
      <c r="D330" s="98"/>
      <c r="E330" s="98"/>
      <c r="F330" s="97"/>
      <c r="G330" s="97"/>
      <c r="H330" s="97"/>
    </row>
    <row r="331" spans="2:8" s="96" customFormat="1">
      <c r="B331" s="97"/>
      <c r="C331" s="98"/>
      <c r="D331" s="98"/>
      <c r="E331" s="98"/>
      <c r="F331" s="97"/>
      <c r="G331" s="97"/>
      <c r="H331" s="97"/>
    </row>
    <row r="332" spans="2:8" s="96" customFormat="1">
      <c r="B332" s="97"/>
      <c r="C332" s="98"/>
      <c r="D332" s="98"/>
      <c r="E332" s="98"/>
      <c r="F332" s="97"/>
      <c r="G332" s="97"/>
      <c r="H332" s="97"/>
    </row>
    <row r="333" spans="2:8" s="96" customFormat="1">
      <c r="B333" s="97"/>
      <c r="C333" s="98"/>
      <c r="D333" s="98"/>
      <c r="E333" s="98"/>
      <c r="F333" s="97"/>
      <c r="G333" s="97"/>
      <c r="H333" s="97"/>
    </row>
    <row r="334" spans="2:8" s="96" customFormat="1">
      <c r="B334" s="97"/>
      <c r="C334" s="98"/>
      <c r="D334" s="98"/>
      <c r="E334" s="98"/>
      <c r="F334" s="97"/>
      <c r="G334" s="97"/>
      <c r="H334" s="97"/>
    </row>
    <row r="335" spans="2:8" s="96" customFormat="1">
      <c r="B335" s="97"/>
      <c r="C335" s="98"/>
      <c r="D335" s="98"/>
      <c r="E335" s="98"/>
      <c r="F335" s="97"/>
      <c r="G335" s="97"/>
      <c r="H335" s="97"/>
    </row>
    <row r="336" spans="2:8" s="96" customFormat="1">
      <c r="B336" s="97"/>
      <c r="C336" s="98"/>
      <c r="D336" s="98"/>
      <c r="E336" s="98"/>
      <c r="F336" s="97"/>
      <c r="G336" s="97"/>
      <c r="H336" s="97"/>
    </row>
    <row r="337" spans="2:8" s="96" customFormat="1">
      <c r="B337" s="97"/>
      <c r="C337" s="98"/>
      <c r="D337" s="98"/>
      <c r="E337" s="98"/>
      <c r="F337" s="97"/>
      <c r="G337" s="97"/>
      <c r="H337" s="97"/>
    </row>
    <row r="338" spans="2:8" s="96" customFormat="1">
      <c r="B338" s="97"/>
      <c r="C338" s="98"/>
      <c r="D338" s="98"/>
      <c r="E338" s="98"/>
      <c r="F338" s="97"/>
      <c r="G338" s="97"/>
      <c r="H338" s="97"/>
    </row>
    <row r="339" spans="2:8" s="96" customFormat="1">
      <c r="B339" s="97"/>
      <c r="C339" s="98"/>
      <c r="D339" s="98"/>
      <c r="E339" s="98"/>
      <c r="F339" s="97"/>
      <c r="G339" s="97"/>
      <c r="H339" s="97"/>
    </row>
    <row r="340" spans="2:8" s="96" customFormat="1">
      <c r="B340" s="97"/>
      <c r="C340" s="98"/>
      <c r="D340" s="98"/>
      <c r="E340" s="98"/>
      <c r="F340" s="97"/>
      <c r="G340" s="97"/>
      <c r="H340" s="97"/>
    </row>
    <row r="341" spans="2:8" s="96" customFormat="1">
      <c r="B341" s="97"/>
      <c r="C341" s="98"/>
      <c r="D341" s="98"/>
      <c r="E341" s="98"/>
      <c r="F341" s="97"/>
      <c r="G341" s="97"/>
      <c r="H341" s="97"/>
    </row>
    <row r="342" spans="2:8" s="96" customFormat="1">
      <c r="B342" s="97"/>
      <c r="C342" s="98"/>
      <c r="D342" s="98"/>
      <c r="E342" s="98"/>
      <c r="F342" s="97"/>
      <c r="G342" s="97"/>
      <c r="H342" s="97"/>
    </row>
    <row r="343" spans="2:8" s="96" customFormat="1">
      <c r="B343" s="97"/>
      <c r="C343" s="98"/>
      <c r="D343" s="98"/>
      <c r="E343" s="98"/>
      <c r="F343" s="97"/>
      <c r="G343" s="97"/>
      <c r="H343" s="97"/>
    </row>
    <row r="344" spans="2:8" s="96" customFormat="1">
      <c r="B344" s="97"/>
      <c r="C344" s="98"/>
      <c r="D344" s="98"/>
      <c r="E344" s="98"/>
      <c r="F344" s="97"/>
      <c r="G344" s="97"/>
      <c r="H344" s="97"/>
    </row>
    <row r="345" spans="2:8" s="96" customFormat="1">
      <c r="B345" s="97"/>
      <c r="C345" s="98"/>
      <c r="D345" s="98"/>
      <c r="E345" s="98"/>
      <c r="F345" s="97"/>
      <c r="G345" s="97"/>
      <c r="H345" s="97"/>
    </row>
    <row r="346" spans="2:8" s="96" customFormat="1">
      <c r="B346" s="97"/>
      <c r="C346" s="98"/>
      <c r="D346" s="98"/>
      <c r="E346" s="98"/>
      <c r="F346" s="97"/>
      <c r="G346" s="97"/>
      <c r="H346" s="97"/>
    </row>
    <row r="347" spans="2:8" s="96" customFormat="1">
      <c r="B347" s="97"/>
      <c r="C347" s="98"/>
      <c r="D347" s="98"/>
      <c r="E347" s="98"/>
      <c r="F347" s="97"/>
      <c r="G347" s="97"/>
      <c r="H347" s="97"/>
    </row>
    <row r="348" spans="2:8" s="96" customFormat="1">
      <c r="B348" s="97"/>
      <c r="C348" s="98"/>
      <c r="D348" s="98"/>
      <c r="E348" s="98"/>
      <c r="F348" s="97"/>
      <c r="G348" s="97"/>
      <c r="H348" s="97"/>
    </row>
    <row r="349" spans="2:8" s="96" customFormat="1">
      <c r="B349" s="97"/>
      <c r="C349" s="98"/>
      <c r="D349" s="98"/>
      <c r="E349" s="98"/>
      <c r="F349" s="97"/>
      <c r="G349" s="97"/>
      <c r="H349" s="97"/>
    </row>
    <row r="350" spans="2:8" s="96" customFormat="1">
      <c r="B350" s="97"/>
      <c r="C350" s="98"/>
      <c r="D350" s="98"/>
      <c r="E350" s="98"/>
      <c r="F350" s="97"/>
      <c r="G350" s="97"/>
      <c r="H350" s="97"/>
    </row>
    <row r="351" spans="2:8" s="96" customFormat="1">
      <c r="B351" s="97"/>
      <c r="C351" s="98"/>
      <c r="D351" s="98"/>
      <c r="E351" s="98"/>
      <c r="F351" s="97"/>
      <c r="G351" s="97"/>
      <c r="H351" s="97"/>
    </row>
    <row r="352" spans="2:8" s="96" customFormat="1">
      <c r="B352" s="97"/>
      <c r="C352" s="98"/>
      <c r="D352" s="98"/>
      <c r="E352" s="98"/>
      <c r="F352" s="97"/>
      <c r="G352" s="97"/>
      <c r="H352" s="97"/>
    </row>
    <row r="353" spans="2:8" s="96" customFormat="1">
      <c r="B353" s="97"/>
      <c r="C353" s="98"/>
      <c r="D353" s="98"/>
      <c r="E353" s="98"/>
      <c r="F353" s="97"/>
      <c r="G353" s="97"/>
      <c r="H353" s="97"/>
    </row>
    <row r="354" spans="2:8" s="96" customFormat="1">
      <c r="B354" s="97"/>
      <c r="C354" s="98"/>
      <c r="D354" s="98"/>
      <c r="E354" s="98"/>
      <c r="F354" s="97"/>
      <c r="G354" s="97"/>
      <c r="H354" s="97"/>
    </row>
    <row r="355" spans="2:8" s="96" customFormat="1">
      <c r="B355" s="97"/>
      <c r="C355" s="98"/>
      <c r="D355" s="98"/>
      <c r="E355" s="98"/>
      <c r="F355" s="97"/>
      <c r="G355" s="97"/>
      <c r="H355" s="97"/>
    </row>
    <row r="356" spans="2:8" s="96" customFormat="1">
      <c r="B356" s="97"/>
      <c r="C356" s="98"/>
      <c r="D356" s="98"/>
      <c r="E356" s="98"/>
      <c r="F356" s="97"/>
      <c r="G356" s="97"/>
      <c r="H356" s="97"/>
    </row>
    <row r="357" spans="2:8" s="96" customFormat="1">
      <c r="B357" s="97"/>
      <c r="C357" s="98"/>
      <c r="D357" s="98"/>
      <c r="E357" s="98"/>
      <c r="F357" s="97"/>
      <c r="G357" s="97"/>
      <c r="H357" s="97"/>
    </row>
    <row r="358" spans="2:8" s="96" customFormat="1">
      <c r="B358" s="97"/>
      <c r="C358" s="98"/>
      <c r="D358" s="98"/>
      <c r="E358" s="98"/>
      <c r="F358" s="97"/>
      <c r="G358" s="97"/>
      <c r="H358" s="97"/>
    </row>
    <row r="359" spans="2:8" s="96" customFormat="1">
      <c r="B359" s="97"/>
      <c r="C359" s="98"/>
      <c r="D359" s="98"/>
      <c r="E359" s="98"/>
      <c r="F359" s="97"/>
      <c r="G359" s="97"/>
      <c r="H359" s="97"/>
    </row>
    <row r="360" spans="2:8" s="96" customFormat="1">
      <c r="B360" s="97"/>
      <c r="C360" s="98"/>
      <c r="D360" s="98"/>
      <c r="E360" s="98"/>
      <c r="F360" s="97"/>
      <c r="G360" s="97"/>
      <c r="H360" s="97"/>
    </row>
    <row r="361" spans="2:8" s="96" customFormat="1">
      <c r="B361" s="97"/>
      <c r="C361" s="98"/>
      <c r="D361" s="98"/>
      <c r="E361" s="98"/>
      <c r="F361" s="97"/>
      <c r="G361" s="97"/>
      <c r="H361" s="97"/>
    </row>
    <row r="362" spans="2:8" s="96" customFormat="1">
      <c r="B362" s="97"/>
      <c r="C362" s="98"/>
      <c r="D362" s="98"/>
      <c r="E362" s="98"/>
      <c r="F362" s="97"/>
      <c r="G362" s="97"/>
      <c r="H362" s="97"/>
    </row>
    <row r="363" spans="2:8" s="96" customFormat="1">
      <c r="B363" s="97"/>
      <c r="C363" s="98"/>
      <c r="D363" s="98"/>
      <c r="E363" s="98"/>
      <c r="F363" s="97"/>
      <c r="G363" s="97"/>
      <c r="H363" s="97"/>
    </row>
    <row r="364" spans="2:8" s="96" customFormat="1">
      <c r="B364" s="97"/>
      <c r="C364" s="98"/>
      <c r="D364" s="98"/>
      <c r="E364" s="98"/>
      <c r="F364" s="97"/>
      <c r="G364" s="97"/>
      <c r="H364" s="97"/>
    </row>
    <row r="365" spans="2:8" s="96" customFormat="1">
      <c r="B365" s="97"/>
      <c r="C365" s="98"/>
      <c r="D365" s="98"/>
      <c r="E365" s="98"/>
      <c r="F365" s="97"/>
      <c r="G365" s="97"/>
      <c r="H365" s="97"/>
    </row>
    <row r="366" spans="2:8" s="96" customFormat="1">
      <c r="B366" s="97"/>
      <c r="C366" s="98"/>
      <c r="D366" s="98"/>
      <c r="E366" s="98"/>
      <c r="F366" s="97"/>
      <c r="G366" s="97"/>
      <c r="H366" s="97"/>
    </row>
    <row r="367" spans="2:8" s="96" customFormat="1">
      <c r="B367" s="97"/>
      <c r="C367" s="98"/>
      <c r="D367" s="98"/>
      <c r="E367" s="98"/>
      <c r="F367" s="97"/>
      <c r="G367" s="97"/>
      <c r="H367" s="97"/>
    </row>
    <row r="368" spans="2:8" s="96" customFormat="1">
      <c r="B368" s="97"/>
      <c r="C368" s="98"/>
      <c r="D368" s="98"/>
      <c r="E368" s="98"/>
      <c r="F368" s="97"/>
      <c r="G368" s="97"/>
      <c r="H368" s="97"/>
    </row>
    <row r="369" spans="2:8" s="96" customFormat="1">
      <c r="B369" s="97"/>
      <c r="C369" s="98"/>
      <c r="D369" s="98"/>
      <c r="E369" s="98"/>
      <c r="F369" s="97"/>
      <c r="G369" s="97"/>
      <c r="H369" s="97"/>
    </row>
    <row r="370" spans="2:8" s="96" customFormat="1">
      <c r="B370" s="97"/>
      <c r="C370" s="98"/>
      <c r="D370" s="98"/>
      <c r="E370" s="98"/>
      <c r="F370" s="97"/>
      <c r="G370" s="97"/>
      <c r="H370" s="97"/>
    </row>
    <row r="371" spans="2:8" s="96" customFormat="1">
      <c r="B371" s="97"/>
      <c r="C371" s="98"/>
      <c r="D371" s="98"/>
      <c r="E371" s="98"/>
      <c r="F371" s="97"/>
      <c r="G371" s="97"/>
      <c r="H371" s="97"/>
    </row>
    <row r="372" spans="2:8" s="96" customFormat="1">
      <c r="B372" s="97"/>
      <c r="C372" s="98"/>
      <c r="D372" s="98"/>
      <c r="E372" s="98"/>
      <c r="F372" s="97"/>
      <c r="G372" s="97"/>
      <c r="H372" s="97"/>
    </row>
    <row r="373" spans="2:8" s="96" customFormat="1">
      <c r="B373" s="97"/>
      <c r="C373" s="98"/>
      <c r="D373" s="98"/>
      <c r="E373" s="98"/>
      <c r="F373" s="97"/>
      <c r="G373" s="97"/>
      <c r="H373" s="97"/>
    </row>
    <row r="374" spans="2:8" s="96" customFormat="1">
      <c r="B374" s="97"/>
      <c r="C374" s="98"/>
      <c r="D374" s="98"/>
      <c r="E374" s="98"/>
      <c r="F374" s="97"/>
      <c r="G374" s="97"/>
      <c r="H374" s="97"/>
    </row>
    <row r="375" spans="2:8" s="96" customFormat="1">
      <c r="B375" s="97"/>
      <c r="C375" s="98"/>
      <c r="D375" s="98"/>
      <c r="E375" s="98"/>
      <c r="F375" s="97"/>
      <c r="G375" s="97"/>
      <c r="H375" s="97"/>
    </row>
    <row r="376" spans="2:8" s="96" customFormat="1">
      <c r="B376" s="97"/>
      <c r="C376" s="98"/>
      <c r="D376" s="98"/>
      <c r="E376" s="98"/>
      <c r="F376" s="97"/>
      <c r="G376" s="97"/>
      <c r="H376" s="97"/>
    </row>
    <row r="377" spans="2:8" s="96" customFormat="1">
      <c r="B377" s="97"/>
      <c r="C377" s="98"/>
      <c r="D377" s="98"/>
      <c r="E377" s="98"/>
      <c r="F377" s="97"/>
      <c r="G377" s="97"/>
      <c r="H377" s="97"/>
    </row>
    <row r="378" spans="2:8" s="96" customFormat="1">
      <c r="B378" s="97"/>
      <c r="C378" s="98"/>
      <c r="D378" s="98"/>
      <c r="E378" s="98"/>
      <c r="F378" s="97"/>
      <c r="G378" s="97"/>
      <c r="H378" s="97"/>
    </row>
    <row r="379" spans="2:8" s="96" customFormat="1">
      <c r="B379" s="97"/>
      <c r="C379" s="98"/>
      <c r="D379" s="98"/>
      <c r="E379" s="98"/>
      <c r="F379" s="97"/>
      <c r="G379" s="97"/>
      <c r="H379" s="97"/>
    </row>
    <row r="380" spans="2:8" s="96" customFormat="1">
      <c r="B380" s="97"/>
      <c r="C380" s="98"/>
      <c r="D380" s="98"/>
      <c r="E380" s="98"/>
      <c r="F380" s="97"/>
      <c r="G380" s="97"/>
      <c r="H380" s="97"/>
    </row>
    <row r="381" spans="2:8" s="96" customFormat="1">
      <c r="B381" s="97"/>
      <c r="C381" s="98"/>
      <c r="D381" s="98"/>
      <c r="E381" s="98"/>
      <c r="F381" s="97"/>
      <c r="G381" s="97"/>
      <c r="H381" s="97"/>
    </row>
    <row r="382" spans="2:8" s="96" customFormat="1">
      <c r="B382" s="97"/>
      <c r="C382" s="98"/>
      <c r="D382" s="98"/>
      <c r="E382" s="98"/>
      <c r="F382" s="97"/>
      <c r="G382" s="97"/>
      <c r="H382" s="97"/>
    </row>
    <row r="383" spans="2:8" s="96" customFormat="1">
      <c r="B383" s="97"/>
      <c r="C383" s="98"/>
      <c r="D383" s="98"/>
      <c r="E383" s="98"/>
      <c r="F383" s="97"/>
      <c r="G383" s="97"/>
      <c r="H383" s="97"/>
    </row>
    <row r="384" spans="2:8" s="96" customFormat="1">
      <c r="B384" s="97"/>
      <c r="C384" s="98"/>
      <c r="D384" s="98"/>
      <c r="E384" s="98"/>
      <c r="F384" s="97"/>
      <c r="G384" s="97"/>
      <c r="H384" s="97"/>
    </row>
    <row r="385" spans="2:8" s="96" customFormat="1">
      <c r="B385" s="97"/>
      <c r="C385" s="98"/>
      <c r="D385" s="98"/>
      <c r="E385" s="98"/>
      <c r="F385" s="97"/>
      <c r="G385" s="97"/>
      <c r="H385" s="97"/>
    </row>
    <row r="386" spans="2:8" s="96" customFormat="1">
      <c r="B386" s="97"/>
      <c r="C386" s="98"/>
      <c r="D386" s="98"/>
      <c r="E386" s="98"/>
      <c r="F386" s="97"/>
      <c r="G386" s="97"/>
      <c r="H386" s="97"/>
    </row>
    <row r="387" spans="2:8" s="96" customFormat="1">
      <c r="B387" s="97"/>
      <c r="C387" s="98"/>
      <c r="D387" s="98"/>
      <c r="E387" s="98"/>
      <c r="F387" s="97"/>
      <c r="G387" s="97"/>
      <c r="H387" s="97"/>
    </row>
    <row r="388" spans="2:8" s="96" customFormat="1">
      <c r="B388" s="97"/>
      <c r="C388" s="98"/>
      <c r="D388" s="98"/>
      <c r="E388" s="98"/>
      <c r="F388" s="97"/>
      <c r="G388" s="97"/>
      <c r="H388" s="97"/>
    </row>
    <row r="389" spans="2:8" s="96" customFormat="1">
      <c r="B389" s="97"/>
      <c r="C389" s="98"/>
      <c r="D389" s="98"/>
      <c r="E389" s="98"/>
      <c r="F389" s="97"/>
      <c r="G389" s="97"/>
      <c r="H389" s="97"/>
    </row>
    <row r="390" spans="2:8" s="96" customFormat="1">
      <c r="B390" s="97"/>
      <c r="C390" s="98"/>
      <c r="D390" s="98"/>
      <c r="E390" s="98"/>
      <c r="F390" s="97"/>
      <c r="G390" s="97"/>
      <c r="H390" s="97"/>
    </row>
    <row r="391" spans="2:8" s="96" customFormat="1">
      <c r="B391" s="97"/>
      <c r="C391" s="98"/>
      <c r="D391" s="98"/>
      <c r="E391" s="98"/>
      <c r="F391" s="97"/>
      <c r="G391" s="97"/>
      <c r="H391" s="97"/>
    </row>
    <row r="392" spans="2:8" s="96" customFormat="1">
      <c r="B392" s="97"/>
      <c r="C392" s="98"/>
      <c r="D392" s="98"/>
      <c r="E392" s="98"/>
      <c r="F392" s="97"/>
      <c r="G392" s="97"/>
      <c r="H392" s="97"/>
    </row>
    <row r="393" spans="2:8" s="96" customFormat="1">
      <c r="B393" s="97"/>
      <c r="C393" s="98"/>
      <c r="D393" s="98"/>
      <c r="E393" s="98"/>
      <c r="F393" s="97"/>
      <c r="G393" s="97"/>
      <c r="H393" s="97"/>
    </row>
    <row r="394" spans="2:8" s="96" customFormat="1">
      <c r="B394" s="97"/>
      <c r="C394" s="98"/>
      <c r="D394" s="98"/>
      <c r="E394" s="98"/>
      <c r="F394" s="97"/>
      <c r="G394" s="97"/>
      <c r="H394" s="97"/>
    </row>
    <row r="395" spans="2:8" s="96" customFormat="1">
      <c r="B395" s="97"/>
      <c r="C395" s="98"/>
      <c r="D395" s="98"/>
      <c r="E395" s="98"/>
      <c r="F395" s="97"/>
      <c r="G395" s="97"/>
      <c r="H395" s="97"/>
    </row>
    <row r="396" spans="2:8" s="96" customFormat="1">
      <c r="B396" s="97"/>
      <c r="C396" s="98"/>
      <c r="D396" s="98"/>
      <c r="E396" s="98"/>
      <c r="F396" s="97"/>
      <c r="G396" s="97"/>
      <c r="H396" s="97"/>
    </row>
    <row r="397" spans="2:8" s="96" customFormat="1">
      <c r="B397" s="97"/>
      <c r="C397" s="98"/>
      <c r="D397" s="98"/>
      <c r="E397" s="98"/>
      <c r="F397" s="97"/>
      <c r="G397" s="97"/>
      <c r="H397" s="97"/>
    </row>
    <row r="398" spans="2:8" s="96" customFormat="1">
      <c r="B398" s="97"/>
      <c r="C398" s="98"/>
      <c r="D398" s="98"/>
      <c r="E398" s="98"/>
      <c r="F398" s="97"/>
      <c r="G398" s="97"/>
      <c r="H398" s="97"/>
    </row>
    <row r="399" spans="2:8" s="96" customFormat="1">
      <c r="B399" s="97"/>
      <c r="C399" s="98"/>
      <c r="D399" s="98"/>
      <c r="E399" s="98"/>
      <c r="F399" s="97"/>
      <c r="G399" s="97"/>
      <c r="H399" s="97"/>
    </row>
    <row r="400" spans="2:8" s="96" customFormat="1">
      <c r="B400" s="97"/>
      <c r="C400" s="98"/>
      <c r="D400" s="98"/>
      <c r="E400" s="98"/>
      <c r="F400" s="97"/>
      <c r="G400" s="97"/>
      <c r="H400" s="97"/>
    </row>
    <row r="401" spans="2:8" s="96" customFormat="1">
      <c r="B401" s="97"/>
      <c r="C401" s="98"/>
      <c r="D401" s="98"/>
      <c r="E401" s="98"/>
      <c r="F401" s="97"/>
      <c r="G401" s="97"/>
      <c r="H401" s="97"/>
    </row>
    <row r="402" spans="2:8" s="96" customFormat="1">
      <c r="B402" s="97"/>
      <c r="C402" s="98"/>
      <c r="D402" s="98"/>
      <c r="E402" s="98"/>
      <c r="F402" s="97"/>
      <c r="G402" s="97"/>
      <c r="H402" s="97"/>
    </row>
    <row r="403" spans="2:8" s="96" customFormat="1">
      <c r="B403" s="97"/>
      <c r="C403" s="98"/>
      <c r="D403" s="98"/>
      <c r="E403" s="98"/>
      <c r="F403" s="97"/>
      <c r="G403" s="97"/>
      <c r="H403" s="97"/>
    </row>
    <row r="404" spans="2:8" s="96" customFormat="1">
      <c r="B404" s="97"/>
      <c r="C404" s="98"/>
      <c r="D404" s="98"/>
      <c r="E404" s="98"/>
      <c r="F404" s="97"/>
      <c r="G404" s="97"/>
      <c r="H404" s="97"/>
    </row>
    <row r="405" spans="2:8" s="96" customFormat="1">
      <c r="B405" s="97"/>
      <c r="C405" s="98"/>
      <c r="D405" s="98"/>
      <c r="E405" s="98"/>
      <c r="F405" s="97"/>
      <c r="G405" s="97"/>
      <c r="H405" s="97"/>
    </row>
    <row r="406" spans="2:8" s="96" customFormat="1">
      <c r="B406" s="97"/>
      <c r="C406" s="98"/>
      <c r="D406" s="98"/>
      <c r="E406" s="98"/>
      <c r="F406" s="97"/>
      <c r="G406" s="97"/>
      <c r="H406" s="97"/>
    </row>
    <row r="407" spans="2:8" s="96" customFormat="1">
      <c r="B407" s="97"/>
      <c r="C407" s="98"/>
      <c r="D407" s="98"/>
      <c r="E407" s="98"/>
      <c r="F407" s="97"/>
      <c r="G407" s="97"/>
      <c r="H407" s="97"/>
    </row>
    <row r="408" spans="2:8" s="96" customFormat="1">
      <c r="B408" s="97"/>
      <c r="C408" s="98"/>
      <c r="D408" s="98"/>
      <c r="E408" s="98"/>
      <c r="F408" s="97"/>
      <c r="G408" s="97"/>
      <c r="H408" s="97"/>
    </row>
    <row r="409" spans="2:8" s="96" customFormat="1">
      <c r="B409" s="97"/>
      <c r="C409" s="98"/>
      <c r="D409" s="98"/>
      <c r="E409" s="98"/>
      <c r="F409" s="97"/>
      <c r="G409" s="97"/>
      <c r="H409" s="97"/>
    </row>
    <row r="410" spans="2:8" s="96" customFormat="1">
      <c r="B410" s="97"/>
      <c r="C410" s="98"/>
      <c r="D410" s="98"/>
      <c r="E410" s="98"/>
      <c r="F410" s="97"/>
      <c r="G410" s="97"/>
      <c r="H410" s="97"/>
    </row>
    <row r="411" spans="2:8" s="96" customFormat="1">
      <c r="B411" s="97"/>
      <c r="C411" s="98"/>
      <c r="D411" s="98"/>
      <c r="E411" s="98"/>
      <c r="F411" s="97"/>
      <c r="G411" s="97"/>
      <c r="H411" s="97"/>
    </row>
    <row r="412" spans="2:8" s="96" customFormat="1">
      <c r="B412" s="97"/>
      <c r="C412" s="98"/>
      <c r="D412" s="98"/>
      <c r="E412" s="98"/>
      <c r="F412" s="97"/>
      <c r="G412" s="97"/>
      <c r="H412" s="97"/>
    </row>
    <row r="413" spans="2:8" s="96" customFormat="1">
      <c r="B413" s="97"/>
      <c r="C413" s="98"/>
      <c r="D413" s="98"/>
      <c r="E413" s="98"/>
      <c r="F413" s="97"/>
      <c r="G413" s="97"/>
      <c r="H413" s="97"/>
    </row>
    <row r="414" spans="2:8" s="96" customFormat="1">
      <c r="B414" s="97"/>
      <c r="C414" s="98"/>
      <c r="D414" s="98"/>
      <c r="E414" s="98"/>
      <c r="F414" s="97"/>
      <c r="G414" s="97"/>
      <c r="H414" s="97"/>
    </row>
    <row r="415" spans="2:8" s="96" customFormat="1">
      <c r="B415" s="97"/>
      <c r="C415" s="98"/>
      <c r="D415" s="98"/>
      <c r="E415" s="98"/>
      <c r="F415" s="97"/>
      <c r="G415" s="97"/>
      <c r="H415" s="97"/>
    </row>
    <row r="416" spans="2:8" s="96" customFormat="1">
      <c r="B416" s="97"/>
      <c r="C416" s="98"/>
      <c r="D416" s="98"/>
      <c r="E416" s="98"/>
      <c r="F416" s="97"/>
      <c r="G416" s="97"/>
      <c r="H416" s="97"/>
    </row>
    <row r="417" spans="2:8" s="96" customFormat="1">
      <c r="B417" s="97"/>
      <c r="C417" s="98"/>
      <c r="D417" s="98"/>
      <c r="E417" s="98"/>
      <c r="F417" s="97"/>
      <c r="G417" s="97"/>
      <c r="H417" s="97"/>
    </row>
    <row r="418" spans="2:8" s="96" customFormat="1">
      <c r="B418" s="97"/>
      <c r="C418" s="98"/>
      <c r="D418" s="98"/>
      <c r="E418" s="98"/>
      <c r="F418" s="97"/>
      <c r="G418" s="97"/>
      <c r="H418" s="97"/>
    </row>
    <row r="419" spans="2:8" s="96" customFormat="1">
      <c r="B419" s="97"/>
      <c r="C419" s="98"/>
      <c r="D419" s="98"/>
      <c r="E419" s="98"/>
      <c r="F419" s="97"/>
      <c r="G419" s="97"/>
      <c r="H419" s="97"/>
    </row>
    <row r="420" spans="2:8" s="96" customFormat="1">
      <c r="B420" s="97"/>
      <c r="C420" s="98"/>
      <c r="D420" s="98"/>
      <c r="E420" s="98"/>
      <c r="F420" s="97"/>
      <c r="G420" s="97"/>
      <c r="H420" s="97"/>
    </row>
    <row r="421" spans="2:8" s="96" customFormat="1">
      <c r="B421" s="97"/>
      <c r="C421" s="98"/>
      <c r="D421" s="98"/>
      <c r="E421" s="98"/>
      <c r="F421" s="97"/>
      <c r="G421" s="97"/>
      <c r="H421" s="97"/>
    </row>
    <row r="422" spans="2:8" s="96" customFormat="1">
      <c r="B422" s="97"/>
      <c r="C422" s="98"/>
      <c r="D422" s="98"/>
      <c r="E422" s="98"/>
      <c r="F422" s="97"/>
      <c r="G422" s="97"/>
      <c r="H422" s="97"/>
    </row>
    <row r="423" spans="2:8" s="96" customFormat="1">
      <c r="B423" s="97"/>
      <c r="C423" s="98"/>
      <c r="D423" s="98"/>
      <c r="E423" s="98"/>
      <c r="F423" s="97"/>
      <c r="G423" s="97"/>
      <c r="H423" s="97"/>
    </row>
    <row r="424" spans="2:8" s="96" customFormat="1">
      <c r="B424" s="97"/>
      <c r="C424" s="98"/>
      <c r="D424" s="98"/>
      <c r="E424" s="98"/>
      <c r="F424" s="97"/>
      <c r="G424" s="97"/>
      <c r="H424" s="97"/>
    </row>
    <row r="425" spans="2:8" s="96" customFormat="1">
      <c r="B425" s="97"/>
      <c r="C425" s="98"/>
      <c r="D425" s="98"/>
      <c r="E425" s="98"/>
      <c r="F425" s="97"/>
      <c r="G425" s="97"/>
      <c r="H425" s="97"/>
    </row>
    <row r="426" spans="2:8" s="96" customFormat="1">
      <c r="B426" s="97"/>
      <c r="C426" s="98"/>
      <c r="D426" s="98"/>
      <c r="E426" s="98"/>
      <c r="F426" s="97"/>
      <c r="G426" s="97"/>
      <c r="H426" s="97"/>
    </row>
    <row r="427" spans="2:8" s="96" customFormat="1">
      <c r="B427" s="97"/>
      <c r="C427" s="98"/>
      <c r="D427" s="98"/>
      <c r="E427" s="98"/>
      <c r="F427" s="97"/>
      <c r="G427" s="97"/>
      <c r="H427" s="97"/>
    </row>
    <row r="428" spans="2:8" s="96" customFormat="1">
      <c r="B428" s="97"/>
      <c r="C428" s="98"/>
      <c r="D428" s="98"/>
      <c r="E428" s="98"/>
      <c r="F428" s="97"/>
      <c r="G428" s="97"/>
      <c r="H428" s="97"/>
    </row>
    <row r="429" spans="2:8" s="96" customFormat="1">
      <c r="B429" s="97"/>
      <c r="C429" s="98"/>
      <c r="D429" s="98"/>
      <c r="E429" s="98"/>
      <c r="F429" s="97"/>
      <c r="G429" s="97"/>
      <c r="H429" s="97"/>
    </row>
    <row r="430" spans="2:8" s="96" customFormat="1">
      <c r="B430" s="97"/>
      <c r="C430" s="98"/>
      <c r="D430" s="98"/>
      <c r="E430" s="98"/>
      <c r="F430" s="97"/>
      <c r="G430" s="97"/>
      <c r="H430" s="97"/>
    </row>
    <row r="431" spans="2:8" s="96" customFormat="1">
      <c r="B431" s="97"/>
      <c r="C431" s="98"/>
      <c r="D431" s="98"/>
      <c r="E431" s="98"/>
      <c r="F431" s="97"/>
      <c r="G431" s="97"/>
      <c r="H431" s="97"/>
    </row>
    <row r="432" spans="2:8" s="96" customFormat="1">
      <c r="B432" s="97"/>
      <c r="C432" s="98"/>
      <c r="D432" s="98"/>
      <c r="E432" s="98"/>
      <c r="F432" s="97"/>
      <c r="G432" s="97"/>
      <c r="H432" s="97"/>
    </row>
    <row r="433" spans="2:8" s="96" customFormat="1">
      <c r="B433" s="97"/>
      <c r="C433" s="98"/>
      <c r="D433" s="98"/>
      <c r="E433" s="98"/>
      <c r="F433" s="97"/>
      <c r="G433" s="97"/>
      <c r="H433" s="97"/>
    </row>
    <row r="434" spans="2:8" s="96" customFormat="1">
      <c r="B434" s="97"/>
      <c r="C434" s="98"/>
      <c r="D434" s="98"/>
      <c r="E434" s="98"/>
      <c r="F434" s="97"/>
      <c r="G434" s="97"/>
      <c r="H434" s="97"/>
    </row>
    <row r="435" spans="2:8" s="96" customFormat="1">
      <c r="B435" s="97"/>
      <c r="C435" s="98"/>
      <c r="D435" s="98"/>
      <c r="E435" s="98"/>
      <c r="F435" s="97"/>
      <c r="G435" s="97"/>
      <c r="H435" s="97"/>
    </row>
    <row r="436" spans="2:8" s="96" customFormat="1">
      <c r="B436" s="97"/>
      <c r="C436" s="98"/>
      <c r="D436" s="98"/>
      <c r="E436" s="98"/>
      <c r="F436" s="97"/>
      <c r="G436" s="97"/>
      <c r="H436" s="97"/>
    </row>
    <row r="437" spans="2:8" s="96" customFormat="1">
      <c r="B437" s="97"/>
      <c r="C437" s="98"/>
      <c r="D437" s="98"/>
      <c r="E437" s="98"/>
      <c r="F437" s="97"/>
      <c r="G437" s="97"/>
      <c r="H437" s="97"/>
    </row>
    <row r="438" spans="2:8" s="96" customFormat="1">
      <c r="B438" s="97"/>
      <c r="C438" s="98"/>
      <c r="D438" s="98"/>
      <c r="E438" s="98"/>
      <c r="F438" s="97"/>
      <c r="G438" s="97"/>
      <c r="H438" s="97"/>
    </row>
    <row r="439" spans="2:8" s="96" customFormat="1">
      <c r="B439" s="97"/>
      <c r="C439" s="98"/>
      <c r="D439" s="98"/>
      <c r="E439" s="98"/>
      <c r="F439" s="97"/>
      <c r="G439" s="97"/>
      <c r="H439" s="97"/>
    </row>
    <row r="440" spans="2:8" s="96" customFormat="1">
      <c r="B440" s="97"/>
      <c r="C440" s="98"/>
      <c r="D440" s="98"/>
      <c r="E440" s="98"/>
      <c r="F440" s="97"/>
      <c r="G440" s="97"/>
      <c r="H440" s="97"/>
    </row>
    <row r="441" spans="2:8" s="96" customFormat="1">
      <c r="B441" s="97"/>
      <c r="C441" s="98"/>
      <c r="D441" s="98"/>
      <c r="E441" s="98"/>
      <c r="F441" s="97"/>
      <c r="G441" s="97"/>
      <c r="H441" s="97"/>
    </row>
    <row r="442" spans="2:8" s="96" customFormat="1">
      <c r="B442" s="97"/>
      <c r="C442" s="98"/>
      <c r="D442" s="98"/>
      <c r="E442" s="98"/>
      <c r="F442" s="97"/>
      <c r="G442" s="97"/>
      <c r="H442" s="97"/>
    </row>
    <row r="443" spans="2:8" s="96" customFormat="1">
      <c r="B443" s="97"/>
      <c r="C443" s="98"/>
      <c r="D443" s="98"/>
      <c r="E443" s="98"/>
      <c r="F443" s="97"/>
      <c r="G443" s="97"/>
      <c r="H443" s="97"/>
    </row>
    <row r="444" spans="2:8" s="96" customFormat="1">
      <c r="B444" s="97"/>
      <c r="C444" s="98"/>
      <c r="D444" s="98"/>
      <c r="E444" s="98"/>
      <c r="F444" s="97"/>
      <c r="G444" s="97"/>
      <c r="H444" s="97"/>
    </row>
    <row r="445" spans="2:8" s="96" customFormat="1">
      <c r="B445" s="97"/>
      <c r="C445" s="98"/>
      <c r="D445" s="98"/>
      <c r="E445" s="98"/>
      <c r="F445" s="97"/>
      <c r="G445" s="97"/>
      <c r="H445" s="97"/>
    </row>
    <row r="446" spans="2:8" s="96" customFormat="1">
      <c r="B446" s="97"/>
      <c r="C446" s="98"/>
      <c r="D446" s="98"/>
      <c r="E446" s="98"/>
      <c r="F446" s="97"/>
      <c r="G446" s="97"/>
      <c r="H446" s="97"/>
    </row>
    <row r="447" spans="2:8" s="96" customFormat="1">
      <c r="B447" s="97"/>
      <c r="C447" s="98"/>
      <c r="D447" s="98"/>
      <c r="E447" s="98"/>
      <c r="F447" s="97"/>
      <c r="G447" s="97"/>
      <c r="H447" s="97"/>
    </row>
    <row r="448" spans="2:8" s="96" customFormat="1">
      <c r="B448" s="97"/>
      <c r="C448" s="98"/>
      <c r="D448" s="98"/>
      <c r="E448" s="98"/>
      <c r="F448" s="97"/>
      <c r="G448" s="97"/>
      <c r="H448" s="97"/>
    </row>
    <row r="449" spans="2:8" s="96" customFormat="1">
      <c r="B449" s="97"/>
      <c r="C449" s="98"/>
      <c r="D449" s="98"/>
      <c r="E449" s="98"/>
      <c r="F449" s="97"/>
      <c r="G449" s="97"/>
      <c r="H449" s="97"/>
    </row>
    <row r="450" spans="2:8" s="96" customFormat="1">
      <c r="B450" s="97"/>
      <c r="C450" s="98"/>
      <c r="D450" s="98"/>
      <c r="E450" s="98"/>
      <c r="F450" s="97"/>
      <c r="G450" s="97"/>
      <c r="H450" s="97"/>
    </row>
    <row r="451" spans="2:8" s="96" customFormat="1">
      <c r="B451" s="97"/>
      <c r="C451" s="98"/>
      <c r="D451" s="98"/>
      <c r="E451" s="98"/>
      <c r="F451" s="97"/>
      <c r="G451" s="97"/>
      <c r="H451" s="97"/>
    </row>
    <row r="452" spans="2:8" s="96" customFormat="1">
      <c r="B452" s="97"/>
      <c r="C452" s="98"/>
      <c r="D452" s="98"/>
      <c r="E452" s="98"/>
      <c r="F452" s="97"/>
      <c r="G452" s="97"/>
      <c r="H452" s="97"/>
    </row>
    <row r="453" spans="2:8" s="96" customFormat="1">
      <c r="B453" s="97"/>
      <c r="C453" s="98"/>
      <c r="D453" s="98"/>
      <c r="E453" s="98"/>
      <c r="F453" s="97"/>
      <c r="G453" s="97"/>
      <c r="H453" s="97"/>
    </row>
    <row r="454" spans="2:8" s="96" customFormat="1">
      <c r="B454" s="97"/>
      <c r="C454" s="98"/>
      <c r="D454" s="98"/>
      <c r="E454" s="98"/>
      <c r="F454" s="97"/>
      <c r="G454" s="97"/>
      <c r="H454" s="97"/>
    </row>
    <row r="455" spans="2:8" s="96" customFormat="1">
      <c r="B455" s="97"/>
      <c r="C455" s="98"/>
      <c r="D455" s="98"/>
      <c r="E455" s="98"/>
      <c r="F455" s="97"/>
      <c r="G455" s="97"/>
      <c r="H455" s="97"/>
    </row>
    <row r="456" spans="2:8" s="96" customFormat="1">
      <c r="B456" s="97"/>
      <c r="C456" s="98"/>
      <c r="D456" s="98"/>
      <c r="E456" s="98"/>
      <c r="F456" s="97"/>
      <c r="G456" s="97"/>
      <c r="H456" s="97"/>
    </row>
    <row r="457" spans="2:8" s="96" customFormat="1">
      <c r="B457" s="97"/>
      <c r="C457" s="98"/>
      <c r="D457" s="98"/>
      <c r="E457" s="98"/>
      <c r="F457" s="97"/>
      <c r="G457" s="97"/>
      <c r="H457" s="97"/>
    </row>
    <row r="458" spans="2:8" s="96" customFormat="1">
      <c r="B458" s="97"/>
      <c r="C458" s="98"/>
      <c r="D458" s="98"/>
      <c r="E458" s="98"/>
      <c r="F458" s="97"/>
      <c r="G458" s="97"/>
      <c r="H458" s="97"/>
    </row>
    <row r="459" spans="2:8" s="96" customFormat="1">
      <c r="B459" s="97"/>
      <c r="C459" s="98"/>
      <c r="D459" s="98"/>
      <c r="E459" s="98"/>
      <c r="F459" s="97"/>
      <c r="G459" s="97"/>
      <c r="H459" s="97"/>
    </row>
    <row r="460" spans="2:8" s="96" customFormat="1">
      <c r="B460" s="97"/>
      <c r="C460" s="98"/>
      <c r="D460" s="98"/>
      <c r="E460" s="98"/>
      <c r="F460" s="97"/>
      <c r="G460" s="97"/>
      <c r="H460" s="97"/>
    </row>
    <row r="461" spans="2:8" s="96" customFormat="1">
      <c r="B461" s="97"/>
      <c r="C461" s="98"/>
      <c r="D461" s="98"/>
      <c r="E461" s="98"/>
      <c r="F461" s="97"/>
      <c r="G461" s="97"/>
      <c r="H461" s="97"/>
    </row>
    <row r="462" spans="2:8" s="96" customFormat="1">
      <c r="B462" s="97"/>
      <c r="C462" s="98"/>
      <c r="D462" s="98"/>
      <c r="E462" s="98"/>
      <c r="F462" s="97"/>
      <c r="G462" s="97"/>
      <c r="H462" s="97"/>
    </row>
    <row r="463" spans="2:8" s="96" customFormat="1">
      <c r="B463" s="97"/>
      <c r="C463" s="98"/>
      <c r="D463" s="98"/>
      <c r="E463" s="98"/>
      <c r="F463" s="97"/>
      <c r="G463" s="97"/>
      <c r="H463" s="97"/>
    </row>
    <row r="464" spans="2:8" s="96" customFormat="1">
      <c r="B464" s="97"/>
      <c r="C464" s="98"/>
      <c r="D464" s="98"/>
      <c r="E464" s="98"/>
      <c r="F464" s="97"/>
      <c r="G464" s="97"/>
      <c r="H464" s="97"/>
    </row>
    <row r="465" spans="2:8" s="96" customFormat="1">
      <c r="B465" s="97"/>
      <c r="C465" s="98"/>
      <c r="D465" s="98"/>
      <c r="E465" s="98"/>
      <c r="F465" s="97"/>
      <c r="G465" s="97"/>
      <c r="H465" s="97"/>
    </row>
    <row r="466" spans="2:8" s="96" customFormat="1">
      <c r="B466" s="97"/>
      <c r="C466" s="98"/>
      <c r="D466" s="98"/>
      <c r="E466" s="98"/>
      <c r="F466" s="97"/>
      <c r="G466" s="97"/>
      <c r="H466" s="97"/>
    </row>
    <row r="467" spans="2:8" s="96" customFormat="1">
      <c r="B467" s="97"/>
      <c r="C467" s="98"/>
      <c r="D467" s="98"/>
      <c r="E467" s="98"/>
      <c r="F467" s="97"/>
      <c r="G467" s="97"/>
      <c r="H467" s="97"/>
    </row>
    <row r="468" spans="2:8" s="96" customFormat="1">
      <c r="B468" s="97"/>
      <c r="C468" s="98"/>
      <c r="D468" s="98"/>
      <c r="E468" s="98"/>
      <c r="F468" s="97"/>
      <c r="G468" s="97"/>
      <c r="H468" s="97"/>
    </row>
    <row r="469" spans="2:8" s="96" customFormat="1">
      <c r="B469" s="97"/>
      <c r="C469" s="98"/>
      <c r="D469" s="98"/>
      <c r="E469" s="98"/>
      <c r="F469" s="97"/>
      <c r="G469" s="97"/>
      <c r="H469" s="97"/>
    </row>
    <row r="470" spans="2:8" s="96" customFormat="1">
      <c r="B470" s="97"/>
      <c r="C470" s="98"/>
      <c r="D470" s="98"/>
      <c r="E470" s="98"/>
      <c r="F470" s="97"/>
      <c r="G470" s="97"/>
      <c r="H470" s="97"/>
    </row>
    <row r="471" spans="2:8" s="96" customFormat="1">
      <c r="B471" s="97"/>
      <c r="C471" s="98"/>
      <c r="D471" s="98"/>
      <c r="E471" s="98"/>
      <c r="F471" s="97"/>
      <c r="G471" s="97"/>
      <c r="H471" s="97"/>
    </row>
    <row r="472" spans="2:8" s="96" customFormat="1">
      <c r="B472" s="97"/>
      <c r="C472" s="98"/>
      <c r="D472" s="98"/>
      <c r="E472" s="98"/>
      <c r="F472" s="97"/>
      <c r="G472" s="97"/>
      <c r="H472" s="97"/>
    </row>
    <row r="473" spans="2:8" s="96" customFormat="1">
      <c r="B473" s="97"/>
      <c r="C473" s="98"/>
      <c r="D473" s="98"/>
      <c r="E473" s="98"/>
      <c r="F473" s="97"/>
      <c r="G473" s="97"/>
      <c r="H473" s="97"/>
    </row>
    <row r="474" spans="2:8" s="96" customFormat="1">
      <c r="B474" s="97"/>
      <c r="C474" s="98"/>
      <c r="D474" s="98"/>
      <c r="E474" s="98"/>
      <c r="F474" s="97"/>
      <c r="G474" s="97"/>
      <c r="H474" s="97"/>
    </row>
    <row r="475" spans="2:8" s="96" customFormat="1">
      <c r="B475" s="97"/>
      <c r="C475" s="98"/>
      <c r="D475" s="98"/>
      <c r="E475" s="98"/>
      <c r="F475" s="97"/>
      <c r="G475" s="97"/>
      <c r="H475" s="97"/>
    </row>
    <row r="476" spans="2:8" s="96" customFormat="1">
      <c r="B476" s="97"/>
      <c r="C476" s="98"/>
      <c r="D476" s="98"/>
      <c r="E476" s="98"/>
      <c r="F476" s="97"/>
      <c r="G476" s="97"/>
      <c r="H476" s="97"/>
    </row>
    <row r="477" spans="2:8" s="96" customFormat="1">
      <c r="B477" s="97"/>
      <c r="C477" s="98"/>
      <c r="D477" s="98"/>
      <c r="E477" s="98"/>
      <c r="F477" s="97"/>
      <c r="G477" s="97"/>
      <c r="H477" s="97"/>
    </row>
    <row r="478" spans="2:8" s="96" customFormat="1">
      <c r="B478" s="97"/>
      <c r="C478" s="98"/>
      <c r="D478" s="98"/>
      <c r="E478" s="98"/>
      <c r="F478" s="97"/>
      <c r="G478" s="97"/>
      <c r="H478" s="97"/>
    </row>
    <row r="479" spans="2:8" s="96" customFormat="1">
      <c r="B479" s="97"/>
      <c r="C479" s="98"/>
      <c r="D479" s="98"/>
      <c r="E479" s="98"/>
      <c r="F479" s="97"/>
      <c r="G479" s="97"/>
      <c r="H479" s="97"/>
    </row>
    <row r="480" spans="2:8" s="96" customFormat="1">
      <c r="B480" s="97"/>
      <c r="C480" s="98"/>
      <c r="D480" s="98"/>
      <c r="E480" s="98"/>
      <c r="F480" s="97"/>
      <c r="G480" s="97"/>
      <c r="H480" s="97"/>
    </row>
    <row r="481" spans="2:8" s="96" customFormat="1">
      <c r="B481" s="97"/>
      <c r="C481" s="98"/>
      <c r="D481" s="98"/>
      <c r="E481" s="98"/>
      <c r="F481" s="97"/>
      <c r="G481" s="97"/>
      <c r="H481" s="97"/>
    </row>
    <row r="482" spans="2:8" s="96" customFormat="1">
      <c r="B482" s="97"/>
      <c r="C482" s="98"/>
      <c r="D482" s="98"/>
      <c r="E482" s="98"/>
      <c r="F482" s="97"/>
      <c r="G482" s="97"/>
      <c r="H482" s="97"/>
    </row>
    <row r="483" spans="2:8" s="96" customFormat="1">
      <c r="B483" s="97"/>
      <c r="C483" s="98"/>
      <c r="D483" s="98"/>
      <c r="E483" s="98"/>
      <c r="F483" s="97"/>
      <c r="G483" s="97"/>
      <c r="H483" s="97"/>
    </row>
    <row r="484" spans="2:8" s="96" customFormat="1">
      <c r="B484" s="97"/>
      <c r="C484" s="98"/>
      <c r="D484" s="98"/>
      <c r="E484" s="98"/>
      <c r="F484" s="97"/>
      <c r="G484" s="97"/>
      <c r="H484" s="97"/>
    </row>
    <row r="485" spans="2:8" s="96" customFormat="1">
      <c r="B485" s="97"/>
      <c r="C485" s="98"/>
      <c r="D485" s="98"/>
      <c r="E485" s="98"/>
      <c r="F485" s="97"/>
      <c r="G485" s="97"/>
      <c r="H485" s="97"/>
    </row>
    <row r="486" spans="2:8" s="96" customFormat="1">
      <c r="B486" s="97"/>
      <c r="C486" s="98"/>
      <c r="D486" s="98"/>
      <c r="E486" s="98"/>
      <c r="F486" s="97"/>
      <c r="G486" s="97"/>
      <c r="H486" s="97"/>
    </row>
    <row r="487" spans="2:8" s="96" customFormat="1">
      <c r="B487" s="97"/>
      <c r="C487" s="98"/>
      <c r="D487" s="98"/>
      <c r="E487" s="98"/>
      <c r="F487" s="97"/>
      <c r="G487" s="97"/>
      <c r="H487" s="97"/>
    </row>
    <row r="488" spans="2:8" s="96" customFormat="1">
      <c r="B488" s="97"/>
      <c r="C488" s="98"/>
      <c r="D488" s="98"/>
      <c r="E488" s="98"/>
      <c r="F488" s="97"/>
      <c r="G488" s="97"/>
      <c r="H488" s="97"/>
    </row>
    <row r="489" spans="2:8" s="96" customFormat="1">
      <c r="B489" s="97"/>
      <c r="C489" s="98"/>
      <c r="D489" s="98"/>
      <c r="E489" s="98"/>
      <c r="F489" s="97"/>
      <c r="G489" s="97"/>
      <c r="H489" s="97"/>
    </row>
    <row r="490" spans="2:8" s="96" customFormat="1">
      <c r="B490" s="97"/>
      <c r="C490" s="98"/>
      <c r="D490" s="98"/>
      <c r="E490" s="98"/>
      <c r="F490" s="97"/>
      <c r="G490" s="97"/>
      <c r="H490" s="97"/>
    </row>
    <row r="491" spans="2:8" s="96" customFormat="1">
      <c r="B491" s="97"/>
      <c r="C491" s="98"/>
      <c r="D491" s="98"/>
      <c r="E491" s="98"/>
      <c r="F491" s="97"/>
      <c r="G491" s="97"/>
      <c r="H491" s="97"/>
    </row>
    <row r="492" spans="2:8" s="96" customFormat="1">
      <c r="B492" s="97"/>
      <c r="C492" s="98"/>
      <c r="D492" s="98"/>
      <c r="E492" s="98"/>
      <c r="F492" s="97"/>
      <c r="G492" s="97"/>
      <c r="H492" s="97"/>
    </row>
    <row r="493" spans="2:8" s="96" customFormat="1">
      <c r="B493" s="97"/>
      <c r="C493" s="98"/>
      <c r="D493" s="98"/>
      <c r="E493" s="98"/>
      <c r="F493" s="97"/>
      <c r="G493" s="97"/>
      <c r="H493" s="97"/>
    </row>
    <row r="494" spans="2:8" s="96" customFormat="1">
      <c r="B494" s="97"/>
      <c r="C494" s="98"/>
      <c r="D494" s="98"/>
      <c r="E494" s="98"/>
      <c r="F494" s="97"/>
      <c r="G494" s="97"/>
      <c r="H494" s="97"/>
    </row>
    <row r="495" spans="2:8" s="96" customFormat="1">
      <c r="B495" s="97"/>
      <c r="C495" s="98"/>
      <c r="D495" s="98"/>
      <c r="E495" s="98"/>
      <c r="F495" s="97"/>
      <c r="G495" s="97"/>
      <c r="H495" s="97"/>
    </row>
    <row r="496" spans="2:8" s="96" customFormat="1">
      <c r="B496" s="97"/>
      <c r="C496" s="98"/>
      <c r="D496" s="98"/>
      <c r="E496" s="98"/>
      <c r="F496" s="97"/>
      <c r="G496" s="97"/>
      <c r="H496" s="97"/>
    </row>
    <row r="497" spans="2:8" s="96" customFormat="1">
      <c r="B497" s="97"/>
      <c r="C497" s="98"/>
      <c r="D497" s="98"/>
      <c r="E497" s="98"/>
      <c r="F497" s="97"/>
      <c r="G497" s="97"/>
      <c r="H497" s="97"/>
    </row>
    <row r="498" spans="2:8" s="96" customFormat="1">
      <c r="B498" s="97"/>
      <c r="C498" s="98"/>
      <c r="D498" s="98"/>
      <c r="E498" s="98"/>
      <c r="F498" s="97"/>
      <c r="G498" s="97"/>
      <c r="H498" s="97"/>
    </row>
    <row r="499" spans="2:8" s="96" customFormat="1">
      <c r="B499" s="97"/>
      <c r="C499" s="98"/>
      <c r="D499" s="98"/>
      <c r="E499" s="98"/>
      <c r="F499" s="97"/>
      <c r="G499" s="97"/>
      <c r="H499" s="97"/>
    </row>
    <row r="500" spans="2:8" s="96" customFormat="1">
      <c r="B500" s="97"/>
      <c r="C500" s="98"/>
      <c r="D500" s="98"/>
      <c r="E500" s="98"/>
      <c r="F500" s="97"/>
      <c r="G500" s="97"/>
      <c r="H500" s="97"/>
    </row>
    <row r="501" spans="2:8" s="96" customFormat="1">
      <c r="B501" s="97"/>
      <c r="C501" s="98"/>
      <c r="D501" s="98"/>
      <c r="E501" s="98"/>
      <c r="F501" s="97"/>
      <c r="G501" s="97"/>
      <c r="H501" s="97"/>
    </row>
    <row r="502" spans="2:8" s="96" customFormat="1">
      <c r="B502" s="97"/>
      <c r="C502" s="98"/>
      <c r="D502" s="98"/>
      <c r="E502" s="98"/>
      <c r="F502" s="97"/>
      <c r="G502" s="97"/>
      <c r="H502" s="97"/>
    </row>
    <row r="503" spans="2:8" s="96" customFormat="1">
      <c r="B503" s="97"/>
      <c r="C503" s="98"/>
      <c r="D503" s="98"/>
      <c r="E503" s="98"/>
      <c r="F503" s="97"/>
      <c r="G503" s="97"/>
      <c r="H503" s="97"/>
    </row>
    <row r="504" spans="2:8" s="96" customFormat="1">
      <c r="B504" s="97"/>
      <c r="C504" s="98"/>
      <c r="D504" s="98"/>
      <c r="E504" s="98"/>
      <c r="F504" s="97"/>
      <c r="G504" s="97"/>
      <c r="H504" s="97"/>
    </row>
    <row r="505" spans="2:8" s="96" customFormat="1">
      <c r="B505" s="97"/>
      <c r="C505" s="98"/>
      <c r="D505" s="98"/>
      <c r="E505" s="98"/>
      <c r="F505" s="97"/>
      <c r="G505" s="97"/>
      <c r="H505" s="97"/>
    </row>
    <row r="506" spans="2:8" s="96" customFormat="1">
      <c r="B506" s="97"/>
      <c r="C506" s="98"/>
      <c r="D506" s="98"/>
      <c r="E506" s="98"/>
      <c r="F506" s="97"/>
      <c r="G506" s="97"/>
      <c r="H506" s="97"/>
    </row>
    <row r="507" spans="2:8" s="96" customFormat="1">
      <c r="B507" s="97"/>
      <c r="C507" s="98"/>
      <c r="D507" s="98"/>
      <c r="E507" s="98"/>
      <c r="F507" s="97"/>
      <c r="G507" s="97"/>
      <c r="H507" s="97"/>
    </row>
    <row r="508" spans="2:8" s="96" customFormat="1">
      <c r="B508" s="97"/>
      <c r="C508" s="98"/>
      <c r="D508" s="98"/>
      <c r="E508" s="98"/>
      <c r="F508" s="97"/>
      <c r="G508" s="97"/>
      <c r="H508" s="97"/>
    </row>
    <row r="509" spans="2:8" s="96" customFormat="1">
      <c r="B509" s="97"/>
      <c r="C509" s="98"/>
      <c r="D509" s="98"/>
      <c r="E509" s="98"/>
      <c r="F509" s="97"/>
      <c r="G509" s="97"/>
      <c r="H509" s="97"/>
    </row>
    <row r="510" spans="2:8" s="96" customFormat="1">
      <c r="B510" s="97"/>
      <c r="C510" s="98"/>
      <c r="D510" s="98"/>
      <c r="E510" s="98"/>
      <c r="F510" s="97"/>
      <c r="G510" s="97"/>
      <c r="H510" s="97"/>
    </row>
    <row r="511" spans="2:8" s="96" customFormat="1">
      <c r="B511" s="97"/>
      <c r="C511" s="98"/>
      <c r="D511" s="98"/>
      <c r="E511" s="98"/>
      <c r="F511" s="97"/>
      <c r="G511" s="97"/>
      <c r="H511" s="97"/>
    </row>
    <row r="512" spans="2:8" s="96" customFormat="1">
      <c r="B512" s="97"/>
      <c r="C512" s="98"/>
      <c r="D512" s="98"/>
      <c r="E512" s="98"/>
      <c r="F512" s="97"/>
      <c r="G512" s="97"/>
      <c r="H512" s="97"/>
    </row>
    <row r="513" spans="2:8" s="96" customFormat="1">
      <c r="B513" s="97"/>
      <c r="C513" s="98"/>
      <c r="D513" s="98"/>
      <c r="E513" s="98"/>
      <c r="F513" s="97"/>
      <c r="G513" s="97"/>
      <c r="H513" s="97"/>
    </row>
    <row r="514" spans="2:8" s="96" customFormat="1">
      <c r="B514" s="97"/>
      <c r="C514" s="98"/>
      <c r="D514" s="98"/>
      <c r="E514" s="98"/>
      <c r="F514" s="97"/>
      <c r="G514" s="97"/>
      <c r="H514" s="97"/>
    </row>
    <row r="515" spans="2:8" s="96" customFormat="1">
      <c r="B515" s="97"/>
      <c r="C515" s="98"/>
      <c r="D515" s="98"/>
      <c r="E515" s="98"/>
      <c r="F515" s="97"/>
      <c r="G515" s="97"/>
      <c r="H515" s="97"/>
    </row>
    <row r="516" spans="2:8" s="96" customFormat="1">
      <c r="B516" s="97"/>
      <c r="C516" s="98"/>
      <c r="D516" s="98"/>
      <c r="E516" s="98"/>
      <c r="F516" s="97"/>
      <c r="G516" s="97"/>
      <c r="H516" s="97"/>
    </row>
    <row r="517" spans="2:8" s="96" customFormat="1">
      <c r="B517" s="97"/>
      <c r="C517" s="98"/>
      <c r="D517" s="98"/>
      <c r="E517" s="98"/>
      <c r="F517" s="97"/>
      <c r="G517" s="97"/>
      <c r="H517" s="97"/>
    </row>
    <row r="518" spans="2:8" s="96" customFormat="1">
      <c r="B518" s="97"/>
      <c r="C518" s="98"/>
      <c r="D518" s="98"/>
      <c r="E518" s="98"/>
      <c r="F518" s="97"/>
      <c r="G518" s="97"/>
      <c r="H518" s="97"/>
    </row>
    <row r="519" spans="2:8" s="96" customFormat="1">
      <c r="B519" s="97"/>
      <c r="C519" s="98"/>
      <c r="D519" s="98"/>
      <c r="E519" s="98"/>
      <c r="F519" s="97"/>
      <c r="G519" s="97"/>
      <c r="H519" s="97"/>
    </row>
    <row r="520" spans="2:8" s="96" customFormat="1">
      <c r="B520" s="97"/>
      <c r="C520" s="98"/>
      <c r="D520" s="98"/>
      <c r="E520" s="98"/>
      <c r="F520" s="97"/>
      <c r="G520" s="97"/>
      <c r="H520" s="97"/>
    </row>
    <row r="521" spans="2:8" s="96" customFormat="1">
      <c r="B521" s="97"/>
      <c r="C521" s="98"/>
      <c r="D521" s="98"/>
      <c r="E521" s="98"/>
      <c r="F521" s="97"/>
      <c r="G521" s="97"/>
      <c r="H521" s="97"/>
    </row>
    <row r="522" spans="2:8" s="96" customFormat="1">
      <c r="B522" s="97"/>
      <c r="C522" s="98"/>
      <c r="D522" s="98"/>
      <c r="E522" s="98"/>
      <c r="F522" s="97"/>
      <c r="G522" s="97"/>
      <c r="H522" s="97"/>
    </row>
    <row r="523" spans="2:8" s="96" customFormat="1">
      <c r="B523" s="97"/>
      <c r="C523" s="98"/>
      <c r="D523" s="98"/>
      <c r="E523" s="98"/>
      <c r="F523" s="97"/>
      <c r="G523" s="97"/>
      <c r="H523" s="97"/>
    </row>
    <row r="524" spans="2:8" s="96" customFormat="1">
      <c r="B524" s="97"/>
      <c r="C524" s="98"/>
      <c r="D524" s="98"/>
      <c r="E524" s="98"/>
      <c r="F524" s="97"/>
      <c r="G524" s="97"/>
      <c r="H524" s="97"/>
    </row>
    <row r="525" spans="2:8" s="96" customFormat="1">
      <c r="B525" s="97"/>
      <c r="C525" s="98"/>
      <c r="D525" s="98"/>
      <c r="E525" s="98"/>
      <c r="F525" s="97"/>
      <c r="G525" s="97"/>
      <c r="H525" s="97"/>
    </row>
    <row r="526" spans="2:8" s="96" customFormat="1">
      <c r="B526" s="97"/>
      <c r="C526" s="98"/>
      <c r="D526" s="98"/>
      <c r="E526" s="98"/>
      <c r="F526" s="97"/>
      <c r="G526" s="97"/>
      <c r="H526" s="97"/>
    </row>
    <row r="527" spans="2:8" s="96" customFormat="1">
      <c r="B527" s="97"/>
      <c r="C527" s="98"/>
      <c r="D527" s="98"/>
      <c r="E527" s="98"/>
      <c r="F527" s="97"/>
      <c r="G527" s="97"/>
      <c r="H527" s="97"/>
    </row>
    <row r="528" spans="2:8" s="96" customFormat="1">
      <c r="B528" s="97"/>
      <c r="C528" s="98"/>
      <c r="D528" s="98"/>
      <c r="E528" s="98"/>
      <c r="F528" s="97"/>
      <c r="G528" s="97"/>
      <c r="H528" s="97"/>
    </row>
    <row r="529" spans="2:8" s="96" customFormat="1">
      <c r="B529" s="97"/>
      <c r="C529" s="98"/>
      <c r="D529" s="98"/>
      <c r="E529" s="98"/>
      <c r="F529" s="97"/>
      <c r="G529" s="97"/>
      <c r="H529" s="97"/>
    </row>
    <row r="530" spans="2:8" s="96" customFormat="1">
      <c r="B530" s="97"/>
      <c r="C530" s="98"/>
      <c r="D530" s="98"/>
      <c r="E530" s="98"/>
      <c r="F530" s="97"/>
      <c r="G530" s="97"/>
      <c r="H530" s="97"/>
    </row>
    <row r="531" spans="2:8" s="96" customFormat="1">
      <c r="B531" s="97"/>
      <c r="C531" s="98"/>
      <c r="D531" s="98"/>
      <c r="E531" s="98"/>
      <c r="F531" s="97"/>
      <c r="G531" s="97"/>
      <c r="H531" s="97"/>
    </row>
    <row r="532" spans="2:8" s="96" customFormat="1">
      <c r="B532" s="97"/>
      <c r="C532" s="98"/>
      <c r="D532" s="98"/>
      <c r="E532" s="98"/>
      <c r="F532" s="97"/>
      <c r="G532" s="97"/>
      <c r="H532" s="97"/>
    </row>
    <row r="533" spans="2:8" s="96" customFormat="1">
      <c r="B533" s="97"/>
      <c r="C533" s="98"/>
      <c r="D533" s="98"/>
      <c r="E533" s="98"/>
      <c r="F533" s="97"/>
      <c r="G533" s="97"/>
      <c r="H533" s="97"/>
    </row>
    <row r="534" spans="2:8" s="96" customFormat="1">
      <c r="B534" s="97"/>
      <c r="C534" s="98"/>
      <c r="D534" s="98"/>
      <c r="E534" s="98"/>
      <c r="F534" s="97"/>
      <c r="G534" s="97"/>
      <c r="H534" s="97"/>
    </row>
    <row r="535" spans="2:8" s="96" customFormat="1">
      <c r="B535" s="97"/>
      <c r="C535" s="98"/>
      <c r="D535" s="98"/>
      <c r="E535" s="98"/>
      <c r="F535" s="97"/>
      <c r="G535" s="97"/>
      <c r="H535" s="97"/>
    </row>
    <row r="536" spans="2:8" s="96" customFormat="1">
      <c r="B536" s="97"/>
      <c r="C536" s="98"/>
      <c r="D536" s="98"/>
      <c r="E536" s="98"/>
      <c r="F536" s="97"/>
      <c r="G536" s="97"/>
      <c r="H536" s="97"/>
    </row>
    <row r="537" spans="2:8" s="96" customFormat="1">
      <c r="B537" s="97"/>
      <c r="C537" s="98"/>
      <c r="D537" s="98"/>
      <c r="E537" s="98"/>
      <c r="F537" s="97"/>
      <c r="G537" s="97"/>
      <c r="H537" s="97"/>
    </row>
    <row r="538" spans="2:8" s="96" customFormat="1">
      <c r="B538" s="97"/>
      <c r="C538" s="98"/>
      <c r="D538" s="98"/>
      <c r="E538" s="98"/>
      <c r="F538" s="97"/>
      <c r="G538" s="97"/>
      <c r="H538" s="97"/>
    </row>
    <row r="539" spans="2:8" s="96" customFormat="1">
      <c r="B539" s="97"/>
      <c r="C539" s="98"/>
      <c r="D539" s="98"/>
      <c r="E539" s="98"/>
      <c r="F539" s="97"/>
      <c r="G539" s="97"/>
      <c r="H539" s="97"/>
    </row>
    <row r="540" spans="2:8" s="96" customFormat="1">
      <c r="B540" s="97"/>
      <c r="C540" s="98"/>
      <c r="D540" s="98"/>
      <c r="E540" s="98"/>
      <c r="F540" s="97"/>
      <c r="G540" s="97"/>
      <c r="H540" s="97"/>
    </row>
    <row r="541" spans="2:8" s="96" customFormat="1">
      <c r="B541" s="97"/>
      <c r="C541" s="98"/>
      <c r="D541" s="98"/>
      <c r="E541" s="98"/>
      <c r="F541" s="97"/>
      <c r="G541" s="97"/>
      <c r="H541" s="97"/>
    </row>
    <row r="542" spans="2:8" s="96" customFormat="1">
      <c r="B542" s="97"/>
      <c r="C542" s="98"/>
      <c r="D542" s="98"/>
      <c r="E542" s="98"/>
      <c r="F542" s="97"/>
      <c r="G542" s="97"/>
      <c r="H542" s="97"/>
    </row>
    <row r="543" spans="2:8" s="96" customFormat="1">
      <c r="B543" s="97"/>
      <c r="C543" s="98"/>
      <c r="D543" s="98"/>
      <c r="E543" s="98"/>
      <c r="F543" s="97"/>
      <c r="G543" s="97"/>
      <c r="H543" s="97"/>
    </row>
    <row r="544" spans="2:8" s="96" customFormat="1">
      <c r="B544" s="97"/>
      <c r="C544" s="98"/>
      <c r="D544" s="98"/>
      <c r="E544" s="98"/>
      <c r="F544" s="97"/>
      <c r="G544" s="97"/>
      <c r="H544" s="97"/>
    </row>
    <row r="545" spans="2:8" s="96" customFormat="1">
      <c r="B545" s="97"/>
      <c r="C545" s="98"/>
      <c r="D545" s="98"/>
      <c r="E545" s="98"/>
      <c r="F545" s="97"/>
      <c r="G545" s="97"/>
      <c r="H545" s="97"/>
    </row>
    <row r="546" spans="2:8" s="96" customFormat="1">
      <c r="B546" s="97"/>
      <c r="C546" s="98"/>
      <c r="D546" s="98"/>
      <c r="E546" s="98"/>
      <c r="F546" s="97"/>
      <c r="G546" s="97"/>
      <c r="H546" s="97"/>
    </row>
    <row r="547" spans="2:8" s="96" customFormat="1">
      <c r="B547" s="97"/>
      <c r="C547" s="98"/>
      <c r="D547" s="98"/>
      <c r="E547" s="98"/>
      <c r="F547" s="97"/>
      <c r="G547" s="97"/>
      <c r="H547" s="97"/>
    </row>
    <row r="548" spans="2:8" s="96" customFormat="1">
      <c r="B548" s="97"/>
      <c r="C548" s="98"/>
      <c r="D548" s="98"/>
      <c r="E548" s="98"/>
      <c r="F548" s="97"/>
      <c r="G548" s="97"/>
      <c r="H548" s="97"/>
    </row>
    <row r="549" spans="2:8" s="96" customFormat="1">
      <c r="B549" s="97"/>
      <c r="C549" s="98"/>
      <c r="D549" s="98"/>
      <c r="E549" s="98"/>
      <c r="F549" s="97"/>
      <c r="G549" s="97"/>
      <c r="H549" s="97"/>
    </row>
    <row r="550" spans="2:8" s="96" customFormat="1">
      <c r="B550" s="97"/>
      <c r="C550" s="98"/>
      <c r="D550" s="98"/>
      <c r="E550" s="98"/>
      <c r="F550" s="97"/>
      <c r="G550" s="97"/>
      <c r="H550" s="97"/>
    </row>
    <row r="551" spans="2:8" s="96" customFormat="1">
      <c r="B551" s="97"/>
      <c r="C551" s="98"/>
      <c r="D551" s="98"/>
      <c r="E551" s="98"/>
      <c r="F551" s="97"/>
      <c r="G551" s="97"/>
      <c r="H551" s="97"/>
    </row>
    <row r="552" spans="2:8" s="96" customFormat="1">
      <c r="B552" s="97"/>
      <c r="C552" s="98"/>
      <c r="D552" s="98"/>
      <c r="E552" s="98"/>
      <c r="F552" s="97"/>
      <c r="G552" s="97"/>
      <c r="H552" s="97"/>
    </row>
    <row r="553" spans="2:8" s="96" customFormat="1">
      <c r="B553" s="97"/>
      <c r="C553" s="98"/>
      <c r="D553" s="98"/>
      <c r="E553" s="98"/>
      <c r="F553" s="97"/>
      <c r="G553" s="97"/>
      <c r="H553" s="97"/>
    </row>
    <row r="554" spans="2:8" s="96" customFormat="1">
      <c r="B554" s="97"/>
      <c r="C554" s="98"/>
      <c r="D554" s="98"/>
      <c r="E554" s="98"/>
      <c r="F554" s="97"/>
      <c r="G554" s="97"/>
      <c r="H554" s="97"/>
    </row>
    <row r="555" spans="2:8" s="96" customFormat="1">
      <c r="B555" s="97"/>
      <c r="C555" s="98"/>
      <c r="D555" s="98"/>
      <c r="E555" s="98"/>
      <c r="F555" s="97"/>
      <c r="G555" s="97"/>
      <c r="H555" s="97"/>
    </row>
    <row r="556" spans="2:8" s="96" customFormat="1">
      <c r="B556" s="97"/>
      <c r="C556" s="98"/>
      <c r="D556" s="98"/>
      <c r="E556" s="98"/>
      <c r="F556" s="97"/>
      <c r="G556" s="97"/>
      <c r="H556" s="97"/>
    </row>
    <row r="557" spans="2:8" s="96" customFormat="1">
      <c r="B557" s="97"/>
      <c r="C557" s="98"/>
      <c r="D557" s="98"/>
      <c r="E557" s="98"/>
      <c r="F557" s="97"/>
      <c r="G557" s="97"/>
      <c r="H557" s="97"/>
    </row>
    <row r="558" spans="2:8" s="96" customFormat="1">
      <c r="B558" s="97"/>
      <c r="C558" s="98"/>
      <c r="D558" s="98"/>
      <c r="E558" s="98"/>
      <c r="F558" s="97"/>
      <c r="G558" s="97"/>
      <c r="H558" s="97"/>
    </row>
    <row r="559" spans="2:8" s="96" customFormat="1">
      <c r="B559" s="97"/>
      <c r="C559" s="98"/>
      <c r="D559" s="98"/>
      <c r="E559" s="98"/>
      <c r="F559" s="97"/>
      <c r="G559" s="97"/>
      <c r="H559" s="97"/>
    </row>
    <row r="560" spans="2:8" s="96" customFormat="1">
      <c r="B560" s="97"/>
      <c r="C560" s="98"/>
      <c r="D560" s="98"/>
      <c r="E560" s="98"/>
      <c r="F560" s="97"/>
      <c r="G560" s="97"/>
      <c r="H560" s="97"/>
    </row>
    <row r="561" spans="2:8" s="96" customFormat="1">
      <c r="B561" s="97"/>
      <c r="C561" s="98"/>
      <c r="D561" s="98"/>
      <c r="E561" s="98"/>
      <c r="F561" s="97"/>
      <c r="G561" s="97"/>
      <c r="H561" s="97"/>
    </row>
    <row r="562" spans="2:8" s="96" customFormat="1">
      <c r="B562" s="97"/>
      <c r="C562" s="98"/>
      <c r="D562" s="98"/>
      <c r="E562" s="98"/>
      <c r="F562" s="97"/>
      <c r="G562" s="97"/>
      <c r="H562" s="97"/>
    </row>
    <row r="563" spans="2:8" s="96" customFormat="1">
      <c r="B563" s="97"/>
      <c r="C563" s="98"/>
      <c r="D563" s="98"/>
      <c r="E563" s="98"/>
      <c r="F563" s="97"/>
      <c r="G563" s="97"/>
      <c r="H563" s="97"/>
    </row>
    <row r="564" spans="2:8" s="96" customFormat="1">
      <c r="B564" s="97"/>
      <c r="C564" s="98"/>
      <c r="D564" s="98"/>
      <c r="E564" s="98"/>
      <c r="F564" s="97"/>
      <c r="G564" s="97"/>
      <c r="H564" s="97"/>
    </row>
    <row r="565" spans="2:8" s="96" customFormat="1">
      <c r="B565" s="97"/>
      <c r="C565" s="98"/>
      <c r="D565" s="98"/>
      <c r="E565" s="98"/>
      <c r="F565" s="97"/>
      <c r="G565" s="97"/>
      <c r="H565" s="97"/>
    </row>
    <row r="566" spans="2:8" s="96" customFormat="1">
      <c r="B566" s="97"/>
      <c r="C566" s="98"/>
      <c r="D566" s="98"/>
      <c r="E566" s="98"/>
      <c r="F566" s="97"/>
      <c r="G566" s="97"/>
      <c r="H566" s="97"/>
    </row>
    <row r="567" spans="2:8" s="96" customFormat="1">
      <c r="B567" s="97"/>
      <c r="C567" s="98"/>
      <c r="D567" s="98"/>
      <c r="E567" s="98"/>
      <c r="F567" s="97"/>
      <c r="G567" s="97"/>
      <c r="H567" s="97"/>
    </row>
    <row r="568" spans="2:8" s="96" customFormat="1">
      <c r="B568" s="97"/>
      <c r="C568" s="98"/>
      <c r="D568" s="98"/>
      <c r="E568" s="98"/>
      <c r="F568" s="97"/>
      <c r="G568" s="97"/>
      <c r="H568" s="97"/>
    </row>
    <row r="569" spans="2:8" s="96" customFormat="1">
      <c r="B569" s="97"/>
      <c r="C569" s="98"/>
      <c r="D569" s="98"/>
      <c r="E569" s="98"/>
      <c r="F569" s="97"/>
      <c r="G569" s="97"/>
      <c r="H569" s="97"/>
    </row>
    <row r="570" spans="2:8" s="96" customFormat="1">
      <c r="B570" s="97"/>
      <c r="C570" s="98"/>
      <c r="D570" s="98"/>
      <c r="E570" s="98"/>
      <c r="F570" s="97"/>
      <c r="G570" s="97"/>
      <c r="H570" s="97"/>
    </row>
    <row r="571" spans="2:8" s="96" customFormat="1">
      <c r="B571" s="97"/>
      <c r="C571" s="98"/>
      <c r="D571" s="98"/>
      <c r="E571" s="98"/>
      <c r="F571" s="97"/>
      <c r="G571" s="97"/>
      <c r="H571" s="97"/>
    </row>
    <row r="572" spans="2:8" s="96" customFormat="1">
      <c r="B572" s="97"/>
      <c r="C572" s="98"/>
      <c r="D572" s="98"/>
      <c r="E572" s="98"/>
      <c r="F572" s="97"/>
      <c r="G572" s="97"/>
      <c r="H572" s="97"/>
    </row>
    <row r="573" spans="2:8" s="96" customFormat="1">
      <c r="B573" s="97"/>
      <c r="C573" s="98"/>
      <c r="D573" s="98"/>
      <c r="E573" s="98"/>
      <c r="F573" s="97"/>
      <c r="G573" s="97"/>
      <c r="H573" s="97"/>
    </row>
    <row r="574" spans="2:8" s="96" customFormat="1">
      <c r="B574" s="97"/>
      <c r="C574" s="98"/>
      <c r="D574" s="98"/>
      <c r="E574" s="98"/>
      <c r="F574" s="97"/>
      <c r="G574" s="97"/>
      <c r="H574" s="97"/>
    </row>
    <row r="575" spans="2:8" s="96" customFormat="1">
      <c r="B575" s="97"/>
      <c r="C575" s="98"/>
      <c r="D575" s="98"/>
      <c r="E575" s="98"/>
      <c r="F575" s="97"/>
      <c r="G575" s="97"/>
      <c r="H575" s="97"/>
    </row>
    <row r="576" spans="2:8" s="96" customFormat="1">
      <c r="B576" s="97"/>
      <c r="C576" s="98"/>
      <c r="D576" s="98"/>
      <c r="E576" s="98"/>
      <c r="F576" s="97"/>
      <c r="G576" s="97"/>
      <c r="H576" s="97"/>
    </row>
    <row r="577" spans="2:8" s="96" customFormat="1">
      <c r="B577" s="97"/>
      <c r="C577" s="98"/>
      <c r="D577" s="98"/>
      <c r="E577" s="98"/>
      <c r="F577" s="97"/>
      <c r="G577" s="97"/>
      <c r="H577" s="97"/>
    </row>
    <row r="578" spans="2:8" s="96" customFormat="1">
      <c r="B578" s="97"/>
      <c r="C578" s="98"/>
      <c r="D578" s="98"/>
      <c r="E578" s="98"/>
      <c r="F578" s="97"/>
      <c r="G578" s="97"/>
      <c r="H578" s="97"/>
    </row>
    <row r="579" spans="2:8" s="96" customFormat="1">
      <c r="B579" s="97"/>
      <c r="C579" s="98"/>
      <c r="D579" s="98"/>
      <c r="E579" s="98"/>
      <c r="F579" s="97"/>
      <c r="G579" s="97"/>
      <c r="H579" s="97"/>
    </row>
    <row r="580" spans="2:8" s="96" customFormat="1">
      <c r="B580" s="97"/>
      <c r="C580" s="98"/>
      <c r="D580" s="98"/>
      <c r="E580" s="98"/>
      <c r="F580" s="97"/>
      <c r="G580" s="97"/>
      <c r="H580" s="97"/>
    </row>
    <row r="581" spans="2:8" s="96" customFormat="1">
      <c r="B581" s="97"/>
      <c r="C581" s="98"/>
      <c r="D581" s="98"/>
      <c r="E581" s="98"/>
      <c r="F581" s="97"/>
      <c r="G581" s="97"/>
      <c r="H581" s="97"/>
    </row>
    <row r="582" spans="2:8" s="96" customFormat="1">
      <c r="B582" s="97"/>
      <c r="C582" s="98"/>
      <c r="D582" s="98"/>
      <c r="E582" s="98"/>
      <c r="F582" s="97"/>
      <c r="G582" s="97"/>
      <c r="H582" s="97"/>
    </row>
    <row r="583" spans="2:8" s="96" customFormat="1">
      <c r="B583" s="97"/>
      <c r="C583" s="98"/>
      <c r="D583" s="98"/>
      <c r="E583" s="98"/>
      <c r="F583" s="97"/>
      <c r="G583" s="97"/>
      <c r="H583" s="97"/>
    </row>
    <row r="584" spans="2:8" s="96" customFormat="1">
      <c r="B584" s="97"/>
      <c r="C584" s="98"/>
      <c r="D584" s="98"/>
      <c r="E584" s="98"/>
      <c r="F584" s="97"/>
      <c r="G584" s="97"/>
      <c r="H584" s="97"/>
    </row>
    <row r="585" spans="2:8" s="96" customFormat="1">
      <c r="B585" s="97"/>
      <c r="C585" s="98"/>
      <c r="D585" s="98"/>
      <c r="E585" s="98"/>
      <c r="F585" s="97"/>
      <c r="G585" s="97"/>
      <c r="H585" s="97"/>
    </row>
    <row r="586" spans="2:8" s="96" customFormat="1">
      <c r="B586" s="97"/>
      <c r="C586" s="98"/>
      <c r="D586" s="98"/>
      <c r="E586" s="98"/>
      <c r="F586" s="97"/>
      <c r="G586" s="97"/>
      <c r="H586" s="97"/>
    </row>
    <row r="587" spans="2:8" s="96" customFormat="1">
      <c r="B587" s="97"/>
      <c r="C587" s="98"/>
      <c r="D587" s="98"/>
      <c r="E587" s="98"/>
      <c r="F587" s="97"/>
      <c r="G587" s="97"/>
      <c r="H587" s="97"/>
    </row>
    <row r="588" spans="2:8" s="96" customFormat="1">
      <c r="B588" s="97"/>
      <c r="C588" s="98"/>
      <c r="D588" s="98"/>
      <c r="E588" s="98"/>
      <c r="F588" s="97"/>
      <c r="G588" s="97"/>
      <c r="H588" s="97"/>
    </row>
    <row r="589" spans="2:8" s="96" customFormat="1">
      <c r="B589" s="97"/>
      <c r="C589" s="98"/>
      <c r="D589" s="98"/>
      <c r="E589" s="98"/>
      <c r="F589" s="97"/>
      <c r="G589" s="97"/>
      <c r="H589" s="97"/>
    </row>
    <row r="590" spans="2:8" s="96" customFormat="1">
      <c r="B590" s="97"/>
      <c r="C590" s="98"/>
      <c r="D590" s="98"/>
      <c r="E590" s="98"/>
      <c r="F590" s="97"/>
      <c r="G590" s="97"/>
      <c r="H590" s="97"/>
    </row>
    <row r="591" spans="2:8" s="96" customFormat="1">
      <c r="B591" s="97"/>
      <c r="C591" s="98"/>
      <c r="D591" s="98"/>
      <c r="E591" s="98"/>
      <c r="F591" s="97"/>
      <c r="G591" s="97"/>
      <c r="H591" s="97"/>
    </row>
    <row r="592" spans="2:8" s="96" customFormat="1">
      <c r="B592" s="97"/>
      <c r="C592" s="98"/>
      <c r="D592" s="98"/>
      <c r="E592" s="98"/>
      <c r="F592" s="97"/>
      <c r="G592" s="97"/>
      <c r="H592" s="97"/>
    </row>
    <row r="593" spans="2:8" s="96" customFormat="1">
      <c r="B593" s="97"/>
      <c r="C593" s="98"/>
      <c r="D593" s="98"/>
      <c r="E593" s="98"/>
      <c r="F593" s="97"/>
      <c r="G593" s="97"/>
      <c r="H593" s="97"/>
    </row>
    <row r="594" spans="2:8" s="96" customFormat="1">
      <c r="B594" s="97"/>
      <c r="C594" s="98"/>
      <c r="D594" s="98"/>
      <c r="E594" s="98"/>
      <c r="F594" s="97"/>
      <c r="G594" s="97"/>
      <c r="H594" s="97"/>
    </row>
    <row r="595" spans="2:8" s="96" customFormat="1">
      <c r="B595" s="97"/>
      <c r="C595" s="98"/>
      <c r="D595" s="98"/>
      <c r="E595" s="98"/>
      <c r="F595" s="97"/>
      <c r="G595" s="97"/>
      <c r="H595" s="97"/>
    </row>
    <row r="596" spans="2:8" s="96" customFormat="1">
      <c r="B596" s="97"/>
      <c r="C596" s="98"/>
      <c r="D596" s="98"/>
      <c r="E596" s="98"/>
      <c r="F596" s="97"/>
      <c r="G596" s="97"/>
      <c r="H596" s="97"/>
    </row>
    <row r="597" spans="2:8" s="96" customFormat="1">
      <c r="B597" s="97"/>
      <c r="C597" s="98"/>
      <c r="D597" s="98"/>
      <c r="E597" s="98"/>
      <c r="F597" s="97"/>
      <c r="G597" s="97"/>
      <c r="H597" s="97"/>
    </row>
    <row r="598" spans="2:8" s="96" customFormat="1">
      <c r="B598" s="97"/>
      <c r="C598" s="98"/>
      <c r="D598" s="98"/>
      <c r="E598" s="98"/>
      <c r="F598" s="97"/>
      <c r="G598" s="97"/>
      <c r="H598" s="97"/>
    </row>
    <row r="599" spans="2:8" s="96" customFormat="1">
      <c r="B599" s="97"/>
      <c r="C599" s="98"/>
      <c r="D599" s="98"/>
      <c r="E599" s="98"/>
      <c r="F599" s="97"/>
      <c r="G599" s="97"/>
      <c r="H599" s="97"/>
    </row>
    <row r="600" spans="2:8" s="96" customFormat="1">
      <c r="B600" s="97"/>
      <c r="C600" s="98"/>
      <c r="D600" s="98"/>
      <c r="E600" s="98"/>
      <c r="F600" s="97"/>
      <c r="G600" s="97"/>
      <c r="H600" s="97"/>
    </row>
    <row r="601" spans="2:8" s="96" customFormat="1">
      <c r="B601" s="97"/>
      <c r="C601" s="98"/>
      <c r="D601" s="98"/>
      <c r="E601" s="98"/>
      <c r="F601" s="97"/>
      <c r="G601" s="97"/>
      <c r="H601" s="97"/>
    </row>
    <row r="602" spans="2:8" s="96" customFormat="1">
      <c r="B602" s="97"/>
      <c r="C602" s="98"/>
      <c r="D602" s="98"/>
      <c r="E602" s="98"/>
      <c r="F602" s="97"/>
      <c r="G602" s="97"/>
      <c r="H602" s="97"/>
    </row>
    <row r="603" spans="2:8" s="96" customFormat="1">
      <c r="B603" s="97"/>
      <c r="C603" s="98"/>
      <c r="D603" s="98"/>
      <c r="E603" s="98"/>
      <c r="F603" s="97"/>
      <c r="G603" s="97"/>
      <c r="H603" s="97"/>
    </row>
    <row r="604" spans="2:8" s="96" customFormat="1">
      <c r="B604" s="97"/>
      <c r="C604" s="98"/>
      <c r="D604" s="98"/>
      <c r="E604" s="98"/>
      <c r="F604" s="97"/>
      <c r="G604" s="97"/>
      <c r="H604" s="97"/>
    </row>
    <row r="605" spans="2:8" s="96" customFormat="1">
      <c r="B605" s="97"/>
      <c r="C605" s="98"/>
      <c r="D605" s="98"/>
      <c r="E605" s="98"/>
      <c r="F605" s="97"/>
      <c r="G605" s="97"/>
      <c r="H605" s="97"/>
    </row>
    <row r="606" spans="2:8" s="96" customFormat="1">
      <c r="B606" s="97"/>
      <c r="C606" s="98"/>
      <c r="D606" s="98"/>
      <c r="E606" s="98"/>
      <c r="F606" s="97"/>
      <c r="G606" s="97"/>
      <c r="H606" s="97"/>
    </row>
    <row r="607" spans="2:8" s="96" customFormat="1">
      <c r="B607" s="97"/>
      <c r="C607" s="98"/>
      <c r="D607" s="98"/>
      <c r="E607" s="98"/>
      <c r="F607" s="97"/>
      <c r="G607" s="97"/>
      <c r="H607" s="97"/>
    </row>
    <row r="608" spans="2:8" s="96" customFormat="1">
      <c r="B608" s="97"/>
      <c r="C608" s="98"/>
      <c r="D608" s="98"/>
      <c r="E608" s="98"/>
      <c r="F608" s="97"/>
      <c r="G608" s="97"/>
      <c r="H608" s="97"/>
    </row>
    <row r="609" spans="2:8" s="96" customFormat="1">
      <c r="B609" s="97"/>
      <c r="C609" s="98"/>
      <c r="D609" s="98"/>
      <c r="E609" s="98"/>
      <c r="F609" s="97"/>
      <c r="G609" s="97"/>
      <c r="H609" s="97"/>
    </row>
    <row r="610" spans="2:8" s="96" customFormat="1">
      <c r="B610" s="97"/>
      <c r="C610" s="98"/>
      <c r="D610" s="98"/>
      <c r="E610" s="98"/>
      <c r="F610" s="97"/>
      <c r="G610" s="97"/>
      <c r="H610" s="97"/>
    </row>
    <row r="611" spans="2:8" s="96" customFormat="1">
      <c r="B611" s="97"/>
      <c r="C611" s="98"/>
      <c r="D611" s="98"/>
      <c r="E611" s="98"/>
      <c r="F611" s="97"/>
      <c r="G611" s="97"/>
      <c r="H611" s="97"/>
    </row>
    <row r="612" spans="2:8" s="96" customFormat="1">
      <c r="B612" s="97"/>
      <c r="C612" s="98"/>
      <c r="D612" s="98"/>
      <c r="E612" s="98"/>
      <c r="F612" s="97"/>
      <c r="G612" s="97"/>
      <c r="H612" s="97"/>
    </row>
    <row r="613" spans="2:8" s="96" customFormat="1">
      <c r="B613" s="97"/>
      <c r="C613" s="98"/>
      <c r="D613" s="98"/>
      <c r="E613" s="98"/>
      <c r="F613" s="97"/>
      <c r="G613" s="97"/>
      <c r="H613" s="97"/>
    </row>
    <row r="614" spans="2:8" s="96" customFormat="1">
      <c r="B614" s="97"/>
      <c r="C614" s="98"/>
      <c r="D614" s="98"/>
      <c r="E614" s="98"/>
      <c r="F614" s="97"/>
      <c r="G614" s="97"/>
      <c r="H614" s="97"/>
    </row>
    <row r="615" spans="2:8" s="96" customFormat="1">
      <c r="B615" s="97"/>
      <c r="C615" s="98"/>
      <c r="D615" s="98"/>
      <c r="E615" s="98"/>
      <c r="F615" s="97"/>
      <c r="G615" s="97"/>
      <c r="H615" s="97"/>
    </row>
    <row r="616" spans="2:8" s="96" customFormat="1">
      <c r="B616" s="97"/>
      <c r="C616" s="98"/>
      <c r="D616" s="98"/>
      <c r="E616" s="98"/>
      <c r="F616" s="97"/>
      <c r="G616" s="97"/>
      <c r="H616" s="97"/>
    </row>
    <row r="617" spans="2:8" s="96" customFormat="1">
      <c r="B617" s="97"/>
      <c r="C617" s="98"/>
      <c r="D617" s="98"/>
      <c r="E617" s="98"/>
      <c r="F617" s="97"/>
      <c r="G617" s="97"/>
      <c r="H617" s="97"/>
    </row>
    <row r="618" spans="2:8" s="96" customFormat="1">
      <c r="B618" s="97"/>
      <c r="C618" s="98"/>
      <c r="D618" s="98"/>
      <c r="E618" s="98"/>
      <c r="F618" s="97"/>
      <c r="G618" s="97"/>
      <c r="H618" s="97"/>
    </row>
    <row r="619" spans="2:8" s="96" customFormat="1">
      <c r="B619" s="97"/>
      <c r="C619" s="98"/>
      <c r="D619" s="98"/>
      <c r="E619" s="98"/>
      <c r="F619" s="97"/>
      <c r="G619" s="97"/>
      <c r="H619" s="97"/>
    </row>
    <row r="620" spans="2:8" s="96" customFormat="1">
      <c r="B620" s="97"/>
      <c r="C620" s="98"/>
      <c r="D620" s="98"/>
      <c r="E620" s="98"/>
      <c r="F620" s="97"/>
      <c r="G620" s="97"/>
      <c r="H620" s="97"/>
    </row>
    <row r="621" spans="2:8" s="96" customFormat="1">
      <c r="B621" s="97"/>
      <c r="C621" s="98"/>
      <c r="D621" s="98"/>
      <c r="E621" s="98"/>
      <c r="F621" s="97"/>
      <c r="G621" s="97"/>
      <c r="H621" s="97"/>
    </row>
    <row r="622" spans="2:8" s="96" customFormat="1">
      <c r="B622" s="97"/>
      <c r="C622" s="98"/>
      <c r="D622" s="98"/>
      <c r="E622" s="98"/>
      <c r="F622" s="97"/>
      <c r="G622" s="97"/>
      <c r="H622" s="97"/>
    </row>
    <row r="623" spans="2:8" s="96" customFormat="1">
      <c r="B623" s="97"/>
      <c r="C623" s="98"/>
      <c r="D623" s="98"/>
      <c r="E623" s="98"/>
      <c r="F623" s="97"/>
      <c r="G623" s="97"/>
      <c r="H623" s="97"/>
    </row>
    <row r="624" spans="2:8" s="96" customFormat="1">
      <c r="B624" s="97"/>
      <c r="C624" s="98"/>
      <c r="D624" s="98"/>
      <c r="E624" s="98"/>
      <c r="F624" s="97"/>
      <c r="G624" s="97"/>
      <c r="H624" s="97"/>
    </row>
    <row r="625" spans="2:8" s="96" customFormat="1">
      <c r="B625" s="97"/>
      <c r="C625" s="98"/>
      <c r="D625" s="98"/>
      <c r="E625" s="98"/>
      <c r="F625" s="97"/>
      <c r="G625" s="97"/>
      <c r="H625" s="97"/>
    </row>
    <row r="626" spans="2:8" s="96" customFormat="1">
      <c r="B626" s="97"/>
      <c r="C626" s="98"/>
      <c r="D626" s="98"/>
      <c r="E626" s="98"/>
      <c r="F626" s="97"/>
      <c r="G626" s="97"/>
      <c r="H626" s="97"/>
    </row>
    <row r="627" spans="2:8" s="96" customFormat="1">
      <c r="B627" s="97"/>
      <c r="C627" s="98"/>
      <c r="D627" s="98"/>
      <c r="E627" s="98"/>
      <c r="F627" s="97"/>
      <c r="G627" s="97"/>
      <c r="H627" s="97"/>
    </row>
    <row r="628" spans="2:8" s="96" customFormat="1">
      <c r="B628" s="97"/>
      <c r="C628" s="98"/>
      <c r="D628" s="98"/>
      <c r="E628" s="98"/>
      <c r="F628" s="97"/>
      <c r="G628" s="97"/>
      <c r="H628" s="97"/>
    </row>
    <row r="629" spans="2:8" s="96" customFormat="1">
      <c r="B629" s="97"/>
      <c r="C629" s="98"/>
      <c r="D629" s="98"/>
      <c r="E629" s="98"/>
      <c r="F629" s="97"/>
      <c r="G629" s="97"/>
      <c r="H629" s="97"/>
    </row>
    <row r="630" spans="2:8" s="96" customFormat="1">
      <c r="B630" s="97"/>
      <c r="C630" s="98"/>
      <c r="D630" s="98"/>
      <c r="E630" s="98"/>
      <c r="F630" s="97"/>
      <c r="G630" s="97"/>
      <c r="H630" s="97"/>
    </row>
    <row r="631" spans="2:8" s="96" customFormat="1">
      <c r="B631" s="97"/>
      <c r="C631" s="98"/>
      <c r="D631" s="98"/>
      <c r="E631" s="98"/>
      <c r="F631" s="97"/>
      <c r="G631" s="97"/>
      <c r="H631" s="97"/>
    </row>
    <row r="632" spans="2:8" s="96" customFormat="1">
      <c r="B632" s="97"/>
      <c r="C632" s="98"/>
      <c r="D632" s="98"/>
      <c r="E632" s="98"/>
      <c r="F632" s="97"/>
      <c r="G632" s="97"/>
      <c r="H632" s="97"/>
    </row>
    <row r="633" spans="2:8" s="96" customFormat="1">
      <c r="B633" s="97"/>
      <c r="C633" s="98"/>
      <c r="D633" s="98"/>
      <c r="E633" s="98"/>
      <c r="F633" s="97"/>
      <c r="G633" s="97"/>
      <c r="H633" s="97"/>
    </row>
    <row r="634" spans="2:8" s="96" customFormat="1">
      <c r="B634" s="97"/>
      <c r="C634" s="98"/>
      <c r="D634" s="98"/>
      <c r="E634" s="98"/>
      <c r="F634" s="97"/>
      <c r="G634" s="97"/>
      <c r="H634" s="97"/>
    </row>
    <row r="635" spans="2:8" s="96" customFormat="1">
      <c r="B635" s="97"/>
      <c r="C635" s="98"/>
      <c r="D635" s="98"/>
      <c r="E635" s="98"/>
      <c r="F635" s="97"/>
      <c r="G635" s="97"/>
      <c r="H635" s="97"/>
    </row>
    <row r="636" spans="2:8" s="96" customFormat="1">
      <c r="B636" s="97"/>
      <c r="C636" s="98"/>
      <c r="D636" s="98"/>
      <c r="E636" s="98"/>
      <c r="F636" s="97"/>
      <c r="G636" s="97"/>
      <c r="H636" s="97"/>
    </row>
    <row r="637" spans="2:8" s="96" customFormat="1">
      <c r="B637" s="97"/>
      <c r="C637" s="98"/>
      <c r="D637" s="98"/>
      <c r="E637" s="98"/>
      <c r="F637" s="97"/>
      <c r="G637" s="97"/>
      <c r="H637" s="97"/>
    </row>
    <row r="638" spans="2:8" s="96" customFormat="1">
      <c r="B638" s="97"/>
      <c r="C638" s="98"/>
      <c r="D638" s="98"/>
      <c r="E638" s="98"/>
      <c r="F638" s="97"/>
      <c r="G638" s="97"/>
      <c r="H638" s="97"/>
    </row>
    <row r="639" spans="2:8" s="96" customFormat="1">
      <c r="B639" s="97"/>
      <c r="C639" s="98"/>
      <c r="D639" s="98"/>
      <c r="E639" s="98"/>
      <c r="F639" s="97"/>
      <c r="G639" s="97"/>
      <c r="H639" s="97"/>
    </row>
    <row r="640" spans="2:8" s="96" customFormat="1">
      <c r="B640" s="97"/>
      <c r="C640" s="98"/>
      <c r="D640" s="98"/>
      <c r="E640" s="98"/>
      <c r="F640" s="97"/>
      <c r="G640" s="97"/>
      <c r="H640" s="97"/>
    </row>
    <row r="641" spans="2:8" s="96" customFormat="1">
      <c r="B641" s="97"/>
      <c r="C641" s="98"/>
      <c r="D641" s="98"/>
      <c r="E641" s="98"/>
      <c r="F641" s="97"/>
      <c r="G641" s="97"/>
      <c r="H641" s="97"/>
    </row>
    <row r="642" spans="2:8" s="96" customFormat="1">
      <c r="B642" s="97"/>
      <c r="C642" s="98"/>
      <c r="D642" s="98"/>
      <c r="E642" s="98"/>
      <c r="F642" s="97"/>
      <c r="G642" s="97"/>
      <c r="H642" s="97"/>
    </row>
    <row r="643" spans="2:8" s="96" customFormat="1">
      <c r="B643" s="97"/>
      <c r="C643" s="98"/>
      <c r="D643" s="98"/>
      <c r="E643" s="98"/>
      <c r="F643" s="97"/>
      <c r="G643" s="97"/>
      <c r="H643" s="97"/>
    </row>
    <row r="644" spans="2:8" s="96" customFormat="1">
      <c r="B644" s="97"/>
      <c r="C644" s="98"/>
      <c r="D644" s="98"/>
      <c r="E644" s="98"/>
      <c r="F644" s="97"/>
      <c r="G644" s="97"/>
      <c r="H644" s="97"/>
    </row>
    <row r="645" spans="2:8" s="96" customFormat="1">
      <c r="B645" s="97"/>
      <c r="C645" s="98"/>
      <c r="D645" s="98"/>
      <c r="E645" s="98"/>
      <c r="F645" s="97"/>
      <c r="G645" s="97"/>
      <c r="H645" s="97"/>
    </row>
    <row r="646" spans="2:8" s="96" customFormat="1">
      <c r="B646" s="97"/>
      <c r="C646" s="98"/>
      <c r="D646" s="98"/>
      <c r="E646" s="98"/>
      <c r="F646" s="97"/>
      <c r="G646" s="97"/>
      <c r="H646" s="97"/>
    </row>
    <row r="647" spans="2:8" s="96" customFormat="1">
      <c r="B647" s="97"/>
      <c r="C647" s="98"/>
      <c r="D647" s="98"/>
      <c r="E647" s="98"/>
      <c r="F647" s="97"/>
      <c r="G647" s="97"/>
      <c r="H647" s="97"/>
    </row>
    <row r="648" spans="2:8" s="96" customFormat="1">
      <c r="B648" s="97"/>
      <c r="C648" s="98"/>
      <c r="D648" s="98"/>
      <c r="E648" s="98"/>
      <c r="F648" s="97"/>
      <c r="G648" s="97"/>
      <c r="H648" s="97"/>
    </row>
    <row r="649" spans="2:8" s="96" customFormat="1">
      <c r="B649" s="97"/>
      <c r="C649" s="98"/>
      <c r="D649" s="98"/>
      <c r="E649" s="98"/>
      <c r="F649" s="97"/>
      <c r="G649" s="97"/>
      <c r="H649" s="97"/>
    </row>
    <row r="650" spans="2:8" s="96" customFormat="1">
      <c r="B650" s="97"/>
      <c r="C650" s="98"/>
      <c r="D650" s="98"/>
      <c r="E650" s="98"/>
      <c r="F650" s="97"/>
      <c r="G650" s="97"/>
      <c r="H650" s="97"/>
    </row>
    <row r="651" spans="2:8" s="96" customFormat="1">
      <c r="B651" s="97"/>
      <c r="C651" s="98"/>
      <c r="D651" s="98"/>
      <c r="E651" s="98"/>
      <c r="F651" s="97"/>
      <c r="G651" s="97"/>
      <c r="H651" s="97"/>
    </row>
    <row r="652" spans="2:8" s="96" customFormat="1">
      <c r="B652" s="97"/>
      <c r="C652" s="98"/>
      <c r="D652" s="98"/>
      <c r="E652" s="98"/>
      <c r="F652" s="97"/>
      <c r="G652" s="97"/>
      <c r="H652" s="97"/>
    </row>
    <row r="653" spans="2:8" s="96" customFormat="1">
      <c r="B653" s="97"/>
      <c r="C653" s="98"/>
      <c r="D653" s="98"/>
      <c r="E653" s="98"/>
      <c r="F653" s="97"/>
      <c r="G653" s="97"/>
      <c r="H653" s="97"/>
    </row>
    <row r="654" spans="2:8" s="96" customFormat="1">
      <c r="B654" s="97"/>
      <c r="C654" s="98"/>
      <c r="D654" s="98"/>
      <c r="E654" s="98"/>
      <c r="F654" s="97"/>
      <c r="G654" s="97"/>
      <c r="H654" s="97"/>
    </row>
    <row r="655" spans="2:8" s="96" customFormat="1">
      <c r="B655" s="97"/>
      <c r="C655" s="98"/>
      <c r="D655" s="98"/>
      <c r="E655" s="98"/>
      <c r="F655" s="97"/>
      <c r="G655" s="97"/>
      <c r="H655" s="97"/>
    </row>
    <row r="656" spans="2:8" s="96" customFormat="1">
      <c r="B656" s="97"/>
      <c r="C656" s="98"/>
      <c r="D656" s="98"/>
      <c r="E656" s="98"/>
      <c r="F656" s="97"/>
      <c r="G656" s="97"/>
      <c r="H656" s="97"/>
    </row>
    <row r="657" spans="2:8" s="96" customFormat="1">
      <c r="B657" s="97"/>
      <c r="C657" s="98"/>
      <c r="D657" s="98"/>
      <c r="E657" s="98"/>
      <c r="F657" s="97"/>
      <c r="G657" s="97"/>
      <c r="H657" s="97"/>
    </row>
    <row r="658" spans="2:8" s="96" customFormat="1">
      <c r="B658" s="97"/>
      <c r="C658" s="98"/>
      <c r="D658" s="98"/>
      <c r="E658" s="98"/>
      <c r="F658" s="97"/>
      <c r="G658" s="97"/>
      <c r="H658" s="97"/>
    </row>
    <row r="659" spans="2:8" s="96" customFormat="1">
      <c r="B659" s="97"/>
      <c r="C659" s="98"/>
      <c r="D659" s="98"/>
      <c r="E659" s="98"/>
      <c r="F659" s="97"/>
      <c r="G659" s="97"/>
      <c r="H659" s="97"/>
    </row>
    <row r="660" spans="2:8" s="96" customFormat="1">
      <c r="B660" s="97"/>
      <c r="C660" s="98"/>
      <c r="D660" s="98"/>
      <c r="E660" s="98"/>
      <c r="F660" s="97"/>
      <c r="G660" s="97"/>
      <c r="H660" s="97"/>
    </row>
    <row r="661" spans="2:8" s="96" customFormat="1">
      <c r="B661" s="97"/>
      <c r="C661" s="98"/>
      <c r="D661" s="98"/>
      <c r="E661" s="98"/>
      <c r="F661" s="97"/>
      <c r="G661" s="97"/>
      <c r="H661" s="97"/>
    </row>
    <row r="662" spans="2:8" s="96" customFormat="1">
      <c r="B662" s="97"/>
      <c r="C662" s="98"/>
      <c r="D662" s="98"/>
      <c r="E662" s="98"/>
      <c r="F662" s="97"/>
      <c r="G662" s="97"/>
      <c r="H662" s="97"/>
    </row>
    <row r="663" spans="2:8" s="96" customFormat="1">
      <c r="B663" s="97"/>
      <c r="C663" s="98"/>
      <c r="D663" s="98"/>
      <c r="E663" s="98"/>
      <c r="F663" s="97"/>
      <c r="G663" s="97"/>
      <c r="H663" s="97"/>
    </row>
    <row r="664" spans="2:8" s="96" customFormat="1">
      <c r="B664" s="97"/>
      <c r="C664" s="98"/>
      <c r="D664" s="98"/>
      <c r="E664" s="98"/>
      <c r="F664" s="97"/>
      <c r="G664" s="97"/>
      <c r="H664" s="97"/>
    </row>
    <row r="665" spans="2:8" s="96" customFormat="1">
      <c r="B665" s="97"/>
      <c r="C665" s="98"/>
      <c r="D665" s="98"/>
      <c r="E665" s="98"/>
      <c r="F665" s="97"/>
      <c r="G665" s="97"/>
      <c r="H665" s="97"/>
    </row>
    <row r="666" spans="2:8" s="96" customFormat="1">
      <c r="B666" s="97"/>
      <c r="C666" s="98"/>
      <c r="D666" s="98"/>
      <c r="E666" s="98"/>
      <c r="F666" s="97"/>
      <c r="G666" s="97"/>
      <c r="H666" s="97"/>
    </row>
    <row r="667" spans="2:8" s="96" customFormat="1">
      <c r="B667" s="97"/>
      <c r="C667" s="98"/>
      <c r="D667" s="98"/>
      <c r="E667" s="98"/>
      <c r="F667" s="97"/>
      <c r="G667" s="97"/>
      <c r="H667" s="97"/>
    </row>
    <row r="668" spans="2:8" s="96" customFormat="1">
      <c r="B668" s="97"/>
      <c r="C668" s="98"/>
      <c r="D668" s="98"/>
      <c r="E668" s="98"/>
      <c r="F668" s="97"/>
      <c r="G668" s="97"/>
      <c r="H668" s="97"/>
    </row>
    <row r="669" spans="2:8" s="96" customFormat="1">
      <c r="B669" s="97"/>
      <c r="C669" s="98"/>
      <c r="D669" s="98"/>
      <c r="E669" s="98"/>
      <c r="F669" s="97"/>
      <c r="G669" s="97"/>
      <c r="H669" s="97"/>
    </row>
    <row r="670" spans="2:8" s="96" customFormat="1">
      <c r="B670" s="97"/>
      <c r="C670" s="98"/>
      <c r="D670" s="98"/>
      <c r="E670" s="98"/>
      <c r="F670" s="97"/>
      <c r="G670" s="97"/>
      <c r="H670" s="97"/>
    </row>
    <row r="671" spans="2:8" s="96" customFormat="1">
      <c r="B671" s="97"/>
      <c r="C671" s="98"/>
      <c r="D671" s="98"/>
      <c r="E671" s="98"/>
      <c r="F671" s="97"/>
      <c r="G671" s="97"/>
      <c r="H671" s="97"/>
    </row>
    <row r="672" spans="2:8" s="96" customFormat="1">
      <c r="B672" s="97"/>
      <c r="C672" s="98"/>
      <c r="D672" s="98"/>
      <c r="E672" s="98"/>
      <c r="F672" s="97"/>
      <c r="G672" s="97"/>
      <c r="H672" s="97"/>
    </row>
    <row r="673" spans="2:8" s="96" customFormat="1">
      <c r="B673" s="97"/>
      <c r="C673" s="98"/>
      <c r="D673" s="98"/>
      <c r="E673" s="98"/>
      <c r="F673" s="97"/>
      <c r="G673" s="97"/>
      <c r="H673" s="97"/>
    </row>
    <row r="674" spans="2:8" s="96" customFormat="1">
      <c r="B674" s="97"/>
      <c r="C674" s="98"/>
      <c r="D674" s="98"/>
      <c r="E674" s="98"/>
      <c r="F674" s="97"/>
      <c r="G674" s="97"/>
      <c r="H674" s="97"/>
    </row>
    <row r="675" spans="2:8" s="96" customFormat="1">
      <c r="B675" s="97"/>
      <c r="C675" s="98"/>
      <c r="D675" s="98"/>
      <c r="E675" s="98"/>
      <c r="F675" s="97"/>
      <c r="G675" s="97"/>
      <c r="H675" s="97"/>
    </row>
    <row r="676" spans="2:8" s="96" customFormat="1">
      <c r="B676" s="97"/>
      <c r="C676" s="98"/>
      <c r="D676" s="98"/>
      <c r="E676" s="98"/>
      <c r="F676" s="97"/>
      <c r="G676" s="97"/>
      <c r="H676" s="97"/>
    </row>
    <row r="677" spans="2:8" s="96" customFormat="1">
      <c r="B677" s="97"/>
      <c r="C677" s="98"/>
      <c r="D677" s="98"/>
      <c r="E677" s="98"/>
      <c r="F677" s="97"/>
      <c r="G677" s="97"/>
      <c r="H677" s="97"/>
    </row>
    <row r="678" spans="2:8" s="96" customFormat="1">
      <c r="B678" s="97"/>
      <c r="C678" s="98"/>
      <c r="D678" s="98"/>
      <c r="E678" s="98"/>
      <c r="F678" s="97"/>
      <c r="G678" s="97"/>
      <c r="H678" s="97"/>
    </row>
    <row r="679" spans="2:8" s="96" customFormat="1">
      <c r="B679" s="97"/>
      <c r="C679" s="98"/>
      <c r="D679" s="98"/>
      <c r="E679" s="98"/>
      <c r="F679" s="97"/>
      <c r="G679" s="97"/>
      <c r="H679" s="97"/>
    </row>
    <row r="680" spans="2:8" s="96" customFormat="1">
      <c r="B680" s="97"/>
      <c r="C680" s="98"/>
      <c r="D680" s="98"/>
      <c r="E680" s="98"/>
      <c r="F680" s="97"/>
      <c r="G680" s="97"/>
      <c r="H680" s="97"/>
    </row>
    <row r="681" spans="2:8" s="96" customFormat="1">
      <c r="B681" s="97"/>
      <c r="C681" s="98"/>
      <c r="D681" s="98"/>
      <c r="E681" s="98"/>
      <c r="F681" s="97"/>
      <c r="G681" s="97"/>
      <c r="H681" s="97"/>
    </row>
    <row r="682" spans="2:8" s="96" customFormat="1">
      <c r="B682" s="97"/>
      <c r="C682" s="98"/>
      <c r="D682" s="98"/>
      <c r="E682" s="98"/>
      <c r="F682" s="97"/>
      <c r="G682" s="97"/>
      <c r="H682" s="97"/>
    </row>
    <row r="683" spans="2:8" s="96" customFormat="1">
      <c r="B683" s="97"/>
      <c r="C683" s="98"/>
      <c r="D683" s="98"/>
      <c r="E683" s="98"/>
      <c r="F683" s="97"/>
      <c r="G683" s="97"/>
      <c r="H683" s="97"/>
    </row>
    <row r="684" spans="2:8" s="96" customFormat="1">
      <c r="B684" s="97"/>
      <c r="C684" s="98"/>
      <c r="D684" s="98"/>
      <c r="E684" s="98"/>
      <c r="F684" s="97"/>
      <c r="G684" s="97"/>
      <c r="H684" s="97"/>
    </row>
    <row r="685" spans="2:8" s="96" customFormat="1">
      <c r="B685" s="97"/>
      <c r="C685" s="98"/>
      <c r="D685" s="98"/>
      <c r="E685" s="98"/>
      <c r="F685" s="97"/>
      <c r="G685" s="97"/>
      <c r="H685" s="97"/>
    </row>
    <row r="686" spans="2:8" s="96" customFormat="1">
      <c r="B686" s="97"/>
      <c r="C686" s="98"/>
      <c r="D686" s="98"/>
      <c r="E686" s="98"/>
      <c r="F686" s="97"/>
      <c r="G686" s="97"/>
      <c r="H686" s="97"/>
    </row>
    <row r="687" spans="2:8" s="96" customFormat="1">
      <c r="B687" s="97"/>
      <c r="C687" s="98"/>
      <c r="D687" s="98"/>
      <c r="E687" s="98"/>
      <c r="F687" s="97"/>
      <c r="G687" s="97"/>
      <c r="H687" s="97"/>
    </row>
    <row r="688" spans="2:8" s="96" customFormat="1">
      <c r="B688" s="97"/>
      <c r="C688" s="98"/>
      <c r="D688" s="98"/>
      <c r="E688" s="98"/>
      <c r="F688" s="97"/>
      <c r="G688" s="97"/>
      <c r="H688" s="97"/>
    </row>
    <row r="689" spans="2:8" s="96" customFormat="1">
      <c r="B689" s="97"/>
      <c r="C689" s="98"/>
      <c r="D689" s="98"/>
      <c r="E689" s="98"/>
      <c r="F689" s="97"/>
      <c r="G689" s="97"/>
      <c r="H689" s="97"/>
    </row>
    <row r="690" spans="2:8" s="96" customFormat="1">
      <c r="B690" s="97"/>
      <c r="C690" s="98"/>
      <c r="D690" s="98"/>
      <c r="E690" s="98"/>
      <c r="F690" s="97"/>
      <c r="G690" s="97"/>
      <c r="H690" s="97"/>
    </row>
    <row r="691" spans="2:8" s="96" customFormat="1">
      <c r="B691" s="97"/>
      <c r="C691" s="98"/>
      <c r="D691" s="98"/>
      <c r="E691" s="98"/>
      <c r="F691" s="97"/>
      <c r="G691" s="97"/>
      <c r="H691" s="97"/>
    </row>
    <row r="692" spans="2:8" s="96" customFormat="1">
      <c r="B692" s="97"/>
      <c r="C692" s="98"/>
      <c r="D692" s="98"/>
      <c r="E692" s="98"/>
      <c r="F692" s="97"/>
      <c r="G692" s="97"/>
      <c r="H692" s="97"/>
    </row>
    <row r="693" spans="2:8" s="96" customFormat="1">
      <c r="B693" s="97"/>
      <c r="C693" s="98"/>
      <c r="D693" s="98"/>
      <c r="E693" s="98"/>
      <c r="F693" s="97"/>
      <c r="G693" s="97"/>
      <c r="H693" s="97"/>
    </row>
    <row r="694" spans="2:8" s="96" customFormat="1">
      <c r="B694" s="97"/>
      <c r="C694" s="98"/>
      <c r="D694" s="98"/>
      <c r="E694" s="98"/>
      <c r="F694" s="97"/>
      <c r="G694" s="97"/>
      <c r="H694" s="97"/>
    </row>
    <row r="695" spans="2:8" s="96" customFormat="1">
      <c r="B695" s="97"/>
      <c r="C695" s="98"/>
      <c r="D695" s="98"/>
      <c r="E695" s="98"/>
      <c r="F695" s="97"/>
      <c r="G695" s="97"/>
      <c r="H695" s="97"/>
    </row>
    <row r="696" spans="2:8" s="96" customFormat="1">
      <c r="B696" s="97"/>
      <c r="C696" s="98"/>
      <c r="D696" s="98"/>
      <c r="E696" s="98"/>
      <c r="F696" s="97"/>
      <c r="G696" s="97"/>
      <c r="H696" s="97"/>
    </row>
    <row r="697" spans="2:8" s="96" customFormat="1">
      <c r="B697" s="97"/>
      <c r="C697" s="98"/>
      <c r="D697" s="98"/>
      <c r="E697" s="98"/>
      <c r="F697" s="97"/>
      <c r="G697" s="97"/>
      <c r="H697" s="97"/>
    </row>
    <row r="698" spans="2:8" s="96" customFormat="1">
      <c r="B698" s="97"/>
      <c r="C698" s="98"/>
      <c r="D698" s="98"/>
      <c r="E698" s="98"/>
      <c r="F698" s="97"/>
      <c r="G698" s="97"/>
      <c r="H698" s="97"/>
    </row>
    <row r="699" spans="2:8" s="96" customFormat="1">
      <c r="B699" s="97"/>
      <c r="C699" s="98"/>
      <c r="D699" s="98"/>
      <c r="E699" s="98"/>
      <c r="F699" s="97"/>
      <c r="G699" s="97"/>
      <c r="H699" s="97"/>
    </row>
    <row r="700" spans="2:8" s="96" customFormat="1">
      <c r="B700" s="97"/>
      <c r="C700" s="98"/>
      <c r="D700" s="98"/>
      <c r="E700" s="98"/>
      <c r="F700" s="97"/>
      <c r="G700" s="97"/>
      <c r="H700" s="97"/>
    </row>
    <row r="701" spans="2:8" s="96" customFormat="1">
      <c r="B701" s="97"/>
      <c r="C701" s="98"/>
      <c r="D701" s="98"/>
      <c r="E701" s="98"/>
      <c r="F701" s="97"/>
      <c r="G701" s="97"/>
      <c r="H701" s="97"/>
    </row>
    <row r="702" spans="2:8" s="96" customFormat="1">
      <c r="B702" s="97"/>
      <c r="C702" s="98"/>
      <c r="D702" s="98"/>
      <c r="E702" s="98"/>
      <c r="F702" s="97"/>
      <c r="G702" s="97"/>
      <c r="H702" s="97"/>
    </row>
    <row r="703" spans="2:8" s="96" customFormat="1">
      <c r="B703" s="97"/>
      <c r="C703" s="98"/>
      <c r="D703" s="98"/>
      <c r="E703" s="98"/>
      <c r="F703" s="97"/>
      <c r="G703" s="97"/>
      <c r="H703" s="97"/>
    </row>
    <row r="704" spans="2:8" s="96" customFormat="1">
      <c r="B704" s="97"/>
      <c r="C704" s="98"/>
      <c r="D704" s="98"/>
      <c r="E704" s="98"/>
      <c r="F704" s="97"/>
      <c r="G704" s="97"/>
      <c r="H704" s="97"/>
    </row>
    <row r="705" spans="2:8" s="96" customFormat="1">
      <c r="B705" s="97"/>
      <c r="C705" s="98"/>
      <c r="D705" s="98"/>
      <c r="E705" s="98"/>
      <c r="F705" s="97"/>
      <c r="G705" s="97"/>
      <c r="H705" s="97"/>
    </row>
    <row r="706" spans="2:8" s="96" customFormat="1">
      <c r="B706" s="97"/>
      <c r="C706" s="98"/>
      <c r="D706" s="98"/>
      <c r="E706" s="98"/>
      <c r="F706" s="97"/>
      <c r="G706" s="97"/>
      <c r="H706" s="97"/>
    </row>
    <row r="707" spans="2:8" s="96" customFormat="1">
      <c r="B707" s="97"/>
      <c r="C707" s="98"/>
      <c r="D707" s="98"/>
      <c r="E707" s="98"/>
      <c r="F707" s="97"/>
      <c r="G707" s="97"/>
      <c r="H707" s="97"/>
    </row>
    <row r="708" spans="2:8" s="96" customFormat="1">
      <c r="B708" s="97"/>
      <c r="C708" s="98"/>
      <c r="D708" s="98"/>
      <c r="E708" s="98"/>
      <c r="F708" s="97"/>
      <c r="G708" s="97"/>
      <c r="H708" s="97"/>
    </row>
    <row r="709" spans="2:8" s="96" customFormat="1">
      <c r="B709" s="97"/>
      <c r="C709" s="98"/>
      <c r="D709" s="98"/>
      <c r="E709" s="98"/>
      <c r="F709" s="97"/>
      <c r="G709" s="97"/>
      <c r="H709" s="97"/>
    </row>
    <row r="710" spans="2:8" s="96" customFormat="1">
      <c r="B710" s="97"/>
      <c r="C710" s="98"/>
      <c r="D710" s="98"/>
      <c r="E710" s="98"/>
      <c r="F710" s="97"/>
      <c r="G710" s="97"/>
      <c r="H710" s="97"/>
    </row>
    <row r="711" spans="2:8" s="96" customFormat="1">
      <c r="B711" s="97"/>
      <c r="C711" s="98"/>
      <c r="D711" s="98"/>
      <c r="E711" s="98"/>
      <c r="F711" s="97"/>
      <c r="G711" s="97"/>
      <c r="H711" s="97"/>
    </row>
    <row r="712" spans="2:8" s="96" customFormat="1">
      <c r="B712" s="97"/>
      <c r="C712" s="98"/>
      <c r="D712" s="98"/>
      <c r="E712" s="98"/>
      <c r="F712" s="97"/>
      <c r="G712" s="97"/>
      <c r="H712" s="97"/>
    </row>
    <row r="713" spans="2:8" s="96" customFormat="1">
      <c r="B713" s="97"/>
      <c r="C713" s="98"/>
      <c r="D713" s="98"/>
      <c r="E713" s="98"/>
      <c r="F713" s="97"/>
      <c r="G713" s="97"/>
      <c r="H713" s="97"/>
    </row>
    <row r="714" spans="2:8" s="96" customFormat="1">
      <c r="B714" s="97"/>
      <c r="C714" s="98"/>
      <c r="D714" s="98"/>
      <c r="E714" s="98"/>
      <c r="F714" s="97"/>
      <c r="G714" s="97"/>
      <c r="H714" s="97"/>
    </row>
    <row r="715" spans="2:8" s="96" customFormat="1">
      <c r="B715" s="97"/>
      <c r="C715" s="98"/>
      <c r="D715" s="98"/>
      <c r="E715" s="98"/>
      <c r="F715" s="97"/>
      <c r="G715" s="97"/>
      <c r="H715" s="97"/>
    </row>
    <row r="716" spans="2:8" s="96" customFormat="1">
      <c r="B716" s="97"/>
      <c r="C716" s="98"/>
      <c r="D716" s="98"/>
      <c r="E716" s="98"/>
      <c r="F716" s="97"/>
      <c r="G716" s="97"/>
      <c r="H716" s="97"/>
    </row>
    <row r="717" spans="2:8" s="96" customFormat="1">
      <c r="B717" s="97"/>
      <c r="C717" s="98"/>
      <c r="D717" s="98"/>
      <c r="E717" s="98"/>
      <c r="F717" s="97"/>
      <c r="G717" s="97"/>
      <c r="H717" s="97"/>
    </row>
    <row r="718" spans="2:8" s="96" customFormat="1">
      <c r="B718" s="97"/>
      <c r="C718" s="98"/>
      <c r="D718" s="98"/>
      <c r="E718" s="98"/>
      <c r="F718" s="97"/>
      <c r="G718" s="97"/>
      <c r="H718" s="97"/>
    </row>
    <row r="719" spans="2:8" s="96" customFormat="1">
      <c r="B719" s="97"/>
      <c r="C719" s="98"/>
      <c r="D719" s="98"/>
      <c r="E719" s="98"/>
      <c r="F719" s="97"/>
      <c r="G719" s="97"/>
      <c r="H719" s="97"/>
    </row>
    <row r="720" spans="2:8" s="96" customFormat="1">
      <c r="B720" s="97"/>
      <c r="C720" s="98"/>
      <c r="D720" s="98"/>
      <c r="E720" s="98"/>
      <c r="F720" s="97"/>
      <c r="G720" s="97"/>
      <c r="H720" s="97"/>
    </row>
    <row r="721" spans="2:8" s="96" customFormat="1">
      <c r="B721" s="97"/>
      <c r="C721" s="98"/>
      <c r="D721" s="98"/>
      <c r="E721" s="98"/>
      <c r="F721" s="97"/>
      <c r="G721" s="97"/>
      <c r="H721" s="97"/>
    </row>
    <row r="722" spans="2:8" s="96" customFormat="1">
      <c r="B722" s="97"/>
      <c r="C722" s="98"/>
      <c r="D722" s="98"/>
      <c r="E722" s="98"/>
      <c r="F722" s="97"/>
      <c r="G722" s="97"/>
      <c r="H722" s="97"/>
    </row>
    <row r="723" spans="2:8" s="96" customFormat="1">
      <c r="B723" s="97"/>
      <c r="C723" s="98"/>
      <c r="D723" s="98"/>
      <c r="E723" s="98"/>
      <c r="F723" s="97"/>
      <c r="G723" s="97"/>
      <c r="H723" s="97"/>
    </row>
    <row r="724" spans="2:8" s="96" customFormat="1">
      <c r="B724" s="97"/>
      <c r="C724" s="98"/>
      <c r="D724" s="98"/>
      <c r="E724" s="98"/>
      <c r="F724" s="97"/>
      <c r="G724" s="97"/>
      <c r="H724" s="97"/>
    </row>
    <row r="725" spans="2:8" s="96" customFormat="1">
      <c r="B725" s="97"/>
      <c r="C725" s="98"/>
      <c r="D725" s="98"/>
      <c r="E725" s="98"/>
      <c r="F725" s="97"/>
      <c r="G725" s="97"/>
      <c r="H725" s="97"/>
    </row>
    <row r="726" spans="2:8" s="96" customFormat="1">
      <c r="B726" s="97"/>
      <c r="C726" s="98"/>
      <c r="D726" s="98"/>
      <c r="E726" s="98"/>
      <c r="F726" s="97"/>
      <c r="G726" s="97"/>
      <c r="H726" s="97"/>
    </row>
    <row r="727" spans="2:8" s="96" customFormat="1">
      <c r="B727" s="97"/>
      <c r="C727" s="98"/>
      <c r="D727" s="98"/>
      <c r="E727" s="98"/>
      <c r="F727" s="97"/>
      <c r="G727" s="97"/>
      <c r="H727" s="97"/>
    </row>
    <row r="728" spans="2:8" s="96" customFormat="1">
      <c r="B728" s="97"/>
      <c r="C728" s="98"/>
      <c r="D728" s="98"/>
      <c r="E728" s="98"/>
      <c r="F728" s="97"/>
      <c r="G728" s="97"/>
      <c r="H728" s="97"/>
    </row>
    <row r="729" spans="2:8" s="96" customFormat="1">
      <c r="B729" s="97"/>
      <c r="C729" s="98"/>
      <c r="D729" s="98"/>
      <c r="E729" s="98"/>
      <c r="F729" s="97"/>
      <c r="G729" s="97"/>
      <c r="H729" s="97"/>
    </row>
    <row r="730" spans="2:8" s="96" customFormat="1">
      <c r="B730" s="97"/>
      <c r="C730" s="98"/>
      <c r="D730" s="98"/>
      <c r="E730" s="98"/>
      <c r="F730" s="97"/>
      <c r="G730" s="97"/>
      <c r="H730" s="97"/>
    </row>
    <row r="731" spans="2:8" s="96" customFormat="1">
      <c r="B731" s="97"/>
      <c r="C731" s="98"/>
      <c r="D731" s="98"/>
      <c r="E731" s="98"/>
      <c r="F731" s="97"/>
      <c r="G731" s="97"/>
      <c r="H731" s="97"/>
    </row>
    <row r="732" spans="2:8" s="96" customFormat="1">
      <c r="B732" s="97"/>
      <c r="C732" s="98"/>
      <c r="D732" s="98"/>
      <c r="E732" s="98"/>
      <c r="F732" s="97"/>
      <c r="G732" s="97"/>
      <c r="H732" s="97"/>
    </row>
    <row r="733" spans="2:8" s="96" customFormat="1">
      <c r="B733" s="97"/>
      <c r="C733" s="98"/>
      <c r="D733" s="98"/>
      <c r="E733" s="98"/>
      <c r="F733" s="97"/>
      <c r="G733" s="97"/>
      <c r="H733" s="97"/>
    </row>
    <row r="734" spans="2:8" s="96" customFormat="1">
      <c r="B734" s="97"/>
      <c r="C734" s="98"/>
      <c r="D734" s="98"/>
      <c r="E734" s="98"/>
      <c r="F734" s="97"/>
      <c r="G734" s="97"/>
      <c r="H734" s="97"/>
    </row>
    <row r="735" spans="2:8" s="96" customFormat="1">
      <c r="B735" s="97"/>
      <c r="C735" s="98"/>
      <c r="D735" s="98"/>
      <c r="E735" s="98"/>
      <c r="F735" s="97"/>
      <c r="G735" s="97"/>
      <c r="H735" s="97"/>
    </row>
    <row r="736" spans="2:8" s="96" customFormat="1">
      <c r="B736" s="97"/>
      <c r="C736" s="98"/>
      <c r="D736" s="98"/>
      <c r="E736" s="98"/>
      <c r="F736" s="97"/>
      <c r="G736" s="97"/>
      <c r="H736" s="97"/>
    </row>
    <row r="737" spans="2:8" s="96" customFormat="1">
      <c r="B737" s="97"/>
      <c r="C737" s="98"/>
      <c r="D737" s="98"/>
      <c r="E737" s="98"/>
      <c r="F737" s="97"/>
      <c r="G737" s="97"/>
      <c r="H737" s="97"/>
    </row>
    <row r="738" spans="2:8" s="96" customFormat="1">
      <c r="B738" s="97"/>
      <c r="C738" s="98"/>
      <c r="D738" s="98"/>
      <c r="E738" s="98"/>
      <c r="F738" s="97"/>
      <c r="G738" s="97"/>
      <c r="H738" s="97"/>
    </row>
    <row r="739" spans="2:8" s="96" customFormat="1">
      <c r="B739" s="97"/>
      <c r="C739" s="98"/>
      <c r="D739" s="98"/>
      <c r="E739" s="98"/>
      <c r="F739" s="97"/>
      <c r="G739" s="97"/>
      <c r="H739" s="97"/>
    </row>
    <row r="740" spans="2:8" s="96" customFormat="1">
      <c r="B740" s="97"/>
      <c r="C740" s="98"/>
      <c r="D740" s="98"/>
      <c r="E740" s="98"/>
      <c r="F740" s="97"/>
      <c r="G740" s="97"/>
      <c r="H740" s="97"/>
    </row>
    <row r="741" spans="2:8" s="96" customFormat="1">
      <c r="B741" s="97"/>
      <c r="C741" s="98"/>
      <c r="D741" s="98"/>
      <c r="E741" s="98"/>
      <c r="F741" s="97"/>
      <c r="G741" s="97"/>
      <c r="H741" s="97"/>
    </row>
    <row r="742" spans="2:8" s="96" customFormat="1">
      <c r="B742" s="97"/>
      <c r="C742" s="98"/>
      <c r="D742" s="98"/>
      <c r="E742" s="98"/>
      <c r="F742" s="97"/>
      <c r="G742" s="97"/>
      <c r="H742" s="97"/>
    </row>
    <row r="743" spans="2:8" s="96" customFormat="1">
      <c r="B743" s="97"/>
      <c r="C743" s="98"/>
      <c r="D743" s="98"/>
      <c r="E743" s="98"/>
      <c r="F743" s="97"/>
      <c r="G743" s="97"/>
      <c r="H743" s="97"/>
    </row>
    <row r="744" spans="2:8" s="96" customFormat="1">
      <c r="B744" s="97"/>
      <c r="C744" s="98"/>
      <c r="D744" s="98"/>
      <c r="E744" s="98"/>
      <c r="F744" s="97"/>
      <c r="G744" s="97"/>
      <c r="H744" s="97"/>
    </row>
    <row r="745" spans="2:8" s="96" customFormat="1">
      <c r="B745" s="97"/>
      <c r="C745" s="98"/>
      <c r="D745" s="98"/>
      <c r="E745" s="98"/>
      <c r="F745" s="97"/>
      <c r="G745" s="97"/>
      <c r="H745" s="97"/>
    </row>
    <row r="746" spans="2:8" s="96" customFormat="1">
      <c r="B746" s="97"/>
      <c r="C746" s="98"/>
      <c r="D746" s="98"/>
      <c r="E746" s="98"/>
      <c r="F746" s="97"/>
      <c r="G746" s="97"/>
      <c r="H746" s="97"/>
    </row>
    <row r="747" spans="2:8" s="96" customFormat="1">
      <c r="B747" s="97"/>
      <c r="C747" s="98"/>
      <c r="D747" s="98"/>
      <c r="E747" s="98"/>
      <c r="F747" s="97"/>
      <c r="G747" s="97"/>
      <c r="H747" s="97"/>
    </row>
    <row r="748" spans="2:8" s="96" customFormat="1">
      <c r="B748" s="97"/>
      <c r="C748" s="98"/>
      <c r="D748" s="98"/>
      <c r="E748" s="98"/>
      <c r="F748" s="97"/>
      <c r="G748" s="97"/>
      <c r="H748" s="97"/>
    </row>
    <row r="749" spans="2:8" s="96" customFormat="1">
      <c r="B749" s="97"/>
      <c r="C749" s="98"/>
      <c r="D749" s="98"/>
      <c r="E749" s="98"/>
      <c r="F749" s="97"/>
      <c r="G749" s="97"/>
      <c r="H749" s="97"/>
    </row>
    <row r="750" spans="2:8" s="96" customFormat="1">
      <c r="B750" s="97"/>
      <c r="C750" s="98"/>
      <c r="D750" s="98"/>
      <c r="E750" s="98"/>
      <c r="F750" s="97"/>
      <c r="G750" s="97"/>
      <c r="H750" s="97"/>
    </row>
    <row r="751" spans="2:8" s="96" customFormat="1">
      <c r="B751" s="97"/>
      <c r="C751" s="98"/>
      <c r="D751" s="98"/>
      <c r="E751" s="98"/>
      <c r="F751" s="97"/>
      <c r="G751" s="97"/>
      <c r="H751" s="97"/>
    </row>
    <row r="752" spans="2:8" s="96" customFormat="1">
      <c r="B752" s="97"/>
      <c r="C752" s="98"/>
      <c r="D752" s="98"/>
      <c r="E752" s="98"/>
      <c r="F752" s="97"/>
      <c r="G752" s="97"/>
      <c r="H752" s="97"/>
    </row>
    <row r="753" spans="2:8" s="96" customFormat="1">
      <c r="B753" s="97"/>
      <c r="C753" s="98"/>
      <c r="D753" s="98"/>
      <c r="E753" s="98"/>
      <c r="F753" s="97"/>
      <c r="G753" s="97"/>
      <c r="H753" s="97"/>
    </row>
    <row r="754" spans="2:8" s="96" customFormat="1">
      <c r="B754" s="97"/>
      <c r="C754" s="98"/>
      <c r="D754" s="98"/>
      <c r="E754" s="98"/>
      <c r="F754" s="97"/>
      <c r="G754" s="97"/>
      <c r="H754" s="97"/>
    </row>
    <row r="755" spans="2:8" s="96" customFormat="1">
      <c r="B755" s="97"/>
      <c r="C755" s="98"/>
      <c r="D755" s="98"/>
      <c r="E755" s="98"/>
      <c r="F755" s="97"/>
      <c r="G755" s="97"/>
      <c r="H755" s="97"/>
    </row>
    <row r="756" spans="2:8" s="96" customFormat="1">
      <c r="B756" s="97"/>
      <c r="C756" s="98"/>
      <c r="D756" s="98"/>
      <c r="E756" s="98"/>
      <c r="F756" s="97"/>
      <c r="G756" s="97"/>
      <c r="H756" s="97"/>
    </row>
    <row r="757" spans="2:8" s="96" customFormat="1">
      <c r="B757" s="97"/>
      <c r="C757" s="98"/>
      <c r="D757" s="98"/>
      <c r="E757" s="98"/>
      <c r="F757" s="97"/>
      <c r="G757" s="97"/>
      <c r="H757" s="97"/>
    </row>
    <row r="758" spans="2:8" s="96" customFormat="1">
      <c r="B758" s="97"/>
      <c r="C758" s="98"/>
      <c r="D758" s="98"/>
      <c r="E758" s="98"/>
      <c r="F758" s="97"/>
      <c r="G758" s="97"/>
      <c r="H758" s="97"/>
    </row>
    <row r="759" spans="2:8" s="96" customFormat="1">
      <c r="B759" s="97"/>
      <c r="C759" s="98"/>
      <c r="D759" s="98"/>
      <c r="E759" s="98"/>
      <c r="F759" s="97"/>
      <c r="G759" s="97"/>
      <c r="H759" s="97"/>
    </row>
    <row r="760" spans="2:8" s="96" customFormat="1">
      <c r="B760" s="97"/>
      <c r="C760" s="98"/>
      <c r="D760" s="98"/>
      <c r="E760" s="98"/>
      <c r="F760" s="97"/>
      <c r="G760" s="97"/>
      <c r="H760" s="97"/>
    </row>
    <row r="761" spans="2:8" s="96" customFormat="1">
      <c r="B761" s="97"/>
      <c r="C761" s="98"/>
      <c r="D761" s="98"/>
      <c r="E761" s="98"/>
      <c r="F761" s="97"/>
      <c r="G761" s="97"/>
      <c r="H761" s="97"/>
    </row>
    <row r="762" spans="2:8" s="96" customFormat="1">
      <c r="B762" s="97"/>
      <c r="C762" s="98"/>
      <c r="D762" s="98"/>
      <c r="E762" s="98"/>
      <c r="F762" s="97"/>
      <c r="G762" s="97"/>
      <c r="H762" s="97"/>
    </row>
    <row r="763" spans="2:8" s="96" customFormat="1">
      <c r="B763" s="97"/>
      <c r="C763" s="98"/>
      <c r="D763" s="98"/>
      <c r="E763" s="98"/>
      <c r="F763" s="97"/>
      <c r="G763" s="97"/>
      <c r="H763" s="97"/>
    </row>
    <row r="764" spans="2:8" s="96" customFormat="1">
      <c r="B764" s="97"/>
      <c r="C764" s="98"/>
      <c r="D764" s="98"/>
      <c r="E764" s="98"/>
      <c r="F764" s="97"/>
      <c r="G764" s="97"/>
      <c r="H764" s="97"/>
    </row>
    <row r="765" spans="2:8" s="96" customFormat="1">
      <c r="B765" s="97"/>
      <c r="C765" s="98"/>
      <c r="D765" s="98"/>
      <c r="E765" s="98"/>
      <c r="F765" s="97"/>
      <c r="G765" s="97"/>
      <c r="H765" s="97"/>
    </row>
    <row r="766" spans="2:8" s="96" customFormat="1">
      <c r="B766" s="97"/>
      <c r="C766" s="98"/>
      <c r="D766" s="98"/>
      <c r="E766" s="98"/>
      <c r="F766" s="97"/>
      <c r="G766" s="97"/>
      <c r="H766" s="97"/>
    </row>
    <row r="767" spans="2:8" s="96" customFormat="1">
      <c r="B767" s="97"/>
      <c r="C767" s="98"/>
      <c r="D767" s="98"/>
      <c r="E767" s="98"/>
      <c r="F767" s="97"/>
      <c r="G767" s="97"/>
      <c r="H767" s="97"/>
    </row>
    <row r="768" spans="2:8" s="96" customFormat="1">
      <c r="B768" s="97"/>
      <c r="C768" s="98"/>
      <c r="D768" s="98"/>
      <c r="E768" s="98"/>
      <c r="F768" s="97"/>
      <c r="G768" s="97"/>
      <c r="H768" s="97"/>
    </row>
    <row r="769" spans="2:8" s="96" customFormat="1">
      <c r="B769" s="97"/>
      <c r="C769" s="98"/>
      <c r="D769" s="98"/>
      <c r="E769" s="98"/>
      <c r="F769" s="97"/>
      <c r="G769" s="97"/>
      <c r="H769" s="97"/>
    </row>
    <row r="770" spans="2:8" s="96" customFormat="1">
      <c r="B770" s="97"/>
      <c r="C770" s="98"/>
      <c r="D770" s="98"/>
      <c r="E770" s="98"/>
      <c r="F770" s="97"/>
      <c r="G770" s="97"/>
      <c r="H770" s="97"/>
    </row>
    <row r="771" spans="2:8" s="96" customFormat="1">
      <c r="B771" s="97"/>
      <c r="C771" s="98"/>
      <c r="D771" s="98"/>
      <c r="E771" s="98"/>
      <c r="F771" s="97"/>
      <c r="G771" s="97"/>
      <c r="H771" s="97"/>
    </row>
    <row r="772" spans="2:8" s="96" customFormat="1">
      <c r="B772" s="97"/>
      <c r="C772" s="98"/>
      <c r="D772" s="98"/>
      <c r="E772" s="98"/>
      <c r="F772" s="97"/>
      <c r="G772" s="97"/>
      <c r="H772" s="97"/>
    </row>
    <row r="773" spans="2:8" s="96" customFormat="1">
      <c r="B773" s="97"/>
      <c r="C773" s="98"/>
      <c r="D773" s="98"/>
      <c r="E773" s="98"/>
      <c r="F773" s="97"/>
      <c r="G773" s="97"/>
      <c r="H773" s="97"/>
    </row>
    <row r="774" spans="2:8" s="96" customFormat="1">
      <c r="B774" s="97"/>
      <c r="C774" s="98"/>
      <c r="D774" s="98"/>
      <c r="E774" s="98"/>
      <c r="F774" s="97"/>
      <c r="G774" s="97"/>
      <c r="H774" s="97"/>
    </row>
    <row r="775" spans="2:8" s="96" customFormat="1">
      <c r="B775" s="97"/>
      <c r="C775" s="98"/>
      <c r="D775" s="98"/>
      <c r="E775" s="98"/>
      <c r="F775" s="97"/>
      <c r="G775" s="97"/>
      <c r="H775" s="97"/>
    </row>
    <row r="776" spans="2:8" s="96" customFormat="1">
      <c r="B776" s="97"/>
      <c r="C776" s="98"/>
      <c r="D776" s="98"/>
      <c r="E776" s="98"/>
      <c r="F776" s="97"/>
      <c r="G776" s="97"/>
      <c r="H776" s="97"/>
    </row>
    <row r="777" spans="2:8" s="96" customFormat="1">
      <c r="B777" s="97"/>
      <c r="C777" s="98"/>
      <c r="D777" s="98"/>
      <c r="E777" s="98"/>
      <c r="F777" s="97"/>
      <c r="G777" s="97"/>
      <c r="H777" s="97"/>
    </row>
    <row r="778" spans="2:8" s="96" customFormat="1">
      <c r="B778" s="97"/>
      <c r="C778" s="98"/>
      <c r="D778" s="98"/>
      <c r="E778" s="98"/>
      <c r="F778" s="97"/>
      <c r="G778" s="97"/>
      <c r="H778" s="97"/>
    </row>
    <row r="779" spans="2:8" s="96" customFormat="1">
      <c r="B779" s="97"/>
      <c r="C779" s="98"/>
      <c r="D779" s="98"/>
      <c r="E779" s="98"/>
      <c r="F779" s="97"/>
      <c r="G779" s="97"/>
      <c r="H779" s="97"/>
    </row>
    <row r="780" spans="2:8" s="96" customFormat="1">
      <c r="B780" s="97"/>
      <c r="C780" s="98"/>
      <c r="D780" s="98"/>
      <c r="E780" s="98"/>
      <c r="F780" s="97"/>
      <c r="G780" s="97"/>
      <c r="H780" s="97"/>
    </row>
    <row r="781" spans="2:8" s="96" customFormat="1">
      <c r="B781" s="97"/>
      <c r="C781" s="98"/>
      <c r="D781" s="98"/>
      <c r="E781" s="98"/>
      <c r="F781" s="97"/>
      <c r="G781" s="97"/>
      <c r="H781" s="97"/>
    </row>
    <row r="782" spans="2:8" s="96" customFormat="1">
      <c r="B782" s="97"/>
      <c r="C782" s="98"/>
      <c r="D782" s="98"/>
      <c r="E782" s="98"/>
      <c r="F782" s="97"/>
      <c r="G782" s="97"/>
      <c r="H782" s="97"/>
    </row>
    <row r="783" spans="2:8" s="96" customFormat="1">
      <c r="B783" s="97"/>
      <c r="C783" s="98"/>
      <c r="D783" s="98"/>
      <c r="E783" s="98"/>
      <c r="F783" s="97"/>
      <c r="G783" s="97"/>
      <c r="H783" s="97"/>
    </row>
    <row r="784" spans="2:8" s="96" customFormat="1">
      <c r="B784" s="97"/>
      <c r="C784" s="98"/>
      <c r="D784" s="98"/>
      <c r="E784" s="98"/>
      <c r="F784" s="97"/>
      <c r="G784" s="97"/>
      <c r="H784" s="97"/>
    </row>
    <row r="785" spans="2:8" s="96" customFormat="1">
      <c r="B785" s="97"/>
      <c r="C785" s="98"/>
      <c r="D785" s="98"/>
      <c r="E785" s="98"/>
      <c r="F785" s="97"/>
      <c r="G785" s="97"/>
      <c r="H785" s="97"/>
    </row>
    <row r="786" spans="2:8" s="96" customFormat="1">
      <c r="B786" s="97"/>
      <c r="C786" s="98"/>
      <c r="D786" s="98"/>
      <c r="E786" s="98"/>
      <c r="F786" s="97"/>
      <c r="G786" s="97"/>
      <c r="H786" s="97"/>
    </row>
    <row r="787" spans="2:8" s="96" customFormat="1">
      <c r="B787" s="97"/>
      <c r="C787" s="98"/>
      <c r="D787" s="98"/>
      <c r="E787" s="98"/>
      <c r="F787" s="97"/>
      <c r="G787" s="97"/>
      <c r="H787" s="97"/>
    </row>
    <row r="788" spans="2:8" s="96" customFormat="1">
      <c r="B788" s="97"/>
      <c r="C788" s="98"/>
      <c r="D788" s="98"/>
      <c r="E788" s="98"/>
      <c r="F788" s="97"/>
      <c r="G788" s="97"/>
      <c r="H788" s="97"/>
    </row>
    <row r="789" spans="2:8" s="96" customFormat="1">
      <c r="B789" s="97"/>
      <c r="C789" s="98"/>
      <c r="D789" s="98"/>
      <c r="E789" s="98"/>
      <c r="F789" s="97"/>
      <c r="G789" s="97"/>
      <c r="H789" s="97"/>
    </row>
    <row r="790" spans="2:8" s="96" customFormat="1">
      <c r="B790" s="97"/>
      <c r="C790" s="98"/>
      <c r="D790" s="98"/>
      <c r="E790" s="98"/>
      <c r="F790" s="97"/>
      <c r="G790" s="97"/>
      <c r="H790" s="97"/>
    </row>
    <row r="791" spans="2:8" s="96" customFormat="1">
      <c r="B791" s="97"/>
      <c r="C791" s="98"/>
      <c r="D791" s="98"/>
      <c r="E791" s="98"/>
      <c r="F791" s="97"/>
      <c r="G791" s="97"/>
      <c r="H791" s="97"/>
    </row>
    <row r="792" spans="2:8" s="96" customFormat="1">
      <c r="B792" s="97"/>
      <c r="C792" s="98"/>
      <c r="D792" s="98"/>
      <c r="E792" s="98"/>
      <c r="F792" s="97"/>
      <c r="G792" s="97"/>
      <c r="H792" s="97"/>
    </row>
    <row r="793" spans="2:8" s="96" customFormat="1">
      <c r="B793" s="97"/>
      <c r="C793" s="98"/>
      <c r="D793" s="98"/>
      <c r="E793" s="98"/>
      <c r="F793" s="97"/>
      <c r="G793" s="97"/>
      <c r="H793" s="97"/>
    </row>
    <row r="794" spans="2:8" s="96" customFormat="1">
      <c r="B794" s="97"/>
      <c r="C794" s="98"/>
      <c r="D794" s="98"/>
      <c r="E794" s="98"/>
      <c r="F794" s="97"/>
      <c r="G794" s="97"/>
      <c r="H794" s="97"/>
    </row>
    <row r="795" spans="2:8" s="96" customFormat="1">
      <c r="B795" s="97"/>
      <c r="C795" s="98"/>
      <c r="D795" s="98"/>
      <c r="E795" s="98"/>
      <c r="F795" s="97"/>
      <c r="G795" s="97"/>
      <c r="H795" s="97"/>
    </row>
    <row r="796" spans="2:8" s="96" customFormat="1">
      <c r="B796" s="97"/>
      <c r="C796" s="98"/>
      <c r="D796" s="98"/>
      <c r="E796" s="98"/>
      <c r="F796" s="97"/>
      <c r="G796" s="97"/>
      <c r="H796" s="97"/>
    </row>
    <row r="797" spans="2:8" s="96" customFormat="1">
      <c r="B797" s="97"/>
      <c r="C797" s="98"/>
      <c r="D797" s="98"/>
      <c r="E797" s="98"/>
      <c r="F797" s="97"/>
      <c r="G797" s="97"/>
      <c r="H797" s="97"/>
    </row>
    <row r="798" spans="2:8" s="96" customFormat="1">
      <c r="B798" s="97"/>
      <c r="C798" s="98"/>
      <c r="D798" s="98"/>
      <c r="E798" s="98"/>
      <c r="F798" s="97"/>
      <c r="G798" s="97"/>
      <c r="H798" s="97"/>
    </row>
    <row r="799" spans="2:8" s="96" customFormat="1">
      <c r="B799" s="97"/>
      <c r="C799" s="98"/>
      <c r="D799" s="98"/>
      <c r="E799" s="98"/>
      <c r="F799" s="97"/>
      <c r="G799" s="97"/>
      <c r="H799" s="97"/>
    </row>
    <row r="800" spans="2:8" s="96" customFormat="1">
      <c r="B800" s="97"/>
      <c r="C800" s="98"/>
      <c r="D800" s="98"/>
      <c r="E800" s="98"/>
      <c r="F800" s="97"/>
      <c r="G800" s="97"/>
      <c r="H800" s="97"/>
    </row>
    <row r="801" spans="2:8" s="96" customFormat="1">
      <c r="B801" s="97"/>
      <c r="C801" s="98"/>
      <c r="D801" s="98"/>
      <c r="E801" s="98"/>
      <c r="F801" s="97"/>
      <c r="G801" s="97"/>
      <c r="H801" s="97"/>
    </row>
    <row r="802" spans="2:8" s="96" customFormat="1">
      <c r="B802" s="97"/>
      <c r="C802" s="98"/>
      <c r="D802" s="98"/>
      <c r="E802" s="98"/>
      <c r="F802" s="97"/>
      <c r="G802" s="97"/>
      <c r="H802" s="97"/>
    </row>
    <row r="803" spans="2:8" s="96" customFormat="1">
      <c r="B803" s="97"/>
      <c r="C803" s="98"/>
      <c r="D803" s="98"/>
      <c r="E803" s="98"/>
      <c r="F803" s="97"/>
      <c r="G803" s="97"/>
      <c r="H803" s="97"/>
    </row>
    <row r="804" spans="2:8" s="96" customFormat="1">
      <c r="B804" s="97"/>
      <c r="C804" s="98"/>
      <c r="D804" s="98"/>
      <c r="E804" s="98"/>
      <c r="F804" s="97"/>
      <c r="G804" s="97"/>
      <c r="H804" s="97"/>
    </row>
    <row r="805" spans="2:8" s="96" customFormat="1">
      <c r="B805" s="97"/>
      <c r="C805" s="98"/>
      <c r="D805" s="98"/>
      <c r="E805" s="98"/>
      <c r="F805" s="97"/>
      <c r="G805" s="97"/>
      <c r="H805" s="97"/>
    </row>
    <row r="806" spans="2:8" s="96" customFormat="1">
      <c r="B806" s="97"/>
      <c r="C806" s="98"/>
      <c r="D806" s="98"/>
      <c r="E806" s="98"/>
      <c r="F806" s="97"/>
      <c r="G806" s="97"/>
      <c r="H806" s="97"/>
    </row>
    <row r="807" spans="2:8" s="96" customFormat="1">
      <c r="B807" s="97"/>
      <c r="C807" s="98"/>
      <c r="D807" s="98"/>
      <c r="E807" s="98"/>
      <c r="F807" s="97"/>
      <c r="G807" s="97"/>
      <c r="H807" s="97"/>
    </row>
    <row r="808" spans="2:8" s="96" customFormat="1">
      <c r="B808" s="97"/>
      <c r="C808" s="98"/>
      <c r="D808" s="98"/>
      <c r="E808" s="98"/>
      <c r="F808" s="97"/>
      <c r="G808" s="97"/>
      <c r="H808" s="97"/>
    </row>
    <row r="809" spans="2:8" s="96" customFormat="1">
      <c r="B809" s="97"/>
      <c r="C809" s="98"/>
      <c r="D809" s="98"/>
      <c r="E809" s="98"/>
      <c r="F809" s="97"/>
      <c r="G809" s="97"/>
      <c r="H809" s="97"/>
    </row>
    <row r="810" spans="2:8" s="96" customFormat="1">
      <c r="B810" s="97"/>
      <c r="C810" s="98"/>
      <c r="D810" s="98"/>
      <c r="E810" s="98"/>
      <c r="F810" s="97"/>
      <c r="G810" s="97"/>
      <c r="H810" s="97"/>
    </row>
    <row r="811" spans="2:8" s="96" customFormat="1">
      <c r="B811" s="97"/>
      <c r="C811" s="98"/>
      <c r="D811" s="98"/>
      <c r="E811" s="98"/>
      <c r="F811" s="97"/>
      <c r="G811" s="97"/>
      <c r="H811" s="97"/>
    </row>
    <row r="812" spans="2:8" s="96" customFormat="1">
      <c r="B812" s="97"/>
      <c r="C812" s="98"/>
      <c r="D812" s="98"/>
      <c r="E812" s="98"/>
      <c r="F812" s="97"/>
      <c r="G812" s="97"/>
      <c r="H812" s="97"/>
    </row>
    <row r="813" spans="2:8" s="96" customFormat="1">
      <c r="B813" s="97"/>
      <c r="C813" s="98"/>
      <c r="D813" s="98"/>
      <c r="E813" s="98"/>
      <c r="F813" s="97"/>
      <c r="G813" s="97"/>
      <c r="H813" s="97"/>
    </row>
    <row r="814" spans="2:8" s="96" customFormat="1">
      <c r="B814" s="97"/>
      <c r="C814" s="98"/>
      <c r="D814" s="98"/>
      <c r="E814" s="98"/>
      <c r="F814" s="97"/>
      <c r="G814" s="97"/>
      <c r="H814" s="97"/>
    </row>
    <row r="815" spans="2:8" s="96" customFormat="1">
      <c r="B815" s="97"/>
      <c r="C815" s="98"/>
      <c r="D815" s="98"/>
      <c r="E815" s="98"/>
      <c r="F815" s="97"/>
      <c r="G815" s="97"/>
      <c r="H815" s="97"/>
    </row>
    <row r="816" spans="2:8" s="96" customFormat="1">
      <c r="B816" s="97"/>
      <c r="C816" s="98"/>
      <c r="D816" s="98"/>
      <c r="E816" s="98"/>
      <c r="F816" s="97"/>
      <c r="G816" s="97"/>
      <c r="H816" s="97"/>
    </row>
    <row r="817" spans="2:8" s="96" customFormat="1">
      <c r="B817" s="97"/>
      <c r="C817" s="98"/>
      <c r="D817" s="98"/>
      <c r="E817" s="98"/>
      <c r="F817" s="97"/>
      <c r="G817" s="97"/>
      <c r="H817" s="97"/>
    </row>
    <row r="818" spans="2:8" s="96" customFormat="1">
      <c r="B818" s="97"/>
      <c r="C818" s="98"/>
      <c r="D818" s="98"/>
      <c r="E818" s="98"/>
      <c r="F818" s="97"/>
      <c r="G818" s="97"/>
      <c r="H818" s="97"/>
    </row>
    <row r="819" spans="2:8" s="96" customFormat="1">
      <c r="B819" s="97"/>
      <c r="C819" s="98"/>
      <c r="D819" s="98"/>
      <c r="E819" s="98"/>
      <c r="F819" s="97"/>
      <c r="G819" s="97"/>
      <c r="H819" s="97"/>
    </row>
    <row r="820" spans="2:8" s="96" customFormat="1">
      <c r="B820" s="97"/>
      <c r="C820" s="98"/>
      <c r="D820" s="98"/>
      <c r="E820" s="98"/>
      <c r="F820" s="97"/>
      <c r="G820" s="97"/>
      <c r="H820" s="97"/>
    </row>
    <row r="821" spans="2:8" s="96" customFormat="1">
      <c r="B821" s="97"/>
      <c r="C821" s="98"/>
      <c r="D821" s="98"/>
      <c r="E821" s="98"/>
      <c r="F821" s="97"/>
      <c r="G821" s="97"/>
      <c r="H821" s="97"/>
    </row>
    <row r="822" spans="2:8" s="96" customFormat="1">
      <c r="B822" s="97"/>
      <c r="C822" s="98"/>
      <c r="D822" s="98"/>
      <c r="E822" s="98"/>
      <c r="F822" s="97"/>
      <c r="G822" s="97"/>
      <c r="H822" s="97"/>
    </row>
    <row r="823" spans="2:8" s="96" customFormat="1">
      <c r="B823" s="97"/>
      <c r="C823" s="98"/>
      <c r="D823" s="98"/>
      <c r="E823" s="98"/>
      <c r="F823" s="97"/>
      <c r="G823" s="97"/>
      <c r="H823" s="97"/>
    </row>
    <row r="824" spans="2:8" s="96" customFormat="1">
      <c r="B824" s="97"/>
      <c r="C824" s="98"/>
      <c r="D824" s="98"/>
      <c r="E824" s="98"/>
      <c r="F824" s="97"/>
      <c r="G824" s="97"/>
      <c r="H824" s="97"/>
    </row>
    <row r="825" spans="2:8" s="96" customFormat="1">
      <c r="B825" s="97"/>
      <c r="C825" s="98"/>
      <c r="D825" s="98"/>
      <c r="E825" s="98"/>
      <c r="F825" s="97"/>
      <c r="G825" s="97"/>
      <c r="H825" s="97"/>
    </row>
    <row r="826" spans="2:8" s="96" customFormat="1">
      <c r="B826" s="97"/>
      <c r="C826" s="98"/>
      <c r="D826" s="98"/>
      <c r="E826" s="98"/>
      <c r="F826" s="97"/>
      <c r="G826" s="97"/>
      <c r="H826" s="97"/>
    </row>
    <row r="827" spans="2:8" s="96" customFormat="1">
      <c r="B827" s="97"/>
      <c r="C827" s="98"/>
      <c r="D827" s="98"/>
      <c r="E827" s="98"/>
      <c r="F827" s="97"/>
      <c r="G827" s="97"/>
      <c r="H827" s="97"/>
    </row>
    <row r="828" spans="2:8" s="96" customFormat="1">
      <c r="B828" s="97"/>
      <c r="C828" s="98"/>
      <c r="D828" s="98"/>
      <c r="E828" s="98"/>
      <c r="F828" s="97"/>
      <c r="G828" s="97"/>
      <c r="H828" s="97"/>
    </row>
    <row r="829" spans="2:8" s="96" customFormat="1">
      <c r="B829" s="97"/>
      <c r="C829" s="98"/>
      <c r="D829" s="98"/>
      <c r="E829" s="98"/>
      <c r="F829" s="97"/>
      <c r="G829" s="97"/>
      <c r="H829" s="97"/>
    </row>
    <row r="830" spans="2:8" s="96" customFormat="1">
      <c r="B830" s="97"/>
      <c r="C830" s="98"/>
      <c r="D830" s="98"/>
      <c r="E830" s="98"/>
      <c r="F830" s="97"/>
      <c r="G830" s="97"/>
      <c r="H830" s="97"/>
    </row>
    <row r="831" spans="2:8" s="96" customFormat="1">
      <c r="B831" s="97"/>
      <c r="C831" s="98"/>
      <c r="D831" s="98"/>
      <c r="E831" s="98"/>
      <c r="F831" s="97"/>
      <c r="G831" s="97"/>
      <c r="H831" s="97"/>
    </row>
    <row r="832" spans="2:8" s="96" customFormat="1">
      <c r="B832" s="97"/>
      <c r="C832" s="98"/>
      <c r="D832" s="98"/>
      <c r="E832" s="98"/>
      <c r="F832" s="97"/>
      <c r="G832" s="97"/>
      <c r="H832" s="97"/>
    </row>
    <row r="833" spans="2:8" s="96" customFormat="1">
      <c r="B833" s="97"/>
      <c r="C833" s="98"/>
      <c r="D833" s="98"/>
      <c r="E833" s="98"/>
      <c r="F833" s="97"/>
      <c r="G833" s="97"/>
      <c r="H833" s="97"/>
    </row>
    <row r="834" spans="2:8" s="96" customFormat="1">
      <c r="B834" s="97"/>
      <c r="C834" s="98"/>
      <c r="D834" s="98"/>
      <c r="E834" s="98"/>
      <c r="F834" s="97"/>
      <c r="G834" s="97"/>
      <c r="H834" s="97"/>
    </row>
    <row r="835" spans="2:8" s="96" customFormat="1">
      <c r="B835" s="97"/>
      <c r="C835" s="98"/>
      <c r="D835" s="98"/>
      <c r="E835" s="98"/>
      <c r="F835" s="97"/>
      <c r="G835" s="97"/>
      <c r="H835" s="97"/>
    </row>
    <row r="836" spans="2:8" s="96" customFormat="1">
      <c r="B836" s="97"/>
      <c r="C836" s="98"/>
      <c r="D836" s="98"/>
      <c r="E836" s="98"/>
      <c r="F836" s="97"/>
      <c r="G836" s="97"/>
      <c r="H836" s="97"/>
    </row>
    <row r="837" spans="2:8" s="96" customFormat="1">
      <c r="B837" s="97"/>
      <c r="C837" s="98"/>
      <c r="D837" s="98"/>
      <c r="E837" s="98"/>
      <c r="F837" s="97"/>
      <c r="G837" s="97"/>
      <c r="H837" s="97"/>
    </row>
    <row r="838" spans="2:8" s="96" customFormat="1">
      <c r="B838" s="97"/>
      <c r="C838" s="98"/>
      <c r="D838" s="98"/>
      <c r="E838" s="98"/>
      <c r="F838" s="97"/>
      <c r="G838" s="97"/>
      <c r="H838" s="97"/>
    </row>
    <row r="839" spans="2:8" s="96" customFormat="1">
      <c r="B839" s="97"/>
      <c r="C839" s="98"/>
      <c r="D839" s="98"/>
      <c r="E839" s="98"/>
      <c r="F839" s="97"/>
      <c r="G839" s="97"/>
      <c r="H839" s="97"/>
    </row>
    <row r="840" spans="2:8" s="96" customFormat="1">
      <c r="B840" s="97"/>
      <c r="C840" s="98"/>
      <c r="D840" s="98"/>
      <c r="E840" s="98"/>
      <c r="F840" s="97"/>
      <c r="G840" s="97"/>
      <c r="H840" s="97"/>
    </row>
    <row r="841" spans="2:8" s="96" customFormat="1">
      <c r="B841" s="97"/>
      <c r="C841" s="98"/>
      <c r="D841" s="98"/>
      <c r="E841" s="98"/>
      <c r="F841" s="97"/>
      <c r="G841" s="97"/>
      <c r="H841" s="97"/>
    </row>
    <row r="842" spans="2:8" s="96" customFormat="1">
      <c r="B842" s="97"/>
      <c r="C842" s="98"/>
      <c r="D842" s="98"/>
      <c r="E842" s="98"/>
      <c r="F842" s="97"/>
      <c r="G842" s="97"/>
      <c r="H842" s="97"/>
    </row>
    <row r="843" spans="2:8" s="96" customFormat="1">
      <c r="B843" s="97"/>
      <c r="C843" s="98"/>
      <c r="D843" s="98"/>
      <c r="E843" s="98"/>
      <c r="F843" s="97"/>
      <c r="G843" s="97"/>
      <c r="H843" s="97"/>
    </row>
    <row r="844" spans="2:8" s="96" customFormat="1">
      <c r="B844" s="97"/>
      <c r="C844" s="98"/>
      <c r="D844" s="98"/>
      <c r="E844" s="98"/>
      <c r="F844" s="97"/>
      <c r="G844" s="97"/>
      <c r="H844" s="97"/>
    </row>
    <row r="845" spans="2:8" s="96" customFormat="1">
      <c r="B845" s="97"/>
      <c r="C845" s="98"/>
      <c r="D845" s="98"/>
      <c r="E845" s="98"/>
      <c r="F845" s="97"/>
      <c r="G845" s="97"/>
      <c r="H845" s="97"/>
    </row>
    <row r="846" spans="2:8" s="96" customFormat="1">
      <c r="B846" s="97"/>
      <c r="C846" s="98"/>
      <c r="D846" s="98"/>
      <c r="E846" s="98"/>
      <c r="F846" s="97"/>
      <c r="G846" s="97"/>
      <c r="H846" s="97"/>
    </row>
    <row r="847" spans="2:8" s="96" customFormat="1">
      <c r="B847" s="97"/>
      <c r="C847" s="98"/>
      <c r="D847" s="98"/>
      <c r="E847" s="98"/>
      <c r="F847" s="97"/>
      <c r="G847" s="97"/>
      <c r="H847" s="97"/>
    </row>
    <row r="848" spans="2:8" s="96" customFormat="1">
      <c r="B848" s="97"/>
      <c r="C848" s="98"/>
      <c r="D848" s="98"/>
      <c r="E848" s="98"/>
      <c r="F848" s="97"/>
      <c r="G848" s="97"/>
      <c r="H848" s="97"/>
    </row>
    <row r="849" spans="2:8" s="96" customFormat="1">
      <c r="B849" s="97"/>
      <c r="C849" s="98"/>
      <c r="D849" s="98"/>
      <c r="E849" s="98"/>
      <c r="F849" s="97"/>
      <c r="G849" s="97"/>
      <c r="H849" s="97"/>
    </row>
    <row r="850" spans="2:8" s="96" customFormat="1">
      <c r="B850" s="97"/>
      <c r="C850" s="98"/>
      <c r="D850" s="98"/>
      <c r="E850" s="98"/>
      <c r="F850" s="97"/>
      <c r="G850" s="97"/>
      <c r="H850" s="97"/>
    </row>
    <row r="851" spans="2:8" s="96" customFormat="1">
      <c r="B851" s="97"/>
      <c r="C851" s="98"/>
      <c r="D851" s="98"/>
      <c r="E851" s="98"/>
      <c r="F851" s="97"/>
      <c r="G851" s="97"/>
      <c r="H851" s="97"/>
    </row>
    <row r="852" spans="2:8" s="96" customFormat="1">
      <c r="B852" s="97"/>
      <c r="C852" s="98"/>
      <c r="D852" s="98"/>
      <c r="E852" s="98"/>
      <c r="F852" s="97"/>
      <c r="G852" s="97"/>
      <c r="H852" s="97"/>
    </row>
    <row r="853" spans="2:8" s="96" customFormat="1">
      <c r="B853" s="97"/>
      <c r="C853" s="98"/>
      <c r="D853" s="98"/>
      <c r="E853" s="98"/>
      <c r="F853" s="97"/>
      <c r="G853" s="97"/>
      <c r="H853" s="97"/>
    </row>
    <row r="854" spans="2:8" s="96" customFormat="1">
      <c r="B854" s="97"/>
      <c r="C854" s="98"/>
      <c r="D854" s="98"/>
      <c r="E854" s="98"/>
      <c r="F854" s="97"/>
      <c r="G854" s="97"/>
      <c r="H854" s="97"/>
    </row>
    <row r="855" spans="2:8" s="96" customFormat="1">
      <c r="B855" s="97"/>
      <c r="C855" s="98"/>
      <c r="D855" s="98"/>
      <c r="E855" s="98"/>
      <c r="F855" s="97"/>
      <c r="G855" s="97"/>
      <c r="H855" s="97"/>
    </row>
    <row r="856" spans="2:8" s="96" customFormat="1">
      <c r="B856" s="97"/>
      <c r="C856" s="98"/>
      <c r="D856" s="98"/>
      <c r="E856" s="98"/>
      <c r="F856" s="97"/>
      <c r="G856" s="97"/>
      <c r="H856" s="97"/>
    </row>
    <row r="857" spans="2:8" s="96" customFormat="1">
      <c r="B857" s="97"/>
      <c r="C857" s="98"/>
      <c r="D857" s="98"/>
      <c r="E857" s="98"/>
      <c r="F857" s="97"/>
      <c r="G857" s="97"/>
      <c r="H857" s="97"/>
    </row>
    <row r="858" spans="2:8" s="96" customFormat="1">
      <c r="B858" s="97"/>
      <c r="C858" s="98"/>
      <c r="D858" s="98"/>
      <c r="E858" s="98"/>
      <c r="F858" s="97"/>
      <c r="G858" s="97"/>
      <c r="H858" s="97"/>
    </row>
    <row r="859" spans="2:8" s="96" customFormat="1">
      <c r="B859" s="97"/>
      <c r="C859" s="98"/>
      <c r="D859" s="98"/>
      <c r="E859" s="98"/>
      <c r="F859" s="97"/>
      <c r="G859" s="97"/>
      <c r="H859" s="97"/>
    </row>
    <row r="860" spans="2:8" s="96" customFormat="1">
      <c r="B860" s="97"/>
      <c r="C860" s="98"/>
      <c r="D860" s="98"/>
      <c r="E860" s="98"/>
      <c r="F860" s="97"/>
      <c r="G860" s="97"/>
      <c r="H860" s="97"/>
    </row>
    <row r="861" spans="2:8" s="96" customFormat="1">
      <c r="B861" s="97"/>
      <c r="C861" s="98"/>
      <c r="D861" s="98"/>
      <c r="E861" s="98"/>
      <c r="F861" s="97"/>
      <c r="G861" s="97"/>
      <c r="H861" s="97"/>
    </row>
    <row r="862" spans="2:8" s="96" customFormat="1">
      <c r="B862" s="97"/>
      <c r="C862" s="98"/>
      <c r="D862" s="98"/>
      <c r="E862" s="98"/>
      <c r="F862" s="97"/>
      <c r="G862" s="97"/>
      <c r="H862" s="97"/>
    </row>
    <row r="863" spans="2:8" s="96" customFormat="1">
      <c r="B863" s="97"/>
      <c r="C863" s="98"/>
      <c r="D863" s="98"/>
      <c r="E863" s="98"/>
      <c r="F863" s="97"/>
      <c r="G863" s="97"/>
      <c r="H863" s="97"/>
    </row>
    <row r="864" spans="2:8" s="96" customFormat="1">
      <c r="B864" s="97"/>
      <c r="C864" s="98"/>
      <c r="D864" s="98"/>
      <c r="E864" s="98"/>
      <c r="F864" s="97"/>
      <c r="G864" s="97"/>
      <c r="H864" s="97"/>
    </row>
    <row r="865" spans="2:8" s="96" customFormat="1">
      <c r="B865" s="97"/>
      <c r="C865" s="98"/>
      <c r="D865" s="98"/>
      <c r="E865" s="98"/>
      <c r="F865" s="97"/>
      <c r="G865" s="97"/>
      <c r="H865" s="97"/>
    </row>
    <row r="866" spans="2:8" s="96" customFormat="1">
      <c r="B866" s="97"/>
      <c r="C866" s="98"/>
      <c r="D866" s="98"/>
      <c r="E866" s="98"/>
      <c r="F866" s="97"/>
      <c r="G866" s="97"/>
      <c r="H866" s="97"/>
    </row>
    <row r="867" spans="2:8" s="96" customFormat="1">
      <c r="B867" s="97"/>
      <c r="C867" s="98"/>
      <c r="D867" s="98"/>
      <c r="E867" s="98"/>
      <c r="F867" s="97"/>
      <c r="G867" s="97"/>
      <c r="H867" s="97"/>
    </row>
    <row r="868" spans="2:8" s="96" customFormat="1">
      <c r="B868" s="97"/>
      <c r="C868" s="98"/>
      <c r="D868" s="98"/>
      <c r="E868" s="98"/>
      <c r="F868" s="97"/>
      <c r="G868" s="97"/>
      <c r="H868" s="97"/>
    </row>
    <row r="869" spans="2:8" s="96" customFormat="1">
      <c r="B869" s="97"/>
      <c r="C869" s="98"/>
      <c r="D869" s="98"/>
      <c r="E869" s="98"/>
      <c r="F869" s="97"/>
      <c r="G869" s="97"/>
      <c r="H869" s="97"/>
    </row>
    <row r="870" spans="2:8" s="96" customFormat="1">
      <c r="B870" s="97"/>
      <c r="C870" s="98"/>
      <c r="D870" s="98"/>
      <c r="E870" s="98"/>
      <c r="F870" s="97"/>
      <c r="G870" s="97"/>
      <c r="H870" s="97"/>
    </row>
    <row r="871" spans="2:8" s="96" customFormat="1">
      <c r="B871" s="97"/>
      <c r="C871" s="98"/>
      <c r="D871" s="98"/>
      <c r="E871" s="98"/>
      <c r="F871" s="97"/>
      <c r="G871" s="97"/>
      <c r="H871" s="97"/>
    </row>
    <row r="872" spans="2:8" s="96" customFormat="1">
      <c r="B872" s="97"/>
      <c r="C872" s="98"/>
      <c r="D872" s="98"/>
      <c r="E872" s="98"/>
      <c r="F872" s="97"/>
      <c r="G872" s="97"/>
      <c r="H872" s="97"/>
    </row>
    <row r="873" spans="2:8" s="96" customFormat="1">
      <c r="B873" s="97"/>
      <c r="C873" s="98"/>
      <c r="D873" s="98"/>
      <c r="E873" s="98"/>
      <c r="F873" s="97"/>
      <c r="G873" s="97"/>
      <c r="H873" s="97"/>
    </row>
    <row r="874" spans="2:8" s="96" customFormat="1">
      <c r="B874" s="97"/>
      <c r="C874" s="98"/>
      <c r="D874" s="98"/>
      <c r="E874" s="98"/>
      <c r="F874" s="97"/>
      <c r="G874" s="97"/>
      <c r="H874" s="97"/>
    </row>
    <row r="875" spans="2:8" s="96" customFormat="1">
      <c r="B875" s="97"/>
      <c r="C875" s="98"/>
      <c r="D875" s="98"/>
      <c r="E875" s="98"/>
      <c r="F875" s="97"/>
      <c r="G875" s="97"/>
      <c r="H875" s="97"/>
    </row>
    <row r="876" spans="2:8" s="96" customFormat="1">
      <c r="B876" s="97"/>
      <c r="C876" s="98"/>
      <c r="D876" s="98"/>
      <c r="E876" s="98"/>
      <c r="F876" s="97"/>
      <c r="G876" s="97"/>
      <c r="H876" s="97"/>
    </row>
    <row r="877" spans="2:8" s="96" customFormat="1">
      <c r="B877" s="97"/>
      <c r="C877" s="98"/>
      <c r="D877" s="98"/>
      <c r="E877" s="98"/>
      <c r="F877" s="97"/>
      <c r="G877" s="97"/>
      <c r="H877" s="97"/>
    </row>
    <row r="878" spans="2:8" s="96" customFormat="1">
      <c r="B878" s="97"/>
      <c r="C878" s="98"/>
      <c r="D878" s="98"/>
      <c r="E878" s="98"/>
      <c r="F878" s="97"/>
      <c r="G878" s="97"/>
      <c r="H878" s="97"/>
    </row>
    <row r="879" spans="2:8" s="96" customFormat="1">
      <c r="B879" s="97"/>
      <c r="C879" s="98"/>
      <c r="D879" s="98"/>
      <c r="E879" s="98"/>
      <c r="F879" s="97"/>
      <c r="G879" s="97"/>
      <c r="H879" s="97"/>
    </row>
    <row r="880" spans="2:8" s="96" customFormat="1">
      <c r="B880" s="97"/>
      <c r="C880" s="98"/>
      <c r="D880" s="98"/>
      <c r="E880" s="98"/>
      <c r="F880" s="97"/>
      <c r="G880" s="97"/>
      <c r="H880" s="97"/>
    </row>
    <row r="881" spans="2:8" s="96" customFormat="1">
      <c r="B881" s="97"/>
      <c r="C881" s="98"/>
      <c r="D881" s="98"/>
      <c r="E881" s="98"/>
      <c r="F881" s="97"/>
      <c r="G881" s="97"/>
      <c r="H881" s="97"/>
    </row>
    <row r="882" spans="2:8" s="96" customFormat="1">
      <c r="B882" s="97"/>
      <c r="C882" s="98"/>
      <c r="D882" s="98"/>
      <c r="E882" s="98"/>
      <c r="F882" s="97"/>
      <c r="G882" s="97"/>
      <c r="H882" s="97"/>
    </row>
    <row r="883" spans="2:8" s="96" customFormat="1">
      <c r="B883" s="97"/>
      <c r="C883" s="98"/>
      <c r="D883" s="98"/>
      <c r="E883" s="98"/>
      <c r="F883" s="97"/>
      <c r="G883" s="97"/>
      <c r="H883" s="97"/>
    </row>
    <row r="884" spans="2:8" s="96" customFormat="1">
      <c r="B884" s="97"/>
      <c r="C884" s="98"/>
      <c r="D884" s="98"/>
      <c r="E884" s="98"/>
      <c r="F884" s="97"/>
      <c r="G884" s="97"/>
      <c r="H884" s="97"/>
    </row>
    <row r="885" spans="2:8" s="96" customFormat="1">
      <c r="B885" s="97"/>
      <c r="C885" s="98"/>
      <c r="D885" s="98"/>
      <c r="E885" s="98"/>
      <c r="F885" s="97"/>
      <c r="G885" s="97"/>
      <c r="H885" s="97"/>
    </row>
    <row r="886" spans="2:8" s="96" customFormat="1">
      <c r="B886" s="97"/>
      <c r="C886" s="98"/>
      <c r="D886" s="98"/>
      <c r="E886" s="98"/>
      <c r="F886" s="97"/>
      <c r="G886" s="97"/>
      <c r="H886" s="97"/>
    </row>
    <row r="887" spans="2:8" s="96" customFormat="1">
      <c r="B887" s="97"/>
      <c r="C887" s="98"/>
      <c r="D887" s="98"/>
      <c r="E887" s="98"/>
      <c r="F887" s="97"/>
      <c r="G887" s="97"/>
      <c r="H887" s="97"/>
    </row>
    <row r="888" spans="2:8" s="96" customFormat="1">
      <c r="B888" s="97"/>
      <c r="C888" s="98"/>
      <c r="D888" s="98"/>
      <c r="E888" s="98"/>
      <c r="F888" s="97"/>
      <c r="G888" s="97"/>
      <c r="H888" s="97"/>
    </row>
    <row r="889" spans="2:8" s="96" customFormat="1">
      <c r="B889" s="97"/>
      <c r="C889" s="98"/>
      <c r="D889" s="98"/>
      <c r="E889" s="98"/>
      <c r="F889" s="97"/>
      <c r="G889" s="97"/>
      <c r="H889" s="97"/>
    </row>
    <row r="890" spans="2:8" s="96" customFormat="1">
      <c r="B890" s="97"/>
      <c r="C890" s="98"/>
      <c r="D890" s="98"/>
      <c r="E890" s="98"/>
      <c r="F890" s="97"/>
      <c r="G890" s="97"/>
      <c r="H890" s="97"/>
    </row>
    <row r="891" spans="2:8" s="96" customFormat="1">
      <c r="B891" s="97"/>
      <c r="C891" s="98"/>
      <c r="D891" s="98"/>
      <c r="E891" s="98"/>
      <c r="F891" s="97"/>
      <c r="G891" s="97"/>
      <c r="H891" s="97"/>
    </row>
    <row r="892" spans="2:8" s="96" customFormat="1">
      <c r="B892" s="97"/>
      <c r="C892" s="98"/>
      <c r="D892" s="98"/>
      <c r="E892" s="98"/>
      <c r="F892" s="97"/>
      <c r="G892" s="97"/>
      <c r="H892" s="97"/>
    </row>
    <row r="893" spans="2:8" s="96" customFormat="1">
      <c r="B893" s="97"/>
      <c r="C893" s="98"/>
      <c r="D893" s="98"/>
      <c r="E893" s="98"/>
      <c r="F893" s="97"/>
      <c r="G893" s="97"/>
      <c r="H893" s="97"/>
    </row>
    <row r="894" spans="2:8" s="96" customFormat="1">
      <c r="B894" s="97"/>
      <c r="C894" s="98"/>
      <c r="D894" s="98"/>
      <c r="E894" s="98"/>
      <c r="F894" s="97"/>
      <c r="G894" s="97"/>
      <c r="H894" s="97"/>
    </row>
    <row r="895" spans="2:8" s="96" customFormat="1">
      <c r="B895" s="97"/>
      <c r="C895" s="98"/>
      <c r="D895" s="98"/>
      <c r="E895" s="98"/>
      <c r="F895" s="97"/>
      <c r="G895" s="97"/>
      <c r="H895" s="97"/>
    </row>
    <row r="896" spans="2:8" s="96" customFormat="1">
      <c r="B896" s="97"/>
      <c r="C896" s="98"/>
      <c r="D896" s="98"/>
      <c r="E896" s="98"/>
      <c r="F896" s="97"/>
      <c r="G896" s="97"/>
      <c r="H896" s="97"/>
    </row>
    <row r="897" spans="2:8" s="96" customFormat="1">
      <c r="B897" s="97"/>
      <c r="C897" s="98"/>
      <c r="D897" s="98"/>
      <c r="E897" s="98"/>
      <c r="F897" s="97"/>
      <c r="G897" s="97"/>
      <c r="H897" s="97"/>
    </row>
    <row r="898" spans="2:8" s="96" customFormat="1">
      <c r="B898" s="97"/>
      <c r="C898" s="98"/>
      <c r="D898" s="98"/>
      <c r="E898" s="98"/>
      <c r="F898" s="97"/>
      <c r="G898" s="97"/>
      <c r="H898" s="97"/>
    </row>
    <row r="899" spans="2:8" s="96" customFormat="1">
      <c r="B899" s="97"/>
      <c r="C899" s="98"/>
      <c r="D899" s="98"/>
      <c r="E899" s="98"/>
      <c r="F899" s="97"/>
      <c r="G899" s="97"/>
      <c r="H899" s="97"/>
    </row>
    <row r="900" spans="2:8" s="96" customFormat="1">
      <c r="B900" s="97"/>
      <c r="C900" s="98"/>
      <c r="D900" s="98"/>
      <c r="E900" s="98"/>
      <c r="F900" s="97"/>
      <c r="G900" s="97"/>
      <c r="H900" s="97"/>
    </row>
    <row r="901" spans="2:8" s="96" customFormat="1">
      <c r="B901" s="97"/>
      <c r="C901" s="98"/>
      <c r="D901" s="98"/>
      <c r="E901" s="98"/>
      <c r="F901" s="97"/>
      <c r="G901" s="97"/>
      <c r="H901" s="97"/>
    </row>
    <row r="902" spans="2:8" s="96" customFormat="1">
      <c r="B902" s="97"/>
      <c r="C902" s="98"/>
      <c r="D902" s="98"/>
      <c r="E902" s="98"/>
      <c r="F902" s="97"/>
      <c r="G902" s="97"/>
      <c r="H902" s="97"/>
    </row>
    <row r="903" spans="2:8" s="96" customFormat="1">
      <c r="B903" s="97"/>
      <c r="C903" s="98"/>
      <c r="D903" s="98"/>
      <c r="E903" s="98"/>
      <c r="F903" s="97"/>
      <c r="G903" s="97"/>
      <c r="H903" s="97"/>
    </row>
    <row r="904" spans="2:8" s="96" customFormat="1">
      <c r="B904" s="97"/>
      <c r="C904" s="98"/>
      <c r="D904" s="98"/>
      <c r="E904" s="98"/>
      <c r="F904" s="97"/>
      <c r="G904" s="97"/>
      <c r="H904" s="97"/>
    </row>
    <row r="905" spans="2:8" s="96" customFormat="1">
      <c r="B905" s="97"/>
      <c r="C905" s="98"/>
      <c r="D905" s="98"/>
      <c r="E905" s="98"/>
      <c r="F905" s="97"/>
      <c r="G905" s="97"/>
      <c r="H905" s="97"/>
    </row>
    <row r="906" spans="2:8" s="96" customFormat="1">
      <c r="B906" s="97"/>
      <c r="C906" s="98"/>
      <c r="D906" s="98"/>
      <c r="E906" s="98"/>
      <c r="F906" s="97"/>
      <c r="G906" s="97"/>
      <c r="H906" s="97"/>
    </row>
    <row r="907" spans="2:8" s="96" customFormat="1">
      <c r="B907" s="97"/>
      <c r="C907" s="98"/>
      <c r="D907" s="98"/>
      <c r="E907" s="98"/>
      <c r="F907" s="97"/>
      <c r="G907" s="97"/>
      <c r="H907" s="97"/>
    </row>
    <row r="908" spans="2:8" s="96" customFormat="1">
      <c r="B908" s="97"/>
      <c r="C908" s="98"/>
      <c r="D908" s="98"/>
      <c r="E908" s="98"/>
      <c r="F908" s="97"/>
      <c r="G908" s="97"/>
      <c r="H908" s="97"/>
    </row>
    <row r="909" spans="2:8" s="96" customFormat="1">
      <c r="B909" s="97"/>
      <c r="C909" s="98"/>
      <c r="D909" s="98"/>
      <c r="E909" s="98"/>
      <c r="F909" s="97"/>
      <c r="G909" s="97"/>
      <c r="H909" s="97"/>
    </row>
    <row r="910" spans="2:8" s="96" customFormat="1">
      <c r="B910" s="97"/>
      <c r="C910" s="98"/>
      <c r="D910" s="98"/>
      <c r="E910" s="98"/>
      <c r="F910" s="97"/>
      <c r="G910" s="97"/>
      <c r="H910" s="97"/>
    </row>
    <row r="911" spans="2:8" s="96" customFormat="1">
      <c r="B911" s="97"/>
      <c r="C911" s="98"/>
      <c r="D911" s="98"/>
      <c r="E911" s="98"/>
      <c r="F911" s="97"/>
      <c r="G911" s="97"/>
      <c r="H911" s="97"/>
    </row>
    <row r="912" spans="2:8" s="96" customFormat="1">
      <c r="B912" s="97"/>
      <c r="C912" s="98"/>
      <c r="D912" s="98"/>
      <c r="E912" s="98"/>
      <c r="F912" s="97"/>
      <c r="G912" s="97"/>
      <c r="H912" s="97"/>
    </row>
    <row r="913" spans="2:8" s="96" customFormat="1">
      <c r="B913" s="97"/>
      <c r="C913" s="98"/>
      <c r="D913" s="98"/>
      <c r="E913" s="98"/>
      <c r="F913" s="97"/>
      <c r="G913" s="97"/>
      <c r="H913" s="97"/>
    </row>
    <row r="914" spans="2:8" s="96" customFormat="1">
      <c r="B914" s="97"/>
      <c r="C914" s="98"/>
      <c r="D914" s="98"/>
      <c r="E914" s="98"/>
      <c r="F914" s="97"/>
      <c r="G914" s="97"/>
      <c r="H914" s="97"/>
    </row>
    <row r="915" spans="2:8" s="96" customFormat="1">
      <c r="B915" s="97"/>
      <c r="C915" s="98"/>
      <c r="D915" s="98"/>
      <c r="E915" s="98"/>
      <c r="F915" s="97"/>
      <c r="G915" s="97"/>
      <c r="H915" s="97"/>
    </row>
    <row r="916" spans="2:8" s="96" customFormat="1">
      <c r="B916" s="97"/>
      <c r="C916" s="98"/>
      <c r="D916" s="98"/>
      <c r="E916" s="98"/>
      <c r="F916" s="97"/>
      <c r="G916" s="97"/>
      <c r="H916" s="97"/>
    </row>
    <row r="917" spans="2:8" s="96" customFormat="1">
      <c r="B917" s="97"/>
      <c r="C917" s="98"/>
      <c r="D917" s="98"/>
      <c r="E917" s="98"/>
      <c r="F917" s="97"/>
      <c r="G917" s="97"/>
      <c r="H917" s="97"/>
    </row>
    <row r="918" spans="2:8" s="96" customFormat="1">
      <c r="B918" s="97"/>
      <c r="C918" s="98"/>
      <c r="D918" s="98"/>
      <c r="E918" s="98"/>
      <c r="F918" s="97"/>
      <c r="G918" s="97"/>
      <c r="H918" s="97"/>
    </row>
    <row r="919" spans="2:8" s="96" customFormat="1">
      <c r="B919" s="97"/>
      <c r="C919" s="98"/>
      <c r="D919" s="98"/>
      <c r="E919" s="98"/>
      <c r="F919" s="97"/>
      <c r="G919" s="97"/>
      <c r="H919" s="97"/>
    </row>
    <row r="920" spans="2:8" s="96" customFormat="1">
      <c r="B920" s="97"/>
      <c r="C920" s="98"/>
      <c r="D920" s="98"/>
      <c r="E920" s="98"/>
      <c r="F920" s="97"/>
      <c r="G920" s="97"/>
      <c r="H920" s="97"/>
    </row>
    <row r="921" spans="2:8" s="96" customFormat="1">
      <c r="B921" s="97"/>
      <c r="C921" s="98"/>
      <c r="D921" s="98"/>
      <c r="E921" s="98"/>
      <c r="F921" s="97"/>
      <c r="G921" s="97"/>
      <c r="H921" s="97"/>
    </row>
    <row r="922" spans="2:8" s="96" customFormat="1">
      <c r="B922" s="97"/>
      <c r="C922" s="98"/>
      <c r="D922" s="98"/>
      <c r="E922" s="98"/>
      <c r="F922" s="97"/>
      <c r="G922" s="97"/>
      <c r="H922" s="97"/>
    </row>
    <row r="923" spans="2:8" s="96" customFormat="1">
      <c r="B923" s="97"/>
      <c r="C923" s="98"/>
      <c r="D923" s="98"/>
      <c r="E923" s="98"/>
      <c r="F923" s="97"/>
      <c r="G923" s="97"/>
      <c r="H923" s="97"/>
    </row>
    <row r="924" spans="2:8" s="96" customFormat="1">
      <c r="B924" s="97"/>
      <c r="C924" s="98"/>
      <c r="D924" s="98"/>
      <c r="E924" s="98"/>
      <c r="F924" s="97"/>
      <c r="G924" s="97"/>
      <c r="H924" s="97"/>
    </row>
    <row r="925" spans="2:8" s="96" customFormat="1">
      <c r="B925" s="97"/>
      <c r="C925" s="98"/>
      <c r="D925" s="98"/>
      <c r="E925" s="98"/>
      <c r="F925" s="97"/>
      <c r="G925" s="97"/>
      <c r="H925" s="97"/>
    </row>
    <row r="926" spans="2:8" s="96" customFormat="1">
      <c r="B926" s="97"/>
      <c r="C926" s="98"/>
      <c r="D926" s="98"/>
      <c r="E926" s="98"/>
      <c r="F926" s="97"/>
      <c r="G926" s="97"/>
      <c r="H926" s="97"/>
    </row>
    <row r="927" spans="2:8" s="96" customFormat="1">
      <c r="B927" s="97"/>
      <c r="C927" s="98"/>
      <c r="D927" s="98"/>
      <c r="E927" s="98"/>
      <c r="F927" s="97"/>
      <c r="G927" s="97"/>
      <c r="H927" s="97"/>
    </row>
    <row r="928" spans="2:8" s="96" customFormat="1">
      <c r="B928" s="97"/>
      <c r="C928" s="98"/>
      <c r="D928" s="98"/>
      <c r="E928" s="98"/>
      <c r="F928" s="97"/>
      <c r="G928" s="97"/>
      <c r="H928" s="97"/>
    </row>
    <row r="929" spans="2:8" s="96" customFormat="1">
      <c r="B929" s="97"/>
      <c r="C929" s="98"/>
      <c r="D929" s="98"/>
      <c r="E929" s="98"/>
      <c r="F929" s="97"/>
      <c r="G929" s="97"/>
      <c r="H929" s="97"/>
    </row>
    <row r="930" spans="2:8" s="96" customFormat="1">
      <c r="B930" s="97"/>
      <c r="C930" s="98"/>
      <c r="D930" s="98"/>
      <c r="E930" s="98"/>
      <c r="F930" s="97"/>
      <c r="G930" s="97"/>
      <c r="H930" s="97"/>
    </row>
    <row r="931" spans="2:8" s="96" customFormat="1">
      <c r="B931" s="97"/>
      <c r="C931" s="98"/>
      <c r="D931" s="98"/>
      <c r="E931" s="98"/>
      <c r="F931" s="97"/>
      <c r="G931" s="97"/>
      <c r="H931" s="97"/>
    </row>
    <row r="932" spans="2:8" s="96" customFormat="1">
      <c r="B932" s="97"/>
      <c r="C932" s="98"/>
      <c r="D932" s="98"/>
      <c r="E932" s="98"/>
      <c r="F932" s="97"/>
      <c r="G932" s="97"/>
      <c r="H932" s="97"/>
    </row>
    <row r="933" spans="2:8" s="96" customFormat="1">
      <c r="B933" s="97"/>
      <c r="C933" s="98"/>
      <c r="D933" s="98"/>
      <c r="E933" s="98"/>
      <c r="F933" s="97"/>
      <c r="G933" s="97"/>
      <c r="H933" s="97"/>
    </row>
    <row r="934" spans="2:8" s="96" customFormat="1">
      <c r="B934" s="97"/>
      <c r="C934" s="98"/>
      <c r="D934" s="98"/>
      <c r="E934" s="98"/>
      <c r="F934" s="97"/>
      <c r="G934" s="97"/>
      <c r="H934" s="97"/>
    </row>
    <row r="935" spans="2:8" s="96" customFormat="1">
      <c r="B935" s="97"/>
      <c r="C935" s="98"/>
      <c r="D935" s="98"/>
      <c r="E935" s="98"/>
      <c r="F935" s="97"/>
      <c r="G935" s="97"/>
      <c r="H935" s="97"/>
    </row>
    <row r="936" spans="2:8" s="96" customFormat="1">
      <c r="B936" s="97"/>
      <c r="C936" s="98"/>
      <c r="D936" s="98"/>
      <c r="E936" s="98"/>
      <c r="F936" s="97"/>
      <c r="G936" s="97"/>
      <c r="H936" s="97"/>
    </row>
    <row r="937" spans="2:8" s="96" customFormat="1">
      <c r="B937" s="97"/>
      <c r="C937" s="98"/>
      <c r="D937" s="98"/>
      <c r="E937" s="98"/>
      <c r="F937" s="97"/>
      <c r="G937" s="97"/>
      <c r="H937" s="97"/>
    </row>
    <row r="938" spans="2:8" s="96" customFormat="1">
      <c r="B938" s="97"/>
      <c r="C938" s="98"/>
      <c r="D938" s="98"/>
      <c r="E938" s="98"/>
      <c r="F938" s="97"/>
      <c r="G938" s="97"/>
      <c r="H938" s="97"/>
    </row>
    <row r="939" spans="2:8" s="96" customFormat="1">
      <c r="B939" s="97"/>
      <c r="C939" s="98"/>
      <c r="D939" s="98"/>
      <c r="E939" s="98"/>
      <c r="F939" s="97"/>
      <c r="G939" s="97"/>
      <c r="H939" s="97"/>
    </row>
    <row r="940" spans="2:8" s="96" customFormat="1">
      <c r="B940" s="97"/>
      <c r="C940" s="98"/>
      <c r="D940" s="98"/>
      <c r="E940" s="98"/>
      <c r="F940" s="97"/>
      <c r="G940" s="97"/>
      <c r="H940" s="97"/>
    </row>
    <row r="941" spans="2:8" s="96" customFormat="1">
      <c r="B941" s="97"/>
      <c r="C941" s="98"/>
      <c r="D941" s="98"/>
      <c r="E941" s="98"/>
      <c r="F941" s="97"/>
      <c r="G941" s="97"/>
      <c r="H941" s="97"/>
    </row>
    <row r="942" spans="2:8" s="96" customFormat="1">
      <c r="B942" s="97"/>
      <c r="C942" s="98"/>
      <c r="D942" s="98"/>
      <c r="E942" s="98"/>
      <c r="F942" s="97"/>
      <c r="G942" s="97"/>
      <c r="H942" s="97"/>
    </row>
    <row r="943" spans="2:8" s="96" customFormat="1">
      <c r="B943" s="97"/>
      <c r="C943" s="98"/>
      <c r="D943" s="98"/>
      <c r="E943" s="98"/>
      <c r="F943" s="97"/>
      <c r="G943" s="97"/>
      <c r="H943" s="97"/>
    </row>
    <row r="944" spans="2:8" s="96" customFormat="1">
      <c r="B944" s="97"/>
      <c r="C944" s="98"/>
      <c r="D944" s="98"/>
      <c r="E944" s="98"/>
      <c r="F944" s="97"/>
      <c r="G944" s="97"/>
      <c r="H944" s="97"/>
    </row>
    <row r="945" spans="2:8" s="96" customFormat="1">
      <c r="B945" s="97"/>
      <c r="C945" s="98"/>
      <c r="D945" s="98"/>
      <c r="E945" s="98"/>
      <c r="F945" s="97"/>
      <c r="G945" s="97"/>
      <c r="H945" s="97"/>
    </row>
    <row r="946" spans="2:8" s="96" customFormat="1">
      <c r="B946" s="97"/>
      <c r="C946" s="98"/>
      <c r="D946" s="98"/>
      <c r="E946" s="98"/>
      <c r="F946" s="97"/>
      <c r="G946" s="97"/>
      <c r="H946" s="97"/>
    </row>
    <row r="947" spans="2:8" s="96" customFormat="1">
      <c r="B947" s="97"/>
      <c r="C947" s="98"/>
      <c r="D947" s="98"/>
      <c r="E947" s="98"/>
      <c r="F947" s="97"/>
      <c r="G947" s="97"/>
      <c r="H947" s="97"/>
    </row>
    <row r="948" spans="2:8" s="96" customFormat="1">
      <c r="B948" s="97"/>
      <c r="C948" s="98"/>
      <c r="D948" s="98"/>
      <c r="E948" s="98"/>
      <c r="F948" s="97"/>
      <c r="G948" s="97"/>
      <c r="H948" s="97"/>
    </row>
    <row r="949" spans="2:8" s="96" customFormat="1">
      <c r="B949" s="97"/>
      <c r="C949" s="98"/>
      <c r="D949" s="98"/>
      <c r="E949" s="98"/>
      <c r="F949" s="97"/>
      <c r="G949" s="97"/>
      <c r="H949" s="97"/>
    </row>
    <row r="950" spans="2:8" s="96" customFormat="1">
      <c r="B950" s="97"/>
      <c r="C950" s="98"/>
      <c r="D950" s="98"/>
      <c r="E950" s="98"/>
      <c r="F950" s="97"/>
      <c r="G950" s="97"/>
      <c r="H950" s="97"/>
    </row>
    <row r="951" spans="2:8" s="96" customFormat="1">
      <c r="B951" s="97"/>
      <c r="C951" s="98"/>
      <c r="D951" s="98"/>
      <c r="E951" s="98"/>
      <c r="F951" s="97"/>
      <c r="G951" s="97"/>
      <c r="H951" s="97"/>
    </row>
    <row r="952" spans="2:8" s="96" customFormat="1">
      <c r="B952" s="97"/>
      <c r="C952" s="98"/>
      <c r="D952" s="98"/>
      <c r="E952" s="98"/>
      <c r="F952" s="97"/>
      <c r="G952" s="97"/>
      <c r="H952" s="97"/>
    </row>
    <row r="953" spans="2:8" s="96" customFormat="1">
      <c r="B953" s="97"/>
      <c r="C953" s="98"/>
      <c r="D953" s="98"/>
      <c r="E953" s="98"/>
      <c r="F953" s="97"/>
      <c r="G953" s="97"/>
      <c r="H953" s="97"/>
    </row>
    <row r="954" spans="2:8" s="96" customFormat="1">
      <c r="B954" s="97"/>
      <c r="C954" s="98"/>
      <c r="D954" s="98"/>
      <c r="E954" s="98"/>
      <c r="F954" s="97"/>
      <c r="G954" s="97"/>
      <c r="H954" s="97"/>
    </row>
    <row r="955" spans="2:8" s="96" customFormat="1">
      <c r="B955" s="97"/>
      <c r="C955" s="98"/>
      <c r="D955" s="98"/>
      <c r="E955" s="98"/>
      <c r="F955" s="97"/>
      <c r="G955" s="97"/>
      <c r="H955" s="97"/>
    </row>
    <row r="956" spans="2:8" s="96" customFormat="1">
      <c r="B956" s="97"/>
      <c r="C956" s="98"/>
      <c r="D956" s="98"/>
      <c r="E956" s="98"/>
      <c r="F956" s="97"/>
      <c r="G956" s="97"/>
      <c r="H956" s="97"/>
    </row>
    <row r="957" spans="2:8" s="96" customFormat="1">
      <c r="B957" s="97"/>
      <c r="C957" s="98"/>
      <c r="D957" s="98"/>
      <c r="E957" s="98"/>
      <c r="F957" s="97"/>
      <c r="G957" s="97"/>
      <c r="H957" s="97"/>
    </row>
    <row r="958" spans="2:8" s="96" customFormat="1">
      <c r="B958" s="97"/>
      <c r="C958" s="98"/>
      <c r="D958" s="98"/>
      <c r="E958" s="98"/>
      <c r="F958" s="97"/>
      <c r="G958" s="97"/>
      <c r="H958" s="97"/>
    </row>
    <row r="959" spans="2:8" s="96" customFormat="1">
      <c r="B959" s="97"/>
      <c r="C959" s="98"/>
      <c r="D959" s="98"/>
      <c r="E959" s="98"/>
      <c r="F959" s="97"/>
      <c r="G959" s="97"/>
      <c r="H959" s="97"/>
    </row>
    <row r="960" spans="2:8" s="96" customFormat="1">
      <c r="B960" s="97"/>
      <c r="C960" s="98"/>
      <c r="D960" s="98"/>
      <c r="E960" s="98"/>
      <c r="F960" s="97"/>
      <c r="G960" s="97"/>
      <c r="H960" s="97"/>
    </row>
    <row r="961" spans="2:8" s="96" customFormat="1">
      <c r="B961" s="97"/>
      <c r="C961" s="98"/>
      <c r="D961" s="98"/>
      <c r="E961" s="98"/>
      <c r="F961" s="97"/>
      <c r="G961" s="97"/>
      <c r="H961" s="97"/>
    </row>
    <row r="962" spans="2:8" s="96" customFormat="1">
      <c r="B962" s="97"/>
      <c r="C962" s="98"/>
      <c r="D962" s="98"/>
      <c r="E962" s="98"/>
      <c r="F962" s="97"/>
      <c r="G962" s="97"/>
      <c r="H962" s="97"/>
    </row>
    <row r="963" spans="2:8" s="96" customFormat="1">
      <c r="B963" s="97"/>
      <c r="C963" s="98"/>
      <c r="D963" s="98"/>
      <c r="E963" s="98"/>
      <c r="F963" s="97"/>
      <c r="G963" s="97"/>
      <c r="H963" s="97"/>
    </row>
    <row r="964" spans="2:8" s="96" customFormat="1">
      <c r="B964" s="97"/>
      <c r="C964" s="98"/>
      <c r="D964" s="98"/>
      <c r="E964" s="98"/>
      <c r="F964" s="97"/>
      <c r="G964" s="97"/>
      <c r="H964" s="97"/>
    </row>
    <row r="965" spans="2:8" s="96" customFormat="1">
      <c r="B965" s="97"/>
      <c r="C965" s="98"/>
      <c r="D965" s="98"/>
      <c r="E965" s="98"/>
      <c r="F965" s="97"/>
      <c r="G965" s="97"/>
      <c r="H965" s="97"/>
    </row>
    <row r="966" spans="2:8" s="96" customFormat="1">
      <c r="B966" s="97"/>
      <c r="C966" s="98"/>
      <c r="D966" s="98"/>
      <c r="E966" s="98"/>
      <c r="F966" s="97"/>
      <c r="G966" s="97"/>
      <c r="H966" s="97"/>
    </row>
    <row r="967" spans="2:8" s="96" customFormat="1">
      <c r="B967" s="97"/>
      <c r="C967" s="98"/>
      <c r="D967" s="98"/>
      <c r="E967" s="98"/>
      <c r="F967" s="97"/>
      <c r="G967" s="97"/>
      <c r="H967" s="97"/>
    </row>
    <row r="968" spans="2:8" s="96" customFormat="1">
      <c r="B968" s="97"/>
      <c r="C968" s="98"/>
      <c r="D968" s="98"/>
      <c r="E968" s="98"/>
      <c r="F968" s="97"/>
      <c r="G968" s="97"/>
      <c r="H968" s="97"/>
    </row>
    <row r="969" spans="2:8" s="96" customFormat="1">
      <c r="B969" s="97"/>
      <c r="C969" s="98"/>
      <c r="D969" s="98"/>
      <c r="E969" s="98"/>
      <c r="F969" s="97"/>
      <c r="G969" s="97"/>
      <c r="H969" s="97"/>
    </row>
    <row r="970" spans="2:8" s="96" customFormat="1">
      <c r="B970" s="97"/>
      <c r="C970" s="98"/>
      <c r="D970" s="98"/>
      <c r="E970" s="98"/>
      <c r="F970" s="97"/>
      <c r="G970" s="97"/>
      <c r="H970" s="97"/>
    </row>
    <row r="971" spans="2:8" s="96" customFormat="1">
      <c r="B971" s="97"/>
      <c r="C971" s="98"/>
      <c r="D971" s="98"/>
      <c r="E971" s="98"/>
      <c r="F971" s="97"/>
      <c r="G971" s="97"/>
      <c r="H971" s="97"/>
    </row>
    <row r="972" spans="2:8" s="96" customFormat="1">
      <c r="B972" s="97"/>
      <c r="C972" s="98"/>
      <c r="D972" s="98"/>
      <c r="E972" s="98"/>
      <c r="F972" s="97"/>
      <c r="G972" s="97"/>
      <c r="H972" s="97"/>
    </row>
    <row r="973" spans="2:8" s="96" customFormat="1">
      <c r="B973" s="97"/>
      <c r="C973" s="98"/>
      <c r="D973" s="98"/>
      <c r="E973" s="98"/>
      <c r="F973" s="97"/>
      <c r="G973" s="97"/>
      <c r="H973" s="97"/>
    </row>
    <row r="974" spans="2:8" s="96" customFormat="1">
      <c r="B974" s="97"/>
      <c r="C974" s="98"/>
      <c r="D974" s="98"/>
      <c r="E974" s="98"/>
      <c r="F974" s="97"/>
      <c r="G974" s="97"/>
      <c r="H974" s="97"/>
    </row>
    <row r="975" spans="2:8" s="96" customFormat="1">
      <c r="B975" s="97"/>
      <c r="C975" s="98"/>
      <c r="D975" s="98"/>
      <c r="E975" s="98"/>
      <c r="F975" s="97"/>
      <c r="G975" s="97"/>
      <c r="H975" s="97"/>
    </row>
    <row r="976" spans="2:8" s="96" customFormat="1">
      <c r="B976" s="97"/>
      <c r="C976" s="98"/>
      <c r="D976" s="98"/>
      <c r="E976" s="98"/>
      <c r="F976" s="97"/>
      <c r="G976" s="97"/>
      <c r="H976" s="97"/>
    </row>
    <row r="977" spans="2:8" s="96" customFormat="1">
      <c r="B977" s="97"/>
      <c r="C977" s="98"/>
      <c r="D977" s="98"/>
      <c r="E977" s="98"/>
      <c r="F977" s="97"/>
      <c r="G977" s="97"/>
      <c r="H977" s="97"/>
    </row>
    <row r="978" spans="2:8" s="96" customFormat="1">
      <c r="B978" s="97"/>
      <c r="C978" s="98"/>
      <c r="D978" s="98"/>
      <c r="E978" s="98"/>
      <c r="F978" s="97"/>
      <c r="G978" s="97"/>
      <c r="H978" s="97"/>
    </row>
    <row r="979" spans="2:8" s="96" customFormat="1">
      <c r="B979" s="97"/>
      <c r="C979" s="98"/>
      <c r="D979" s="98"/>
      <c r="E979" s="98"/>
      <c r="F979" s="97"/>
      <c r="G979" s="97"/>
      <c r="H979" s="97"/>
    </row>
    <row r="980" spans="2:8" s="96" customFormat="1">
      <c r="B980" s="97"/>
      <c r="C980" s="98"/>
      <c r="D980" s="98"/>
      <c r="E980" s="98"/>
      <c r="F980" s="97"/>
      <c r="G980" s="97"/>
      <c r="H980" s="97"/>
    </row>
    <row r="981" spans="2:8" s="96" customFormat="1">
      <c r="B981" s="97"/>
      <c r="C981" s="98"/>
      <c r="D981" s="98"/>
      <c r="E981" s="98"/>
      <c r="F981" s="97"/>
      <c r="G981" s="97"/>
      <c r="H981" s="97"/>
    </row>
    <row r="982" spans="2:8" s="96" customFormat="1">
      <c r="B982" s="97"/>
      <c r="C982" s="98"/>
      <c r="D982" s="98"/>
      <c r="E982" s="98"/>
      <c r="F982" s="97"/>
      <c r="G982" s="97"/>
      <c r="H982" s="97"/>
    </row>
    <row r="983" spans="2:8" s="96" customFormat="1">
      <c r="B983" s="97"/>
      <c r="C983" s="98"/>
      <c r="D983" s="98"/>
      <c r="E983" s="98"/>
      <c r="F983" s="97"/>
      <c r="G983" s="97"/>
      <c r="H983" s="97"/>
    </row>
    <row r="984" spans="2:8" s="96" customFormat="1">
      <c r="B984" s="97"/>
      <c r="C984" s="98"/>
      <c r="D984" s="98"/>
      <c r="E984" s="98"/>
      <c r="F984" s="97"/>
      <c r="G984" s="97"/>
      <c r="H984" s="97"/>
    </row>
    <row r="985" spans="2:8" s="96" customFormat="1">
      <c r="B985" s="97"/>
      <c r="C985" s="98"/>
      <c r="D985" s="98"/>
      <c r="E985" s="98"/>
      <c r="F985" s="97"/>
      <c r="G985" s="97"/>
      <c r="H985" s="97"/>
    </row>
    <row r="986" spans="2:8" s="96" customFormat="1">
      <c r="B986" s="97"/>
      <c r="C986" s="98"/>
      <c r="D986" s="98"/>
      <c r="E986" s="98"/>
      <c r="F986" s="97"/>
      <c r="G986" s="97"/>
      <c r="H986" s="97"/>
    </row>
    <row r="987" spans="2:8" s="96" customFormat="1">
      <c r="B987" s="97"/>
      <c r="C987" s="98"/>
      <c r="D987" s="98"/>
      <c r="E987" s="98"/>
      <c r="F987" s="97"/>
      <c r="G987" s="97"/>
      <c r="H987" s="97"/>
    </row>
    <row r="988" spans="2:8" s="96" customFormat="1">
      <c r="B988" s="97"/>
      <c r="C988" s="98"/>
      <c r="D988" s="98"/>
      <c r="E988" s="98"/>
      <c r="F988" s="97"/>
      <c r="G988" s="97"/>
      <c r="H988" s="97"/>
    </row>
    <row r="989" spans="2:8" s="96" customFormat="1">
      <c r="B989" s="97"/>
      <c r="C989" s="98"/>
      <c r="D989" s="98"/>
      <c r="E989" s="98"/>
      <c r="F989" s="97"/>
      <c r="G989" s="97"/>
      <c r="H989" s="97"/>
    </row>
    <row r="990" spans="2:8" s="96" customFormat="1">
      <c r="B990" s="97"/>
      <c r="C990" s="98"/>
      <c r="D990" s="98"/>
      <c r="E990" s="98"/>
      <c r="F990" s="97"/>
      <c r="G990" s="97"/>
      <c r="H990" s="97"/>
    </row>
    <row r="991" spans="2:8" s="96" customFormat="1">
      <c r="B991" s="97"/>
      <c r="C991" s="98"/>
      <c r="D991" s="98"/>
      <c r="E991" s="98"/>
      <c r="F991" s="97"/>
      <c r="G991" s="97"/>
      <c r="H991" s="97"/>
    </row>
    <row r="992" spans="2:8" s="96" customFormat="1">
      <c r="B992" s="97"/>
      <c r="C992" s="98"/>
      <c r="D992" s="98"/>
      <c r="E992" s="98"/>
      <c r="F992" s="97"/>
      <c r="G992" s="97"/>
      <c r="H992" s="97"/>
    </row>
    <row r="993" spans="2:8" s="96" customFormat="1">
      <c r="B993" s="97"/>
      <c r="C993" s="98"/>
      <c r="D993" s="98"/>
      <c r="E993" s="98"/>
      <c r="F993" s="97"/>
      <c r="G993" s="97"/>
      <c r="H993" s="97"/>
    </row>
    <row r="994" spans="2:8" s="96" customFormat="1">
      <c r="B994" s="97"/>
      <c r="C994" s="98"/>
      <c r="D994" s="98"/>
      <c r="E994" s="98"/>
      <c r="F994" s="97"/>
      <c r="G994" s="97"/>
      <c r="H994" s="97"/>
    </row>
    <row r="995" spans="2:8" s="96" customFormat="1">
      <c r="B995" s="97"/>
      <c r="C995" s="98"/>
      <c r="D995" s="98"/>
      <c r="E995" s="98"/>
      <c r="F995" s="97"/>
      <c r="G995" s="97"/>
      <c r="H995" s="97"/>
    </row>
    <row r="996" spans="2:8" s="96" customFormat="1">
      <c r="B996" s="97"/>
      <c r="C996" s="98"/>
      <c r="D996" s="98"/>
      <c r="E996" s="98"/>
      <c r="F996" s="97"/>
      <c r="G996" s="97"/>
      <c r="H996" s="97"/>
    </row>
    <row r="997" spans="2:8" s="96" customFormat="1">
      <c r="B997" s="97"/>
      <c r="C997" s="98"/>
      <c r="D997" s="98"/>
      <c r="E997" s="98"/>
      <c r="F997" s="97"/>
      <c r="G997" s="97"/>
      <c r="H997" s="97"/>
    </row>
    <row r="998" spans="2:8" s="96" customFormat="1">
      <c r="B998" s="97"/>
      <c r="C998" s="98"/>
      <c r="D998" s="98"/>
      <c r="E998" s="98"/>
      <c r="F998" s="97"/>
      <c r="G998" s="97"/>
      <c r="H998" s="97"/>
    </row>
    <row r="999" spans="2:8" s="96" customFormat="1">
      <c r="B999" s="97"/>
      <c r="C999" s="98"/>
      <c r="D999" s="98"/>
      <c r="E999" s="98"/>
      <c r="F999" s="97"/>
      <c r="G999" s="97"/>
      <c r="H999" s="97"/>
    </row>
    <row r="1000" spans="2:8" s="96" customFormat="1">
      <c r="B1000" s="97"/>
      <c r="C1000" s="98"/>
      <c r="D1000" s="98"/>
      <c r="E1000" s="98"/>
      <c r="F1000" s="97"/>
      <c r="G1000" s="97"/>
      <c r="H1000" s="97"/>
    </row>
    <row r="1001" spans="2:8" s="96" customFormat="1">
      <c r="B1001" s="97"/>
      <c r="C1001" s="98"/>
      <c r="D1001" s="98"/>
      <c r="E1001" s="98"/>
      <c r="F1001" s="97"/>
      <c r="G1001" s="97"/>
      <c r="H1001" s="97"/>
    </row>
    <row r="1002" spans="2:8" s="96" customFormat="1">
      <c r="B1002" s="97"/>
      <c r="C1002" s="98"/>
      <c r="D1002" s="98"/>
      <c r="E1002" s="98"/>
      <c r="F1002" s="97"/>
      <c r="G1002" s="97"/>
      <c r="H1002" s="97"/>
    </row>
    <row r="1003" spans="2:8" s="96" customFormat="1">
      <c r="B1003" s="97"/>
      <c r="C1003" s="98"/>
      <c r="D1003" s="98"/>
      <c r="E1003" s="98"/>
      <c r="F1003" s="97"/>
      <c r="G1003" s="97"/>
      <c r="H1003" s="97"/>
    </row>
    <row r="1004" spans="2:8" s="96" customFormat="1">
      <c r="B1004" s="97"/>
      <c r="C1004" s="98"/>
      <c r="D1004" s="98"/>
      <c r="E1004" s="98"/>
      <c r="F1004" s="97"/>
      <c r="G1004" s="97"/>
      <c r="H1004" s="97"/>
    </row>
    <row r="1005" spans="2:8" s="96" customFormat="1">
      <c r="B1005" s="97"/>
      <c r="C1005" s="98"/>
      <c r="D1005" s="98"/>
      <c r="E1005" s="98"/>
      <c r="F1005" s="97"/>
      <c r="G1005" s="97"/>
      <c r="H1005" s="97"/>
    </row>
    <row r="1006" spans="2:8" s="96" customFormat="1">
      <c r="B1006" s="97"/>
      <c r="C1006" s="98"/>
      <c r="D1006" s="98"/>
      <c r="E1006" s="98"/>
      <c r="F1006" s="97"/>
      <c r="G1006" s="97"/>
      <c r="H1006" s="97"/>
    </row>
    <row r="1007" spans="2:8" s="96" customFormat="1">
      <c r="B1007" s="97"/>
      <c r="C1007" s="98"/>
      <c r="D1007" s="98"/>
      <c r="E1007" s="98"/>
      <c r="F1007" s="97"/>
      <c r="G1007" s="97"/>
      <c r="H1007" s="97"/>
    </row>
    <row r="1008" spans="2:8" s="96" customFormat="1">
      <c r="B1008" s="97"/>
      <c r="C1008" s="98"/>
      <c r="D1008" s="98"/>
      <c r="E1008" s="98"/>
      <c r="F1008" s="97"/>
      <c r="G1008" s="97"/>
      <c r="H1008" s="97"/>
    </row>
    <row r="1009" spans="2:8" s="96" customFormat="1">
      <c r="B1009" s="97"/>
      <c r="C1009" s="98"/>
      <c r="D1009" s="98"/>
      <c r="E1009" s="98"/>
      <c r="F1009" s="97"/>
      <c r="G1009" s="97"/>
      <c r="H1009" s="97"/>
    </row>
    <row r="1010" spans="2:8" s="96" customFormat="1">
      <c r="B1010" s="97"/>
      <c r="C1010" s="98"/>
      <c r="D1010" s="98"/>
      <c r="E1010" s="98"/>
      <c r="F1010" s="97"/>
      <c r="G1010" s="97"/>
      <c r="H1010" s="97"/>
    </row>
    <row r="1011" spans="2:8" s="96" customFormat="1">
      <c r="B1011" s="97"/>
      <c r="C1011" s="98"/>
      <c r="D1011" s="98"/>
      <c r="E1011" s="98"/>
      <c r="F1011" s="97"/>
      <c r="G1011" s="97"/>
      <c r="H1011" s="97"/>
    </row>
    <row r="1012" spans="2:8" s="96" customFormat="1">
      <c r="B1012" s="97"/>
      <c r="C1012" s="98"/>
      <c r="D1012" s="98"/>
      <c r="E1012" s="98"/>
      <c r="F1012" s="97"/>
      <c r="G1012" s="97"/>
      <c r="H1012" s="97"/>
    </row>
    <row r="1013" spans="2:8" s="96" customFormat="1">
      <c r="B1013" s="97"/>
      <c r="C1013" s="98"/>
      <c r="D1013" s="98"/>
      <c r="E1013" s="98"/>
      <c r="F1013" s="97"/>
      <c r="G1013" s="97"/>
      <c r="H1013" s="97"/>
    </row>
    <row r="1014" spans="2:8" s="96" customFormat="1">
      <c r="B1014" s="97"/>
      <c r="C1014" s="98"/>
      <c r="D1014" s="98"/>
      <c r="E1014" s="98"/>
      <c r="F1014" s="97"/>
      <c r="G1014" s="97"/>
      <c r="H1014" s="97"/>
    </row>
    <row r="1015" spans="2:8" s="96" customFormat="1">
      <c r="B1015" s="97"/>
      <c r="C1015" s="98"/>
      <c r="D1015" s="98"/>
      <c r="E1015" s="98"/>
      <c r="F1015" s="97"/>
      <c r="G1015" s="97"/>
      <c r="H1015" s="97"/>
    </row>
    <row r="1016" spans="2:8" s="96" customFormat="1">
      <c r="B1016" s="97"/>
      <c r="C1016" s="98"/>
      <c r="D1016" s="98"/>
      <c r="E1016" s="98"/>
      <c r="F1016" s="97"/>
      <c r="G1016" s="97"/>
      <c r="H1016" s="97"/>
    </row>
    <row r="1017" spans="2:8" s="96" customFormat="1">
      <c r="B1017" s="97"/>
      <c r="C1017" s="98"/>
      <c r="D1017" s="98"/>
      <c r="E1017" s="98"/>
      <c r="F1017" s="97"/>
      <c r="G1017" s="97"/>
      <c r="H1017" s="97"/>
    </row>
    <row r="1018" spans="2:8" s="96" customFormat="1">
      <c r="B1018" s="97"/>
      <c r="C1018" s="98"/>
      <c r="D1018" s="98"/>
      <c r="E1018" s="98"/>
      <c r="F1018" s="97"/>
      <c r="G1018" s="97"/>
      <c r="H1018" s="97"/>
    </row>
    <row r="1019" spans="2:8" s="96" customFormat="1">
      <c r="B1019" s="97"/>
      <c r="C1019" s="98"/>
      <c r="D1019" s="98"/>
      <c r="E1019" s="98"/>
      <c r="F1019" s="97"/>
      <c r="G1019" s="97"/>
      <c r="H1019" s="97"/>
    </row>
    <row r="1020" spans="2:8" s="96" customFormat="1">
      <c r="B1020" s="97"/>
      <c r="C1020" s="98"/>
      <c r="D1020" s="98"/>
      <c r="E1020" s="98"/>
      <c r="F1020" s="97"/>
      <c r="G1020" s="97"/>
      <c r="H1020" s="97"/>
    </row>
    <row r="1021" spans="2:8" s="96" customFormat="1">
      <c r="B1021" s="97"/>
      <c r="C1021" s="98"/>
      <c r="D1021" s="98"/>
      <c r="E1021" s="98"/>
      <c r="F1021" s="97"/>
      <c r="G1021" s="97"/>
      <c r="H1021" s="97"/>
    </row>
    <row r="1022" spans="2:8" s="96" customFormat="1">
      <c r="B1022" s="97"/>
      <c r="C1022" s="98"/>
      <c r="D1022" s="98"/>
      <c r="E1022" s="98"/>
      <c r="F1022" s="97"/>
      <c r="G1022" s="97"/>
      <c r="H1022" s="97"/>
    </row>
    <row r="1023" spans="2:8" s="96" customFormat="1">
      <c r="B1023" s="97"/>
      <c r="C1023" s="98"/>
      <c r="D1023" s="98"/>
      <c r="E1023" s="98"/>
      <c r="F1023" s="97"/>
      <c r="G1023" s="97"/>
      <c r="H1023" s="97"/>
    </row>
    <row r="1024" spans="2:8" s="96" customFormat="1">
      <c r="B1024" s="97"/>
      <c r="C1024" s="98"/>
      <c r="D1024" s="98"/>
      <c r="E1024" s="98"/>
      <c r="F1024" s="97"/>
      <c r="G1024" s="97"/>
      <c r="H1024" s="97"/>
    </row>
    <row r="1025" spans="2:8" s="96" customFormat="1">
      <c r="B1025" s="97"/>
      <c r="C1025" s="98"/>
      <c r="D1025" s="98"/>
      <c r="E1025" s="98"/>
      <c r="F1025" s="97"/>
      <c r="G1025" s="97"/>
      <c r="H1025" s="97"/>
    </row>
    <row r="1026" spans="2:8" s="96" customFormat="1">
      <c r="B1026" s="97"/>
      <c r="C1026" s="98"/>
      <c r="D1026" s="98"/>
      <c r="E1026" s="98"/>
      <c r="F1026" s="97"/>
      <c r="G1026" s="97"/>
      <c r="H1026" s="97"/>
    </row>
    <row r="1027" spans="2:8" s="96" customFormat="1">
      <c r="B1027" s="97"/>
      <c r="C1027" s="98"/>
      <c r="D1027" s="98"/>
      <c r="E1027" s="98"/>
      <c r="F1027" s="97"/>
      <c r="G1027" s="97"/>
      <c r="H1027" s="97"/>
    </row>
    <row r="1028" spans="2:8" s="96" customFormat="1">
      <c r="B1028" s="97"/>
      <c r="C1028" s="98"/>
      <c r="D1028" s="98"/>
      <c r="E1028" s="98"/>
      <c r="F1028" s="97"/>
      <c r="G1028" s="97"/>
      <c r="H1028" s="97"/>
    </row>
    <row r="1029" spans="2:8" s="96" customFormat="1">
      <c r="B1029" s="97"/>
      <c r="C1029" s="98"/>
      <c r="D1029" s="98"/>
      <c r="E1029" s="98"/>
      <c r="F1029" s="97"/>
      <c r="G1029" s="97"/>
      <c r="H1029" s="97"/>
    </row>
    <row r="1030" spans="2:8" s="96" customFormat="1">
      <c r="B1030" s="97"/>
      <c r="C1030" s="98"/>
      <c r="D1030" s="98"/>
      <c r="E1030" s="98"/>
      <c r="F1030" s="97"/>
      <c r="G1030" s="97"/>
      <c r="H1030" s="97"/>
    </row>
    <row r="1031" spans="2:8" s="96" customFormat="1">
      <c r="B1031" s="97"/>
      <c r="C1031" s="98"/>
      <c r="D1031" s="98"/>
      <c r="E1031" s="98"/>
      <c r="F1031" s="97"/>
      <c r="G1031" s="97"/>
      <c r="H1031" s="97"/>
    </row>
    <row r="1032" spans="2:8" s="96" customFormat="1">
      <c r="B1032" s="97"/>
      <c r="C1032" s="98"/>
      <c r="D1032" s="98"/>
      <c r="E1032" s="98"/>
      <c r="F1032" s="97"/>
      <c r="G1032" s="97"/>
      <c r="H1032" s="97"/>
    </row>
    <row r="1033" spans="2:8" s="96" customFormat="1">
      <c r="B1033" s="97"/>
      <c r="C1033" s="98"/>
      <c r="D1033" s="98"/>
      <c r="E1033" s="98"/>
      <c r="F1033" s="97"/>
      <c r="G1033" s="97"/>
      <c r="H1033" s="97"/>
    </row>
    <row r="1034" spans="2:8" s="96" customFormat="1">
      <c r="B1034" s="97"/>
      <c r="C1034" s="98"/>
      <c r="D1034" s="98"/>
      <c r="E1034" s="98"/>
      <c r="F1034" s="97"/>
      <c r="G1034" s="97"/>
      <c r="H1034" s="97"/>
    </row>
    <row r="1035" spans="2:8" s="96" customFormat="1">
      <c r="B1035" s="97"/>
      <c r="C1035" s="98"/>
      <c r="D1035" s="98"/>
      <c r="E1035" s="98"/>
      <c r="F1035" s="97"/>
      <c r="G1035" s="97"/>
      <c r="H1035" s="97"/>
    </row>
    <row r="1036" spans="2:8" s="96" customFormat="1">
      <c r="B1036" s="97"/>
      <c r="C1036" s="98"/>
      <c r="D1036" s="98"/>
      <c r="E1036" s="98"/>
      <c r="F1036" s="97"/>
      <c r="G1036" s="97"/>
      <c r="H1036" s="97"/>
    </row>
    <row r="1037" spans="2:8" s="96" customFormat="1">
      <c r="B1037" s="97"/>
      <c r="C1037" s="98"/>
      <c r="D1037" s="98"/>
      <c r="E1037" s="98"/>
      <c r="F1037" s="97"/>
      <c r="G1037" s="97"/>
      <c r="H1037" s="97"/>
    </row>
    <row r="1038" spans="2:8" s="96" customFormat="1">
      <c r="B1038" s="97"/>
      <c r="C1038" s="98"/>
      <c r="D1038" s="98"/>
      <c r="E1038" s="98"/>
      <c r="F1038" s="97"/>
      <c r="G1038" s="97"/>
      <c r="H1038" s="97"/>
    </row>
    <row r="1039" spans="2:8" s="96" customFormat="1">
      <c r="B1039" s="97"/>
      <c r="C1039" s="98"/>
      <c r="D1039" s="98"/>
      <c r="E1039" s="98"/>
      <c r="F1039" s="97"/>
      <c r="G1039" s="97"/>
      <c r="H1039" s="97"/>
    </row>
    <row r="1040" spans="2:8" s="96" customFormat="1">
      <c r="B1040" s="97"/>
      <c r="C1040" s="98"/>
      <c r="D1040" s="98"/>
      <c r="E1040" s="98"/>
      <c r="F1040" s="97"/>
      <c r="G1040" s="97"/>
      <c r="H1040" s="97"/>
    </row>
    <row r="1041" spans="2:8" s="96" customFormat="1">
      <c r="B1041" s="97"/>
      <c r="C1041" s="98"/>
      <c r="D1041" s="98"/>
      <c r="E1041" s="98"/>
      <c r="F1041" s="97"/>
      <c r="G1041" s="97"/>
      <c r="H1041" s="97"/>
    </row>
    <row r="1042" spans="2:8" s="96" customFormat="1">
      <c r="B1042" s="97"/>
      <c r="C1042" s="98"/>
      <c r="D1042" s="98"/>
      <c r="E1042" s="98"/>
      <c r="F1042" s="97"/>
      <c r="G1042" s="97"/>
      <c r="H1042" s="97"/>
    </row>
    <row r="1043" spans="2:8" s="96" customFormat="1">
      <c r="B1043" s="97"/>
      <c r="C1043" s="98"/>
      <c r="D1043" s="98"/>
      <c r="E1043" s="98"/>
      <c r="F1043" s="97"/>
      <c r="G1043" s="97"/>
      <c r="H1043" s="97"/>
    </row>
    <row r="1044" spans="2:8" s="96" customFormat="1">
      <c r="B1044" s="97"/>
      <c r="C1044" s="98"/>
      <c r="D1044" s="98"/>
      <c r="E1044" s="98"/>
      <c r="F1044" s="97"/>
      <c r="G1044" s="97"/>
      <c r="H1044" s="97"/>
    </row>
    <row r="1045" spans="2:8" s="96" customFormat="1">
      <c r="B1045" s="97"/>
      <c r="C1045" s="98"/>
      <c r="D1045" s="98"/>
      <c r="E1045" s="98"/>
      <c r="F1045" s="97"/>
      <c r="G1045" s="97"/>
      <c r="H1045" s="97"/>
    </row>
    <row r="1046" spans="2:8" s="96" customFormat="1">
      <c r="B1046" s="97"/>
      <c r="C1046" s="98"/>
      <c r="D1046" s="98"/>
      <c r="E1046" s="98"/>
      <c r="F1046" s="97"/>
      <c r="G1046" s="97"/>
      <c r="H1046" s="97"/>
    </row>
    <row r="1047" spans="2:8" s="96" customFormat="1">
      <c r="B1047" s="97"/>
      <c r="C1047" s="98"/>
      <c r="D1047" s="98"/>
      <c r="E1047" s="98"/>
      <c r="F1047" s="97"/>
      <c r="G1047" s="97"/>
      <c r="H1047" s="97"/>
    </row>
    <row r="1048" spans="2:8" s="96" customFormat="1">
      <c r="B1048" s="97"/>
      <c r="C1048" s="98"/>
      <c r="D1048" s="98"/>
      <c r="E1048" s="98"/>
      <c r="F1048" s="97"/>
      <c r="G1048" s="97"/>
      <c r="H1048" s="97"/>
    </row>
    <row r="1049" spans="2:8" s="96" customFormat="1">
      <c r="B1049" s="97"/>
      <c r="C1049" s="98"/>
      <c r="D1049" s="98"/>
      <c r="E1049" s="98"/>
      <c r="F1049" s="97"/>
      <c r="G1049" s="97"/>
      <c r="H1049" s="97"/>
    </row>
    <row r="1050" spans="2:8" s="96" customFormat="1">
      <c r="B1050" s="97"/>
      <c r="C1050" s="98"/>
      <c r="D1050" s="98"/>
      <c r="E1050" s="98"/>
      <c r="F1050" s="97"/>
      <c r="G1050" s="97"/>
      <c r="H1050" s="97"/>
    </row>
    <row r="1051" spans="2:8" s="96" customFormat="1">
      <c r="B1051" s="97"/>
      <c r="C1051" s="98"/>
      <c r="D1051" s="98"/>
      <c r="E1051" s="98"/>
      <c r="F1051" s="97"/>
      <c r="G1051" s="97"/>
      <c r="H1051" s="97"/>
    </row>
    <row r="1052" spans="2:8" s="96" customFormat="1">
      <c r="B1052" s="97"/>
      <c r="C1052" s="98"/>
      <c r="D1052" s="98"/>
      <c r="E1052" s="98"/>
      <c r="F1052" s="97"/>
      <c r="G1052" s="97"/>
      <c r="H1052" s="97"/>
    </row>
    <row r="1053" spans="2:8" s="96" customFormat="1">
      <c r="B1053" s="97"/>
      <c r="C1053" s="98"/>
      <c r="D1053" s="98"/>
      <c r="E1053" s="98"/>
      <c r="F1053" s="97"/>
      <c r="G1053" s="97"/>
      <c r="H1053" s="97"/>
    </row>
    <row r="1054" spans="2:8" s="96" customFormat="1">
      <c r="B1054" s="97"/>
      <c r="C1054" s="98"/>
      <c r="D1054" s="98"/>
      <c r="E1054" s="98"/>
      <c r="F1054" s="97"/>
      <c r="G1054" s="97"/>
      <c r="H1054" s="97"/>
    </row>
    <row r="1055" spans="2:8" s="96" customFormat="1">
      <c r="B1055" s="97"/>
      <c r="C1055" s="98"/>
      <c r="D1055" s="98"/>
      <c r="E1055" s="98"/>
      <c r="F1055" s="97"/>
      <c r="G1055" s="97"/>
      <c r="H1055" s="97"/>
    </row>
    <row r="1056" spans="2:8" s="96" customFormat="1">
      <c r="B1056" s="97"/>
      <c r="C1056" s="98"/>
      <c r="D1056" s="98"/>
      <c r="E1056" s="98"/>
      <c r="F1056" s="97"/>
      <c r="G1056" s="97"/>
      <c r="H1056" s="97"/>
    </row>
    <row r="1057" spans="2:8" s="96" customFormat="1">
      <c r="B1057" s="97"/>
      <c r="C1057" s="98"/>
      <c r="D1057" s="98"/>
      <c r="E1057" s="98"/>
      <c r="F1057" s="97"/>
      <c r="G1057" s="97"/>
      <c r="H1057" s="97"/>
    </row>
    <row r="1058" spans="2:8" s="96" customFormat="1">
      <c r="B1058" s="97"/>
      <c r="C1058" s="98"/>
      <c r="D1058" s="98"/>
      <c r="E1058" s="98"/>
      <c r="F1058" s="97"/>
      <c r="G1058" s="97"/>
      <c r="H1058" s="97"/>
    </row>
    <row r="1059" spans="2:8" s="96" customFormat="1">
      <c r="B1059" s="97"/>
      <c r="C1059" s="98"/>
      <c r="D1059" s="98"/>
      <c r="E1059" s="98"/>
      <c r="F1059" s="97"/>
      <c r="G1059" s="97"/>
      <c r="H1059" s="97"/>
    </row>
    <row r="1060" spans="2:8" s="96" customFormat="1">
      <c r="B1060" s="97"/>
      <c r="C1060" s="98"/>
      <c r="D1060" s="98"/>
      <c r="E1060" s="98"/>
      <c r="F1060" s="97"/>
      <c r="G1060" s="97"/>
      <c r="H1060" s="97"/>
    </row>
    <row r="1061" spans="2:8" s="96" customFormat="1">
      <c r="B1061" s="97"/>
      <c r="C1061" s="98"/>
      <c r="D1061" s="98"/>
      <c r="E1061" s="98"/>
      <c r="F1061" s="97"/>
      <c r="G1061" s="97"/>
      <c r="H1061" s="97"/>
    </row>
    <row r="1062" spans="2:8" s="96" customFormat="1">
      <c r="B1062" s="97"/>
      <c r="C1062" s="98"/>
      <c r="D1062" s="98"/>
      <c r="E1062" s="98"/>
      <c r="F1062" s="97"/>
      <c r="G1062" s="97"/>
      <c r="H1062" s="97"/>
    </row>
    <row r="1063" spans="2:8" s="96" customFormat="1">
      <c r="B1063" s="97"/>
      <c r="C1063" s="98"/>
      <c r="D1063" s="98"/>
      <c r="E1063" s="98"/>
      <c r="F1063" s="97"/>
      <c r="G1063" s="97"/>
      <c r="H1063" s="97"/>
    </row>
    <row r="1064" spans="2:8" s="96" customFormat="1">
      <c r="B1064" s="97"/>
      <c r="C1064" s="98"/>
      <c r="D1064" s="98"/>
      <c r="E1064" s="98"/>
      <c r="F1064" s="97"/>
      <c r="G1064" s="97"/>
      <c r="H1064" s="97"/>
    </row>
    <row r="1065" spans="2:8" s="96" customFormat="1">
      <c r="B1065" s="97"/>
      <c r="C1065" s="98"/>
      <c r="D1065" s="98"/>
      <c r="E1065" s="98"/>
      <c r="F1065" s="97"/>
      <c r="G1065" s="97"/>
      <c r="H1065" s="97"/>
    </row>
    <row r="1066" spans="2:8" s="96" customFormat="1">
      <c r="B1066" s="97"/>
      <c r="C1066" s="98"/>
      <c r="D1066" s="98"/>
      <c r="E1066" s="98"/>
      <c r="F1066" s="97"/>
      <c r="G1066" s="97"/>
      <c r="H1066" s="97"/>
    </row>
    <row r="1067" spans="2:8" s="96" customFormat="1">
      <c r="B1067" s="97"/>
      <c r="C1067" s="98"/>
      <c r="D1067" s="98"/>
      <c r="E1067" s="98"/>
      <c r="F1067" s="97"/>
      <c r="G1067" s="97"/>
      <c r="H1067" s="97"/>
    </row>
    <row r="1068" spans="2:8" s="96" customFormat="1">
      <c r="B1068" s="97"/>
      <c r="C1068" s="98"/>
      <c r="D1068" s="98"/>
      <c r="E1068" s="98"/>
      <c r="F1068" s="97"/>
      <c r="G1068" s="97"/>
      <c r="H1068" s="97"/>
    </row>
    <row r="1069" spans="2:8" s="96" customFormat="1">
      <c r="B1069" s="97"/>
      <c r="C1069" s="98"/>
      <c r="D1069" s="98"/>
      <c r="E1069" s="98"/>
      <c r="F1069" s="97"/>
      <c r="G1069" s="97"/>
      <c r="H1069" s="97"/>
    </row>
    <row r="1070" spans="2:8" s="96" customFormat="1">
      <c r="B1070" s="97"/>
      <c r="C1070" s="98"/>
      <c r="D1070" s="98"/>
      <c r="E1070" s="98"/>
      <c r="F1070" s="97"/>
      <c r="G1070" s="97"/>
      <c r="H1070" s="97"/>
    </row>
    <row r="1071" spans="2:8" s="96" customFormat="1">
      <c r="B1071" s="97"/>
      <c r="C1071" s="98"/>
      <c r="D1071" s="98"/>
      <c r="E1071" s="98"/>
      <c r="F1071" s="97"/>
      <c r="G1071" s="97"/>
      <c r="H1071" s="97"/>
    </row>
    <row r="1072" spans="2:8" s="96" customFormat="1">
      <c r="B1072" s="97"/>
      <c r="C1072" s="98"/>
      <c r="D1072" s="98"/>
      <c r="E1072" s="98"/>
      <c r="F1072" s="97"/>
      <c r="G1072" s="97"/>
      <c r="H1072" s="97"/>
    </row>
    <row r="1073" spans="2:8" s="96" customFormat="1">
      <c r="B1073" s="97"/>
      <c r="C1073" s="98"/>
      <c r="D1073" s="98"/>
      <c r="E1073" s="98"/>
      <c r="F1073" s="97"/>
      <c r="G1073" s="97"/>
      <c r="H1073" s="97"/>
    </row>
    <row r="1074" spans="2:8" s="96" customFormat="1">
      <c r="B1074" s="97"/>
      <c r="C1074" s="98"/>
      <c r="D1074" s="98"/>
      <c r="E1074" s="98"/>
      <c r="F1074" s="97"/>
      <c r="G1074" s="97"/>
      <c r="H1074" s="97"/>
    </row>
    <row r="1075" spans="2:8" s="96" customFormat="1">
      <c r="B1075" s="97"/>
      <c r="C1075" s="98"/>
      <c r="D1075" s="98"/>
      <c r="E1075" s="98"/>
      <c r="F1075" s="97"/>
      <c r="G1075" s="97"/>
      <c r="H1075" s="97"/>
    </row>
    <row r="1076" spans="2:8" s="96" customFormat="1">
      <c r="B1076" s="97"/>
      <c r="C1076" s="98"/>
      <c r="D1076" s="98"/>
      <c r="E1076" s="98"/>
      <c r="F1076" s="97"/>
      <c r="G1076" s="97"/>
      <c r="H1076" s="97"/>
    </row>
    <row r="1077" spans="2:8" s="96" customFormat="1">
      <c r="B1077" s="97"/>
      <c r="C1077" s="98"/>
      <c r="D1077" s="98"/>
      <c r="E1077" s="98"/>
      <c r="F1077" s="97"/>
      <c r="G1077" s="97"/>
      <c r="H1077" s="97"/>
    </row>
    <row r="1078" spans="2:8" s="96" customFormat="1">
      <c r="B1078" s="97"/>
      <c r="C1078" s="98"/>
      <c r="D1078" s="98"/>
      <c r="E1078" s="98"/>
      <c r="F1078" s="97"/>
      <c r="G1078" s="97"/>
      <c r="H1078" s="97"/>
    </row>
    <row r="1079" spans="2:8" s="96" customFormat="1">
      <c r="B1079" s="97"/>
      <c r="C1079" s="98"/>
      <c r="D1079" s="98"/>
      <c r="E1079" s="98"/>
      <c r="F1079" s="97"/>
      <c r="G1079" s="97"/>
      <c r="H1079" s="97"/>
    </row>
    <row r="1080" spans="2:8" s="96" customFormat="1">
      <c r="B1080" s="97"/>
      <c r="C1080" s="98"/>
      <c r="D1080" s="98"/>
      <c r="E1080" s="98"/>
      <c r="F1080" s="97"/>
      <c r="G1080" s="97"/>
      <c r="H1080" s="97"/>
    </row>
    <row r="1081" spans="2:8" s="96" customFormat="1">
      <c r="B1081" s="97"/>
      <c r="C1081" s="98"/>
      <c r="D1081" s="98"/>
      <c r="E1081" s="98"/>
      <c r="F1081" s="97"/>
      <c r="G1081" s="97"/>
      <c r="H1081" s="97"/>
    </row>
    <row r="1082" spans="2:8" s="96" customFormat="1">
      <c r="B1082" s="97"/>
      <c r="C1082" s="98"/>
      <c r="D1082" s="98"/>
      <c r="E1082" s="98"/>
      <c r="F1082" s="97"/>
      <c r="G1082" s="97"/>
      <c r="H1082" s="97"/>
    </row>
    <row r="1083" spans="2:8" s="96" customFormat="1">
      <c r="B1083" s="97"/>
      <c r="C1083" s="98"/>
      <c r="D1083" s="98"/>
      <c r="E1083" s="98"/>
      <c r="F1083" s="97"/>
      <c r="G1083" s="97"/>
      <c r="H1083" s="97"/>
    </row>
    <row r="1084" spans="2:8" s="96" customFormat="1">
      <c r="B1084" s="97"/>
      <c r="C1084" s="98"/>
      <c r="D1084" s="98"/>
      <c r="E1084" s="98"/>
      <c r="F1084" s="97"/>
      <c r="G1084" s="97"/>
      <c r="H1084" s="97"/>
    </row>
    <row r="1085" spans="2:8" s="96" customFormat="1">
      <c r="B1085" s="97"/>
      <c r="C1085" s="98"/>
      <c r="D1085" s="98"/>
      <c r="E1085" s="98"/>
      <c r="F1085" s="97"/>
      <c r="G1085" s="97"/>
      <c r="H1085" s="97"/>
    </row>
    <row r="1086" spans="2:8" s="96" customFormat="1">
      <c r="B1086" s="97"/>
      <c r="C1086" s="98"/>
      <c r="D1086" s="98"/>
      <c r="E1086" s="98"/>
      <c r="F1086" s="97"/>
      <c r="G1086" s="97"/>
      <c r="H1086" s="97"/>
    </row>
    <row r="1087" spans="2:8" s="96" customFormat="1">
      <c r="B1087" s="97"/>
      <c r="C1087" s="98"/>
      <c r="D1087" s="98"/>
      <c r="E1087" s="98"/>
      <c r="F1087" s="97"/>
      <c r="G1087" s="97"/>
      <c r="H1087" s="97"/>
    </row>
    <row r="1088" spans="2:8" s="96" customFormat="1">
      <c r="B1088" s="97"/>
      <c r="C1088" s="98"/>
      <c r="D1088" s="98"/>
      <c r="E1088" s="98"/>
      <c r="F1088" s="97"/>
      <c r="G1088" s="97"/>
      <c r="H1088" s="97"/>
    </row>
    <row r="1089" spans="2:8" s="96" customFormat="1">
      <c r="B1089" s="97"/>
      <c r="C1089" s="98"/>
      <c r="D1089" s="98"/>
      <c r="E1089" s="98"/>
      <c r="F1089" s="97"/>
      <c r="G1089" s="97"/>
      <c r="H1089" s="97"/>
    </row>
    <row r="1090" spans="2:8" s="96" customFormat="1">
      <c r="B1090" s="97"/>
      <c r="C1090" s="98"/>
      <c r="D1090" s="98"/>
      <c r="E1090" s="98"/>
      <c r="F1090" s="97"/>
      <c r="G1090" s="97"/>
      <c r="H1090" s="97"/>
    </row>
    <row r="1091" spans="2:8" s="96" customFormat="1">
      <c r="B1091" s="97"/>
      <c r="C1091" s="98"/>
      <c r="D1091" s="98"/>
      <c r="E1091" s="98"/>
      <c r="F1091" s="97"/>
      <c r="G1091" s="97"/>
      <c r="H1091" s="97"/>
    </row>
    <row r="1092" spans="2:8" s="96" customFormat="1">
      <c r="B1092" s="97"/>
      <c r="C1092" s="98"/>
      <c r="D1092" s="98"/>
      <c r="E1092" s="98"/>
      <c r="F1092" s="97"/>
      <c r="G1092" s="97"/>
      <c r="H1092" s="97"/>
    </row>
    <row r="1093" spans="2:8" s="96" customFormat="1">
      <c r="B1093" s="97"/>
      <c r="C1093" s="98"/>
      <c r="D1093" s="98"/>
      <c r="E1093" s="98"/>
      <c r="F1093" s="97"/>
      <c r="G1093" s="97"/>
      <c r="H1093" s="97"/>
    </row>
    <row r="1094" spans="2:8" s="96" customFormat="1">
      <c r="B1094" s="97"/>
      <c r="C1094" s="98"/>
      <c r="D1094" s="98"/>
      <c r="E1094" s="98"/>
      <c r="F1094" s="97"/>
      <c r="G1094" s="97"/>
      <c r="H1094" s="97"/>
    </row>
    <row r="1095" spans="2:8" s="96" customFormat="1">
      <c r="B1095" s="97"/>
      <c r="C1095" s="98"/>
      <c r="D1095" s="98"/>
      <c r="E1095" s="98"/>
      <c r="F1095" s="97"/>
      <c r="G1095" s="97"/>
      <c r="H1095" s="97"/>
    </row>
    <row r="1096" spans="2:8" s="96" customFormat="1">
      <c r="B1096" s="97"/>
      <c r="C1096" s="98"/>
      <c r="D1096" s="98"/>
      <c r="E1096" s="98"/>
      <c r="F1096" s="97"/>
      <c r="G1096" s="97"/>
      <c r="H1096" s="97"/>
    </row>
    <row r="1097" spans="2:8" s="96" customFormat="1">
      <c r="B1097" s="97"/>
      <c r="C1097" s="98"/>
      <c r="D1097" s="98"/>
      <c r="E1097" s="98"/>
      <c r="F1097" s="97"/>
      <c r="G1097" s="97"/>
      <c r="H1097" s="97"/>
    </row>
    <row r="1098" spans="2:8" s="96" customFormat="1">
      <c r="B1098" s="97"/>
      <c r="C1098" s="98"/>
      <c r="D1098" s="98"/>
      <c r="E1098" s="98"/>
      <c r="F1098" s="97"/>
      <c r="G1098" s="97"/>
      <c r="H1098" s="97"/>
    </row>
    <row r="1099" spans="2:8" s="96" customFormat="1">
      <c r="B1099" s="97"/>
      <c r="C1099" s="98"/>
      <c r="D1099" s="98"/>
      <c r="E1099" s="98"/>
      <c r="F1099" s="97"/>
      <c r="G1099" s="97"/>
      <c r="H1099" s="97"/>
    </row>
    <row r="1100" spans="2:8" s="96" customFormat="1">
      <c r="B1100" s="97"/>
      <c r="C1100" s="98"/>
      <c r="D1100" s="98"/>
      <c r="E1100" s="98"/>
      <c r="F1100" s="97"/>
      <c r="G1100" s="97"/>
      <c r="H1100" s="97"/>
    </row>
    <row r="1101" spans="2:8" s="96" customFormat="1">
      <c r="B1101" s="97"/>
      <c r="C1101" s="98"/>
      <c r="D1101" s="98"/>
      <c r="E1101" s="98"/>
      <c r="F1101" s="97"/>
      <c r="G1101" s="97"/>
      <c r="H1101" s="97"/>
    </row>
    <row r="1102" spans="2:8" s="96" customFormat="1">
      <c r="B1102" s="97"/>
      <c r="C1102" s="98"/>
      <c r="D1102" s="98"/>
      <c r="E1102" s="98"/>
      <c r="F1102" s="97"/>
      <c r="G1102" s="97"/>
      <c r="H1102" s="97"/>
    </row>
    <row r="1103" spans="2:8" s="96" customFormat="1">
      <c r="B1103" s="97"/>
      <c r="C1103" s="98"/>
      <c r="D1103" s="98"/>
      <c r="E1103" s="98"/>
      <c r="F1103" s="97"/>
      <c r="G1103" s="97"/>
      <c r="H1103" s="97"/>
    </row>
    <row r="1104" spans="2:8" s="96" customFormat="1">
      <c r="B1104" s="97"/>
      <c r="C1104" s="98"/>
      <c r="D1104" s="98"/>
      <c r="E1104" s="98"/>
      <c r="F1104" s="97"/>
      <c r="G1104" s="97"/>
      <c r="H1104" s="97"/>
    </row>
    <row r="1105" spans="2:8" s="96" customFormat="1">
      <c r="B1105" s="97"/>
      <c r="C1105" s="98"/>
      <c r="D1105" s="98"/>
      <c r="E1105" s="98"/>
      <c r="F1105" s="97"/>
      <c r="G1105" s="97"/>
      <c r="H1105" s="97"/>
    </row>
    <row r="1106" spans="2:8" s="96" customFormat="1">
      <c r="B1106" s="97"/>
      <c r="C1106" s="98"/>
      <c r="D1106" s="98"/>
      <c r="E1106" s="98"/>
      <c r="F1106" s="97"/>
      <c r="G1106" s="97"/>
      <c r="H1106" s="97"/>
    </row>
    <row r="1107" spans="2:8" s="96" customFormat="1">
      <c r="B1107" s="97"/>
      <c r="C1107" s="98"/>
      <c r="D1107" s="98"/>
      <c r="E1107" s="98"/>
      <c r="F1107" s="97"/>
      <c r="G1107" s="97"/>
      <c r="H1107" s="97"/>
    </row>
    <row r="1108" spans="2:8" s="96" customFormat="1">
      <c r="B1108" s="97"/>
      <c r="C1108" s="98"/>
      <c r="D1108" s="98"/>
      <c r="E1108" s="98"/>
      <c r="F1108" s="97"/>
      <c r="G1108" s="97"/>
      <c r="H1108" s="97"/>
    </row>
    <row r="1109" spans="2:8" s="96" customFormat="1">
      <c r="B1109" s="97"/>
      <c r="C1109" s="98"/>
      <c r="D1109" s="98"/>
      <c r="E1109" s="98"/>
      <c r="F1109" s="97"/>
      <c r="G1109" s="97"/>
      <c r="H1109" s="97"/>
    </row>
    <row r="1110" spans="2:8" s="96" customFormat="1">
      <c r="B1110" s="97"/>
      <c r="C1110" s="98"/>
      <c r="D1110" s="98"/>
      <c r="E1110" s="98"/>
      <c r="F1110" s="97"/>
      <c r="G1110" s="97"/>
      <c r="H1110" s="97"/>
    </row>
    <row r="1111" spans="2:8" s="96" customFormat="1">
      <c r="B1111" s="97"/>
      <c r="C1111" s="98"/>
      <c r="D1111" s="98"/>
      <c r="E1111" s="98"/>
      <c r="F1111" s="97"/>
      <c r="G1111" s="97"/>
      <c r="H1111" s="97"/>
    </row>
    <row r="1112" spans="2:8" s="96" customFormat="1">
      <c r="B1112" s="97"/>
      <c r="C1112" s="98"/>
      <c r="D1112" s="98"/>
      <c r="E1112" s="98"/>
      <c r="F1112" s="97"/>
      <c r="G1112" s="97"/>
      <c r="H1112" s="97"/>
    </row>
    <row r="1113" spans="2:8" s="96" customFormat="1">
      <c r="B1113" s="97"/>
      <c r="C1113" s="98"/>
      <c r="D1113" s="98"/>
      <c r="E1113" s="98"/>
      <c r="F1113" s="97"/>
      <c r="G1113" s="97"/>
      <c r="H1113" s="97"/>
    </row>
    <row r="1114" spans="2:8" s="96" customFormat="1">
      <c r="B1114" s="97"/>
      <c r="C1114" s="98"/>
      <c r="D1114" s="98"/>
      <c r="E1114" s="98"/>
      <c r="F1114" s="97"/>
      <c r="G1114" s="97"/>
      <c r="H1114" s="97"/>
    </row>
    <row r="1115" spans="2:8" s="96" customFormat="1">
      <c r="B1115" s="97"/>
      <c r="C1115" s="98"/>
      <c r="D1115" s="98"/>
      <c r="E1115" s="98"/>
      <c r="F1115" s="97"/>
      <c r="G1115" s="97"/>
      <c r="H1115" s="97"/>
    </row>
    <row r="1116" spans="2:8" s="96" customFormat="1">
      <c r="B1116" s="97"/>
      <c r="C1116" s="98"/>
      <c r="D1116" s="98"/>
      <c r="E1116" s="98"/>
      <c r="F1116" s="97"/>
      <c r="G1116" s="97"/>
      <c r="H1116" s="97"/>
    </row>
    <row r="1117" spans="2:8" s="96" customFormat="1">
      <c r="B1117" s="97"/>
      <c r="C1117" s="98"/>
      <c r="D1117" s="98"/>
      <c r="E1117" s="98"/>
      <c r="F1117" s="97"/>
      <c r="G1117" s="97"/>
      <c r="H1117" s="97"/>
    </row>
    <row r="1118" spans="2:8" s="96" customFormat="1">
      <c r="B1118" s="97"/>
      <c r="C1118" s="98"/>
      <c r="D1118" s="98"/>
      <c r="E1118" s="98"/>
      <c r="F1118" s="97"/>
      <c r="G1118" s="97"/>
      <c r="H1118" s="97"/>
    </row>
    <row r="1119" spans="2:8" s="96" customFormat="1">
      <c r="B1119" s="97"/>
      <c r="C1119" s="98"/>
      <c r="D1119" s="98"/>
      <c r="E1119" s="98"/>
      <c r="F1119" s="97"/>
      <c r="G1119" s="97"/>
      <c r="H1119" s="97"/>
    </row>
    <row r="1120" spans="2:8" s="96" customFormat="1">
      <c r="B1120" s="97"/>
      <c r="C1120" s="98"/>
      <c r="D1120" s="98"/>
      <c r="E1120" s="98"/>
      <c r="F1120" s="97"/>
      <c r="G1120" s="97"/>
      <c r="H1120" s="97"/>
    </row>
    <row r="1121" spans="2:8" s="96" customFormat="1">
      <c r="B1121" s="97"/>
      <c r="C1121" s="98"/>
      <c r="D1121" s="98"/>
      <c r="E1121" s="98"/>
      <c r="F1121" s="97"/>
      <c r="G1121" s="97"/>
      <c r="H1121" s="97"/>
    </row>
    <row r="1122" spans="2:8" s="96" customFormat="1">
      <c r="B1122" s="97"/>
      <c r="C1122" s="98"/>
      <c r="D1122" s="98"/>
      <c r="E1122" s="98"/>
      <c r="F1122" s="97"/>
      <c r="G1122" s="97"/>
      <c r="H1122" s="97"/>
    </row>
    <row r="1123" spans="2:8" s="96" customFormat="1">
      <c r="B1123" s="97"/>
      <c r="C1123" s="98"/>
      <c r="D1123" s="98"/>
      <c r="E1123" s="98"/>
      <c r="F1123" s="97"/>
      <c r="G1123" s="97"/>
      <c r="H1123" s="97"/>
    </row>
    <row r="1124" spans="2:8" s="96" customFormat="1">
      <c r="B1124" s="97"/>
      <c r="C1124" s="98"/>
      <c r="D1124" s="98"/>
      <c r="E1124" s="98"/>
      <c r="F1124" s="97"/>
      <c r="G1124" s="97"/>
      <c r="H1124" s="97"/>
    </row>
    <row r="1125" spans="2:8" s="96" customFormat="1">
      <c r="B1125" s="97"/>
      <c r="C1125" s="98"/>
      <c r="D1125" s="98"/>
      <c r="E1125" s="98"/>
      <c r="F1125" s="97"/>
      <c r="G1125" s="97"/>
      <c r="H1125" s="97"/>
    </row>
    <row r="1126" spans="2:8" s="96" customFormat="1">
      <c r="B1126" s="97"/>
      <c r="C1126" s="98"/>
      <c r="D1126" s="98"/>
      <c r="E1126" s="98"/>
      <c r="F1126" s="97"/>
      <c r="G1126" s="97"/>
      <c r="H1126" s="97"/>
    </row>
    <row r="1127" spans="2:8" s="96" customFormat="1">
      <c r="B1127" s="97"/>
      <c r="C1127" s="98"/>
      <c r="D1127" s="98"/>
      <c r="E1127" s="98"/>
      <c r="F1127" s="97"/>
      <c r="G1127" s="97"/>
      <c r="H1127" s="97"/>
    </row>
    <row r="1128" spans="2:8" s="96" customFormat="1">
      <c r="B1128" s="97"/>
      <c r="C1128" s="98"/>
      <c r="D1128" s="98"/>
      <c r="E1128" s="98"/>
      <c r="F1128" s="97"/>
      <c r="G1128" s="97"/>
      <c r="H1128" s="97"/>
    </row>
    <row r="1129" spans="2:8" s="96" customFormat="1">
      <c r="B1129" s="97"/>
      <c r="C1129" s="98"/>
      <c r="D1129" s="98"/>
      <c r="E1129" s="98"/>
      <c r="F1129" s="97"/>
      <c r="G1129" s="97"/>
      <c r="H1129" s="97"/>
    </row>
    <row r="1130" spans="2:8" s="96" customFormat="1">
      <c r="B1130" s="97"/>
      <c r="C1130" s="98"/>
      <c r="D1130" s="98"/>
      <c r="E1130" s="98"/>
      <c r="F1130" s="97"/>
      <c r="G1130" s="97"/>
      <c r="H1130" s="97"/>
    </row>
    <row r="1131" spans="2:8" s="96" customFormat="1">
      <c r="B1131" s="97"/>
      <c r="C1131" s="98"/>
      <c r="D1131" s="98"/>
      <c r="E1131" s="98"/>
      <c r="F1131" s="97"/>
      <c r="G1131" s="97"/>
      <c r="H1131" s="97"/>
    </row>
    <row r="1132" spans="2:8" s="96" customFormat="1">
      <c r="B1132" s="97"/>
      <c r="C1132" s="98"/>
      <c r="D1132" s="98"/>
      <c r="E1132" s="98"/>
      <c r="F1132" s="97"/>
      <c r="G1132" s="97"/>
      <c r="H1132" s="97"/>
    </row>
    <row r="1133" spans="2:8" s="96" customFormat="1">
      <c r="B1133" s="97"/>
      <c r="C1133" s="98"/>
      <c r="D1133" s="98"/>
      <c r="E1133" s="98"/>
      <c r="F1133" s="97"/>
      <c r="G1133" s="97"/>
      <c r="H1133" s="97"/>
    </row>
    <row r="1134" spans="2:8" s="96" customFormat="1">
      <c r="B1134" s="97"/>
      <c r="C1134" s="98"/>
      <c r="D1134" s="98"/>
      <c r="E1134" s="98"/>
      <c r="F1134" s="97"/>
      <c r="G1134" s="97"/>
      <c r="H1134" s="97"/>
    </row>
    <row r="1135" spans="2:8" s="96" customFormat="1">
      <c r="B1135" s="97"/>
      <c r="C1135" s="98"/>
      <c r="D1135" s="98"/>
      <c r="E1135" s="98"/>
      <c r="F1135" s="97"/>
      <c r="G1135" s="97"/>
      <c r="H1135" s="97"/>
    </row>
    <row r="1136" spans="2:8" s="96" customFormat="1">
      <c r="B1136" s="97"/>
      <c r="C1136" s="98"/>
      <c r="D1136" s="98"/>
      <c r="E1136" s="98"/>
      <c r="F1136" s="97"/>
      <c r="G1136" s="97"/>
      <c r="H1136" s="97"/>
    </row>
    <row r="1137" spans="2:8" s="96" customFormat="1">
      <c r="B1137" s="97"/>
      <c r="C1137" s="98"/>
      <c r="D1137" s="98"/>
      <c r="E1137" s="98"/>
      <c r="F1137" s="97"/>
      <c r="G1137" s="97"/>
      <c r="H1137" s="97"/>
    </row>
    <row r="1138" spans="2:8" s="96" customFormat="1">
      <c r="B1138" s="97"/>
      <c r="C1138" s="98"/>
      <c r="D1138" s="98"/>
      <c r="E1138" s="98"/>
      <c r="F1138" s="97"/>
      <c r="G1138" s="97"/>
      <c r="H1138" s="97"/>
    </row>
    <row r="1139" spans="2:8" s="96" customFormat="1">
      <c r="B1139" s="97"/>
      <c r="C1139" s="98"/>
      <c r="D1139" s="98"/>
      <c r="E1139" s="98"/>
      <c r="F1139" s="97"/>
      <c r="G1139" s="97"/>
      <c r="H1139" s="97"/>
    </row>
    <row r="1140" spans="2:8" s="96" customFormat="1">
      <c r="B1140" s="97"/>
      <c r="C1140" s="98"/>
      <c r="D1140" s="98"/>
      <c r="E1140" s="98"/>
      <c r="F1140" s="97"/>
      <c r="G1140" s="97"/>
      <c r="H1140" s="97"/>
    </row>
    <row r="1141" spans="2:8" s="96" customFormat="1">
      <c r="B1141" s="97"/>
      <c r="C1141" s="98"/>
      <c r="D1141" s="98"/>
      <c r="E1141" s="98"/>
      <c r="F1141" s="97"/>
      <c r="G1141" s="97"/>
      <c r="H1141" s="97"/>
    </row>
    <row r="1142" spans="2:8" s="96" customFormat="1">
      <c r="B1142" s="97"/>
      <c r="C1142" s="98"/>
      <c r="D1142" s="98"/>
      <c r="E1142" s="98"/>
      <c r="F1142" s="97"/>
      <c r="G1142" s="97"/>
      <c r="H1142" s="97"/>
    </row>
    <row r="1143" spans="2:8" s="96" customFormat="1">
      <c r="B1143" s="97"/>
      <c r="C1143" s="98"/>
      <c r="D1143" s="98"/>
      <c r="E1143" s="98"/>
      <c r="F1143" s="97"/>
      <c r="G1143" s="97"/>
      <c r="H1143" s="97"/>
    </row>
    <row r="1144" spans="2:8" s="96" customFormat="1">
      <c r="B1144" s="97"/>
      <c r="C1144" s="98"/>
      <c r="D1144" s="98"/>
      <c r="E1144" s="98"/>
      <c r="F1144" s="97"/>
      <c r="G1144" s="97"/>
      <c r="H1144" s="97"/>
    </row>
    <row r="1145" spans="2:8" s="96" customFormat="1">
      <c r="B1145" s="97"/>
      <c r="C1145" s="98"/>
      <c r="D1145" s="98"/>
      <c r="E1145" s="98"/>
      <c r="F1145" s="97"/>
      <c r="G1145" s="97"/>
      <c r="H1145" s="97"/>
    </row>
    <row r="1146" spans="2:8" s="96" customFormat="1">
      <c r="B1146" s="97"/>
      <c r="C1146" s="98"/>
      <c r="D1146" s="98"/>
      <c r="E1146" s="98"/>
      <c r="F1146" s="97"/>
      <c r="G1146" s="97"/>
      <c r="H1146" s="97"/>
    </row>
    <row r="1147" spans="2:8" s="96" customFormat="1">
      <c r="B1147" s="97"/>
      <c r="C1147" s="98"/>
      <c r="D1147" s="98"/>
      <c r="E1147" s="98"/>
      <c r="F1147" s="97"/>
      <c r="G1147" s="97"/>
      <c r="H1147" s="97"/>
    </row>
    <row r="1148" spans="2:8" s="96" customFormat="1">
      <c r="B1148" s="97"/>
      <c r="C1148" s="98"/>
      <c r="D1148" s="98"/>
      <c r="E1148" s="98"/>
      <c r="F1148" s="97"/>
      <c r="G1148" s="97"/>
      <c r="H1148" s="97"/>
    </row>
    <row r="1149" spans="2:8" s="96" customFormat="1">
      <c r="B1149" s="97"/>
      <c r="C1149" s="98"/>
      <c r="D1149" s="98"/>
      <c r="E1149" s="98"/>
      <c r="F1149" s="97"/>
      <c r="G1149" s="97"/>
      <c r="H1149" s="97"/>
    </row>
    <row r="1150" spans="2:8" s="96" customFormat="1">
      <c r="B1150" s="97"/>
      <c r="C1150" s="98"/>
      <c r="D1150" s="98"/>
      <c r="E1150" s="98"/>
      <c r="F1150" s="97"/>
      <c r="G1150" s="97"/>
      <c r="H1150" s="97"/>
    </row>
    <row r="1151" spans="2:8" s="96" customFormat="1">
      <c r="B1151" s="97"/>
      <c r="C1151" s="98"/>
      <c r="D1151" s="98"/>
      <c r="E1151" s="98"/>
      <c r="F1151" s="97"/>
      <c r="G1151" s="97"/>
      <c r="H1151" s="97"/>
    </row>
    <row r="1152" spans="2:8" s="96" customFormat="1">
      <c r="B1152" s="97"/>
      <c r="C1152" s="98"/>
      <c r="D1152" s="98"/>
      <c r="E1152" s="98"/>
      <c r="F1152" s="97"/>
      <c r="G1152" s="97"/>
      <c r="H1152" s="97"/>
    </row>
    <row r="1153" spans="2:8" s="96" customFormat="1">
      <c r="B1153" s="97"/>
      <c r="C1153" s="98"/>
      <c r="D1153" s="98"/>
      <c r="E1153" s="98"/>
      <c r="F1153" s="97"/>
      <c r="G1153" s="97"/>
      <c r="H1153" s="97"/>
    </row>
    <row r="1154" spans="2:8" s="96" customFormat="1">
      <c r="B1154" s="97"/>
      <c r="C1154" s="98"/>
      <c r="D1154" s="98"/>
      <c r="E1154" s="98"/>
      <c r="F1154" s="97"/>
      <c r="G1154" s="97"/>
      <c r="H1154" s="97"/>
    </row>
    <row r="1155" spans="2:8" s="96" customFormat="1">
      <c r="B1155" s="97"/>
      <c r="C1155" s="98"/>
      <c r="D1155" s="98"/>
      <c r="E1155" s="98"/>
      <c r="F1155" s="97"/>
      <c r="G1155" s="97"/>
      <c r="H1155" s="97"/>
    </row>
    <row r="1156" spans="2:8" s="96" customFormat="1">
      <c r="B1156" s="97"/>
      <c r="C1156" s="98"/>
      <c r="D1156" s="98"/>
      <c r="E1156" s="98"/>
      <c r="F1156" s="97"/>
      <c r="G1156" s="97"/>
      <c r="H1156" s="97"/>
    </row>
    <row r="1157" spans="2:8" s="96" customFormat="1">
      <c r="B1157" s="97"/>
      <c r="C1157" s="98"/>
      <c r="D1157" s="98"/>
      <c r="E1157" s="98"/>
      <c r="F1157" s="97"/>
      <c r="G1157" s="97"/>
      <c r="H1157" s="97"/>
    </row>
    <row r="1158" spans="2:8" s="96" customFormat="1">
      <c r="B1158" s="97"/>
      <c r="C1158" s="98"/>
      <c r="D1158" s="98"/>
      <c r="E1158" s="98"/>
      <c r="F1158" s="97"/>
      <c r="G1158" s="97"/>
      <c r="H1158" s="97"/>
    </row>
    <row r="1159" spans="2:8" s="96" customFormat="1">
      <c r="B1159" s="97"/>
      <c r="C1159" s="98"/>
      <c r="D1159" s="98"/>
      <c r="E1159" s="98"/>
      <c r="F1159" s="97"/>
      <c r="G1159" s="97"/>
      <c r="H1159" s="97"/>
    </row>
    <row r="1160" spans="2:8" s="96" customFormat="1">
      <c r="B1160" s="97"/>
      <c r="C1160" s="98"/>
      <c r="D1160" s="98"/>
      <c r="E1160" s="98"/>
      <c r="F1160" s="97"/>
      <c r="G1160" s="97"/>
      <c r="H1160" s="97"/>
    </row>
    <row r="1161" spans="2:8" s="96" customFormat="1">
      <c r="B1161" s="97"/>
      <c r="C1161" s="98"/>
      <c r="D1161" s="98"/>
      <c r="E1161" s="98"/>
      <c r="F1161" s="97"/>
      <c r="G1161" s="97"/>
      <c r="H1161" s="97"/>
    </row>
    <row r="1162" spans="2:8" s="96" customFormat="1">
      <c r="B1162" s="97"/>
      <c r="C1162" s="98"/>
      <c r="D1162" s="98"/>
      <c r="E1162" s="98"/>
      <c r="F1162" s="97"/>
      <c r="G1162" s="97"/>
      <c r="H1162" s="97"/>
    </row>
    <row r="1163" spans="2:8" s="96" customFormat="1">
      <c r="B1163" s="97"/>
      <c r="C1163" s="98"/>
      <c r="D1163" s="98"/>
      <c r="E1163" s="98"/>
      <c r="F1163" s="97"/>
      <c r="G1163" s="97"/>
      <c r="H1163" s="97"/>
    </row>
    <row r="1164" spans="2:8" s="96" customFormat="1">
      <c r="B1164" s="97"/>
      <c r="C1164" s="98"/>
      <c r="D1164" s="98"/>
      <c r="E1164" s="98"/>
      <c r="F1164" s="97"/>
      <c r="G1164" s="97"/>
      <c r="H1164" s="97"/>
    </row>
    <row r="1165" spans="2:8" s="96" customFormat="1">
      <c r="B1165" s="97"/>
      <c r="C1165" s="98"/>
      <c r="D1165" s="98"/>
      <c r="E1165" s="98"/>
      <c r="F1165" s="97"/>
      <c r="G1165" s="97"/>
      <c r="H1165" s="97"/>
    </row>
    <row r="1166" spans="2:8" s="96" customFormat="1">
      <c r="B1166" s="97"/>
      <c r="C1166" s="98"/>
      <c r="D1166" s="98"/>
      <c r="E1166" s="98"/>
      <c r="F1166" s="97"/>
      <c r="G1166" s="97"/>
      <c r="H1166" s="97"/>
    </row>
    <row r="1167" spans="2:8" s="96" customFormat="1">
      <c r="B1167" s="97"/>
      <c r="C1167" s="98"/>
      <c r="D1167" s="98"/>
      <c r="E1167" s="98"/>
      <c r="F1167" s="97"/>
      <c r="G1167" s="97"/>
      <c r="H1167" s="97"/>
    </row>
    <row r="1168" spans="2:8" s="96" customFormat="1">
      <c r="B1168" s="97"/>
      <c r="C1168" s="98"/>
      <c r="D1168" s="98"/>
      <c r="E1168" s="98"/>
      <c r="F1168" s="97"/>
      <c r="G1168" s="97"/>
      <c r="H1168" s="97"/>
    </row>
    <row r="1169" spans="2:8" s="96" customFormat="1">
      <c r="B1169" s="97"/>
      <c r="C1169" s="98"/>
      <c r="D1169" s="98"/>
      <c r="E1169" s="98"/>
      <c r="F1169" s="97"/>
      <c r="G1169" s="97"/>
      <c r="H1169" s="97"/>
    </row>
    <row r="1170" spans="2:8" s="96" customFormat="1">
      <c r="B1170" s="97"/>
      <c r="C1170" s="98"/>
      <c r="D1170" s="98"/>
      <c r="E1170" s="98"/>
      <c r="F1170" s="97"/>
      <c r="G1170" s="97"/>
      <c r="H1170" s="97"/>
    </row>
    <row r="1171" spans="2:8" s="96" customFormat="1">
      <c r="B1171" s="97"/>
      <c r="C1171" s="98"/>
      <c r="D1171" s="98"/>
      <c r="E1171" s="98"/>
      <c r="F1171" s="97"/>
      <c r="G1171" s="97"/>
      <c r="H1171" s="97"/>
    </row>
    <row r="1172" spans="2:8" s="96" customFormat="1">
      <c r="B1172" s="97"/>
      <c r="C1172" s="98"/>
      <c r="D1172" s="98"/>
      <c r="E1172" s="98"/>
      <c r="F1172" s="97"/>
      <c r="G1172" s="97"/>
      <c r="H1172" s="97"/>
    </row>
    <row r="1173" spans="2:8" s="96" customFormat="1">
      <c r="B1173" s="97"/>
      <c r="C1173" s="98"/>
      <c r="D1173" s="98"/>
      <c r="E1173" s="98"/>
      <c r="F1173" s="97"/>
      <c r="G1173" s="97"/>
      <c r="H1173" s="97"/>
    </row>
    <row r="1174" spans="2:8" s="96" customFormat="1">
      <c r="B1174" s="97"/>
      <c r="C1174" s="98"/>
      <c r="D1174" s="98"/>
      <c r="E1174" s="98"/>
      <c r="F1174" s="97"/>
      <c r="G1174" s="97"/>
      <c r="H1174" s="97"/>
    </row>
    <row r="1175" spans="2:8" s="96" customFormat="1">
      <c r="B1175" s="97"/>
      <c r="C1175" s="98"/>
      <c r="D1175" s="98"/>
      <c r="E1175" s="98"/>
      <c r="F1175" s="97"/>
      <c r="G1175" s="97"/>
      <c r="H1175" s="97"/>
    </row>
    <row r="1176" spans="2:8" s="96" customFormat="1">
      <c r="B1176" s="97"/>
      <c r="C1176" s="98"/>
      <c r="D1176" s="98"/>
      <c r="E1176" s="98"/>
      <c r="F1176" s="97"/>
      <c r="G1176" s="97"/>
      <c r="H1176" s="97"/>
    </row>
    <row r="1177" spans="2:8" s="96" customFormat="1">
      <c r="B1177" s="97"/>
      <c r="C1177" s="98"/>
      <c r="D1177" s="98"/>
      <c r="E1177" s="98"/>
      <c r="F1177" s="97"/>
      <c r="G1177" s="97"/>
      <c r="H1177" s="97"/>
    </row>
    <row r="1178" spans="2:8" s="96" customFormat="1">
      <c r="B1178" s="97"/>
      <c r="C1178" s="98"/>
      <c r="D1178" s="98"/>
      <c r="E1178" s="98"/>
      <c r="F1178" s="97"/>
      <c r="G1178" s="97"/>
      <c r="H1178" s="97"/>
    </row>
    <row r="1179" spans="2:8" s="96" customFormat="1">
      <c r="B1179" s="97"/>
      <c r="C1179" s="98"/>
      <c r="D1179" s="98"/>
      <c r="E1179" s="98"/>
      <c r="F1179" s="97"/>
      <c r="G1179" s="97"/>
      <c r="H1179" s="97"/>
    </row>
    <row r="1180" spans="2:8" s="96" customFormat="1">
      <c r="B1180" s="97"/>
      <c r="C1180" s="98"/>
      <c r="D1180" s="98"/>
      <c r="E1180" s="98"/>
      <c r="F1180" s="97"/>
      <c r="G1180" s="97"/>
      <c r="H1180" s="97"/>
    </row>
    <row r="1181" spans="2:8" s="96" customFormat="1">
      <c r="B1181" s="97"/>
      <c r="C1181" s="98"/>
      <c r="D1181" s="98"/>
      <c r="E1181" s="98"/>
      <c r="F1181" s="97"/>
      <c r="G1181" s="97"/>
      <c r="H1181" s="97"/>
    </row>
    <row r="1182" spans="2:8" s="96" customFormat="1">
      <c r="B1182" s="97"/>
      <c r="C1182" s="98"/>
      <c r="D1182" s="98"/>
      <c r="E1182" s="98"/>
      <c r="F1182" s="97"/>
      <c r="G1182" s="97"/>
      <c r="H1182" s="97"/>
    </row>
    <row r="1183" spans="2:8" s="96" customFormat="1">
      <c r="B1183" s="97"/>
      <c r="C1183" s="98"/>
      <c r="D1183" s="98"/>
      <c r="E1183" s="98"/>
      <c r="F1183" s="97"/>
      <c r="G1183" s="97"/>
      <c r="H1183" s="97"/>
    </row>
    <row r="1184" spans="2:8" s="96" customFormat="1">
      <c r="B1184" s="97"/>
      <c r="C1184" s="98"/>
      <c r="D1184" s="98"/>
      <c r="E1184" s="98"/>
      <c r="F1184" s="97"/>
      <c r="G1184" s="97"/>
      <c r="H1184" s="97"/>
    </row>
    <row r="1185" spans="2:8" s="96" customFormat="1">
      <c r="B1185" s="97"/>
      <c r="C1185" s="98"/>
      <c r="D1185" s="98"/>
      <c r="E1185" s="98"/>
      <c r="F1185" s="97"/>
      <c r="G1185" s="97"/>
      <c r="H1185" s="97"/>
    </row>
    <row r="1186" spans="2:8" s="96" customFormat="1">
      <c r="B1186" s="97"/>
      <c r="C1186" s="98"/>
      <c r="D1186" s="98"/>
      <c r="E1186" s="98"/>
      <c r="F1186" s="97"/>
      <c r="G1186" s="97"/>
      <c r="H1186" s="97"/>
    </row>
    <row r="1187" spans="2:8" s="96" customFormat="1">
      <c r="B1187" s="97"/>
      <c r="C1187" s="98"/>
      <c r="D1187" s="98"/>
      <c r="E1187" s="98"/>
      <c r="F1187" s="97"/>
      <c r="G1187" s="97"/>
      <c r="H1187" s="97"/>
    </row>
    <row r="1188" spans="2:8" s="96" customFormat="1">
      <c r="B1188" s="97"/>
      <c r="C1188" s="98"/>
      <c r="D1188" s="98"/>
      <c r="E1188" s="98"/>
      <c r="F1188" s="97"/>
      <c r="G1188" s="97"/>
      <c r="H1188" s="97"/>
    </row>
    <row r="1189" spans="2:8" s="96" customFormat="1">
      <c r="B1189" s="97"/>
      <c r="C1189" s="98"/>
      <c r="D1189" s="98"/>
      <c r="E1189" s="98"/>
      <c r="F1189" s="97"/>
      <c r="G1189" s="97"/>
      <c r="H1189" s="97"/>
    </row>
    <row r="1190" spans="2:8" s="96" customFormat="1">
      <c r="B1190" s="97"/>
      <c r="C1190" s="98"/>
      <c r="D1190" s="98"/>
      <c r="E1190" s="98"/>
      <c r="F1190" s="97"/>
      <c r="G1190" s="97"/>
      <c r="H1190" s="97"/>
    </row>
    <row r="1191" spans="2:8" s="96" customFormat="1">
      <c r="B1191" s="97"/>
      <c r="C1191" s="98"/>
      <c r="D1191" s="98"/>
      <c r="E1191" s="98"/>
      <c r="F1191" s="97"/>
      <c r="G1191" s="97"/>
      <c r="H1191" s="97"/>
    </row>
    <row r="1192" spans="2:8" s="96" customFormat="1">
      <c r="B1192" s="97"/>
      <c r="C1192" s="98"/>
      <c r="D1192" s="98"/>
      <c r="E1192" s="98"/>
      <c r="F1192" s="97"/>
      <c r="G1192" s="97"/>
      <c r="H1192" s="97"/>
    </row>
    <row r="1193" spans="2:8" s="96" customFormat="1">
      <c r="B1193" s="97"/>
      <c r="C1193" s="98"/>
      <c r="D1193" s="98"/>
      <c r="E1193" s="98"/>
      <c r="F1193" s="97"/>
      <c r="G1193" s="97"/>
      <c r="H1193" s="97"/>
    </row>
    <row r="1194" spans="2:8" s="96" customFormat="1">
      <c r="B1194" s="97"/>
      <c r="C1194" s="98"/>
      <c r="D1194" s="98"/>
      <c r="E1194" s="98"/>
      <c r="F1194" s="97"/>
      <c r="G1194" s="97"/>
      <c r="H1194" s="97"/>
    </row>
    <row r="1195" spans="2:8" s="96" customFormat="1">
      <c r="B1195" s="97"/>
      <c r="C1195" s="98"/>
      <c r="D1195" s="98"/>
      <c r="E1195" s="98"/>
      <c r="F1195" s="97"/>
      <c r="G1195" s="97"/>
      <c r="H1195" s="97"/>
    </row>
    <row r="1196" spans="2:8" s="96" customFormat="1">
      <c r="B1196" s="97"/>
      <c r="C1196" s="98"/>
      <c r="D1196" s="98"/>
      <c r="E1196" s="98"/>
      <c r="F1196" s="97"/>
      <c r="G1196" s="97"/>
      <c r="H1196" s="97"/>
    </row>
    <row r="1197" spans="2:8" s="96" customFormat="1">
      <c r="B1197" s="97"/>
      <c r="C1197" s="98"/>
      <c r="D1197" s="98"/>
      <c r="E1197" s="98"/>
      <c r="F1197" s="97"/>
      <c r="G1197" s="97"/>
      <c r="H1197" s="97"/>
    </row>
    <row r="1198" spans="2:8" s="96" customFormat="1">
      <c r="B1198" s="97"/>
      <c r="C1198" s="98"/>
      <c r="D1198" s="98"/>
      <c r="E1198" s="98"/>
      <c r="F1198" s="97"/>
      <c r="G1198" s="97"/>
      <c r="H1198" s="97"/>
    </row>
    <row r="1199" spans="2:8" s="96" customFormat="1">
      <c r="B1199" s="97"/>
      <c r="C1199" s="98"/>
      <c r="D1199" s="98"/>
      <c r="E1199" s="98"/>
      <c r="F1199" s="97"/>
      <c r="G1199" s="97"/>
      <c r="H1199" s="97"/>
    </row>
    <row r="1200" spans="2:8" s="96" customFormat="1">
      <c r="B1200" s="97"/>
      <c r="C1200" s="98"/>
      <c r="D1200" s="98"/>
      <c r="E1200" s="98"/>
      <c r="F1200" s="97"/>
      <c r="G1200" s="97"/>
      <c r="H1200" s="97"/>
    </row>
    <row r="1201" spans="2:8" s="96" customFormat="1">
      <c r="B1201" s="97"/>
      <c r="C1201" s="98"/>
      <c r="D1201" s="98"/>
      <c r="E1201" s="98"/>
      <c r="F1201" s="97"/>
      <c r="G1201" s="97"/>
      <c r="H1201" s="97"/>
    </row>
    <row r="1202" spans="2:8" s="96" customFormat="1">
      <c r="B1202" s="97"/>
      <c r="C1202" s="98"/>
      <c r="D1202" s="98"/>
      <c r="E1202" s="98"/>
      <c r="F1202" s="97"/>
      <c r="G1202" s="97"/>
      <c r="H1202" s="97"/>
    </row>
    <row r="1203" spans="2:8" s="96" customFormat="1">
      <c r="B1203" s="97"/>
      <c r="C1203" s="98"/>
      <c r="D1203" s="98"/>
      <c r="E1203" s="98"/>
      <c r="F1203" s="97"/>
      <c r="G1203" s="97"/>
      <c r="H1203" s="97"/>
    </row>
    <row r="1204" spans="2:8" s="96" customFormat="1">
      <c r="B1204" s="97"/>
      <c r="C1204" s="98"/>
      <c r="D1204" s="98"/>
      <c r="E1204" s="98"/>
      <c r="F1204" s="97"/>
      <c r="G1204" s="97"/>
      <c r="H1204" s="97"/>
    </row>
    <row r="1205" spans="2:8" s="96" customFormat="1">
      <c r="B1205" s="97"/>
      <c r="C1205" s="98"/>
      <c r="D1205" s="98"/>
      <c r="E1205" s="98"/>
      <c r="F1205" s="97"/>
      <c r="G1205" s="97"/>
      <c r="H1205" s="97"/>
    </row>
    <row r="1206" spans="2:8" s="96" customFormat="1">
      <c r="B1206" s="97"/>
      <c r="C1206" s="98"/>
      <c r="D1206" s="98"/>
      <c r="E1206" s="98"/>
      <c r="F1206" s="97"/>
      <c r="G1206" s="97"/>
      <c r="H1206" s="97"/>
    </row>
    <row r="1207" spans="2:8" s="96" customFormat="1">
      <c r="B1207" s="97"/>
      <c r="C1207" s="98"/>
      <c r="D1207" s="98"/>
      <c r="E1207" s="98"/>
      <c r="F1207" s="97"/>
      <c r="G1207" s="97"/>
      <c r="H1207" s="97"/>
    </row>
    <row r="1208" spans="2:8" s="96" customFormat="1">
      <c r="B1208" s="97"/>
      <c r="C1208" s="98"/>
      <c r="D1208" s="98"/>
      <c r="E1208" s="98"/>
      <c r="F1208" s="97"/>
      <c r="G1208" s="97"/>
      <c r="H1208" s="97"/>
    </row>
    <row r="1209" spans="2:8" s="96" customFormat="1">
      <c r="B1209" s="97"/>
      <c r="C1209" s="98"/>
      <c r="D1209" s="98"/>
      <c r="E1209" s="98"/>
      <c r="F1209" s="97"/>
      <c r="G1209" s="97"/>
      <c r="H1209" s="97"/>
    </row>
    <row r="1210" spans="2:8" s="96" customFormat="1">
      <c r="B1210" s="97"/>
      <c r="C1210" s="98"/>
      <c r="D1210" s="98"/>
      <c r="E1210" s="98"/>
      <c r="F1210" s="97"/>
      <c r="G1210" s="97"/>
      <c r="H1210" s="97"/>
    </row>
    <row r="1211" spans="2:8" s="96" customFormat="1">
      <c r="B1211" s="97"/>
      <c r="C1211" s="98"/>
      <c r="D1211" s="98"/>
      <c r="E1211" s="98"/>
      <c r="F1211" s="97"/>
      <c r="G1211" s="97"/>
      <c r="H1211" s="97"/>
    </row>
    <row r="1212" spans="2:8" s="96" customFormat="1">
      <c r="B1212" s="97"/>
      <c r="C1212" s="98"/>
      <c r="D1212" s="98"/>
      <c r="E1212" s="98"/>
      <c r="F1212" s="97"/>
      <c r="G1212" s="97"/>
      <c r="H1212" s="97"/>
    </row>
    <row r="1213" spans="2:8" s="96" customFormat="1">
      <c r="B1213" s="97"/>
      <c r="C1213" s="98"/>
      <c r="D1213" s="98"/>
      <c r="E1213" s="98"/>
      <c r="F1213" s="97"/>
      <c r="G1213" s="97"/>
      <c r="H1213" s="97"/>
    </row>
    <row r="1214" spans="2:8" s="96" customFormat="1">
      <c r="B1214" s="97"/>
      <c r="C1214" s="98"/>
      <c r="D1214" s="98"/>
      <c r="E1214" s="98"/>
      <c r="F1214" s="97"/>
      <c r="G1214" s="97"/>
      <c r="H1214" s="97"/>
    </row>
    <row r="1215" spans="2:8" s="96" customFormat="1">
      <c r="B1215" s="97"/>
      <c r="C1215" s="98"/>
      <c r="D1215" s="98"/>
      <c r="E1215" s="98"/>
      <c r="F1215" s="97"/>
      <c r="G1215" s="97"/>
      <c r="H1215" s="97"/>
    </row>
    <row r="1216" spans="2:8" s="96" customFormat="1">
      <c r="B1216" s="97"/>
      <c r="C1216" s="98"/>
      <c r="D1216" s="98"/>
      <c r="E1216" s="98"/>
      <c r="F1216" s="97"/>
      <c r="G1216" s="97"/>
      <c r="H1216" s="97"/>
    </row>
    <row r="1217" spans="2:8" s="96" customFormat="1">
      <c r="B1217" s="97"/>
      <c r="C1217" s="98"/>
      <c r="D1217" s="98"/>
      <c r="E1217" s="98"/>
      <c r="F1217" s="97"/>
      <c r="G1217" s="97"/>
      <c r="H1217" s="97"/>
    </row>
    <row r="1218" spans="2:8" s="96" customFormat="1">
      <c r="B1218" s="97"/>
      <c r="C1218" s="98"/>
      <c r="D1218" s="98"/>
      <c r="E1218" s="98"/>
      <c r="F1218" s="97"/>
      <c r="G1218" s="97"/>
      <c r="H1218" s="97"/>
    </row>
    <row r="1219" spans="2:8" s="96" customFormat="1">
      <c r="B1219" s="97"/>
      <c r="C1219" s="98"/>
      <c r="D1219" s="98"/>
      <c r="E1219" s="98"/>
      <c r="F1219" s="97"/>
      <c r="G1219" s="97"/>
      <c r="H1219" s="97"/>
    </row>
    <row r="1220" spans="2:8" s="96" customFormat="1">
      <c r="B1220" s="97"/>
      <c r="C1220" s="98"/>
      <c r="D1220" s="98"/>
      <c r="E1220" s="98"/>
      <c r="F1220" s="97"/>
      <c r="G1220" s="97"/>
      <c r="H1220" s="97"/>
    </row>
    <row r="1221" spans="2:8" s="96" customFormat="1">
      <c r="B1221" s="97"/>
      <c r="C1221" s="98"/>
      <c r="D1221" s="98"/>
      <c r="E1221" s="98"/>
      <c r="F1221" s="97"/>
      <c r="G1221" s="97"/>
      <c r="H1221" s="97"/>
    </row>
    <row r="1222" spans="2:8" s="96" customFormat="1">
      <c r="B1222" s="97"/>
      <c r="C1222" s="98"/>
      <c r="D1222" s="98"/>
      <c r="E1222" s="98"/>
      <c r="F1222" s="97"/>
      <c r="G1222" s="97"/>
      <c r="H1222" s="97"/>
    </row>
    <row r="1223" spans="2:8" s="96" customFormat="1">
      <c r="B1223" s="97"/>
      <c r="C1223" s="98"/>
      <c r="D1223" s="98"/>
      <c r="E1223" s="98"/>
      <c r="F1223" s="97"/>
      <c r="G1223" s="97"/>
      <c r="H1223" s="97"/>
    </row>
    <row r="1224" spans="2:8" s="96" customFormat="1">
      <c r="B1224" s="97"/>
      <c r="C1224" s="98"/>
      <c r="D1224" s="98"/>
      <c r="E1224" s="98"/>
      <c r="F1224" s="97"/>
      <c r="G1224" s="97"/>
      <c r="H1224" s="97"/>
    </row>
    <row r="1225" spans="2:8" s="96" customFormat="1">
      <c r="B1225" s="97"/>
      <c r="C1225" s="98"/>
      <c r="D1225" s="98"/>
      <c r="E1225" s="98"/>
      <c r="F1225" s="97"/>
      <c r="G1225" s="97"/>
      <c r="H1225" s="97"/>
    </row>
    <row r="1226" spans="2:8" s="96" customFormat="1">
      <c r="B1226" s="97"/>
      <c r="C1226" s="98"/>
      <c r="D1226" s="98"/>
      <c r="E1226" s="98"/>
      <c r="F1226" s="97"/>
      <c r="G1226" s="97"/>
      <c r="H1226" s="97"/>
    </row>
    <row r="1227" spans="2:8" s="96" customFormat="1">
      <c r="B1227" s="97"/>
      <c r="C1227" s="98"/>
      <c r="D1227" s="98"/>
      <c r="E1227" s="98"/>
      <c r="F1227" s="97"/>
      <c r="G1227" s="97"/>
      <c r="H1227" s="97"/>
    </row>
    <row r="1228" spans="2:8" s="96" customFormat="1">
      <c r="B1228" s="97"/>
      <c r="C1228" s="98"/>
      <c r="D1228" s="98"/>
      <c r="E1228" s="98"/>
      <c r="F1228" s="97"/>
      <c r="G1228" s="97"/>
      <c r="H1228" s="97"/>
    </row>
    <row r="1229" spans="2:8" s="96" customFormat="1">
      <c r="B1229" s="97"/>
      <c r="C1229" s="98"/>
      <c r="D1229" s="98"/>
      <c r="E1229" s="98"/>
      <c r="F1229" s="97"/>
      <c r="G1229" s="97"/>
      <c r="H1229" s="97"/>
    </row>
    <row r="1230" spans="2:8" s="96" customFormat="1">
      <c r="B1230" s="97"/>
      <c r="C1230" s="98"/>
      <c r="D1230" s="98"/>
      <c r="E1230" s="98"/>
      <c r="F1230" s="97"/>
      <c r="G1230" s="97"/>
      <c r="H1230" s="97"/>
    </row>
    <row r="1231" spans="2:8" s="96" customFormat="1">
      <c r="B1231" s="97"/>
      <c r="C1231" s="98"/>
      <c r="D1231" s="98"/>
      <c r="E1231" s="98"/>
      <c r="F1231" s="97"/>
      <c r="G1231" s="97"/>
      <c r="H1231" s="97"/>
    </row>
    <row r="1232" spans="2:8" s="96" customFormat="1">
      <c r="B1232" s="97"/>
      <c r="C1232" s="98"/>
      <c r="D1232" s="98"/>
      <c r="E1232" s="98"/>
      <c r="F1232" s="97"/>
      <c r="G1232" s="97"/>
      <c r="H1232" s="97"/>
    </row>
    <row r="1233" spans="2:8" s="96" customFormat="1">
      <c r="B1233" s="97"/>
      <c r="C1233" s="98"/>
      <c r="D1233" s="98"/>
      <c r="E1233" s="98"/>
      <c r="F1233" s="97"/>
      <c r="G1233" s="97"/>
      <c r="H1233" s="97"/>
    </row>
    <row r="1234" spans="2:8" s="96" customFormat="1">
      <c r="B1234" s="97"/>
      <c r="C1234" s="98"/>
      <c r="D1234" s="98"/>
      <c r="E1234" s="98"/>
      <c r="F1234" s="97"/>
      <c r="G1234" s="97"/>
      <c r="H1234" s="97"/>
    </row>
    <row r="1235" spans="2:8" s="96" customFormat="1">
      <c r="B1235" s="97"/>
      <c r="C1235" s="98"/>
      <c r="D1235" s="98"/>
      <c r="E1235" s="98"/>
      <c r="F1235" s="97"/>
      <c r="G1235" s="97"/>
      <c r="H1235" s="97"/>
    </row>
    <row r="1236" spans="2:8" s="96" customFormat="1">
      <c r="B1236" s="97"/>
      <c r="C1236" s="98"/>
      <c r="D1236" s="98"/>
      <c r="E1236" s="98"/>
      <c r="F1236" s="97"/>
      <c r="G1236" s="97"/>
      <c r="H1236" s="97"/>
    </row>
    <row r="1237" spans="2:8" s="96" customFormat="1">
      <c r="B1237" s="97"/>
      <c r="C1237" s="98"/>
      <c r="D1237" s="98"/>
      <c r="E1237" s="98"/>
      <c r="F1237" s="97"/>
      <c r="G1237" s="97"/>
      <c r="H1237" s="97"/>
    </row>
    <row r="1238" spans="2:8" s="96" customFormat="1">
      <c r="B1238" s="97"/>
      <c r="C1238" s="98"/>
      <c r="D1238" s="98"/>
      <c r="E1238" s="98"/>
      <c r="F1238" s="97"/>
      <c r="G1238" s="97"/>
      <c r="H1238" s="97"/>
    </row>
    <row r="1239" spans="2:8" s="96" customFormat="1">
      <c r="B1239" s="97"/>
      <c r="C1239" s="98"/>
      <c r="D1239" s="98"/>
      <c r="E1239" s="98"/>
      <c r="F1239" s="97"/>
      <c r="G1239" s="97"/>
      <c r="H1239" s="97"/>
    </row>
    <row r="1240" spans="2:8" s="96" customFormat="1">
      <c r="B1240" s="97"/>
      <c r="C1240" s="98"/>
      <c r="D1240" s="98"/>
      <c r="E1240" s="98"/>
      <c r="F1240" s="97"/>
      <c r="G1240" s="97"/>
      <c r="H1240" s="97"/>
    </row>
    <row r="1241" spans="2:8" s="96" customFormat="1">
      <c r="B1241" s="97"/>
      <c r="C1241" s="98"/>
      <c r="D1241" s="98"/>
      <c r="E1241" s="98"/>
      <c r="F1241" s="97"/>
      <c r="G1241" s="97"/>
      <c r="H1241" s="97"/>
    </row>
    <row r="1242" spans="2:8" s="96" customFormat="1">
      <c r="B1242" s="97"/>
      <c r="C1242" s="98"/>
      <c r="D1242" s="98"/>
      <c r="E1242" s="98"/>
      <c r="F1242" s="97"/>
      <c r="G1242" s="97"/>
      <c r="H1242" s="97"/>
    </row>
    <row r="1243" spans="2:8" s="96" customFormat="1">
      <c r="B1243" s="97"/>
      <c r="C1243" s="98"/>
      <c r="D1243" s="98"/>
      <c r="E1243" s="98"/>
      <c r="F1243" s="97"/>
      <c r="G1243" s="97"/>
      <c r="H1243" s="97"/>
    </row>
    <row r="1244" spans="2:8" s="96" customFormat="1">
      <c r="B1244" s="97"/>
      <c r="C1244" s="98"/>
      <c r="D1244" s="98"/>
      <c r="E1244" s="98"/>
      <c r="F1244" s="97"/>
      <c r="G1244" s="97"/>
      <c r="H1244" s="97"/>
    </row>
    <row r="1245" spans="2:8" s="96" customFormat="1">
      <c r="B1245" s="97"/>
      <c r="C1245" s="98"/>
      <c r="D1245" s="98"/>
      <c r="E1245" s="98"/>
      <c r="F1245" s="97"/>
      <c r="G1245" s="97"/>
      <c r="H1245" s="97"/>
    </row>
    <row r="1246" spans="2:8" s="96" customFormat="1">
      <c r="B1246" s="97"/>
      <c r="C1246" s="98"/>
      <c r="D1246" s="98"/>
      <c r="E1246" s="98"/>
      <c r="F1246" s="97"/>
      <c r="G1246" s="97"/>
      <c r="H1246" s="97"/>
    </row>
    <row r="1247" spans="2:8" s="96" customFormat="1">
      <c r="B1247" s="97"/>
      <c r="C1247" s="98"/>
      <c r="D1247" s="98"/>
      <c r="E1247" s="98"/>
      <c r="F1247" s="97"/>
      <c r="G1247" s="97"/>
      <c r="H1247" s="97"/>
    </row>
    <row r="1248" spans="2:8" s="96" customFormat="1">
      <c r="B1248" s="97"/>
      <c r="C1248" s="98"/>
      <c r="D1248" s="98"/>
      <c r="E1248" s="98"/>
      <c r="F1248" s="97"/>
      <c r="G1248" s="97"/>
      <c r="H1248" s="97"/>
    </row>
    <row r="1249" spans="2:8" s="96" customFormat="1">
      <c r="B1249" s="97"/>
      <c r="C1249" s="98"/>
      <c r="D1249" s="98"/>
      <c r="E1249" s="98"/>
      <c r="F1249" s="97"/>
      <c r="G1249" s="97"/>
      <c r="H1249" s="97"/>
    </row>
    <row r="1250" spans="2:8" s="96" customFormat="1">
      <c r="B1250" s="97"/>
      <c r="C1250" s="98"/>
      <c r="D1250" s="98"/>
      <c r="E1250" s="98"/>
      <c r="F1250" s="97"/>
      <c r="G1250" s="97"/>
      <c r="H1250" s="97"/>
    </row>
    <row r="1251" spans="2:8" s="96" customFormat="1">
      <c r="B1251" s="97"/>
      <c r="C1251" s="98"/>
      <c r="D1251" s="98"/>
      <c r="E1251" s="98"/>
      <c r="F1251" s="97"/>
      <c r="G1251" s="97"/>
      <c r="H1251" s="97"/>
    </row>
    <row r="1252" spans="2:8" s="96" customFormat="1">
      <c r="B1252" s="97"/>
      <c r="C1252" s="98"/>
      <c r="D1252" s="98"/>
      <c r="E1252" s="98"/>
      <c r="F1252" s="97"/>
      <c r="G1252" s="97"/>
      <c r="H1252" s="97"/>
    </row>
    <row r="1253" spans="2:8" s="96" customFormat="1">
      <c r="B1253" s="97"/>
      <c r="C1253" s="98"/>
      <c r="D1253" s="98"/>
      <c r="E1253" s="98"/>
      <c r="F1253" s="97"/>
      <c r="G1253" s="97"/>
      <c r="H1253" s="97"/>
    </row>
    <row r="1254" spans="2:8" s="96" customFormat="1">
      <c r="B1254" s="97"/>
      <c r="C1254" s="98"/>
      <c r="D1254" s="98"/>
      <c r="E1254" s="98"/>
      <c r="F1254" s="97"/>
      <c r="G1254" s="97"/>
      <c r="H1254" s="97"/>
    </row>
    <row r="1255" spans="2:8" s="96" customFormat="1">
      <c r="B1255" s="97"/>
      <c r="C1255" s="98"/>
      <c r="D1255" s="98"/>
      <c r="E1255" s="98"/>
      <c r="F1255" s="97"/>
      <c r="G1255" s="97"/>
      <c r="H1255" s="97"/>
    </row>
    <row r="1256" spans="2:8" s="96" customFormat="1">
      <c r="B1256" s="97"/>
      <c r="C1256" s="98"/>
      <c r="D1256" s="98"/>
      <c r="E1256" s="98"/>
      <c r="F1256" s="97"/>
      <c r="G1256" s="97"/>
      <c r="H1256" s="97"/>
    </row>
    <row r="1257" spans="2:8" s="96" customFormat="1">
      <c r="B1257" s="97"/>
      <c r="C1257" s="98"/>
      <c r="D1257" s="98"/>
      <c r="E1257" s="98"/>
      <c r="F1257" s="97"/>
      <c r="G1257" s="97"/>
      <c r="H1257" s="97"/>
    </row>
    <row r="1258" spans="2:8" s="96" customFormat="1">
      <c r="B1258" s="97"/>
      <c r="C1258" s="98"/>
      <c r="D1258" s="98"/>
      <c r="E1258" s="98"/>
      <c r="F1258" s="97"/>
      <c r="G1258" s="97"/>
      <c r="H1258" s="97"/>
    </row>
    <row r="1259" spans="2:8" s="96" customFormat="1">
      <c r="B1259" s="97"/>
      <c r="C1259" s="98"/>
      <c r="D1259" s="98"/>
      <c r="E1259" s="98"/>
      <c r="F1259" s="97"/>
      <c r="G1259" s="97"/>
      <c r="H1259" s="97"/>
    </row>
    <row r="1260" spans="2:8" s="96" customFormat="1">
      <c r="B1260" s="97"/>
      <c r="C1260" s="98"/>
      <c r="D1260" s="98"/>
      <c r="E1260" s="98"/>
      <c r="F1260" s="97"/>
      <c r="G1260" s="97"/>
      <c r="H1260" s="97"/>
    </row>
    <row r="1261" spans="2:8" s="96" customFormat="1">
      <c r="B1261" s="97"/>
      <c r="C1261" s="98"/>
      <c r="D1261" s="98"/>
      <c r="E1261" s="98"/>
      <c r="F1261" s="97"/>
      <c r="G1261" s="97"/>
      <c r="H1261" s="97"/>
    </row>
    <row r="1262" spans="2:8" s="96" customFormat="1">
      <c r="B1262" s="97"/>
      <c r="C1262" s="98"/>
      <c r="D1262" s="98"/>
      <c r="E1262" s="98"/>
      <c r="F1262" s="97"/>
      <c r="G1262" s="97"/>
      <c r="H1262" s="97"/>
    </row>
    <row r="1263" spans="2:8" s="96" customFormat="1">
      <c r="B1263" s="97"/>
      <c r="C1263" s="98"/>
      <c r="D1263" s="98"/>
      <c r="E1263" s="98"/>
      <c r="F1263" s="97"/>
      <c r="G1263" s="97"/>
      <c r="H1263" s="97"/>
    </row>
    <row r="1264" spans="2:8" s="96" customFormat="1">
      <c r="B1264" s="97"/>
      <c r="C1264" s="98"/>
      <c r="D1264" s="98"/>
      <c r="E1264" s="98"/>
      <c r="F1264" s="97"/>
      <c r="G1264" s="97"/>
      <c r="H1264" s="97"/>
    </row>
    <row r="1265" spans="2:8" s="96" customFormat="1">
      <c r="B1265" s="97"/>
      <c r="C1265" s="98"/>
      <c r="D1265" s="98"/>
      <c r="E1265" s="98"/>
      <c r="F1265" s="97"/>
      <c r="G1265" s="97"/>
      <c r="H1265" s="97"/>
    </row>
    <row r="1266" spans="2:8" s="96" customFormat="1">
      <c r="B1266" s="97"/>
      <c r="C1266" s="98"/>
      <c r="D1266" s="98"/>
      <c r="E1266" s="98"/>
      <c r="F1266" s="97"/>
      <c r="G1266" s="97"/>
      <c r="H1266" s="97"/>
    </row>
    <row r="1267" spans="2:8" s="96" customFormat="1">
      <c r="B1267" s="97"/>
      <c r="C1267" s="98"/>
      <c r="D1267" s="98"/>
      <c r="E1267" s="98"/>
      <c r="F1267" s="97"/>
      <c r="G1267" s="97"/>
      <c r="H1267" s="97"/>
    </row>
    <row r="1268" spans="2:8" s="96" customFormat="1">
      <c r="B1268" s="97"/>
      <c r="C1268" s="98"/>
      <c r="D1268" s="98"/>
      <c r="E1268" s="98"/>
      <c r="F1268" s="97"/>
      <c r="G1268" s="97"/>
      <c r="H1268" s="97"/>
    </row>
    <row r="1269" spans="2:8" s="96" customFormat="1">
      <c r="B1269" s="97"/>
      <c r="C1269" s="98"/>
      <c r="D1269" s="98"/>
      <c r="E1269" s="98"/>
      <c r="F1269" s="97"/>
      <c r="G1269" s="97"/>
      <c r="H1269" s="97"/>
    </row>
    <row r="1270" spans="2:8" s="96" customFormat="1">
      <c r="B1270" s="97"/>
      <c r="C1270" s="98"/>
      <c r="D1270" s="98"/>
      <c r="E1270" s="98"/>
      <c r="F1270" s="97"/>
      <c r="G1270" s="97"/>
      <c r="H1270" s="97"/>
    </row>
    <row r="1271" spans="2:8" s="96" customFormat="1">
      <c r="B1271" s="97"/>
      <c r="C1271" s="98"/>
      <c r="D1271" s="98"/>
      <c r="E1271" s="98"/>
      <c r="F1271" s="97"/>
      <c r="G1271" s="97"/>
      <c r="H1271" s="97"/>
    </row>
    <row r="1272" spans="2:8" s="96" customFormat="1">
      <c r="B1272" s="97"/>
      <c r="C1272" s="98"/>
      <c r="D1272" s="98"/>
      <c r="E1272" s="98"/>
      <c r="F1272" s="97"/>
      <c r="G1272" s="97"/>
      <c r="H1272" s="97"/>
    </row>
    <row r="1273" spans="2:8" s="96" customFormat="1">
      <c r="B1273" s="97"/>
      <c r="C1273" s="98"/>
      <c r="D1273" s="98"/>
      <c r="E1273" s="98"/>
      <c r="F1273" s="97"/>
      <c r="G1273" s="97"/>
      <c r="H1273" s="97"/>
    </row>
    <row r="1274" spans="2:8" s="96" customFormat="1">
      <c r="B1274" s="97"/>
      <c r="C1274" s="98"/>
      <c r="D1274" s="98"/>
      <c r="E1274" s="98"/>
      <c r="F1274" s="97"/>
      <c r="G1274" s="97"/>
      <c r="H1274" s="97"/>
    </row>
    <row r="1275" spans="2:8" s="96" customFormat="1">
      <c r="B1275" s="97"/>
      <c r="C1275" s="98"/>
      <c r="D1275" s="98"/>
      <c r="E1275" s="98"/>
      <c r="F1275" s="97"/>
      <c r="G1275" s="97"/>
      <c r="H1275" s="97"/>
    </row>
    <row r="1276" spans="2:8" s="96" customFormat="1">
      <c r="B1276" s="97"/>
      <c r="C1276" s="98"/>
      <c r="D1276" s="98"/>
      <c r="E1276" s="98"/>
      <c r="F1276" s="97"/>
      <c r="G1276" s="97"/>
      <c r="H1276" s="97"/>
    </row>
    <row r="1277" spans="2:8" s="96" customFormat="1">
      <c r="B1277" s="97"/>
      <c r="C1277" s="98"/>
      <c r="D1277" s="98"/>
      <c r="E1277" s="98"/>
      <c r="F1277" s="97"/>
      <c r="G1277" s="97"/>
      <c r="H1277" s="97"/>
    </row>
    <row r="1278" spans="2:8" s="96" customFormat="1">
      <c r="B1278" s="97"/>
      <c r="C1278" s="98"/>
      <c r="D1278" s="98"/>
      <c r="E1278" s="98"/>
      <c r="F1278" s="97"/>
      <c r="G1278" s="97"/>
      <c r="H1278" s="97"/>
    </row>
    <row r="1279" spans="2:8" s="96" customFormat="1">
      <c r="B1279" s="97"/>
      <c r="C1279" s="98"/>
      <c r="D1279" s="98"/>
      <c r="E1279" s="98"/>
      <c r="F1279" s="97"/>
      <c r="G1279" s="97"/>
      <c r="H1279" s="97"/>
    </row>
    <row r="1280" spans="2:8" s="96" customFormat="1">
      <c r="B1280" s="97"/>
      <c r="C1280" s="98"/>
      <c r="D1280" s="98"/>
      <c r="E1280" s="98"/>
      <c r="F1280" s="97"/>
      <c r="G1280" s="97"/>
      <c r="H1280" s="97"/>
    </row>
    <row r="1281" spans="2:8" s="96" customFormat="1">
      <c r="B1281" s="97"/>
      <c r="C1281" s="98"/>
      <c r="D1281" s="98"/>
      <c r="E1281" s="98"/>
      <c r="F1281" s="97"/>
      <c r="G1281" s="97"/>
      <c r="H1281" s="97"/>
    </row>
    <row r="1282" spans="2:8" s="96" customFormat="1">
      <c r="B1282" s="97"/>
      <c r="C1282" s="98"/>
      <c r="D1282" s="98"/>
      <c r="E1282" s="98"/>
      <c r="F1282" s="97"/>
      <c r="G1282" s="97"/>
      <c r="H1282" s="97"/>
    </row>
    <row r="1283" spans="2:8" s="96" customFormat="1">
      <c r="B1283" s="97"/>
      <c r="C1283" s="98"/>
      <c r="D1283" s="98"/>
      <c r="E1283" s="98"/>
      <c r="F1283" s="97"/>
      <c r="G1283" s="97"/>
      <c r="H1283" s="97"/>
    </row>
    <row r="1284" spans="2:8" s="96" customFormat="1">
      <c r="B1284" s="97"/>
      <c r="C1284" s="98"/>
      <c r="D1284" s="98"/>
      <c r="E1284" s="98"/>
      <c r="F1284" s="97"/>
      <c r="G1284" s="97"/>
      <c r="H1284" s="97"/>
    </row>
    <row r="1285" spans="2:8" s="96" customFormat="1">
      <c r="B1285" s="97"/>
      <c r="C1285" s="98"/>
      <c r="D1285" s="98"/>
      <c r="E1285" s="98"/>
      <c r="F1285" s="97"/>
      <c r="G1285" s="97"/>
      <c r="H1285" s="97"/>
    </row>
    <row r="1286" spans="2:8" s="96" customFormat="1">
      <c r="B1286" s="97"/>
      <c r="C1286" s="98"/>
      <c r="D1286" s="98"/>
      <c r="E1286" s="98"/>
      <c r="F1286" s="97"/>
      <c r="G1286" s="97"/>
      <c r="H1286" s="97"/>
    </row>
    <row r="1287" spans="2:8" s="96" customFormat="1">
      <c r="B1287" s="97"/>
      <c r="C1287" s="98"/>
      <c r="D1287" s="98"/>
      <c r="E1287" s="98"/>
      <c r="F1287" s="97"/>
      <c r="G1287" s="97"/>
      <c r="H1287" s="97"/>
    </row>
    <row r="1288" spans="2:8" s="96" customFormat="1">
      <c r="B1288" s="97"/>
      <c r="C1288" s="98"/>
      <c r="D1288" s="98"/>
      <c r="E1288" s="98"/>
      <c r="F1288" s="97"/>
      <c r="G1288" s="97"/>
      <c r="H1288" s="97"/>
    </row>
    <row r="1289" spans="2:8" s="96" customFormat="1">
      <c r="B1289" s="97"/>
      <c r="C1289" s="98"/>
      <c r="D1289" s="98"/>
      <c r="E1289" s="98"/>
      <c r="F1289" s="97"/>
      <c r="G1289" s="97"/>
      <c r="H1289" s="97"/>
    </row>
    <row r="1290" spans="2:8" s="96" customFormat="1">
      <c r="B1290" s="97"/>
      <c r="C1290" s="98"/>
      <c r="D1290" s="98"/>
      <c r="E1290" s="98"/>
      <c r="F1290" s="97"/>
      <c r="G1290" s="97"/>
      <c r="H1290" s="97"/>
    </row>
    <row r="1291" spans="2:8" s="96" customFormat="1">
      <c r="B1291" s="97"/>
      <c r="C1291" s="98"/>
      <c r="D1291" s="98"/>
      <c r="E1291" s="98"/>
      <c r="F1291" s="97"/>
      <c r="G1291" s="97"/>
      <c r="H1291" s="97"/>
    </row>
    <row r="1292" spans="2:8" s="96" customFormat="1">
      <c r="B1292" s="97"/>
      <c r="C1292" s="98"/>
      <c r="D1292" s="98"/>
      <c r="E1292" s="98"/>
      <c r="F1292" s="97"/>
      <c r="G1292" s="97"/>
      <c r="H1292" s="97"/>
    </row>
    <row r="1293" spans="2:8" s="96" customFormat="1">
      <c r="B1293" s="97"/>
      <c r="C1293" s="98"/>
      <c r="D1293" s="98"/>
      <c r="E1293" s="98"/>
      <c r="F1293" s="97"/>
      <c r="G1293" s="97"/>
      <c r="H1293" s="97"/>
    </row>
    <row r="1294" spans="2:8" s="96" customFormat="1">
      <c r="B1294" s="97"/>
      <c r="C1294" s="98"/>
      <c r="D1294" s="98"/>
      <c r="E1294" s="98"/>
      <c r="F1294" s="97"/>
      <c r="G1294" s="97"/>
      <c r="H1294" s="97"/>
    </row>
    <row r="1295" spans="2:8" s="96" customFormat="1">
      <c r="B1295" s="97"/>
      <c r="C1295" s="98"/>
      <c r="D1295" s="98"/>
      <c r="E1295" s="98"/>
      <c r="F1295" s="97"/>
      <c r="G1295" s="97"/>
      <c r="H1295" s="97"/>
    </row>
    <row r="1296" spans="2:8" s="96" customFormat="1">
      <c r="B1296" s="97"/>
      <c r="C1296" s="98"/>
      <c r="D1296" s="98"/>
      <c r="E1296" s="98"/>
      <c r="F1296" s="97"/>
      <c r="G1296" s="97"/>
      <c r="H1296" s="97"/>
    </row>
    <row r="1297" spans="2:8" s="96" customFormat="1">
      <c r="B1297" s="97"/>
      <c r="C1297" s="98"/>
      <c r="D1297" s="98"/>
      <c r="E1297" s="98"/>
      <c r="F1297" s="97"/>
      <c r="G1297" s="97"/>
      <c r="H1297" s="97"/>
    </row>
    <row r="1298" spans="2:8" s="96" customFormat="1">
      <c r="B1298" s="97"/>
      <c r="C1298" s="98"/>
      <c r="D1298" s="98"/>
      <c r="E1298" s="98"/>
      <c r="F1298" s="97"/>
      <c r="G1298" s="97"/>
      <c r="H1298" s="97"/>
    </row>
    <row r="1299" spans="2:8" s="96" customFormat="1">
      <c r="B1299" s="97"/>
      <c r="C1299" s="98"/>
      <c r="D1299" s="98"/>
      <c r="E1299" s="98"/>
      <c r="F1299" s="97"/>
      <c r="G1299" s="97"/>
      <c r="H1299" s="97"/>
    </row>
    <row r="1300" spans="2:8" s="96" customFormat="1">
      <c r="B1300" s="97"/>
      <c r="C1300" s="98"/>
      <c r="D1300" s="98"/>
      <c r="E1300" s="98"/>
      <c r="F1300" s="97"/>
      <c r="G1300" s="97"/>
      <c r="H1300" s="97"/>
    </row>
    <row r="1301" spans="2:8" s="96" customFormat="1">
      <c r="B1301" s="97"/>
      <c r="C1301" s="98"/>
      <c r="D1301" s="98"/>
      <c r="E1301" s="98"/>
      <c r="F1301" s="97"/>
      <c r="G1301" s="97"/>
      <c r="H1301" s="97"/>
    </row>
    <row r="1302" spans="2:8" s="96" customFormat="1">
      <c r="B1302" s="97"/>
      <c r="C1302" s="98"/>
      <c r="D1302" s="98"/>
      <c r="E1302" s="98"/>
      <c r="F1302" s="97"/>
      <c r="G1302" s="97"/>
      <c r="H1302" s="97"/>
    </row>
    <row r="1303" spans="2:8" s="96" customFormat="1">
      <c r="B1303" s="97"/>
      <c r="C1303" s="98"/>
      <c r="D1303" s="98"/>
      <c r="E1303" s="98"/>
      <c r="F1303" s="97"/>
      <c r="G1303" s="97"/>
      <c r="H1303" s="97"/>
    </row>
    <row r="1304" spans="2:8" s="96" customFormat="1">
      <c r="B1304" s="97"/>
      <c r="C1304" s="98"/>
      <c r="D1304" s="98"/>
      <c r="E1304" s="98"/>
      <c r="F1304" s="97"/>
      <c r="G1304" s="97"/>
      <c r="H1304" s="97"/>
    </row>
    <row r="1305" spans="2:8" s="96" customFormat="1">
      <c r="B1305" s="97"/>
      <c r="C1305" s="98"/>
      <c r="D1305" s="98"/>
      <c r="E1305" s="98"/>
      <c r="F1305" s="97"/>
      <c r="G1305" s="97"/>
      <c r="H1305" s="97"/>
    </row>
    <row r="1306" spans="2:8" s="96" customFormat="1">
      <c r="B1306" s="97"/>
      <c r="C1306" s="98"/>
      <c r="D1306" s="98"/>
      <c r="E1306" s="98"/>
      <c r="F1306" s="97"/>
      <c r="G1306" s="97"/>
      <c r="H1306" s="97"/>
    </row>
    <row r="1307" spans="2:8" s="96" customFormat="1">
      <c r="B1307" s="97"/>
      <c r="C1307" s="98"/>
      <c r="D1307" s="98"/>
      <c r="E1307" s="98"/>
      <c r="F1307" s="97"/>
      <c r="G1307" s="97"/>
      <c r="H1307" s="97"/>
    </row>
    <row r="1308" spans="2:8" s="96" customFormat="1">
      <c r="B1308" s="97"/>
      <c r="C1308" s="98"/>
      <c r="D1308" s="98"/>
      <c r="E1308" s="98"/>
      <c r="F1308" s="97"/>
      <c r="G1308" s="97"/>
      <c r="H1308" s="97"/>
    </row>
    <row r="1309" spans="2:8" s="96" customFormat="1">
      <c r="B1309" s="97"/>
      <c r="C1309" s="98"/>
      <c r="D1309" s="98"/>
      <c r="E1309" s="98"/>
      <c r="F1309" s="97"/>
      <c r="G1309" s="97"/>
      <c r="H1309" s="97"/>
    </row>
    <row r="1310" spans="2:8" s="96" customFormat="1">
      <c r="B1310" s="97"/>
      <c r="C1310" s="98"/>
      <c r="D1310" s="98"/>
      <c r="E1310" s="98"/>
      <c r="F1310" s="97"/>
      <c r="G1310" s="97"/>
      <c r="H1310" s="97"/>
    </row>
    <row r="1311" spans="2:8" s="96" customFormat="1">
      <c r="B1311" s="97"/>
      <c r="C1311" s="98"/>
      <c r="D1311" s="98"/>
      <c r="E1311" s="98"/>
      <c r="F1311" s="97"/>
      <c r="G1311" s="97"/>
      <c r="H1311" s="97"/>
    </row>
    <row r="1312" spans="2:8" s="96" customFormat="1">
      <c r="B1312" s="97"/>
      <c r="C1312" s="98"/>
      <c r="D1312" s="98"/>
      <c r="E1312" s="98"/>
      <c r="F1312" s="97"/>
      <c r="G1312" s="97"/>
      <c r="H1312" s="97"/>
    </row>
    <row r="1313" spans="2:8" s="96" customFormat="1">
      <c r="B1313" s="97"/>
      <c r="C1313" s="98"/>
      <c r="D1313" s="98"/>
      <c r="E1313" s="98"/>
      <c r="F1313" s="97"/>
      <c r="G1313" s="97"/>
      <c r="H1313" s="97"/>
    </row>
    <row r="1314" spans="2:8" s="96" customFormat="1">
      <c r="B1314" s="97"/>
      <c r="C1314" s="98"/>
      <c r="D1314" s="98"/>
      <c r="E1314" s="98"/>
      <c r="F1314" s="97"/>
      <c r="G1314" s="97"/>
      <c r="H1314" s="97"/>
    </row>
    <row r="1315" spans="2:8" s="96" customFormat="1">
      <c r="B1315" s="97"/>
      <c r="C1315" s="98"/>
      <c r="D1315" s="98"/>
      <c r="E1315" s="98"/>
      <c r="F1315" s="97"/>
      <c r="G1315" s="97"/>
      <c r="H1315" s="97"/>
    </row>
    <row r="1316" spans="2:8" s="96" customFormat="1">
      <c r="B1316" s="97"/>
      <c r="C1316" s="98"/>
      <c r="D1316" s="98"/>
      <c r="E1316" s="98"/>
      <c r="F1316" s="97"/>
      <c r="G1316" s="97"/>
      <c r="H1316" s="97"/>
    </row>
    <row r="1317" spans="2:8" s="96" customFormat="1">
      <c r="B1317" s="97"/>
      <c r="C1317" s="98"/>
      <c r="D1317" s="98"/>
      <c r="E1317" s="98"/>
      <c r="F1317" s="97"/>
      <c r="G1317" s="97"/>
      <c r="H1317" s="97"/>
    </row>
    <row r="1318" spans="2:8" s="96" customFormat="1">
      <c r="B1318" s="97"/>
      <c r="C1318" s="98"/>
      <c r="D1318" s="98"/>
      <c r="E1318" s="98"/>
      <c r="F1318" s="97"/>
      <c r="G1318" s="97"/>
      <c r="H1318" s="97"/>
    </row>
    <row r="1319" spans="2:8" s="96" customFormat="1">
      <c r="B1319" s="97"/>
      <c r="C1319" s="98"/>
      <c r="D1319" s="98"/>
      <c r="E1319" s="98"/>
      <c r="F1319" s="97"/>
      <c r="G1319" s="97"/>
      <c r="H1319" s="97"/>
    </row>
    <row r="1320" spans="2:8" s="96" customFormat="1">
      <c r="B1320" s="97"/>
      <c r="C1320" s="98"/>
      <c r="D1320" s="98"/>
      <c r="E1320" s="98"/>
      <c r="F1320" s="97"/>
      <c r="G1320" s="97"/>
      <c r="H1320" s="97"/>
    </row>
    <row r="1321" spans="2:8" s="96" customFormat="1">
      <c r="B1321" s="97"/>
      <c r="C1321" s="98"/>
      <c r="D1321" s="98"/>
      <c r="E1321" s="98"/>
      <c r="F1321" s="97"/>
      <c r="G1321" s="97"/>
      <c r="H1321" s="97"/>
    </row>
    <row r="1322" spans="2:8" s="96" customFormat="1">
      <c r="B1322" s="97"/>
      <c r="C1322" s="98"/>
      <c r="D1322" s="98"/>
      <c r="E1322" s="98"/>
      <c r="F1322" s="97"/>
      <c r="G1322" s="97"/>
      <c r="H1322" s="97"/>
    </row>
    <row r="1323" spans="2:8" s="96" customFormat="1">
      <c r="B1323" s="97"/>
      <c r="C1323" s="98"/>
      <c r="D1323" s="98"/>
      <c r="E1323" s="98"/>
      <c r="F1323" s="97"/>
      <c r="G1323" s="97"/>
      <c r="H1323" s="97"/>
    </row>
    <row r="1324" spans="2:8" s="96" customFormat="1">
      <c r="B1324" s="97"/>
      <c r="C1324" s="98"/>
      <c r="D1324" s="98"/>
      <c r="E1324" s="98"/>
      <c r="F1324" s="97"/>
      <c r="G1324" s="97"/>
      <c r="H1324" s="97"/>
    </row>
    <row r="1325" spans="2:8" s="96" customFormat="1">
      <c r="B1325" s="97"/>
      <c r="C1325" s="98"/>
      <c r="D1325" s="98"/>
      <c r="E1325" s="98"/>
      <c r="F1325" s="97"/>
      <c r="G1325" s="97"/>
      <c r="H1325" s="97"/>
    </row>
    <row r="1326" spans="2:8" s="96" customFormat="1">
      <c r="B1326" s="97"/>
      <c r="C1326" s="98"/>
      <c r="D1326" s="98"/>
      <c r="E1326" s="98"/>
      <c r="F1326" s="97"/>
      <c r="G1326" s="97"/>
      <c r="H1326" s="97"/>
    </row>
    <row r="1327" spans="2:8" s="96" customFormat="1">
      <c r="B1327" s="97"/>
      <c r="C1327" s="98"/>
      <c r="D1327" s="98"/>
      <c r="E1327" s="98"/>
      <c r="F1327" s="97"/>
      <c r="G1327" s="97"/>
      <c r="H1327" s="97"/>
    </row>
    <row r="1328" spans="2:8" s="96" customFormat="1">
      <c r="B1328" s="97"/>
      <c r="C1328" s="98"/>
      <c r="D1328" s="98"/>
      <c r="E1328" s="98"/>
      <c r="F1328" s="97"/>
      <c r="G1328" s="97"/>
      <c r="H1328" s="97"/>
    </row>
    <row r="1329" spans="2:8" s="96" customFormat="1">
      <c r="B1329" s="97"/>
      <c r="C1329" s="98"/>
      <c r="D1329" s="98"/>
      <c r="E1329" s="98"/>
      <c r="F1329" s="97"/>
      <c r="G1329" s="97"/>
      <c r="H1329" s="97"/>
    </row>
    <row r="1330" spans="2:8" s="96" customFormat="1">
      <c r="B1330" s="97"/>
      <c r="C1330" s="98"/>
      <c r="D1330" s="98"/>
      <c r="E1330" s="98"/>
      <c r="F1330" s="97"/>
      <c r="G1330" s="97"/>
      <c r="H1330" s="97"/>
    </row>
    <row r="1331" spans="2:8" s="96" customFormat="1">
      <c r="B1331" s="97"/>
      <c r="C1331" s="98"/>
      <c r="D1331" s="98"/>
      <c r="E1331" s="98"/>
      <c r="F1331" s="97"/>
      <c r="G1331" s="97"/>
      <c r="H1331" s="97"/>
    </row>
    <row r="1332" spans="2:8" s="96" customFormat="1">
      <c r="B1332" s="97"/>
      <c r="C1332" s="98"/>
      <c r="D1332" s="98"/>
      <c r="E1332" s="98"/>
      <c r="F1332" s="97"/>
      <c r="G1332" s="97"/>
      <c r="H1332" s="97"/>
    </row>
    <row r="1333" spans="2:8" s="96" customFormat="1">
      <c r="B1333" s="97"/>
      <c r="C1333" s="98"/>
      <c r="D1333" s="98"/>
      <c r="E1333" s="98"/>
      <c r="F1333" s="97"/>
      <c r="G1333" s="97"/>
      <c r="H1333" s="97"/>
    </row>
    <row r="1334" spans="2:8" s="96" customFormat="1">
      <c r="B1334" s="97"/>
      <c r="C1334" s="98"/>
      <c r="D1334" s="98"/>
      <c r="E1334" s="98"/>
      <c r="F1334" s="97"/>
      <c r="G1334" s="97"/>
      <c r="H1334" s="97"/>
    </row>
    <row r="1335" spans="2:8" s="96" customFormat="1">
      <c r="B1335" s="97"/>
      <c r="C1335" s="98"/>
      <c r="D1335" s="98"/>
      <c r="E1335" s="98"/>
      <c r="F1335" s="97"/>
      <c r="G1335" s="97"/>
      <c r="H1335" s="97"/>
    </row>
    <row r="1336" spans="2:8" s="96" customFormat="1">
      <c r="B1336" s="97"/>
      <c r="C1336" s="98"/>
      <c r="D1336" s="98"/>
      <c r="E1336" s="98"/>
      <c r="F1336" s="97"/>
      <c r="G1336" s="97"/>
      <c r="H1336" s="97"/>
    </row>
    <row r="1337" spans="2:8" s="96" customFormat="1">
      <c r="B1337" s="97"/>
      <c r="C1337" s="98"/>
      <c r="D1337" s="98"/>
      <c r="E1337" s="98"/>
      <c r="F1337" s="97"/>
      <c r="G1337" s="97"/>
      <c r="H1337" s="97"/>
    </row>
    <row r="1338" spans="2:8" s="96" customFormat="1">
      <c r="B1338" s="97"/>
      <c r="C1338" s="98"/>
      <c r="D1338" s="98"/>
      <c r="E1338" s="98"/>
      <c r="F1338" s="97"/>
      <c r="G1338" s="97"/>
      <c r="H1338" s="97"/>
    </row>
    <row r="1339" spans="2:8" s="96" customFormat="1">
      <c r="B1339" s="97"/>
      <c r="C1339" s="98"/>
      <c r="D1339" s="98"/>
      <c r="E1339" s="98"/>
      <c r="F1339" s="97"/>
      <c r="G1339" s="97"/>
      <c r="H1339" s="97"/>
    </row>
    <row r="1340" spans="2:8" s="96" customFormat="1">
      <c r="B1340" s="97"/>
      <c r="C1340" s="98"/>
      <c r="D1340" s="98"/>
      <c r="E1340" s="98"/>
      <c r="F1340" s="97"/>
      <c r="G1340" s="97"/>
      <c r="H1340" s="97"/>
    </row>
    <row r="1341" spans="2:8" s="96" customFormat="1">
      <c r="B1341" s="97"/>
      <c r="C1341" s="98"/>
      <c r="D1341" s="98"/>
      <c r="E1341" s="98"/>
      <c r="F1341" s="97"/>
      <c r="G1341" s="97"/>
      <c r="H1341" s="97"/>
    </row>
    <row r="1342" spans="2:8" s="96" customFormat="1">
      <c r="B1342" s="97"/>
      <c r="C1342" s="98"/>
      <c r="D1342" s="98"/>
      <c r="E1342" s="98"/>
      <c r="F1342" s="97"/>
      <c r="G1342" s="97"/>
      <c r="H1342" s="97"/>
    </row>
    <row r="1343" spans="2:8" s="96" customFormat="1">
      <c r="B1343" s="97"/>
      <c r="C1343" s="98"/>
      <c r="D1343" s="98"/>
      <c r="E1343" s="98"/>
      <c r="F1343" s="97"/>
      <c r="G1343" s="97"/>
      <c r="H1343" s="97"/>
    </row>
    <row r="1344" spans="2:8" s="96" customFormat="1">
      <c r="B1344" s="97"/>
      <c r="C1344" s="98"/>
      <c r="D1344" s="98"/>
      <c r="E1344" s="98"/>
      <c r="F1344" s="97"/>
      <c r="G1344" s="97"/>
      <c r="H1344" s="97"/>
    </row>
    <row r="1345" spans="2:8" s="96" customFormat="1">
      <c r="B1345" s="97"/>
      <c r="C1345" s="98"/>
      <c r="D1345" s="98"/>
      <c r="E1345" s="98"/>
      <c r="F1345" s="97"/>
      <c r="G1345" s="97"/>
      <c r="H1345" s="97"/>
    </row>
    <row r="1346" spans="2:8" s="96" customFormat="1">
      <c r="B1346" s="97"/>
      <c r="C1346" s="98"/>
      <c r="D1346" s="98"/>
      <c r="E1346" s="98"/>
      <c r="F1346" s="97"/>
      <c r="G1346" s="97"/>
      <c r="H1346" s="97"/>
    </row>
    <row r="1347" spans="2:8" s="96" customFormat="1">
      <c r="B1347" s="97"/>
      <c r="C1347" s="98"/>
      <c r="D1347" s="98"/>
      <c r="E1347" s="98"/>
      <c r="F1347" s="97"/>
      <c r="G1347" s="97"/>
      <c r="H1347" s="97"/>
    </row>
    <row r="1348" spans="2:8" s="96" customFormat="1">
      <c r="B1348" s="97"/>
      <c r="C1348" s="98"/>
      <c r="D1348" s="98"/>
      <c r="E1348" s="98"/>
      <c r="F1348" s="97"/>
      <c r="G1348" s="97"/>
      <c r="H1348" s="97"/>
    </row>
    <row r="1349" spans="2:8" s="96" customFormat="1">
      <c r="B1349" s="97"/>
      <c r="C1349" s="98"/>
      <c r="D1349" s="98"/>
      <c r="E1349" s="98"/>
      <c r="F1349" s="97"/>
      <c r="G1349" s="97"/>
      <c r="H1349" s="97"/>
    </row>
    <row r="1350" spans="2:8" s="96" customFormat="1">
      <c r="B1350" s="97"/>
      <c r="C1350" s="98"/>
      <c r="D1350" s="98"/>
      <c r="E1350" s="98"/>
      <c r="F1350" s="97"/>
      <c r="G1350" s="97"/>
      <c r="H1350" s="97"/>
    </row>
    <row r="1351" spans="2:8" s="96" customFormat="1">
      <c r="B1351" s="97"/>
      <c r="C1351" s="98"/>
      <c r="D1351" s="98"/>
      <c r="E1351" s="98"/>
      <c r="F1351" s="97"/>
      <c r="G1351" s="97"/>
      <c r="H1351" s="97"/>
    </row>
    <row r="1352" spans="2:8" s="96" customFormat="1">
      <c r="B1352" s="97"/>
      <c r="C1352" s="98"/>
      <c r="D1352" s="98"/>
      <c r="E1352" s="98"/>
      <c r="F1352" s="97"/>
      <c r="G1352" s="97"/>
      <c r="H1352" s="97"/>
    </row>
    <row r="1353" spans="2:8" s="96" customFormat="1">
      <c r="B1353" s="97"/>
      <c r="C1353" s="98"/>
      <c r="D1353" s="98"/>
      <c r="E1353" s="98"/>
      <c r="F1353" s="97"/>
      <c r="G1353" s="97"/>
      <c r="H1353" s="97"/>
    </row>
    <row r="1354" spans="2:8" s="96" customFormat="1">
      <c r="B1354" s="97"/>
      <c r="C1354" s="98"/>
      <c r="D1354" s="98"/>
      <c r="E1354" s="98"/>
      <c r="F1354" s="97"/>
      <c r="G1354" s="97"/>
      <c r="H1354" s="97"/>
    </row>
    <row r="1355" spans="2:8" s="96" customFormat="1">
      <c r="B1355" s="97"/>
      <c r="C1355" s="98"/>
      <c r="D1355" s="98"/>
      <c r="E1355" s="98"/>
      <c r="F1355" s="97"/>
      <c r="G1355" s="97"/>
      <c r="H1355" s="97"/>
    </row>
    <row r="1356" spans="2:8" s="96" customFormat="1">
      <c r="B1356" s="97"/>
      <c r="C1356" s="98"/>
      <c r="D1356" s="98"/>
      <c r="E1356" s="98"/>
      <c r="F1356" s="97"/>
      <c r="G1356" s="97"/>
      <c r="H1356" s="97"/>
    </row>
    <row r="1357" spans="2:8" s="96" customFormat="1">
      <c r="B1357" s="97"/>
      <c r="C1357" s="98"/>
      <c r="D1357" s="98"/>
      <c r="E1357" s="98"/>
      <c r="F1357" s="97"/>
      <c r="G1357" s="97"/>
      <c r="H1357" s="97"/>
    </row>
    <row r="1358" spans="2:8" s="96" customFormat="1">
      <c r="B1358" s="97"/>
      <c r="C1358" s="98"/>
      <c r="D1358" s="98"/>
      <c r="E1358" s="98"/>
      <c r="F1358" s="97"/>
      <c r="G1358" s="97"/>
      <c r="H1358" s="97"/>
    </row>
    <row r="1359" spans="2:8" s="96" customFormat="1">
      <c r="B1359" s="97"/>
      <c r="C1359" s="98"/>
      <c r="D1359" s="98"/>
      <c r="E1359" s="98"/>
      <c r="F1359" s="97"/>
      <c r="G1359" s="97"/>
      <c r="H1359" s="97"/>
    </row>
    <row r="1360" spans="2:8" s="96" customFormat="1">
      <c r="B1360" s="97"/>
      <c r="C1360" s="98"/>
      <c r="D1360" s="98"/>
      <c r="E1360" s="98"/>
      <c r="F1360" s="97"/>
      <c r="G1360" s="97"/>
      <c r="H1360" s="97"/>
    </row>
    <row r="1361" spans="2:8" s="96" customFormat="1">
      <c r="B1361" s="97"/>
      <c r="C1361" s="98"/>
      <c r="D1361" s="98"/>
      <c r="E1361" s="98"/>
      <c r="F1361" s="97"/>
      <c r="G1361" s="97"/>
      <c r="H1361" s="97"/>
    </row>
    <row r="1362" spans="2:8" s="96" customFormat="1">
      <c r="B1362" s="97"/>
      <c r="C1362" s="98"/>
      <c r="D1362" s="98"/>
      <c r="E1362" s="98"/>
      <c r="F1362" s="97"/>
      <c r="G1362" s="97"/>
      <c r="H1362" s="97"/>
    </row>
    <row r="1363" spans="2:8" s="96" customFormat="1">
      <c r="B1363" s="97"/>
      <c r="C1363" s="98"/>
      <c r="D1363" s="98"/>
      <c r="E1363" s="98"/>
      <c r="F1363" s="97"/>
      <c r="G1363" s="97"/>
      <c r="H1363" s="97"/>
    </row>
    <row r="1364" spans="2:8" s="96" customFormat="1">
      <c r="B1364" s="97"/>
      <c r="C1364" s="98"/>
      <c r="D1364" s="98"/>
      <c r="E1364" s="98"/>
      <c r="F1364" s="97"/>
      <c r="G1364" s="97"/>
      <c r="H1364" s="97"/>
    </row>
    <row r="1365" spans="2:8" s="96" customFormat="1">
      <c r="B1365" s="97"/>
      <c r="C1365" s="98"/>
      <c r="D1365" s="98"/>
      <c r="E1365" s="98"/>
      <c r="F1365" s="97"/>
      <c r="G1365" s="97"/>
      <c r="H1365" s="97"/>
    </row>
    <row r="1366" spans="2:8" s="96" customFormat="1">
      <c r="B1366" s="97"/>
      <c r="C1366" s="98"/>
      <c r="D1366" s="98"/>
      <c r="E1366" s="98"/>
      <c r="F1366" s="97"/>
      <c r="G1366" s="97"/>
      <c r="H1366" s="97"/>
    </row>
    <row r="1367" spans="2:8" s="96" customFormat="1">
      <c r="B1367" s="97"/>
      <c r="C1367" s="98"/>
      <c r="D1367" s="98"/>
      <c r="E1367" s="98"/>
      <c r="F1367" s="97"/>
      <c r="G1367" s="97"/>
      <c r="H1367" s="97"/>
    </row>
    <row r="1368" spans="2:8" s="96" customFormat="1">
      <c r="B1368" s="97"/>
      <c r="C1368" s="98"/>
      <c r="D1368" s="98"/>
      <c r="E1368" s="98"/>
      <c r="F1368" s="97"/>
      <c r="G1368" s="97"/>
      <c r="H1368" s="97"/>
    </row>
    <row r="1369" spans="2:8" s="96" customFormat="1">
      <c r="B1369" s="97"/>
      <c r="C1369" s="98"/>
      <c r="D1369" s="98"/>
      <c r="E1369" s="98"/>
      <c r="F1369" s="97"/>
      <c r="G1369" s="97"/>
      <c r="H1369" s="97"/>
    </row>
    <row r="1370" spans="2:8" s="96" customFormat="1">
      <c r="B1370" s="97"/>
      <c r="C1370" s="98"/>
      <c r="D1370" s="98"/>
      <c r="E1370" s="98"/>
      <c r="F1370" s="97"/>
      <c r="G1370" s="97"/>
      <c r="H1370" s="97"/>
    </row>
    <row r="1371" spans="2:8" s="96" customFormat="1">
      <c r="B1371" s="97"/>
      <c r="C1371" s="98"/>
      <c r="D1371" s="98"/>
      <c r="E1371" s="98"/>
      <c r="F1371" s="97"/>
      <c r="G1371" s="97"/>
      <c r="H1371" s="97"/>
    </row>
    <row r="1372" spans="2:8" s="96" customFormat="1">
      <c r="B1372" s="97"/>
      <c r="C1372" s="98"/>
      <c r="D1372" s="98"/>
      <c r="E1372" s="98"/>
      <c r="F1372" s="97"/>
      <c r="G1372" s="97"/>
      <c r="H1372" s="97"/>
    </row>
    <row r="1373" spans="2:8" s="96" customFormat="1">
      <c r="B1373" s="97"/>
      <c r="C1373" s="98"/>
      <c r="D1373" s="98"/>
      <c r="E1373" s="98"/>
      <c r="F1373" s="97"/>
      <c r="G1373" s="97"/>
      <c r="H1373" s="97"/>
    </row>
    <row r="1374" spans="2:8" s="96" customFormat="1">
      <c r="B1374" s="97"/>
      <c r="C1374" s="98"/>
      <c r="D1374" s="98"/>
      <c r="E1374" s="98"/>
      <c r="F1374" s="97"/>
      <c r="G1374" s="97"/>
      <c r="H1374" s="97"/>
    </row>
    <row r="1375" spans="2:8" s="96" customFormat="1">
      <c r="B1375" s="97"/>
      <c r="C1375" s="98"/>
      <c r="D1375" s="98"/>
      <c r="E1375" s="98"/>
      <c r="F1375" s="97"/>
      <c r="G1375" s="97"/>
      <c r="H1375" s="97"/>
    </row>
    <row r="1376" spans="2:8" s="96" customFormat="1">
      <c r="B1376" s="97"/>
      <c r="C1376" s="98"/>
      <c r="D1376" s="98"/>
      <c r="E1376" s="98"/>
      <c r="F1376" s="97"/>
      <c r="G1376" s="97"/>
      <c r="H1376" s="97"/>
    </row>
    <row r="1377" spans="2:8" s="96" customFormat="1">
      <c r="B1377" s="97"/>
      <c r="C1377" s="98"/>
      <c r="D1377" s="98"/>
      <c r="E1377" s="98"/>
      <c r="F1377" s="97"/>
      <c r="G1377" s="97"/>
      <c r="H1377" s="97"/>
    </row>
    <row r="1378" spans="2:8" s="96" customFormat="1">
      <c r="B1378" s="97"/>
      <c r="C1378" s="98"/>
      <c r="D1378" s="98"/>
      <c r="E1378" s="98"/>
      <c r="F1378" s="97"/>
      <c r="G1378" s="97"/>
      <c r="H1378" s="97"/>
    </row>
    <row r="1379" spans="2:8" s="96" customFormat="1">
      <c r="B1379" s="97"/>
      <c r="C1379" s="98"/>
      <c r="D1379" s="98"/>
      <c r="E1379" s="98"/>
      <c r="F1379" s="97"/>
      <c r="G1379" s="97"/>
      <c r="H1379" s="97"/>
    </row>
    <row r="1380" spans="2:8" s="96" customFormat="1">
      <c r="B1380" s="97"/>
      <c r="C1380" s="98"/>
      <c r="D1380" s="98"/>
      <c r="E1380" s="98"/>
      <c r="F1380" s="97"/>
      <c r="G1380" s="97"/>
      <c r="H1380" s="97"/>
    </row>
    <row r="1381" spans="2:8" s="96" customFormat="1">
      <c r="B1381" s="97"/>
      <c r="C1381" s="98"/>
      <c r="D1381" s="98"/>
      <c r="E1381" s="98"/>
      <c r="F1381" s="97"/>
      <c r="G1381" s="97"/>
      <c r="H1381" s="97"/>
    </row>
    <row r="1382" spans="2:8" s="96" customFormat="1">
      <c r="B1382" s="97"/>
      <c r="C1382" s="98"/>
      <c r="D1382" s="98"/>
      <c r="E1382" s="98"/>
      <c r="F1382" s="97"/>
      <c r="G1382" s="97"/>
      <c r="H1382" s="97"/>
    </row>
    <row r="1383" spans="2:8" s="96" customFormat="1">
      <c r="B1383" s="97"/>
      <c r="C1383" s="98"/>
      <c r="D1383" s="98"/>
      <c r="E1383" s="98"/>
      <c r="F1383" s="97"/>
      <c r="G1383" s="97"/>
      <c r="H1383" s="97"/>
    </row>
    <row r="1384" spans="2:8" s="96" customFormat="1">
      <c r="B1384" s="97"/>
      <c r="C1384" s="98"/>
      <c r="D1384" s="98"/>
      <c r="E1384" s="98"/>
      <c r="F1384" s="97"/>
      <c r="G1384" s="97"/>
      <c r="H1384" s="97"/>
    </row>
    <row r="1385" spans="2:8" s="96" customFormat="1">
      <c r="B1385" s="97"/>
      <c r="C1385" s="98"/>
      <c r="D1385" s="98"/>
      <c r="E1385" s="98"/>
      <c r="F1385" s="97"/>
      <c r="G1385" s="97"/>
      <c r="H1385" s="97"/>
    </row>
    <row r="1386" spans="2:8" s="96" customFormat="1">
      <c r="B1386" s="97"/>
      <c r="C1386" s="98"/>
      <c r="D1386" s="98"/>
      <c r="E1386" s="98"/>
      <c r="F1386" s="97"/>
      <c r="G1386" s="97"/>
      <c r="H1386" s="97"/>
    </row>
    <row r="1387" spans="2:8" s="96" customFormat="1">
      <c r="B1387" s="97"/>
      <c r="C1387" s="98"/>
      <c r="D1387" s="98"/>
      <c r="E1387" s="98"/>
      <c r="F1387" s="97"/>
      <c r="G1387" s="97"/>
      <c r="H1387" s="97"/>
    </row>
    <row r="1388" spans="2:8" s="96" customFormat="1">
      <c r="B1388" s="97"/>
      <c r="C1388" s="98"/>
      <c r="D1388" s="98"/>
      <c r="E1388" s="98"/>
      <c r="F1388" s="97"/>
      <c r="G1388" s="97"/>
      <c r="H1388" s="97"/>
    </row>
    <row r="1389" spans="2:8" s="96" customFormat="1">
      <c r="B1389" s="97"/>
      <c r="C1389" s="98"/>
      <c r="D1389" s="98"/>
      <c r="E1389" s="98"/>
      <c r="F1389" s="97"/>
      <c r="G1389" s="97"/>
      <c r="H1389" s="97"/>
    </row>
    <row r="1390" spans="2:8" s="96" customFormat="1">
      <c r="B1390" s="97"/>
      <c r="C1390" s="98"/>
      <c r="D1390" s="98"/>
      <c r="E1390" s="98"/>
      <c r="F1390" s="97"/>
      <c r="G1390" s="97"/>
      <c r="H1390" s="97"/>
    </row>
    <row r="1391" spans="2:8" s="96" customFormat="1">
      <c r="B1391" s="97"/>
      <c r="C1391" s="98"/>
      <c r="D1391" s="98"/>
      <c r="E1391" s="98"/>
      <c r="F1391" s="97"/>
      <c r="G1391" s="97"/>
      <c r="H1391" s="97"/>
    </row>
    <row r="1392" spans="2:8" s="96" customFormat="1">
      <c r="B1392" s="97"/>
      <c r="C1392" s="98"/>
      <c r="D1392" s="98"/>
      <c r="E1392" s="98"/>
      <c r="F1392" s="97"/>
      <c r="G1392" s="97"/>
      <c r="H1392" s="97"/>
    </row>
    <row r="1393" spans="2:8" s="96" customFormat="1">
      <c r="B1393" s="97"/>
      <c r="C1393" s="98"/>
      <c r="D1393" s="98"/>
      <c r="E1393" s="98"/>
      <c r="F1393" s="97"/>
      <c r="G1393" s="97"/>
      <c r="H1393" s="97"/>
    </row>
    <row r="1394" spans="2:8" s="96" customFormat="1">
      <c r="B1394" s="97"/>
      <c r="C1394" s="98"/>
      <c r="D1394" s="98"/>
      <c r="E1394" s="98"/>
      <c r="F1394" s="97"/>
      <c r="G1394" s="97"/>
      <c r="H1394" s="97"/>
    </row>
    <row r="1395" spans="2:8" s="96" customFormat="1">
      <c r="B1395" s="97"/>
      <c r="C1395" s="98"/>
      <c r="D1395" s="98"/>
      <c r="E1395" s="98"/>
      <c r="F1395" s="97"/>
      <c r="G1395" s="97"/>
      <c r="H1395" s="97"/>
    </row>
    <row r="1396" spans="2:8" s="96" customFormat="1">
      <c r="B1396" s="97"/>
      <c r="C1396" s="98"/>
      <c r="D1396" s="98"/>
      <c r="E1396" s="98"/>
      <c r="F1396" s="97"/>
      <c r="G1396" s="97"/>
      <c r="H1396" s="97"/>
    </row>
    <row r="1397" spans="2:8" s="96" customFormat="1">
      <c r="B1397" s="97"/>
      <c r="C1397" s="98"/>
      <c r="D1397" s="98"/>
      <c r="E1397" s="98"/>
      <c r="F1397" s="97"/>
      <c r="G1397" s="97"/>
      <c r="H1397" s="97"/>
    </row>
    <row r="1398" spans="2:8" s="96" customFormat="1">
      <c r="B1398" s="97"/>
      <c r="C1398" s="98"/>
      <c r="D1398" s="98"/>
      <c r="E1398" s="98"/>
      <c r="F1398" s="97"/>
      <c r="G1398" s="97"/>
      <c r="H1398" s="97"/>
    </row>
    <row r="1399" spans="2:8" s="96" customFormat="1">
      <c r="B1399" s="97"/>
      <c r="C1399" s="98"/>
      <c r="D1399" s="98"/>
      <c r="E1399" s="98"/>
      <c r="F1399" s="97"/>
      <c r="G1399" s="97"/>
      <c r="H1399" s="97"/>
    </row>
    <row r="1400" spans="2:8" s="96" customFormat="1">
      <c r="B1400" s="97"/>
      <c r="C1400" s="98"/>
      <c r="D1400" s="98"/>
      <c r="E1400" s="98"/>
      <c r="F1400" s="97"/>
      <c r="G1400" s="97"/>
      <c r="H1400" s="97"/>
    </row>
    <row r="1401" spans="2:8" s="96" customFormat="1">
      <c r="B1401" s="97"/>
      <c r="C1401" s="98"/>
      <c r="D1401" s="98"/>
      <c r="E1401" s="98"/>
      <c r="F1401" s="97"/>
      <c r="G1401" s="97"/>
      <c r="H1401" s="97"/>
    </row>
    <row r="1402" spans="2:8" s="96" customFormat="1">
      <c r="B1402" s="97"/>
      <c r="C1402" s="98"/>
      <c r="D1402" s="98"/>
      <c r="E1402" s="98"/>
      <c r="F1402" s="97"/>
      <c r="G1402" s="97"/>
      <c r="H1402" s="97"/>
    </row>
    <row r="1403" spans="2:8" s="96" customFormat="1">
      <c r="B1403" s="97"/>
      <c r="C1403" s="98"/>
      <c r="D1403" s="98"/>
      <c r="E1403" s="98"/>
      <c r="F1403" s="97"/>
      <c r="G1403" s="97"/>
      <c r="H1403" s="97"/>
    </row>
    <row r="1404" spans="2:8" s="96" customFormat="1">
      <c r="B1404" s="97"/>
      <c r="C1404" s="98"/>
      <c r="D1404" s="98"/>
      <c r="E1404" s="98"/>
      <c r="F1404" s="97"/>
      <c r="G1404" s="97"/>
      <c r="H1404" s="97"/>
    </row>
    <row r="1405" spans="2:8" s="96" customFormat="1">
      <c r="B1405" s="97"/>
      <c r="C1405" s="98"/>
      <c r="D1405" s="98"/>
      <c r="E1405" s="98"/>
      <c r="F1405" s="97"/>
      <c r="G1405" s="97"/>
      <c r="H1405" s="97"/>
    </row>
    <row r="1406" spans="2:8" s="96" customFormat="1">
      <c r="B1406" s="97"/>
      <c r="C1406" s="98"/>
      <c r="D1406" s="98"/>
      <c r="E1406" s="98"/>
      <c r="F1406" s="97"/>
      <c r="G1406" s="97"/>
      <c r="H1406" s="97"/>
    </row>
    <row r="1407" spans="2:8" s="96" customFormat="1">
      <c r="B1407" s="97"/>
      <c r="C1407" s="98"/>
      <c r="D1407" s="98"/>
      <c r="E1407" s="98"/>
      <c r="F1407" s="97"/>
      <c r="G1407" s="97"/>
      <c r="H1407" s="97"/>
    </row>
    <row r="1408" spans="2:8" s="96" customFormat="1">
      <c r="B1408" s="97"/>
      <c r="C1408" s="98"/>
      <c r="D1408" s="98"/>
      <c r="E1408" s="98"/>
      <c r="F1408" s="97"/>
      <c r="G1408" s="97"/>
      <c r="H1408" s="97"/>
    </row>
    <row r="1409" spans="2:8" s="96" customFormat="1">
      <c r="B1409" s="97"/>
      <c r="C1409" s="98"/>
      <c r="D1409" s="98"/>
      <c r="E1409" s="98"/>
      <c r="F1409" s="97"/>
      <c r="G1409" s="97"/>
      <c r="H1409" s="97"/>
    </row>
    <row r="1410" spans="2:8" s="96" customFormat="1">
      <c r="B1410" s="97"/>
      <c r="C1410" s="98"/>
      <c r="D1410" s="98"/>
      <c r="E1410" s="98"/>
      <c r="F1410" s="97"/>
      <c r="G1410" s="97"/>
      <c r="H1410" s="97"/>
    </row>
    <row r="1411" spans="2:8" s="96" customFormat="1">
      <c r="B1411" s="97"/>
      <c r="C1411" s="98"/>
      <c r="D1411" s="98"/>
      <c r="E1411" s="98"/>
      <c r="F1411" s="97"/>
      <c r="G1411" s="97"/>
      <c r="H1411" s="97"/>
    </row>
    <row r="1412" spans="2:8" s="96" customFormat="1">
      <c r="B1412" s="97"/>
      <c r="C1412" s="98"/>
      <c r="D1412" s="98"/>
      <c r="E1412" s="98"/>
      <c r="F1412" s="97"/>
      <c r="G1412" s="97"/>
      <c r="H1412" s="97"/>
    </row>
    <row r="1413" spans="2:8" s="96" customFormat="1">
      <c r="B1413" s="97"/>
      <c r="C1413" s="98"/>
      <c r="D1413" s="98"/>
      <c r="E1413" s="98"/>
      <c r="F1413" s="97"/>
      <c r="G1413" s="97"/>
      <c r="H1413" s="97"/>
    </row>
    <row r="1414" spans="2:8" s="96" customFormat="1">
      <c r="B1414" s="97"/>
      <c r="C1414" s="98"/>
      <c r="D1414" s="98"/>
      <c r="E1414" s="98"/>
      <c r="F1414" s="97"/>
      <c r="G1414" s="97"/>
      <c r="H1414" s="97"/>
    </row>
    <row r="1415" spans="2:8" s="96" customFormat="1">
      <c r="B1415" s="97"/>
      <c r="C1415" s="98"/>
      <c r="D1415" s="98"/>
      <c r="E1415" s="98"/>
      <c r="F1415" s="97"/>
      <c r="G1415" s="97"/>
      <c r="H1415" s="97"/>
    </row>
    <row r="1416" spans="2:8" s="96" customFormat="1">
      <c r="B1416" s="97"/>
      <c r="C1416" s="98"/>
      <c r="D1416" s="98"/>
      <c r="E1416" s="98"/>
      <c r="F1416" s="97"/>
      <c r="G1416" s="97"/>
      <c r="H1416" s="97"/>
    </row>
    <row r="1417" spans="2:8" s="96" customFormat="1">
      <c r="B1417" s="97"/>
      <c r="C1417" s="98"/>
      <c r="D1417" s="98"/>
      <c r="E1417" s="98"/>
      <c r="F1417" s="97"/>
      <c r="G1417" s="97"/>
      <c r="H1417" s="97"/>
    </row>
    <row r="1418" spans="2:8" s="96" customFormat="1">
      <c r="B1418" s="97"/>
      <c r="C1418" s="98"/>
      <c r="D1418" s="98"/>
      <c r="E1418" s="98"/>
      <c r="F1418" s="97"/>
      <c r="G1418" s="97"/>
      <c r="H1418" s="97"/>
    </row>
    <row r="1419" spans="2:8" s="96" customFormat="1">
      <c r="B1419" s="97"/>
      <c r="C1419" s="98"/>
      <c r="D1419" s="98"/>
      <c r="E1419" s="98"/>
      <c r="F1419" s="97"/>
      <c r="G1419" s="97"/>
      <c r="H1419" s="97"/>
    </row>
    <row r="1420" spans="2:8" s="96" customFormat="1">
      <c r="B1420" s="97"/>
      <c r="C1420" s="98"/>
      <c r="D1420" s="98"/>
      <c r="E1420" s="98"/>
      <c r="F1420" s="97"/>
      <c r="G1420" s="97"/>
      <c r="H1420" s="97"/>
    </row>
    <row r="1421" spans="2:8" s="96" customFormat="1">
      <c r="B1421" s="97"/>
      <c r="C1421" s="98"/>
      <c r="D1421" s="98"/>
      <c r="E1421" s="98"/>
      <c r="F1421" s="97"/>
      <c r="G1421" s="97"/>
      <c r="H1421" s="97"/>
    </row>
    <row r="1422" spans="2:8" s="96" customFormat="1">
      <c r="B1422" s="97"/>
      <c r="C1422" s="98"/>
      <c r="D1422" s="98"/>
      <c r="E1422" s="98"/>
      <c r="F1422" s="97"/>
      <c r="G1422" s="97"/>
      <c r="H1422" s="97"/>
    </row>
    <row r="1423" spans="2:8" s="96" customFormat="1">
      <c r="B1423" s="97"/>
      <c r="C1423" s="98"/>
      <c r="D1423" s="98"/>
      <c r="E1423" s="98"/>
      <c r="F1423" s="97"/>
      <c r="G1423" s="97"/>
      <c r="H1423" s="97"/>
    </row>
    <row r="1424" spans="2:8" s="96" customFormat="1">
      <c r="B1424" s="97"/>
      <c r="C1424" s="98"/>
      <c r="D1424" s="98"/>
      <c r="E1424" s="98"/>
      <c r="F1424" s="97"/>
      <c r="G1424" s="97"/>
      <c r="H1424" s="97"/>
    </row>
    <row r="1425" spans="2:8" s="96" customFormat="1">
      <c r="B1425" s="97"/>
      <c r="C1425" s="98"/>
      <c r="D1425" s="98"/>
      <c r="E1425" s="98"/>
      <c r="F1425" s="97"/>
      <c r="G1425" s="97"/>
      <c r="H1425" s="97"/>
    </row>
    <row r="1426" spans="2:8" s="96" customFormat="1">
      <c r="B1426" s="97"/>
      <c r="C1426" s="98"/>
      <c r="D1426" s="98"/>
      <c r="E1426" s="98"/>
      <c r="F1426" s="97"/>
      <c r="G1426" s="97"/>
      <c r="H1426" s="97"/>
    </row>
    <row r="1427" spans="2:8" s="96" customFormat="1">
      <c r="B1427" s="97"/>
      <c r="C1427" s="98"/>
      <c r="D1427" s="98"/>
      <c r="E1427" s="98"/>
      <c r="F1427" s="97"/>
      <c r="G1427" s="97"/>
      <c r="H1427" s="97"/>
    </row>
    <row r="1428" spans="2:8" s="96" customFormat="1">
      <c r="B1428" s="97"/>
      <c r="C1428" s="98"/>
      <c r="D1428" s="98"/>
      <c r="E1428" s="98"/>
      <c r="F1428" s="97"/>
      <c r="G1428" s="97"/>
      <c r="H1428" s="97"/>
    </row>
    <row r="1429" spans="2:8" s="96" customFormat="1">
      <c r="B1429" s="97"/>
      <c r="C1429" s="98"/>
      <c r="D1429" s="98"/>
      <c r="E1429" s="98"/>
      <c r="F1429" s="97"/>
      <c r="G1429" s="97"/>
      <c r="H1429" s="97"/>
    </row>
    <row r="1430" spans="2:8" s="96" customFormat="1">
      <c r="B1430" s="97"/>
      <c r="C1430" s="98"/>
      <c r="D1430" s="98"/>
      <c r="E1430" s="98"/>
      <c r="F1430" s="97"/>
      <c r="G1430" s="97"/>
      <c r="H1430" s="97"/>
    </row>
    <row r="1431" spans="2:8" s="96" customFormat="1">
      <c r="B1431" s="97"/>
      <c r="C1431" s="98"/>
      <c r="D1431" s="98"/>
      <c r="E1431" s="98"/>
      <c r="F1431" s="97"/>
      <c r="G1431" s="97"/>
      <c r="H1431" s="97"/>
    </row>
    <row r="1432" spans="2:8" s="96" customFormat="1">
      <c r="B1432" s="97"/>
      <c r="C1432" s="98"/>
      <c r="D1432" s="98"/>
      <c r="E1432" s="98"/>
      <c r="F1432" s="97"/>
      <c r="G1432" s="97"/>
      <c r="H1432" s="97"/>
    </row>
    <row r="1433" spans="2:8" s="96" customFormat="1">
      <c r="B1433" s="97"/>
      <c r="C1433" s="98"/>
      <c r="D1433" s="98"/>
      <c r="E1433" s="98"/>
      <c r="F1433" s="97"/>
      <c r="G1433" s="97"/>
      <c r="H1433" s="97"/>
    </row>
    <row r="1434" spans="2:8" s="96" customFormat="1">
      <c r="B1434" s="97"/>
      <c r="C1434" s="98"/>
      <c r="D1434" s="98"/>
      <c r="E1434" s="98"/>
      <c r="F1434" s="97"/>
      <c r="G1434" s="97"/>
      <c r="H1434" s="97"/>
    </row>
    <row r="1435" spans="2:8" s="96" customFormat="1">
      <c r="B1435" s="97"/>
      <c r="C1435" s="98"/>
      <c r="D1435" s="98"/>
      <c r="E1435" s="98"/>
      <c r="F1435" s="97"/>
      <c r="G1435" s="97"/>
      <c r="H1435" s="97"/>
    </row>
    <row r="1436" spans="2:8" s="96" customFormat="1">
      <c r="B1436" s="97"/>
      <c r="C1436" s="98"/>
      <c r="D1436" s="98"/>
      <c r="E1436" s="98"/>
      <c r="F1436" s="97"/>
      <c r="G1436" s="97"/>
      <c r="H1436" s="97"/>
    </row>
    <row r="1437" spans="2:8" s="96" customFormat="1">
      <c r="B1437" s="97"/>
      <c r="C1437" s="98"/>
      <c r="D1437" s="98"/>
      <c r="E1437" s="98"/>
      <c r="F1437" s="97"/>
      <c r="G1437" s="97"/>
      <c r="H1437" s="97"/>
    </row>
    <row r="1438" spans="2:8" s="96" customFormat="1">
      <c r="B1438" s="97"/>
      <c r="C1438" s="98"/>
      <c r="D1438" s="98"/>
      <c r="E1438" s="98"/>
      <c r="F1438" s="97"/>
      <c r="G1438" s="97"/>
      <c r="H1438" s="97"/>
    </row>
    <row r="1439" spans="2:8" s="96" customFormat="1">
      <c r="B1439" s="97"/>
      <c r="C1439" s="98"/>
      <c r="D1439" s="98"/>
      <c r="E1439" s="98"/>
      <c r="F1439" s="97"/>
      <c r="G1439" s="97"/>
      <c r="H1439" s="97"/>
    </row>
    <row r="1440" spans="2:8" s="96" customFormat="1">
      <c r="B1440" s="97"/>
      <c r="C1440" s="98"/>
      <c r="D1440" s="98"/>
      <c r="E1440" s="98"/>
      <c r="F1440" s="97"/>
      <c r="G1440" s="97"/>
      <c r="H1440" s="97"/>
    </row>
    <row r="1441" spans="2:8" s="96" customFormat="1">
      <c r="B1441" s="97"/>
      <c r="C1441" s="98"/>
      <c r="D1441" s="98"/>
      <c r="E1441" s="98"/>
      <c r="F1441" s="97"/>
      <c r="G1441" s="97"/>
      <c r="H1441" s="97"/>
    </row>
    <row r="1442" spans="2:8" s="96" customFormat="1">
      <c r="B1442" s="97"/>
      <c r="C1442" s="98"/>
      <c r="D1442" s="98"/>
      <c r="E1442" s="98"/>
      <c r="F1442" s="97"/>
      <c r="G1442" s="97"/>
      <c r="H1442" s="97"/>
    </row>
    <row r="1443" spans="2:8" s="96" customFormat="1">
      <c r="B1443" s="97"/>
      <c r="C1443" s="98"/>
      <c r="D1443" s="98"/>
      <c r="E1443" s="98"/>
      <c r="F1443" s="97"/>
      <c r="G1443" s="97"/>
      <c r="H1443" s="97"/>
    </row>
    <row r="1444" spans="2:8" s="96" customFormat="1">
      <c r="B1444" s="97"/>
      <c r="C1444" s="98"/>
      <c r="D1444" s="98"/>
      <c r="E1444" s="98"/>
      <c r="F1444" s="97"/>
      <c r="G1444" s="97"/>
      <c r="H1444" s="97"/>
    </row>
    <row r="1445" spans="2:8" s="96" customFormat="1">
      <c r="B1445" s="97"/>
      <c r="C1445" s="98"/>
      <c r="D1445" s="98"/>
      <c r="E1445" s="98"/>
      <c r="F1445" s="97"/>
      <c r="G1445" s="97"/>
      <c r="H1445" s="97"/>
    </row>
    <row r="1446" spans="2:8" s="96" customFormat="1">
      <c r="B1446" s="97"/>
      <c r="C1446" s="98"/>
      <c r="D1446" s="98"/>
      <c r="E1446" s="98"/>
      <c r="F1446" s="97"/>
      <c r="G1446" s="97"/>
      <c r="H1446" s="97"/>
    </row>
    <row r="1447" spans="2:8" s="96" customFormat="1">
      <c r="B1447" s="97"/>
      <c r="C1447" s="98"/>
      <c r="D1447" s="98"/>
      <c r="E1447" s="98"/>
      <c r="F1447" s="97"/>
      <c r="G1447" s="97"/>
      <c r="H1447" s="97"/>
    </row>
    <row r="1448" spans="2:8" s="96" customFormat="1">
      <c r="B1448" s="97"/>
      <c r="C1448" s="98"/>
      <c r="D1448" s="98"/>
      <c r="E1448" s="98"/>
      <c r="F1448" s="97"/>
      <c r="G1448" s="97"/>
      <c r="H1448" s="97"/>
    </row>
    <row r="1449" spans="2:8" s="96" customFormat="1">
      <c r="B1449" s="97"/>
      <c r="C1449" s="98"/>
      <c r="D1449" s="98"/>
      <c r="E1449" s="98"/>
      <c r="F1449" s="97"/>
      <c r="G1449" s="97"/>
      <c r="H1449" s="97"/>
    </row>
    <row r="1450" spans="2:8" s="96" customFormat="1">
      <c r="B1450" s="97"/>
      <c r="C1450" s="98"/>
      <c r="D1450" s="98"/>
      <c r="E1450" s="98"/>
      <c r="F1450" s="97"/>
      <c r="G1450" s="97"/>
      <c r="H1450" s="97"/>
    </row>
    <row r="1451" spans="2:8" s="96" customFormat="1">
      <c r="B1451" s="97"/>
      <c r="C1451" s="98"/>
      <c r="D1451" s="98"/>
      <c r="E1451" s="98"/>
      <c r="F1451" s="97"/>
      <c r="G1451" s="97"/>
      <c r="H1451" s="97"/>
    </row>
    <row r="1452" spans="2:8" s="96" customFormat="1">
      <c r="B1452" s="97"/>
      <c r="C1452" s="98"/>
      <c r="D1452" s="98"/>
      <c r="E1452" s="98"/>
      <c r="F1452" s="97"/>
      <c r="G1452" s="97"/>
      <c r="H1452" s="97"/>
    </row>
    <row r="1453" spans="2:8" s="96" customFormat="1">
      <c r="B1453" s="97"/>
      <c r="C1453" s="98"/>
      <c r="D1453" s="98"/>
      <c r="E1453" s="98"/>
      <c r="F1453" s="97"/>
      <c r="G1453" s="97"/>
      <c r="H1453" s="97"/>
    </row>
    <row r="1454" spans="2:8" s="96" customFormat="1">
      <c r="B1454" s="97"/>
      <c r="C1454" s="98"/>
      <c r="D1454" s="98"/>
      <c r="E1454" s="98"/>
      <c r="F1454" s="97"/>
      <c r="G1454" s="97"/>
      <c r="H1454" s="97"/>
    </row>
    <row r="1455" spans="2:8" s="96" customFormat="1">
      <c r="B1455" s="97"/>
      <c r="C1455" s="98"/>
      <c r="D1455" s="98"/>
      <c r="E1455" s="98"/>
      <c r="F1455" s="97"/>
      <c r="G1455" s="97"/>
      <c r="H1455" s="97"/>
    </row>
    <row r="1456" spans="2:8" s="96" customFormat="1">
      <c r="B1456" s="97"/>
      <c r="C1456" s="98"/>
      <c r="D1456" s="98"/>
      <c r="E1456" s="98"/>
      <c r="F1456" s="97"/>
      <c r="G1456" s="97"/>
      <c r="H1456" s="97"/>
    </row>
    <row r="1457" spans="2:8" s="96" customFormat="1">
      <c r="B1457" s="97"/>
      <c r="C1457" s="98"/>
      <c r="D1457" s="98"/>
      <c r="E1457" s="98"/>
      <c r="F1457" s="97"/>
      <c r="G1457" s="97"/>
      <c r="H1457" s="97"/>
    </row>
    <row r="1458" spans="2:8" s="96" customFormat="1">
      <c r="B1458" s="97"/>
      <c r="C1458" s="98"/>
      <c r="D1458" s="98"/>
      <c r="E1458" s="98"/>
      <c r="F1458" s="97"/>
      <c r="G1458" s="97"/>
      <c r="H1458" s="97"/>
    </row>
    <row r="1459" spans="2:8" s="96" customFormat="1">
      <c r="B1459" s="97"/>
      <c r="C1459" s="98"/>
      <c r="D1459" s="98"/>
      <c r="E1459" s="98"/>
      <c r="F1459" s="97"/>
      <c r="G1459" s="97"/>
      <c r="H1459" s="97"/>
    </row>
    <row r="1460" spans="2:8" s="96" customFormat="1">
      <c r="B1460" s="97"/>
      <c r="C1460" s="98"/>
      <c r="D1460" s="98"/>
      <c r="E1460" s="98"/>
      <c r="F1460" s="97"/>
      <c r="G1460" s="97"/>
      <c r="H1460" s="97"/>
    </row>
    <row r="1461" spans="2:8" s="96" customFormat="1">
      <c r="B1461" s="97"/>
      <c r="C1461" s="98"/>
      <c r="D1461" s="98"/>
      <c r="E1461" s="98"/>
      <c r="F1461" s="97"/>
      <c r="G1461" s="97"/>
      <c r="H1461" s="97"/>
    </row>
    <row r="1462" spans="2:8" s="96" customFormat="1">
      <c r="B1462" s="97"/>
      <c r="C1462" s="98"/>
      <c r="D1462" s="98"/>
      <c r="E1462" s="98"/>
      <c r="F1462" s="97"/>
      <c r="G1462" s="97"/>
      <c r="H1462" s="97"/>
    </row>
    <row r="1463" spans="2:8" s="96" customFormat="1">
      <c r="B1463" s="97"/>
      <c r="C1463" s="98"/>
      <c r="D1463" s="98"/>
      <c r="E1463" s="98"/>
      <c r="F1463" s="97"/>
      <c r="G1463" s="97"/>
      <c r="H1463" s="97"/>
    </row>
    <row r="1464" spans="2:8" s="96" customFormat="1">
      <c r="B1464" s="97"/>
      <c r="C1464" s="98"/>
      <c r="D1464" s="98"/>
      <c r="E1464" s="98"/>
      <c r="F1464" s="97"/>
      <c r="G1464" s="97"/>
      <c r="H1464" s="97"/>
    </row>
    <row r="1465" spans="2:8" s="96" customFormat="1">
      <c r="B1465" s="97"/>
      <c r="C1465" s="98"/>
      <c r="D1465" s="98"/>
      <c r="E1465" s="98"/>
      <c r="F1465" s="97"/>
      <c r="G1465" s="97"/>
      <c r="H1465" s="97"/>
    </row>
    <row r="1466" spans="2:8" s="96" customFormat="1">
      <c r="B1466" s="97"/>
      <c r="C1466" s="98"/>
      <c r="D1466" s="98"/>
      <c r="E1466" s="98"/>
      <c r="F1466" s="97"/>
      <c r="G1466" s="97"/>
      <c r="H1466" s="97"/>
    </row>
    <row r="1467" spans="2:8" s="96" customFormat="1">
      <c r="B1467" s="97"/>
      <c r="C1467" s="98"/>
      <c r="D1467" s="98"/>
      <c r="E1467" s="98"/>
      <c r="F1467" s="97"/>
      <c r="G1467" s="97"/>
      <c r="H1467" s="97"/>
    </row>
    <row r="1468" spans="2:8" s="96" customFormat="1">
      <c r="B1468" s="97"/>
      <c r="C1468" s="98"/>
      <c r="D1468" s="98"/>
      <c r="E1468" s="98"/>
      <c r="F1468" s="97"/>
      <c r="G1468" s="97"/>
      <c r="H1468" s="97"/>
    </row>
    <row r="1469" spans="2:8" s="96" customFormat="1">
      <c r="B1469" s="97"/>
      <c r="C1469" s="98"/>
      <c r="D1469" s="98"/>
      <c r="E1469" s="98"/>
      <c r="F1469" s="97"/>
      <c r="G1469" s="97"/>
      <c r="H1469" s="97"/>
    </row>
    <row r="1470" spans="2:8" s="96" customFormat="1">
      <c r="B1470" s="97"/>
      <c r="C1470" s="98"/>
      <c r="D1470" s="98"/>
      <c r="E1470" s="98"/>
      <c r="F1470" s="97"/>
      <c r="G1470" s="97"/>
      <c r="H1470" s="97"/>
    </row>
    <row r="1471" spans="2:8" s="96" customFormat="1">
      <c r="B1471" s="97"/>
      <c r="C1471" s="98"/>
      <c r="D1471" s="98"/>
      <c r="E1471" s="98"/>
      <c r="F1471" s="97"/>
      <c r="G1471" s="97"/>
      <c r="H1471" s="97"/>
    </row>
    <row r="1472" spans="2:8" s="96" customFormat="1">
      <c r="B1472" s="97"/>
      <c r="C1472" s="98"/>
      <c r="D1472" s="98"/>
      <c r="E1472" s="98"/>
      <c r="F1472" s="97"/>
      <c r="G1472" s="97"/>
      <c r="H1472" s="97"/>
    </row>
    <row r="1473" spans="2:8" s="96" customFormat="1">
      <c r="B1473" s="97"/>
      <c r="C1473" s="98"/>
      <c r="D1473" s="98"/>
      <c r="E1473" s="98"/>
      <c r="F1473" s="97"/>
      <c r="G1473" s="97"/>
      <c r="H1473" s="97"/>
    </row>
  </sheetData>
  <sheetProtection password="CF9E" sheet="1" objects="1" scenarios="1" selectLockedCells="1"/>
  <mergeCells count="64">
    <mergeCell ref="C49:E49"/>
    <mergeCell ref="E19:H19"/>
    <mergeCell ref="C6:D6"/>
    <mergeCell ref="C7:D7"/>
    <mergeCell ref="C8:D8"/>
    <mergeCell ref="C9:D9"/>
    <mergeCell ref="C30:E30"/>
    <mergeCell ref="C21:E21"/>
    <mergeCell ref="C48:E48"/>
    <mergeCell ref="E13:H13"/>
    <mergeCell ref="E14:H14"/>
    <mergeCell ref="C16:D16"/>
    <mergeCell ref="E9:H9"/>
    <mergeCell ref="C36:E36"/>
    <mergeCell ref="C42:E42"/>
    <mergeCell ref="F41:H41"/>
    <mergeCell ref="C23:E23"/>
    <mergeCell ref="C32:E32"/>
    <mergeCell ref="C27:E27"/>
    <mergeCell ref="F23:H23"/>
    <mergeCell ref="C24:E24"/>
    <mergeCell ref="F24:H24"/>
    <mergeCell ref="C29:E29"/>
    <mergeCell ref="C25:E25"/>
    <mergeCell ref="C26:E26"/>
    <mergeCell ref="F25:H25"/>
    <mergeCell ref="F26:H26"/>
    <mergeCell ref="C34:D34"/>
    <mergeCell ref="C39:E39"/>
    <mergeCell ref="F39:H39"/>
    <mergeCell ref="F38:H38"/>
    <mergeCell ref="C37:E37"/>
    <mergeCell ref="F37:H37"/>
    <mergeCell ref="F36:H36"/>
    <mergeCell ref="F35:H35"/>
    <mergeCell ref="A1:I1"/>
    <mergeCell ref="A2:I2"/>
    <mergeCell ref="B12:B15"/>
    <mergeCell ref="C22:E22"/>
    <mergeCell ref="A3:I3"/>
    <mergeCell ref="B4:H4"/>
    <mergeCell ref="C5:D5"/>
    <mergeCell ref="E8:H8"/>
    <mergeCell ref="E16:H16"/>
    <mergeCell ref="C10:D10"/>
    <mergeCell ref="C12:C15"/>
    <mergeCell ref="E18:H18"/>
    <mergeCell ref="C18:D18"/>
    <mergeCell ref="B43:H43"/>
    <mergeCell ref="E15:H15"/>
    <mergeCell ref="E12:H12"/>
    <mergeCell ref="E5:H5"/>
    <mergeCell ref="E6:H6"/>
    <mergeCell ref="E7:H7"/>
    <mergeCell ref="B20:H20"/>
    <mergeCell ref="E10:H10"/>
    <mergeCell ref="F21:H21"/>
    <mergeCell ref="F22:H22"/>
    <mergeCell ref="B40:H40"/>
    <mergeCell ref="B17:H17"/>
    <mergeCell ref="B11:H11"/>
    <mergeCell ref="C28:E28"/>
    <mergeCell ref="C31:E31"/>
    <mergeCell ref="C35:E35"/>
  </mergeCells>
  <phoneticPr fontId="10" type="noConversion"/>
  <dataValidations xWindow="386" yWindow="293" count="5">
    <dataValidation type="whole" allowBlank="1" showInputMessage="1" showErrorMessage="1" error="Maximum upto 40% of the pension will commute.Which is in the form of Whole number " sqref="F38:H38">
      <formula1>1</formula1>
      <formula2>40</formula2>
    </dataValidation>
    <dataValidation type="list" allowBlank="1" showInputMessage="1" showErrorMessage="1" sqref="F20">
      <formula1>"Married,Unmarried"</formula1>
    </dataValidation>
    <dataValidation type="list" allowBlank="1" showInputMessage="1" showErrorMessage="1" sqref="E20">
      <formula1>"Self,Wife,Husband, Son,Daughter"</formula1>
    </dataValidation>
    <dataValidation type="list" allowBlank="1" showInputMessage="1" showErrorMessage="1" sqref="H20">
      <formula1>"10,15,20,25,30,35,40,45,50,55,60,65,70,75,80,85,90,95,100"</formula1>
    </dataValidation>
    <dataValidation allowBlank="1" showInputMessage="1" showErrorMessage="1" error="Maximum upto 40% of the pension will commute.Which is in the form of Whole number " sqref="F39:H39"/>
  </dataValidations>
  <pageMargins left="0.75" right="0.75" top="1" bottom="1" header="0.5" footer="0.5"/>
  <pageSetup orientation="portrait" r:id="rId1"/>
  <headerFooter alignWithMargins="0">
    <oddFooter>&amp;R&amp;F</oddFooter>
  </headerFooter>
  <legacyDrawing r:id="rId2"/>
</worksheet>
</file>

<file path=xl/worksheets/sheet10.xml><?xml version="1.0" encoding="utf-8"?>
<worksheet xmlns="http://schemas.openxmlformats.org/spreadsheetml/2006/main" xmlns:r="http://schemas.openxmlformats.org/officeDocument/2006/relationships">
  <dimension ref="A1:I35"/>
  <sheetViews>
    <sheetView showGridLines="0" workbookViewId="0">
      <selection activeCell="C24" activeCellId="1" sqref="E18:I18 C24:I24"/>
    </sheetView>
  </sheetViews>
  <sheetFormatPr defaultRowHeight="15"/>
  <sheetData>
    <row r="1" spans="1:9" ht="31.5" customHeight="1">
      <c r="A1" s="56" t="s">
        <v>128</v>
      </c>
      <c r="B1" s="20"/>
      <c r="C1" s="20"/>
      <c r="D1" s="20"/>
      <c r="E1" s="20"/>
      <c r="F1" s="20"/>
      <c r="G1" s="20"/>
      <c r="H1" s="57"/>
      <c r="I1" s="21"/>
    </row>
    <row r="2" spans="1:9" ht="29.25" customHeight="1">
      <c r="A2" s="53" t="s">
        <v>124</v>
      </c>
      <c r="B2" s="5"/>
      <c r="C2" s="5"/>
      <c r="D2" s="185"/>
      <c r="E2" s="674" t="str">
        <f>Data!E18</f>
        <v>PXXXXXXXXXXXX</v>
      </c>
      <c r="F2" s="674"/>
      <c r="G2" s="674"/>
      <c r="H2" s="674"/>
      <c r="I2" s="675"/>
    </row>
    <row r="3" spans="1:9" ht="29.25" customHeight="1">
      <c r="A3" s="53" t="s">
        <v>125</v>
      </c>
      <c r="B3" s="5"/>
      <c r="C3" s="5"/>
      <c r="D3" s="674" t="str">
        <f>Data!E19</f>
        <v>HUSBAND</v>
      </c>
      <c r="E3" s="674"/>
      <c r="F3" s="674"/>
      <c r="G3" s="674"/>
      <c r="H3" s="674"/>
      <c r="I3" s="675"/>
    </row>
    <row r="4" spans="1:9" ht="17.25">
      <c r="A4" s="54"/>
      <c r="B4" s="5"/>
      <c r="C4" s="5"/>
      <c r="D4" s="82"/>
      <c r="E4" s="82"/>
      <c r="F4" s="82"/>
      <c r="G4" s="82"/>
      <c r="H4" s="83"/>
      <c r="I4" s="84"/>
    </row>
    <row r="5" spans="1:9" ht="30.75" customHeight="1">
      <c r="A5" s="54">
        <v>1</v>
      </c>
      <c r="B5" s="5"/>
      <c r="C5" s="5"/>
      <c r="D5" s="82"/>
      <c r="E5" s="82"/>
      <c r="F5" s="82"/>
      <c r="G5" s="82"/>
      <c r="H5" s="83"/>
      <c r="I5" s="84"/>
    </row>
    <row r="6" spans="1:9" ht="30.75" customHeight="1">
      <c r="A6" s="54"/>
      <c r="B6" s="5"/>
      <c r="C6" s="5"/>
      <c r="D6" s="82"/>
      <c r="E6" s="82"/>
      <c r="F6" s="82"/>
      <c r="G6" s="82"/>
      <c r="H6" s="83"/>
      <c r="I6" s="84"/>
    </row>
    <row r="7" spans="1:9" ht="30.75" customHeight="1">
      <c r="A7" s="54">
        <v>2</v>
      </c>
      <c r="B7" s="5"/>
      <c r="C7" s="5"/>
      <c r="D7" s="82"/>
      <c r="E7" s="82"/>
      <c r="F7" s="82"/>
      <c r="G7" s="82"/>
      <c r="H7" s="83"/>
      <c r="I7" s="84"/>
    </row>
    <row r="8" spans="1:9" ht="30.75" customHeight="1">
      <c r="A8" s="54"/>
      <c r="B8" s="5"/>
      <c r="C8" s="5"/>
      <c r="D8" s="82"/>
      <c r="E8" s="82"/>
      <c r="F8" s="82"/>
      <c r="G8" s="82"/>
      <c r="H8" s="83"/>
      <c r="I8" s="84"/>
    </row>
    <row r="9" spans="1:9" ht="30.75" customHeight="1">
      <c r="A9" s="54">
        <v>3</v>
      </c>
      <c r="B9" s="5"/>
      <c r="C9" s="5"/>
      <c r="D9" s="82"/>
      <c r="E9" s="82"/>
      <c r="F9" s="82"/>
      <c r="G9" s="82"/>
      <c r="H9" s="83"/>
      <c r="I9" s="84"/>
    </row>
    <row r="10" spans="1:9">
      <c r="A10" s="14"/>
      <c r="B10" s="5"/>
      <c r="C10" s="5"/>
      <c r="D10" s="5"/>
      <c r="E10" s="5"/>
      <c r="F10" s="5"/>
      <c r="G10" s="5"/>
      <c r="H10" s="5"/>
      <c r="I10" s="17"/>
    </row>
    <row r="11" spans="1:9">
      <c r="A11" s="14"/>
      <c r="B11" s="5"/>
      <c r="C11" s="5"/>
      <c r="D11" s="5"/>
      <c r="E11" s="5"/>
      <c r="F11" s="5"/>
      <c r="G11" s="5"/>
      <c r="H11" s="5"/>
      <c r="I11" s="17"/>
    </row>
    <row r="12" spans="1:9">
      <c r="A12" s="14"/>
      <c r="B12" s="5"/>
      <c r="C12" s="5"/>
      <c r="D12" s="5"/>
      <c r="E12" s="5"/>
      <c r="F12" s="5"/>
      <c r="G12" s="55" t="s">
        <v>126</v>
      </c>
      <c r="H12" s="5"/>
      <c r="I12" s="17"/>
    </row>
    <row r="13" spans="1:9">
      <c r="A13" s="14"/>
      <c r="B13" s="5"/>
      <c r="C13" s="5"/>
      <c r="D13" s="5"/>
      <c r="E13" s="5"/>
      <c r="F13" s="5"/>
      <c r="G13" s="5"/>
      <c r="H13" s="5"/>
      <c r="I13" s="17"/>
    </row>
    <row r="14" spans="1:9">
      <c r="A14" s="14"/>
      <c r="B14" s="5"/>
      <c r="C14" s="5"/>
      <c r="D14" s="5"/>
      <c r="E14" s="5"/>
      <c r="F14" s="5"/>
      <c r="G14" s="5"/>
      <c r="H14" s="5"/>
      <c r="I14" s="17"/>
    </row>
    <row r="15" spans="1:9">
      <c r="A15" s="14"/>
      <c r="B15" s="5"/>
      <c r="C15" s="5"/>
      <c r="D15" s="5"/>
      <c r="E15" s="5"/>
      <c r="F15" s="5"/>
      <c r="G15" s="5"/>
      <c r="H15" s="5"/>
      <c r="I15" s="17"/>
    </row>
    <row r="16" spans="1:9" ht="15.75">
      <c r="A16" s="58" t="s">
        <v>127</v>
      </c>
      <c r="B16" s="5"/>
      <c r="C16" s="5"/>
      <c r="D16" s="5"/>
      <c r="E16" s="5"/>
      <c r="F16" s="5"/>
      <c r="G16" s="5"/>
      <c r="H16" s="5"/>
      <c r="I16" s="17"/>
    </row>
    <row r="17" spans="1:9">
      <c r="A17" s="14"/>
      <c r="B17" s="5"/>
      <c r="C17" s="5"/>
      <c r="D17" s="5"/>
      <c r="E17" s="5"/>
      <c r="F17" s="5"/>
      <c r="G17" s="5"/>
      <c r="H17" s="5"/>
      <c r="I17" s="17"/>
    </row>
    <row r="18" spans="1:9" ht="18.75">
      <c r="A18" s="54" t="s">
        <v>199</v>
      </c>
      <c r="B18" s="5"/>
      <c r="C18" s="85"/>
      <c r="D18" s="85"/>
      <c r="E18" s="672" t="str">
        <f>Data!E5</f>
        <v>PaXXXXXXXXXXXXXXXXXX</v>
      </c>
      <c r="F18" s="672"/>
      <c r="G18" s="672"/>
      <c r="H18" s="672"/>
      <c r="I18" s="673"/>
    </row>
    <row r="19" spans="1:9" ht="36" customHeight="1">
      <c r="A19" s="54">
        <v>1</v>
      </c>
      <c r="B19" s="670" t="str">
        <f>Data!C41</f>
        <v>PPO No</v>
      </c>
      <c r="C19" s="670"/>
      <c r="D19" s="670"/>
      <c r="E19" s="670"/>
      <c r="F19" s="670"/>
      <c r="G19" s="670"/>
      <c r="H19" s="670"/>
      <c r="I19" s="671"/>
    </row>
    <row r="20" spans="1:9" ht="36" customHeight="1">
      <c r="A20" s="54">
        <v>2</v>
      </c>
      <c r="B20" s="670" t="str">
        <f>Data!C42</f>
        <v xml:space="preserve">Date </v>
      </c>
      <c r="C20" s="670"/>
      <c r="D20" s="670"/>
      <c r="E20" s="670"/>
      <c r="F20" s="670"/>
      <c r="G20" s="670"/>
      <c r="H20" s="670"/>
      <c r="I20" s="671"/>
    </row>
    <row r="21" spans="1:9" ht="34.5" customHeight="1">
      <c r="A21" s="14"/>
      <c r="B21" s="5"/>
      <c r="C21" s="85"/>
      <c r="D21" s="85"/>
      <c r="E21" s="85"/>
      <c r="F21" s="85"/>
      <c r="G21" s="85"/>
      <c r="H21" s="85"/>
      <c r="I21" s="86"/>
    </row>
    <row r="22" spans="1:9" ht="15.75">
      <c r="A22" s="54" t="s">
        <v>128</v>
      </c>
      <c r="B22" s="5"/>
      <c r="C22" s="85"/>
      <c r="D22" s="85"/>
      <c r="E22" s="85"/>
      <c r="F22" s="85"/>
      <c r="G22" s="85"/>
      <c r="H22" s="85"/>
      <c r="I22" s="86"/>
    </row>
    <row r="23" spans="1:9" ht="15" customHeight="1">
      <c r="A23" s="54"/>
      <c r="B23" s="5"/>
      <c r="C23" s="85"/>
      <c r="D23" s="85"/>
      <c r="E23" s="85"/>
      <c r="F23" s="85"/>
      <c r="G23" s="85"/>
      <c r="H23" s="85"/>
      <c r="I23" s="86"/>
    </row>
    <row r="24" spans="1:9" ht="21" customHeight="1">
      <c r="A24" s="655" t="s">
        <v>208</v>
      </c>
      <c r="B24" s="656"/>
      <c r="C24" s="676" t="str">
        <f>E2</f>
        <v>PXXXXXXXXXXXX</v>
      </c>
      <c r="D24" s="676"/>
      <c r="E24" s="676"/>
      <c r="F24" s="676"/>
      <c r="G24" s="676"/>
      <c r="H24" s="676"/>
      <c r="I24" s="677"/>
    </row>
    <row r="25" spans="1:9" ht="21" customHeight="1">
      <c r="A25" s="49"/>
      <c r="B25" s="48"/>
      <c r="C25" s="5"/>
      <c r="D25" s="5"/>
      <c r="E25" s="5"/>
      <c r="F25" s="5"/>
      <c r="G25" s="5"/>
      <c r="H25" s="5"/>
      <c r="I25" s="17"/>
    </row>
    <row r="26" spans="1:9" ht="36" customHeight="1">
      <c r="A26" s="54">
        <v>1</v>
      </c>
      <c r="B26" s="668" t="str">
        <f>Data!C49</f>
        <v>Commutation</v>
      </c>
      <c r="C26" s="668"/>
      <c r="D26" s="668"/>
      <c r="E26" s="668"/>
      <c r="F26" s="668"/>
      <c r="G26" s="668"/>
      <c r="H26" s="668"/>
      <c r="I26" s="669"/>
    </row>
    <row r="27" spans="1:9" ht="36" customHeight="1">
      <c r="A27" s="54">
        <v>2</v>
      </c>
      <c r="B27" s="668" t="str">
        <f>Data!C48</f>
        <v>Normal Family Pension</v>
      </c>
      <c r="C27" s="668"/>
      <c r="D27" s="668"/>
      <c r="E27" s="668"/>
      <c r="F27" s="668"/>
      <c r="G27" s="668"/>
      <c r="H27" s="668"/>
      <c r="I27" s="669"/>
    </row>
    <row r="28" spans="1:9" ht="24.75" customHeight="1">
      <c r="A28" s="14"/>
      <c r="B28" s="5"/>
      <c r="C28" s="5"/>
      <c r="D28" s="5"/>
      <c r="E28" s="5"/>
      <c r="F28" s="5"/>
      <c r="G28" s="5"/>
      <c r="H28" s="5"/>
      <c r="I28" s="17"/>
    </row>
    <row r="29" spans="1:9">
      <c r="A29" s="14"/>
      <c r="B29" s="5"/>
      <c r="C29" s="5"/>
      <c r="D29" s="5"/>
      <c r="E29" s="5"/>
      <c r="F29" s="5"/>
      <c r="G29" s="5"/>
      <c r="H29" s="5"/>
      <c r="I29" s="17"/>
    </row>
    <row r="30" spans="1:9">
      <c r="A30" s="14"/>
      <c r="B30" s="5"/>
      <c r="C30" s="5"/>
      <c r="D30" s="5"/>
      <c r="E30" s="5"/>
      <c r="F30" s="55" t="s">
        <v>126</v>
      </c>
      <c r="G30" s="5"/>
      <c r="H30" s="5"/>
      <c r="I30" s="17"/>
    </row>
    <row r="31" spans="1:9" s="87" customFormat="1">
      <c r="A31" s="14"/>
      <c r="B31" s="5"/>
      <c r="C31" s="5"/>
      <c r="D31" s="5"/>
      <c r="E31" s="5"/>
      <c r="F31" s="55"/>
      <c r="G31" s="5"/>
      <c r="H31" s="5"/>
      <c r="I31" s="88"/>
    </row>
    <row r="32" spans="1:9" s="87" customFormat="1">
      <c r="A32" s="14"/>
      <c r="B32" s="5"/>
      <c r="C32" s="5"/>
      <c r="D32" s="5"/>
      <c r="E32" s="5"/>
      <c r="F32" s="55"/>
      <c r="G32" s="5"/>
      <c r="H32" s="5"/>
      <c r="I32" s="88"/>
    </row>
    <row r="33" spans="1:9" s="87" customFormat="1">
      <c r="A33" s="14"/>
      <c r="B33" s="5"/>
      <c r="C33" s="5"/>
      <c r="D33" s="5"/>
      <c r="E33" s="5"/>
      <c r="F33" s="55"/>
      <c r="G33" s="5"/>
      <c r="H33" s="5"/>
      <c r="I33" s="88"/>
    </row>
    <row r="34" spans="1:9" s="87" customFormat="1">
      <c r="A34" s="14"/>
      <c r="B34" s="5"/>
      <c r="C34" s="5"/>
      <c r="D34" s="5"/>
      <c r="E34" s="5"/>
      <c r="F34" s="55"/>
      <c r="G34" s="5"/>
      <c r="H34" s="5"/>
      <c r="I34" s="88"/>
    </row>
    <row r="35" spans="1:9">
      <c r="A35" s="18"/>
      <c r="B35" s="3"/>
      <c r="C35" s="3"/>
      <c r="D35" s="3"/>
      <c r="E35" s="3"/>
      <c r="F35" s="3"/>
      <c r="G35" s="3"/>
      <c r="H35" s="3"/>
      <c r="I35" s="19"/>
    </row>
  </sheetData>
  <sheetProtection password="DE4B" sheet="1" objects="1" scenarios="1" selectLockedCells="1"/>
  <mergeCells count="9">
    <mergeCell ref="B27:I27"/>
    <mergeCell ref="B20:I20"/>
    <mergeCell ref="E18:I18"/>
    <mergeCell ref="A24:B24"/>
    <mergeCell ref="E2:I2"/>
    <mergeCell ref="D3:I3"/>
    <mergeCell ref="C24:I24"/>
    <mergeCell ref="B19:I19"/>
    <mergeCell ref="B26:I26"/>
  </mergeCells>
  <phoneticPr fontId="10" type="noConversion"/>
  <pageMargins left="0.93" right="0.75" top="0.51" bottom="0.5" header="0.3" footer="0.31"/>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dimension ref="A1:I27"/>
  <sheetViews>
    <sheetView showGridLines="0" workbookViewId="0">
      <selection activeCell="E22" sqref="E22"/>
    </sheetView>
  </sheetViews>
  <sheetFormatPr defaultRowHeight="15"/>
  <cols>
    <col min="1" max="1" width="14.7109375" customWidth="1"/>
    <col min="2" max="6" width="14" customWidth="1"/>
  </cols>
  <sheetData>
    <row r="1" spans="1:9" ht="78.75" customHeight="1">
      <c r="A1" s="680" t="s">
        <v>246</v>
      </c>
      <c r="B1" s="681"/>
      <c r="C1" s="681"/>
      <c r="D1" s="681"/>
      <c r="E1" s="681"/>
      <c r="F1" s="682"/>
      <c r="G1" s="2"/>
      <c r="H1" s="2"/>
      <c r="I1" s="2"/>
    </row>
    <row r="2" spans="1:9">
      <c r="A2" s="678" t="s">
        <v>67</v>
      </c>
      <c r="B2" s="679" t="s">
        <v>68</v>
      </c>
      <c r="C2" s="679" t="s">
        <v>112</v>
      </c>
      <c r="D2" s="679" t="s">
        <v>69</v>
      </c>
      <c r="E2" s="679" t="s">
        <v>70</v>
      </c>
      <c r="F2" s="679" t="s">
        <v>71</v>
      </c>
      <c r="H2" s="1"/>
    </row>
    <row r="3" spans="1:9">
      <c r="A3" s="678"/>
      <c r="B3" s="679"/>
      <c r="C3" s="679"/>
      <c r="D3" s="679"/>
      <c r="E3" s="679"/>
      <c r="F3" s="679"/>
      <c r="H3" s="1"/>
    </row>
    <row r="4" spans="1:9" ht="40.5" customHeight="1">
      <c r="A4" s="678" t="s">
        <v>72</v>
      </c>
      <c r="B4" s="678"/>
      <c r="C4" s="678"/>
      <c r="D4" s="678"/>
      <c r="E4" s="678"/>
      <c r="F4" s="678"/>
      <c r="H4" s="1"/>
    </row>
    <row r="5" spans="1:9" ht="40.5" customHeight="1">
      <c r="A5" s="678"/>
      <c r="B5" s="678"/>
      <c r="C5" s="678"/>
      <c r="D5" s="678"/>
      <c r="E5" s="678"/>
      <c r="F5" s="678"/>
      <c r="H5" s="1"/>
    </row>
    <row r="6" spans="1:9" ht="40.5" customHeight="1">
      <c r="A6" s="678"/>
      <c r="B6" s="678"/>
      <c r="C6" s="678"/>
      <c r="D6" s="678"/>
      <c r="E6" s="678"/>
      <c r="F6" s="678"/>
      <c r="H6" s="1"/>
    </row>
    <row r="7" spans="1:9" ht="40.5" customHeight="1">
      <c r="A7" s="678" t="s">
        <v>73</v>
      </c>
      <c r="B7" s="678"/>
      <c r="C7" s="678"/>
      <c r="D7" s="678"/>
      <c r="E7" s="678"/>
      <c r="F7" s="678"/>
      <c r="H7" s="1"/>
    </row>
    <row r="8" spans="1:9" ht="40.5" customHeight="1">
      <c r="A8" s="678"/>
      <c r="B8" s="678"/>
      <c r="C8" s="678"/>
      <c r="D8" s="678"/>
      <c r="E8" s="678"/>
      <c r="F8" s="678"/>
      <c r="H8" s="1"/>
    </row>
    <row r="9" spans="1:9" ht="40.5" customHeight="1">
      <c r="A9" s="678"/>
      <c r="B9" s="678"/>
      <c r="C9" s="678"/>
      <c r="D9" s="678"/>
      <c r="E9" s="678"/>
      <c r="F9" s="678"/>
      <c r="H9" s="1"/>
    </row>
    <row r="10" spans="1:9" ht="40.5" customHeight="1">
      <c r="A10" s="678" t="s">
        <v>74</v>
      </c>
      <c r="B10" s="678"/>
      <c r="C10" s="678"/>
      <c r="D10" s="678"/>
      <c r="E10" s="678"/>
      <c r="F10" s="678"/>
      <c r="H10" s="1"/>
    </row>
    <row r="11" spans="1:9" ht="40.5" customHeight="1">
      <c r="A11" s="678"/>
      <c r="B11" s="678"/>
      <c r="C11" s="678"/>
      <c r="D11" s="678"/>
      <c r="E11" s="678"/>
      <c r="F11" s="678"/>
      <c r="H11" s="1"/>
    </row>
    <row r="12" spans="1:9" ht="40.5" customHeight="1">
      <c r="A12" s="678"/>
      <c r="B12" s="678"/>
      <c r="C12" s="678"/>
      <c r="D12" s="678"/>
      <c r="E12" s="678"/>
      <c r="F12" s="678"/>
      <c r="H12" s="1"/>
    </row>
    <row r="13" spans="1:9" ht="40.5" customHeight="1">
      <c r="A13" s="686" t="s">
        <v>209</v>
      </c>
      <c r="B13" s="678"/>
      <c r="C13" s="678"/>
      <c r="D13" s="678"/>
      <c r="E13" s="678"/>
      <c r="F13" s="678"/>
      <c r="H13" s="1"/>
    </row>
    <row r="14" spans="1:9" ht="40.5" customHeight="1">
      <c r="A14" s="687"/>
      <c r="B14" s="678"/>
      <c r="C14" s="678"/>
      <c r="D14" s="678"/>
      <c r="E14" s="678"/>
      <c r="F14" s="678"/>
      <c r="H14" s="1"/>
    </row>
    <row r="15" spans="1:9" ht="40.5" customHeight="1">
      <c r="A15" s="688"/>
      <c r="B15" s="678"/>
      <c r="C15" s="678"/>
      <c r="D15" s="678"/>
      <c r="E15" s="678"/>
      <c r="F15" s="678"/>
      <c r="H15" s="1"/>
    </row>
    <row r="16" spans="1:9" ht="15.75">
      <c r="A16" s="54"/>
      <c r="B16" s="5"/>
      <c r="C16" s="5"/>
      <c r="D16" s="5"/>
      <c r="E16" s="5"/>
      <c r="F16" s="17"/>
      <c r="H16" s="1"/>
    </row>
    <row r="17" spans="1:8" ht="15.75">
      <c r="A17" s="54"/>
      <c r="B17" s="5"/>
      <c r="C17" s="5"/>
      <c r="D17" s="5"/>
      <c r="E17" s="5"/>
      <c r="F17" s="17"/>
      <c r="H17" s="1"/>
    </row>
    <row r="18" spans="1:8">
      <c r="A18" s="232" t="s">
        <v>75</v>
      </c>
      <c r="B18" s="234" t="str">
        <f>Data!E15</f>
        <v>YYYYYYYYYYY</v>
      </c>
      <c r="C18" s="5"/>
      <c r="D18" s="216" t="s">
        <v>76</v>
      </c>
      <c r="E18" s="5"/>
      <c r="F18" s="17"/>
    </row>
    <row r="19" spans="1:8">
      <c r="A19" s="233"/>
      <c r="B19" s="234"/>
      <c r="C19" s="5"/>
      <c r="D19" s="216" t="s">
        <v>77</v>
      </c>
      <c r="E19" s="5"/>
      <c r="F19" s="17"/>
    </row>
    <row r="20" spans="1:8">
      <c r="A20" s="232" t="s">
        <v>22</v>
      </c>
      <c r="B20" s="251">
        <f>Data!J32</f>
        <v>42425</v>
      </c>
      <c r="C20" s="5"/>
      <c r="D20" s="5"/>
      <c r="E20" s="6"/>
      <c r="F20" s="17"/>
    </row>
    <row r="21" spans="1:8" ht="15.75">
      <c r="A21" s="54"/>
      <c r="B21" s="5"/>
      <c r="C21" s="5"/>
      <c r="D21" s="5"/>
      <c r="E21" s="6"/>
      <c r="F21" s="17"/>
    </row>
    <row r="22" spans="1:8" ht="15.75">
      <c r="A22" s="54"/>
      <c r="B22" s="5"/>
      <c r="C22" s="5"/>
      <c r="D22" s="215" t="s">
        <v>247</v>
      </c>
      <c r="E22" s="262" t="str">
        <f>Data!E12</f>
        <v>L XXXXXXXXXXXXX</v>
      </c>
      <c r="F22" s="263"/>
    </row>
    <row r="23" spans="1:8" ht="15.75">
      <c r="A23" s="54" t="s">
        <v>78</v>
      </c>
      <c r="B23" s="5"/>
      <c r="C23" s="5"/>
      <c r="D23" s="215" t="s">
        <v>248</v>
      </c>
      <c r="E23" s="690" t="str">
        <f>Data!E13</f>
        <v>Mandal Educational Officer</v>
      </c>
      <c r="F23" s="691"/>
    </row>
    <row r="24" spans="1:8" ht="15.75">
      <c r="A24" s="54"/>
      <c r="B24" s="5"/>
      <c r="C24" s="5"/>
      <c r="D24" s="5"/>
      <c r="E24" s="5"/>
      <c r="F24" s="17"/>
      <c r="H24" s="1"/>
    </row>
    <row r="25" spans="1:8" ht="15.75">
      <c r="A25" s="54"/>
      <c r="B25" s="5"/>
      <c r="C25" s="5"/>
      <c r="D25" s="5"/>
      <c r="E25" s="5"/>
      <c r="F25" s="17"/>
      <c r="H25" s="1"/>
    </row>
    <row r="26" spans="1:8">
      <c r="A26" s="689" t="s">
        <v>79</v>
      </c>
      <c r="B26" s="609"/>
      <c r="C26" s="609"/>
      <c r="D26" s="609"/>
      <c r="E26" s="609"/>
      <c r="F26" s="610"/>
      <c r="H26" s="1"/>
    </row>
    <row r="27" spans="1:8" ht="28.5" customHeight="1">
      <c r="A27" s="683" t="s">
        <v>80</v>
      </c>
      <c r="B27" s="684"/>
      <c r="C27" s="684"/>
      <c r="D27" s="684"/>
      <c r="E27" s="684"/>
      <c r="F27" s="685"/>
      <c r="H27" s="1"/>
    </row>
  </sheetData>
  <sheetProtection password="DE4B" sheet="1" objects="1" scenarios="1" selectLockedCells="1"/>
  <mergeCells count="34">
    <mergeCell ref="B13:B15"/>
    <mergeCell ref="C13:C15"/>
    <mergeCell ref="D13:D15"/>
    <mergeCell ref="A27:F27"/>
    <mergeCell ref="E13:E15"/>
    <mergeCell ref="F13:F15"/>
    <mergeCell ref="A13:A15"/>
    <mergeCell ref="A26:F26"/>
    <mergeCell ref="E23:F23"/>
    <mergeCell ref="A10:A12"/>
    <mergeCell ref="B10:B12"/>
    <mergeCell ref="A1:F1"/>
    <mergeCell ref="C4:C6"/>
    <mergeCell ref="F2:F3"/>
    <mergeCell ref="A4:A6"/>
    <mergeCell ref="B4:B6"/>
    <mergeCell ref="D4:D6"/>
    <mergeCell ref="E4:E6"/>
    <mergeCell ref="F4:F6"/>
    <mergeCell ref="A2:A3"/>
    <mergeCell ref="E2:E3"/>
    <mergeCell ref="B2:B3"/>
    <mergeCell ref="D2:D3"/>
    <mergeCell ref="A7:A9"/>
    <mergeCell ref="B7:B9"/>
    <mergeCell ref="D7:D9"/>
    <mergeCell ref="C2:C3"/>
    <mergeCell ref="F10:F12"/>
    <mergeCell ref="F7:F9"/>
    <mergeCell ref="E7:E9"/>
    <mergeCell ref="C7:C9"/>
    <mergeCell ref="E10:E12"/>
    <mergeCell ref="D10:D12"/>
    <mergeCell ref="C10:C12"/>
  </mergeCells>
  <phoneticPr fontId="10" type="noConversion"/>
  <pageMargins left="0.75" right="0.75" top="0.51" bottom="0.5" header="0.3" footer="0.31"/>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dimension ref="A1:K36"/>
  <sheetViews>
    <sheetView showGridLines="0" topLeftCell="A6" workbookViewId="0">
      <selection activeCell="D17" sqref="D17:F17"/>
    </sheetView>
  </sheetViews>
  <sheetFormatPr defaultRowHeight="15"/>
  <cols>
    <col min="1" max="1" width="3.140625" style="163" customWidth="1"/>
    <col min="2" max="2" width="44.5703125" style="87" customWidth="1"/>
    <col min="3" max="3" width="8.42578125" style="87" customWidth="1"/>
    <col min="4" max="4" width="12" style="87" customWidth="1"/>
    <col min="5" max="5" width="3.42578125" style="87" customWidth="1"/>
    <col min="6" max="6" width="15.140625" style="87" customWidth="1"/>
    <col min="7" max="11" width="9.140625" style="87" hidden="1" customWidth="1"/>
    <col min="12" max="12" width="9.140625" style="87" customWidth="1"/>
    <col min="13" max="16384" width="9.140625" style="87"/>
  </cols>
  <sheetData>
    <row r="1" spans="1:11" ht="15.75">
      <c r="A1" s="716" t="s">
        <v>346</v>
      </c>
      <c r="B1" s="717"/>
      <c r="C1" s="717"/>
      <c r="D1" s="717"/>
      <c r="E1" s="717"/>
      <c r="F1" s="718"/>
    </row>
    <row r="2" spans="1:11" ht="15.75">
      <c r="A2" s="716" t="s">
        <v>347</v>
      </c>
      <c r="B2" s="717"/>
      <c r="C2" s="717"/>
      <c r="D2" s="717"/>
      <c r="E2" s="717"/>
      <c r="F2" s="718"/>
    </row>
    <row r="3" spans="1:11" ht="15.75" customHeight="1">
      <c r="A3" s="725" t="s">
        <v>348</v>
      </c>
      <c r="B3" s="726"/>
      <c r="C3" s="726"/>
      <c r="D3" s="726"/>
      <c r="E3" s="726"/>
      <c r="F3" s="727"/>
    </row>
    <row r="4" spans="1:11" s="7" customFormat="1" ht="44.25" customHeight="1">
      <c r="A4" s="158" t="s">
        <v>168</v>
      </c>
      <c r="B4" s="172" t="s">
        <v>231</v>
      </c>
      <c r="C4" s="537" t="str">
        <f>Data!E5</f>
        <v>PaXXXXXXXXXXXXXXXXXX</v>
      </c>
      <c r="D4" s="728"/>
      <c r="E4" s="728"/>
      <c r="F4" s="538"/>
    </row>
    <row r="5" spans="1:11" s="7" customFormat="1" ht="26.25" customHeight="1">
      <c r="A5" s="158" t="s">
        <v>169</v>
      </c>
      <c r="B5" s="172" t="s">
        <v>308</v>
      </c>
      <c r="C5" s="729" t="str">
        <f>Data!E6</f>
        <v>LFL HM</v>
      </c>
      <c r="D5" s="730"/>
      <c r="E5" s="730"/>
      <c r="F5" s="731"/>
    </row>
    <row r="6" spans="1:11" s="7" customFormat="1" ht="31.5" customHeight="1">
      <c r="A6" s="159" t="s">
        <v>170</v>
      </c>
      <c r="B6" s="173" t="s">
        <v>309</v>
      </c>
      <c r="C6" s="719" t="str">
        <f>Data!E10</f>
        <v>MPPS XXXXXXXXXXXX, Jaggayya Peta</v>
      </c>
      <c r="D6" s="720"/>
      <c r="E6" s="720"/>
      <c r="F6" s="721"/>
    </row>
    <row r="7" spans="1:11" s="7" customFormat="1" ht="33.75" customHeight="1">
      <c r="A7" s="158" t="s">
        <v>235</v>
      </c>
      <c r="B7" s="172" t="s">
        <v>233</v>
      </c>
      <c r="C7" s="719">
        <f>DATE(Data!H28,Data!G28,Data!F28)</f>
        <v>21429</v>
      </c>
      <c r="D7" s="720"/>
      <c r="E7" s="720"/>
      <c r="F7" s="721"/>
    </row>
    <row r="8" spans="1:11" s="7" customFormat="1" ht="33.75" customHeight="1">
      <c r="A8" s="159" t="s">
        <v>236</v>
      </c>
      <c r="B8" s="172" t="s">
        <v>132</v>
      </c>
      <c r="C8" s="719">
        <f>DATE(Data!H29,Data!G29,Data!F29)</f>
        <v>35742</v>
      </c>
      <c r="D8" s="720"/>
      <c r="E8" s="720"/>
      <c r="F8" s="721"/>
    </row>
    <row r="9" spans="1:11" s="7" customFormat="1" ht="33.75" customHeight="1">
      <c r="A9" s="158" t="s">
        <v>237</v>
      </c>
      <c r="B9" s="172" t="s">
        <v>316</v>
      </c>
      <c r="C9" s="719">
        <f>Data!J30</f>
        <v>43343</v>
      </c>
      <c r="D9" s="720"/>
      <c r="E9" s="720"/>
      <c r="F9" s="721"/>
    </row>
    <row r="10" spans="1:11" s="7" customFormat="1" ht="33.75" customHeight="1">
      <c r="A10" s="159" t="s">
        <v>314</v>
      </c>
      <c r="B10" s="173" t="s">
        <v>315</v>
      </c>
      <c r="C10" s="719" t="s">
        <v>369</v>
      </c>
      <c r="D10" s="720"/>
      <c r="E10" s="720"/>
      <c r="F10" s="721"/>
    </row>
    <row r="11" spans="1:11" s="7" customFormat="1" ht="21" customHeight="1">
      <c r="A11" s="159" t="s">
        <v>238</v>
      </c>
      <c r="B11" s="173" t="s">
        <v>136</v>
      </c>
      <c r="C11" s="722" t="str">
        <f>(Data!F31)&amp;" YEARS   "&amp;(Data!G31)&amp;" MONTHS   "&amp;(Data!H31)&amp;" DAYS"</f>
        <v>25 YEARS   9 MONTHS   24 DAYS</v>
      </c>
      <c r="D11" s="723"/>
      <c r="E11" s="723"/>
      <c r="F11" s="724"/>
      <c r="H11" s="692" t="str">
        <f>IF(Data!F31&gt;=33,"Total Service Ristricted to 33 YEARS",IF(Data!F31&gt;=28,"33 YEARS",(Data!F31&amp;" YEARS   "&amp;(Data!G31&amp;" MONTHS "))))</f>
        <v xml:space="preserve">25 YEARS   9 MONTHS </v>
      </c>
      <c r="I11" s="693"/>
      <c r="J11" s="229">
        <f>Data!F31*2+IF(Data!G31&gt;=9,2,IF(Data!G31&gt;=3,1,0))</f>
        <v>52</v>
      </c>
      <c r="K11" s="228" t="s">
        <v>265</v>
      </c>
    </row>
    <row r="12" spans="1:11" s="7" customFormat="1" ht="15.75" customHeight="1">
      <c r="A12" s="359"/>
      <c r="B12" s="174"/>
      <c r="C12" s="694" t="str">
        <f>"( "&amp;J11&amp;" Half Year Units )"</f>
        <v>( 52 Half Year Units )</v>
      </c>
      <c r="D12" s="695"/>
      <c r="E12" s="695"/>
      <c r="F12" s="696"/>
      <c r="H12" s="356"/>
      <c r="I12" s="356"/>
      <c r="J12" s="357"/>
      <c r="K12" s="358"/>
    </row>
    <row r="13" spans="1:11" ht="23.25" customHeight="1">
      <c r="A13" s="159" t="s">
        <v>317</v>
      </c>
      <c r="B13" s="173" t="s">
        <v>310</v>
      </c>
      <c r="C13" s="709" t="s">
        <v>311</v>
      </c>
      <c r="D13" s="710"/>
      <c r="E13" s="710"/>
      <c r="F13" s="711"/>
    </row>
    <row r="14" spans="1:11" ht="31.5" customHeight="1">
      <c r="A14" s="161" t="s">
        <v>318</v>
      </c>
      <c r="B14" s="343" t="s">
        <v>312</v>
      </c>
      <c r="C14" s="697" t="s">
        <v>313</v>
      </c>
      <c r="D14" s="698"/>
      <c r="E14" s="698"/>
      <c r="F14" s="699"/>
    </row>
    <row r="15" spans="1:11" ht="39.75" customHeight="1">
      <c r="A15" s="161" t="s">
        <v>319</v>
      </c>
      <c r="B15" s="332" t="s">
        <v>320</v>
      </c>
      <c r="C15" s="282" t="s">
        <v>134</v>
      </c>
      <c r="D15" s="737">
        <f>IF(Data!F30+1=Data!J33,Data!P34,Data!H34)</f>
        <v>43310</v>
      </c>
      <c r="E15" s="737"/>
      <c r="F15" s="738"/>
      <c r="H15" s="342" t="str">
        <f>IF(Data!F30+1=Data!J33,"(with Notional Increment)"," ")</f>
        <v xml:space="preserve"> </v>
      </c>
    </row>
    <row r="16" spans="1:11" ht="38.25" customHeight="1">
      <c r="A16" s="161" t="s">
        <v>322</v>
      </c>
      <c r="B16" s="332" t="s">
        <v>321</v>
      </c>
      <c r="C16" s="282" t="s">
        <v>134</v>
      </c>
      <c r="D16" s="735" t="str">
        <f>D15&amp;"X(1/2)("&amp;'Part II A'!J11&amp;"/66) = Rs."&amp;ROUND(D15*'Part II A'!J11/66/2,0)&amp;"/-"</f>
        <v>43310X(1/2)(52/66) = Rs.17062/-</v>
      </c>
      <c r="E16" s="735"/>
      <c r="F16" s="736"/>
    </row>
    <row r="17" spans="1:10" ht="60" customHeight="1">
      <c r="A17" s="161" t="s">
        <v>323</v>
      </c>
      <c r="B17" s="332" t="s">
        <v>234</v>
      </c>
      <c r="C17" s="282" t="s">
        <v>134</v>
      </c>
      <c r="D17" s="700" t="str">
        <f>'Revise Pension Statement'!C9</f>
        <v>_</v>
      </c>
      <c r="E17" s="701"/>
      <c r="F17" s="702"/>
      <c r="H17" s="733" t="str">
        <f>"("&amp;D15&amp;"+"&amp;ROUND(D15*Data!F35%,0)&amp;")X"&amp;'Part II A'!J11&amp;"/4 = Rs."&amp;ROUND((D15+ROUND(D15*Data!F35%,0))*'Part II A'!J11/4,0)&amp;"/-"&amp;IF(ROUND((D15+ROUND(D15*Data!F35%,0))*'Part II A'!J11/4,0)&gt;'Revise Pension Statement'!J9," = Rs."&amp;'Revise Pension Statement'!J9&amp;"/-"," ")&amp;IF(ROUND((D15+ROUND(D15*Data!F35%,0))*'Part II A'!J11/4,0)&gt;'Revise Pension Statement'!J9,"                        (Max.Rs.1200000/-)"," ")</f>
        <v xml:space="preserve">(43310+0)X52/4 = Rs.563030/-  </v>
      </c>
      <c r="I17" s="733"/>
      <c r="J17" s="734"/>
    </row>
    <row r="18" spans="1:10" ht="33.75" customHeight="1">
      <c r="A18" s="162" t="s">
        <v>324</v>
      </c>
      <c r="B18" s="333" t="s">
        <v>325</v>
      </c>
      <c r="C18" s="282" t="s">
        <v>134</v>
      </c>
      <c r="D18" s="733" t="str">
        <f>D15&amp;"X(50/100) = Rs."&amp;ROUND(D15*50%,0)&amp;"/-"</f>
        <v>43310X(50/100) = Rs.21655/-</v>
      </c>
      <c r="E18" s="733"/>
      <c r="F18" s="734"/>
    </row>
    <row r="19" spans="1:10" ht="33.75" customHeight="1">
      <c r="A19" s="161" t="s">
        <v>327</v>
      </c>
      <c r="B19" s="344" t="s">
        <v>326</v>
      </c>
      <c r="C19" s="282" t="s">
        <v>134</v>
      </c>
      <c r="D19" s="737" t="str">
        <f>D15&amp;"X(30/100) = Rs."&amp;ROUND(D15*30%,0)&amp;"/-"</f>
        <v>43310X(30/100) = Rs.12993/-</v>
      </c>
      <c r="E19" s="737"/>
      <c r="F19" s="738"/>
      <c r="I19" s="165"/>
    </row>
    <row r="20" spans="1:10" ht="33.75" customHeight="1">
      <c r="A20" s="161" t="s">
        <v>328</v>
      </c>
      <c r="B20" s="172" t="s">
        <v>329</v>
      </c>
      <c r="C20" s="706" t="str">
        <f>Data!E18</f>
        <v>PXXXXXXXXXXXX</v>
      </c>
      <c r="D20" s="707"/>
      <c r="E20" s="707"/>
      <c r="F20" s="708"/>
      <c r="I20" s="321"/>
    </row>
    <row r="21" spans="1:10" ht="33.75" customHeight="1">
      <c r="A21" s="160" t="s">
        <v>330</v>
      </c>
      <c r="B21" s="334" t="s">
        <v>331</v>
      </c>
      <c r="C21" s="706" t="str">
        <f>Data!E16</f>
        <v>STO, XXXXXXXXXXX</v>
      </c>
      <c r="D21" s="707"/>
      <c r="E21" s="707"/>
      <c r="F21" s="708"/>
      <c r="I21" s="321"/>
    </row>
    <row r="22" spans="1:10" ht="33.75" customHeight="1">
      <c r="A22" s="160" t="s">
        <v>332</v>
      </c>
      <c r="B22" s="334" t="s">
        <v>333</v>
      </c>
      <c r="C22" s="706" t="str">
        <f>Data!F21</f>
        <v>SBI, NUZVID</v>
      </c>
      <c r="D22" s="707"/>
      <c r="E22" s="707"/>
      <c r="F22" s="708"/>
      <c r="I22" s="321"/>
    </row>
    <row r="23" spans="1:10" ht="33.75" customHeight="1">
      <c r="A23" s="160" t="s">
        <v>334</v>
      </c>
      <c r="B23" s="334" t="s">
        <v>335</v>
      </c>
      <c r="C23" s="706" t="str">
        <f>Data!F22</f>
        <v>10XXXXXXXXXX</v>
      </c>
      <c r="D23" s="707"/>
      <c r="E23" s="707"/>
      <c r="F23" s="708"/>
      <c r="I23" s="321"/>
    </row>
    <row r="24" spans="1:10" ht="39.75" customHeight="1">
      <c r="A24" s="161" t="s">
        <v>336</v>
      </c>
      <c r="B24" s="344" t="s">
        <v>337</v>
      </c>
      <c r="C24" s="706" t="str">
        <f>'Forwarding form'!G5&amp;", "&amp;'Forwarding form'!G6&amp;", "&amp;'Forwarding form'!G7</f>
        <v>AG(A&amp;E), Andhra Pradesh, Hyderabad</v>
      </c>
      <c r="D24" s="707"/>
      <c r="E24" s="707"/>
      <c r="F24" s="708"/>
      <c r="I24" s="321"/>
    </row>
    <row r="25" spans="1:10" ht="31.5" hidden="1" customHeight="1">
      <c r="A25" s="87"/>
      <c r="C25" s="713" t="e">
        <f>Data!#REF!&amp;" YEARS   "&amp;Data!#REF!&amp;" MONTHS   "&amp;Data!#REF!&amp;" DAYS"</f>
        <v>#REF!</v>
      </c>
      <c r="D25" s="714"/>
      <c r="E25" s="714"/>
      <c r="F25" s="715"/>
    </row>
    <row r="26" spans="1:10" ht="22.5" hidden="1" customHeight="1">
      <c r="A26" s="162">
        <v>10</v>
      </c>
      <c r="B26" s="173" t="s">
        <v>232</v>
      </c>
      <c r="C26" s="732"/>
      <c r="D26" s="732"/>
      <c r="E26" s="732"/>
      <c r="F26" s="732"/>
    </row>
    <row r="27" spans="1:10" ht="22.5" hidden="1" customHeight="1">
      <c r="A27" s="32"/>
      <c r="B27" s="46" t="s">
        <v>227</v>
      </c>
      <c r="C27" s="703" t="e">
        <f>IF(Data!#REF!&lt;=0,IF(Data!#REF!&lt;=0,IF(Data!#REF!&lt;=0,"__",(Data!#REF!)&amp;" YEARS   "&amp;(Data!#REF!)&amp;" MONTHS   "&amp;(Data!#REF!)&amp;" DAYS"),(Data!#REF!)&amp;" YEARS   "&amp;(Data!#REF!)&amp;" MONTHS   "&amp;(Data!#REF!)&amp;" DAYS"),(Data!#REF!)&amp;" YEARS   "&amp;(Data!#REF!)&amp;" MONTHS   "&amp;(Data!#REF!)&amp;" DAYS")</f>
        <v>#REF!</v>
      </c>
      <c r="D27" s="704"/>
      <c r="E27" s="704"/>
      <c r="F27" s="705"/>
    </row>
    <row r="28" spans="1:10" ht="22.5" hidden="1" customHeight="1">
      <c r="A28" s="32"/>
      <c r="B28" s="46" t="s">
        <v>228</v>
      </c>
      <c r="C28" s="703" t="e">
        <f>IF(Data!#REF!&lt;=0,IF(Data!#REF!&lt;=0,IF(Data!#REF!&lt;=0,"__",(Data!#REF!)&amp;" YEARS   "&amp;(Data!#REF!)&amp;" MONTHS   "&amp;(Data!#REF!)&amp;" DAYS"),(Data!#REF!)&amp;" YEARS   "&amp;(Data!#REF!)&amp;" MONTHS   "&amp;(Data!#REF!)&amp;" DAYS"),(Data!#REF!)&amp;" YEARS   "&amp;(Data!#REF!)&amp;" MONTHS   "&amp;(Data!#REF!)&amp;" DAYS")</f>
        <v>#REF!</v>
      </c>
      <c r="D28" s="704"/>
      <c r="E28" s="704"/>
      <c r="F28" s="705"/>
    </row>
    <row r="29" spans="1:10" ht="22.5" hidden="1" customHeight="1">
      <c r="A29" s="32"/>
      <c r="B29" s="46" t="s">
        <v>229</v>
      </c>
      <c r="C29" s="703" t="e">
        <f>IF(Data!#REF!&lt;=0,IF(Data!#REF!&lt;=0,IF(Data!#REF!&lt;=0,"__",(Data!#REF!)&amp;" YEARS   "&amp;(Data!#REF!)&amp;" MONTHS   "&amp;(Data!#REF!)&amp;" DAYS"),(Data!#REF!)&amp;" YEARS   "&amp;(Data!#REF!)&amp;" MONTHS   "&amp;(Data!#REF!)&amp;" DAYS"),(Data!#REF!)&amp;" YEARS   "&amp;(Data!#REF!)&amp;" MONTHS   "&amp;(Data!#REF!)&amp;" DAYS")</f>
        <v>#REF!</v>
      </c>
      <c r="D29" s="704"/>
      <c r="E29" s="704"/>
      <c r="F29" s="705"/>
    </row>
    <row r="30" spans="1:10" ht="22.5" hidden="1" customHeight="1">
      <c r="A30" s="32"/>
      <c r="B30" s="46" t="s">
        <v>230</v>
      </c>
      <c r="C30" s="703" t="e">
        <f>IF(Data!#REF!&lt;=0,IF(Data!#REF!&lt;=0,IF(Data!#REF!&lt;=0,"__",(Data!#REF!)&amp;" YEARS   "&amp;(Data!#REF!)&amp;" MONTHS   "&amp;(Data!#REF!)&amp;" DAYS"),(Data!#REF!)&amp;" YEARS   "&amp;(Data!#REF!)&amp;" MONTHS   "&amp;(Data!#REF!)&amp;" DAYS"),(Data!#REF!)&amp;" YEARS   "&amp;(Data!#REF!)&amp;" MONTHS   "&amp;(Data!#REF!)&amp;" DAYS")</f>
        <v>#REF!</v>
      </c>
      <c r="D30" s="704"/>
      <c r="E30" s="704"/>
      <c r="F30" s="705"/>
    </row>
    <row r="31" spans="1:10" ht="22.5" hidden="1" customHeight="1">
      <c r="A31" s="32"/>
      <c r="B31" s="46" t="s">
        <v>30</v>
      </c>
      <c r="C31" s="703" t="e">
        <f>IF(Data!#REF!&lt;=0,IF(Data!#REF!&lt;=0,IF(Data!#REF!&lt;=0,"__",(Data!#REF!)&amp;" YEARS   "&amp;(Data!#REF!)&amp;" MONTHS   "&amp;(Data!#REF!)&amp;" DAYS"),(Data!#REF!)&amp;" YEARS   "&amp;(Data!#REF!)&amp;" MONTHS   "&amp;(Data!#REF!)&amp;" DAYS"),(Data!#REF!)&amp;" YEARS   "&amp;(Data!#REF!)&amp;" MONTHS   "&amp;(Data!#REF!)&amp;" DAYS")</f>
        <v>#REF!</v>
      </c>
      <c r="D31" s="704"/>
      <c r="E31" s="704"/>
      <c r="F31" s="705"/>
    </row>
    <row r="32" spans="1:10" ht="22.5" hidden="1" customHeight="1">
      <c r="A32" s="160"/>
      <c r="B32" s="174" t="s">
        <v>31</v>
      </c>
      <c r="C32" s="713" t="e">
        <f>IF(Data!#REF!&lt;=0,IF(Data!#REF!&lt;=0,IF(Data!#REF!&lt;=0,"__",(Data!#REF!)&amp;" YEARS   "&amp;(Data!#REF!)&amp;" MONTHS   "&amp;(Data!#REF!)&amp;" DAYS"),(Data!#REF!)&amp;" YEARS   "&amp;(Data!#REF!)&amp;" MONTHS   "&amp;(Data!#REF!)&amp;" DAYS"),(Data!#REF!)&amp;" YEARS   "&amp;(Data!#REF!)&amp;" MONTHS   "&amp;(Data!#REF!)&amp;" DAYS")</f>
        <v>#REF!</v>
      </c>
      <c r="D32" s="714"/>
      <c r="E32" s="714"/>
      <c r="F32" s="715"/>
    </row>
    <row r="35" spans="3:6">
      <c r="C35" s="712" t="s">
        <v>345</v>
      </c>
      <c r="D35" s="712"/>
      <c r="E35" s="712"/>
      <c r="F35" s="712"/>
    </row>
    <row r="36" spans="3:6">
      <c r="C36" s="712"/>
      <c r="D36" s="712"/>
      <c r="E36" s="712"/>
      <c r="F36" s="712"/>
    </row>
  </sheetData>
  <sheetProtection password="CF9E" sheet="1" objects="1" scenarios="1" selectLockedCells="1"/>
  <mergeCells count="36">
    <mergeCell ref="C29:F29"/>
    <mergeCell ref="C26:F26"/>
    <mergeCell ref="H17:J17"/>
    <mergeCell ref="D16:F16"/>
    <mergeCell ref="D15:F15"/>
    <mergeCell ref="D18:F18"/>
    <mergeCell ref="D19:F19"/>
    <mergeCell ref="C28:F28"/>
    <mergeCell ref="C25:F25"/>
    <mergeCell ref="A1:F1"/>
    <mergeCell ref="A2:F2"/>
    <mergeCell ref="C10:F10"/>
    <mergeCell ref="C11:F11"/>
    <mergeCell ref="C8:F8"/>
    <mergeCell ref="A3:F3"/>
    <mergeCell ref="C7:F7"/>
    <mergeCell ref="C4:F4"/>
    <mergeCell ref="C5:F5"/>
    <mergeCell ref="C6:F6"/>
    <mergeCell ref="C9:F9"/>
    <mergeCell ref="C36:F36"/>
    <mergeCell ref="C35:F35"/>
    <mergeCell ref="C30:F30"/>
    <mergeCell ref="C31:F31"/>
    <mergeCell ref="C32:F32"/>
    <mergeCell ref="H11:I11"/>
    <mergeCell ref="C12:F12"/>
    <mergeCell ref="C14:F14"/>
    <mergeCell ref="D17:F17"/>
    <mergeCell ref="C27:F27"/>
    <mergeCell ref="C20:F20"/>
    <mergeCell ref="C21:F21"/>
    <mergeCell ref="C22:F22"/>
    <mergeCell ref="C23:F23"/>
    <mergeCell ref="C24:F24"/>
    <mergeCell ref="C13:F13"/>
  </mergeCells>
  <phoneticPr fontId="10" type="noConversion"/>
  <pageMargins left="0.68" right="0.75" top="0.51" bottom="0.5" header="0.32" footer="0.31"/>
  <pageSetup paperSize="9" orientation="portrait" r:id="rId1"/>
  <headerFooter alignWithMargins="0">
    <oddFooter>&amp;R&amp;A</oddFooter>
  </headerFooter>
  <ignoredErrors>
    <ignoredError sqref="H15" unlockedFormula="1"/>
  </ignoredErrors>
</worksheet>
</file>

<file path=xl/worksheets/sheet13.xml><?xml version="1.0" encoding="utf-8"?>
<worksheet xmlns="http://schemas.openxmlformats.org/spreadsheetml/2006/main" xmlns:r="http://schemas.openxmlformats.org/officeDocument/2006/relationships">
  <dimension ref="A1:I30"/>
  <sheetViews>
    <sheetView showGridLines="0" topLeftCell="A13" workbookViewId="0">
      <selection activeCell="F16" sqref="F16"/>
    </sheetView>
  </sheetViews>
  <sheetFormatPr defaultRowHeight="15"/>
  <cols>
    <col min="5" max="5" width="2.140625" customWidth="1"/>
    <col min="7" max="7" width="17.7109375" customWidth="1"/>
    <col min="8" max="8" width="4.140625" customWidth="1"/>
    <col min="9" max="9" width="15.140625" customWidth="1"/>
  </cols>
  <sheetData>
    <row r="1" spans="1:9" ht="31.5" customHeight="1">
      <c r="A1" s="743" t="s">
        <v>32</v>
      </c>
      <c r="B1" s="744"/>
      <c r="C1" s="744"/>
      <c r="D1" s="744"/>
      <c r="E1" s="744"/>
      <c r="F1" s="744"/>
      <c r="G1" s="744"/>
      <c r="H1" s="744"/>
      <c r="I1" s="745"/>
    </row>
    <row r="2" spans="1:9" ht="15.75">
      <c r="A2" s="746" t="s">
        <v>33</v>
      </c>
      <c r="B2" s="747"/>
      <c r="C2" s="747"/>
      <c r="D2" s="747"/>
      <c r="E2" s="747"/>
      <c r="F2" s="747"/>
      <c r="G2" s="747"/>
      <c r="H2" s="747"/>
      <c r="I2" s="748"/>
    </row>
    <row r="3" spans="1:9" s="13" customFormat="1" ht="39.75" customHeight="1">
      <c r="A3" s="749" t="s">
        <v>212</v>
      </c>
      <c r="B3" s="750"/>
      <c r="C3" s="750"/>
      <c r="D3" s="750"/>
      <c r="E3" s="750"/>
      <c r="F3" s="750"/>
      <c r="G3" s="750"/>
      <c r="H3" s="750"/>
      <c r="I3" s="751"/>
    </row>
    <row r="4" spans="1:9" ht="46.5" customHeight="1">
      <c r="A4" s="752" t="s">
        <v>34</v>
      </c>
      <c r="B4" s="753"/>
      <c r="C4" s="753"/>
      <c r="D4" s="753"/>
      <c r="E4" s="753"/>
      <c r="F4" s="753"/>
      <c r="G4" s="753"/>
      <c r="H4" s="753"/>
      <c r="I4" s="754"/>
    </row>
    <row r="5" spans="1:9" ht="20.25" customHeight="1">
      <c r="A5" s="760" t="s">
        <v>35</v>
      </c>
      <c r="B5" s="761"/>
      <c r="C5" s="761"/>
      <c r="D5" s="761"/>
      <c r="E5" s="761"/>
      <c r="F5" s="761"/>
      <c r="G5" s="761"/>
      <c r="H5" s="761"/>
      <c r="I5" s="762"/>
    </row>
    <row r="6" spans="1:9" ht="58.5" customHeight="1">
      <c r="A6" s="749" t="s">
        <v>36</v>
      </c>
      <c r="B6" s="750"/>
      <c r="C6" s="750"/>
      <c r="D6" s="750"/>
      <c r="E6" s="750"/>
      <c r="F6" s="750"/>
      <c r="G6" s="750"/>
      <c r="H6" s="750"/>
      <c r="I6" s="751"/>
    </row>
    <row r="7" spans="1:9" ht="8.25" customHeight="1">
      <c r="A7" s="60"/>
      <c r="B7" s="61"/>
      <c r="C7" s="61"/>
      <c r="D7" s="61"/>
      <c r="E7" s="61"/>
      <c r="F7" s="61"/>
      <c r="G7" s="61"/>
      <c r="H7" s="62"/>
      <c r="I7" s="63"/>
    </row>
    <row r="8" spans="1:9">
      <c r="A8" s="763" t="s">
        <v>37</v>
      </c>
      <c r="B8" s="764"/>
      <c r="C8" s="764"/>
      <c r="D8" s="764"/>
      <c r="E8" s="764"/>
      <c r="F8" s="764"/>
      <c r="G8" s="764"/>
      <c r="H8" s="764"/>
      <c r="I8" s="765"/>
    </row>
    <row r="9" spans="1:9" ht="9" customHeight="1">
      <c r="A9" s="59"/>
      <c r="B9" s="61"/>
      <c r="C9" s="61"/>
      <c r="D9" s="61"/>
      <c r="E9" s="61"/>
      <c r="F9" s="61"/>
      <c r="G9" s="61"/>
      <c r="H9" s="62"/>
      <c r="I9" s="63"/>
    </row>
    <row r="10" spans="1:9">
      <c r="A10" s="752" t="s">
        <v>213</v>
      </c>
      <c r="B10" s="753"/>
      <c r="C10" s="753"/>
      <c r="D10" s="753"/>
      <c r="E10" s="753"/>
      <c r="F10" s="753"/>
      <c r="G10" s="753"/>
      <c r="H10" s="753"/>
      <c r="I10" s="754"/>
    </row>
    <row r="11" spans="1:9" ht="64.5" customHeight="1">
      <c r="A11" s="755" t="s">
        <v>38</v>
      </c>
      <c r="B11" s="756"/>
      <c r="C11" s="756"/>
      <c r="D11" s="756"/>
      <c r="E11" s="756"/>
      <c r="F11" s="756"/>
      <c r="G11" s="756"/>
      <c r="H11" s="756"/>
      <c r="I11" s="757"/>
    </row>
    <row r="12" spans="1:9" ht="23.25" customHeight="1">
      <c r="A12" s="752" t="s">
        <v>373</v>
      </c>
      <c r="B12" s="753"/>
      <c r="C12" s="753"/>
      <c r="D12" s="753"/>
      <c r="E12" s="396" t="s">
        <v>39</v>
      </c>
      <c r="F12" s="766" t="str">
        <f>Data!E5</f>
        <v>PaXXXXXXXXXXXXXXXXXX</v>
      </c>
      <c r="G12" s="766"/>
      <c r="H12" s="766"/>
      <c r="I12" s="767"/>
    </row>
    <row r="13" spans="1:9" ht="33" customHeight="1">
      <c r="A13" s="739" t="s">
        <v>214</v>
      </c>
      <c r="B13" s="740"/>
      <c r="C13" s="740"/>
      <c r="D13" s="740"/>
      <c r="E13" s="65" t="s">
        <v>39</v>
      </c>
      <c r="F13" s="283" t="s">
        <v>134</v>
      </c>
      <c r="G13" s="379">
        <f>Data!G45</f>
        <v>17062</v>
      </c>
      <c r="I13" s="284"/>
    </row>
    <row r="14" spans="1:9" s="239" customFormat="1" ht="22.5" customHeight="1">
      <c r="A14" s="758" t="str">
        <f>"(ii) Retiring gratuity (Max.Rs."&amp;'Revise Pension Statement'!J9&amp;"/-)"</f>
        <v>(ii) Retiring gratuity (Max.Rs.1200000/-)</v>
      </c>
      <c r="B14" s="759"/>
      <c r="C14" s="759"/>
      <c r="D14" s="759"/>
      <c r="E14" s="238" t="s">
        <v>39</v>
      </c>
      <c r="F14" s="285" t="s">
        <v>134</v>
      </c>
      <c r="G14" s="380" t="str">
        <f>IF('part 1'!C16&gt;='Revise Pension Statement'!I1,Data!G46,"_")</f>
        <v>_</v>
      </c>
      <c r="I14" s="286"/>
    </row>
    <row r="15" spans="1:9" s="239" customFormat="1" ht="18.75" customHeight="1">
      <c r="A15" s="236"/>
      <c r="B15" s="237"/>
      <c r="C15" s="237"/>
      <c r="D15" s="237"/>
      <c r="E15" s="238"/>
      <c r="F15" s="285" t="str">
        <f>IF(G14&gt;'Revise Pension Statement'!J9,"Rs."," ")</f>
        <v>Rs.</v>
      </c>
      <c r="G15" s="380" t="str">
        <f>IF('part 1'!C16&gt;='Revise Pension Statement'!I1,IF(G14&gt;'Revise Pension Statement'!J9,'Revise Pension Statement'!J9," "),"_")</f>
        <v>_</v>
      </c>
      <c r="I15" s="286"/>
    </row>
    <row r="16" spans="1:9" ht="24" customHeight="1">
      <c r="A16" s="739" t="s">
        <v>215</v>
      </c>
      <c r="B16" s="740"/>
      <c r="C16" s="740"/>
      <c r="D16" s="740"/>
      <c r="E16" s="65" t="s">
        <v>39</v>
      </c>
      <c r="F16" s="283" t="s">
        <v>134</v>
      </c>
      <c r="G16" s="379">
        <f>Data!G49</f>
        <v>671089</v>
      </c>
      <c r="I16" s="284"/>
    </row>
    <row r="17" spans="1:9" ht="24.75" customHeight="1">
      <c r="A17" s="739" t="s">
        <v>216</v>
      </c>
      <c r="B17" s="742"/>
      <c r="C17" s="742"/>
      <c r="D17" s="742"/>
      <c r="E17" s="68" t="s">
        <v>39</v>
      </c>
      <c r="F17" s="283"/>
      <c r="G17" s="379"/>
      <c r="I17" s="284"/>
    </row>
    <row r="18" spans="1:9" ht="24.75" customHeight="1">
      <c r="A18" s="70" t="s">
        <v>40</v>
      </c>
      <c r="B18" s="740" t="s">
        <v>41</v>
      </c>
      <c r="C18" s="740"/>
      <c r="D18" s="740"/>
      <c r="E18" s="65" t="s">
        <v>39</v>
      </c>
      <c r="F18" s="283" t="s">
        <v>134</v>
      </c>
      <c r="G18" s="379">
        <f>Data!G47</f>
        <v>17062</v>
      </c>
      <c r="I18" s="284"/>
    </row>
    <row r="19" spans="1:9" s="87" customFormat="1" ht="24.75" customHeight="1">
      <c r="A19" s="70"/>
      <c r="B19" s="246"/>
      <c r="C19" s="246"/>
      <c r="D19" s="246"/>
      <c r="E19" s="65"/>
      <c r="F19" s="283"/>
      <c r="G19" s="379"/>
      <c r="I19" s="284"/>
    </row>
    <row r="20" spans="1:9" ht="24.75" customHeight="1">
      <c r="A20" s="71"/>
      <c r="B20" s="742" t="s">
        <v>42</v>
      </c>
      <c r="C20" s="742"/>
      <c r="D20" s="742" t="s">
        <v>39</v>
      </c>
      <c r="E20" s="68" t="s">
        <v>39</v>
      </c>
      <c r="F20" s="283" t="s">
        <v>134</v>
      </c>
      <c r="G20" s="379">
        <f>Data!G48</f>
        <v>12993</v>
      </c>
      <c r="I20" s="284"/>
    </row>
    <row r="21" spans="1:9" ht="28.5" customHeight="1">
      <c r="A21" s="71"/>
      <c r="B21" s="67"/>
      <c r="C21" s="67"/>
      <c r="D21" s="67"/>
      <c r="E21" s="68"/>
      <c r="F21" s="69"/>
      <c r="I21" s="247"/>
    </row>
    <row r="22" spans="1:9" ht="19.5" customHeight="1">
      <c r="A22" s="72"/>
      <c r="B22" s="741" t="s">
        <v>43</v>
      </c>
      <c r="C22" s="741"/>
      <c r="D22" s="64"/>
      <c r="E22" s="64"/>
      <c r="F22" s="73" t="s">
        <v>111</v>
      </c>
      <c r="G22" s="61"/>
      <c r="H22" s="74"/>
      <c r="I22" s="75"/>
    </row>
    <row r="23" spans="1:9">
      <c r="A23" s="76"/>
      <c r="B23" s="64"/>
      <c r="C23" s="64"/>
      <c r="D23" s="64"/>
      <c r="E23" s="64"/>
      <c r="F23" s="73" t="s">
        <v>44</v>
      </c>
      <c r="G23" s="61"/>
      <c r="H23" s="74"/>
      <c r="I23" s="75"/>
    </row>
    <row r="24" spans="1:9" ht="21" customHeight="1">
      <c r="A24" s="76"/>
      <c r="B24" s="64"/>
      <c r="C24" s="64"/>
      <c r="D24" s="64"/>
      <c r="E24" s="64"/>
      <c r="F24" s="73" t="s">
        <v>22</v>
      </c>
      <c r="G24" s="287">
        <f>Data!J32</f>
        <v>42425</v>
      </c>
      <c r="H24" s="74"/>
      <c r="I24" s="75"/>
    </row>
    <row r="25" spans="1:9" s="87" customFormat="1">
      <c r="A25" s="76"/>
      <c r="B25" s="64"/>
      <c r="C25" s="64"/>
      <c r="D25" s="64"/>
      <c r="E25" s="64"/>
      <c r="F25" s="73"/>
      <c r="G25" s="61"/>
      <c r="H25" s="74"/>
      <c r="I25" s="75"/>
    </row>
    <row r="26" spans="1:9" ht="37.5" customHeight="1">
      <c r="A26" s="77" t="s">
        <v>45</v>
      </c>
      <c r="B26" s="770" t="s">
        <v>46</v>
      </c>
      <c r="C26" s="770"/>
      <c r="D26" s="770"/>
      <c r="E26" s="770"/>
      <c r="F26" s="770"/>
      <c r="G26" s="770"/>
      <c r="H26" s="770"/>
      <c r="I26" s="771"/>
    </row>
    <row r="27" spans="1:9" ht="25.5" customHeight="1">
      <c r="A27" s="77" t="s">
        <v>47</v>
      </c>
      <c r="B27" s="770" t="s">
        <v>48</v>
      </c>
      <c r="C27" s="770"/>
      <c r="D27" s="770"/>
      <c r="E27" s="770"/>
      <c r="F27" s="770"/>
      <c r="G27" s="770"/>
      <c r="H27" s="770"/>
      <c r="I27" s="771"/>
    </row>
    <row r="28" spans="1:9" ht="18" customHeight="1">
      <c r="A28" s="77" t="s">
        <v>49</v>
      </c>
      <c r="B28" s="770" t="s">
        <v>50</v>
      </c>
      <c r="C28" s="770"/>
      <c r="D28" s="770"/>
      <c r="E28" s="770"/>
      <c r="F28" s="770"/>
      <c r="G28" s="770"/>
      <c r="H28" s="770"/>
      <c r="I28" s="771"/>
    </row>
    <row r="29" spans="1:9" ht="37.5" customHeight="1">
      <c r="A29" s="77" t="s">
        <v>51</v>
      </c>
      <c r="B29" s="770" t="s">
        <v>52</v>
      </c>
      <c r="C29" s="770"/>
      <c r="D29" s="770"/>
      <c r="E29" s="770"/>
      <c r="F29" s="770"/>
      <c r="G29" s="770"/>
      <c r="H29" s="770"/>
      <c r="I29" s="771"/>
    </row>
    <row r="30" spans="1:9" ht="27" customHeight="1">
      <c r="A30" s="217" t="s">
        <v>53</v>
      </c>
      <c r="B30" s="768" t="s">
        <v>54</v>
      </c>
      <c r="C30" s="768"/>
      <c r="D30" s="768"/>
      <c r="E30" s="768"/>
      <c r="F30" s="768"/>
      <c r="G30" s="768"/>
      <c r="H30" s="768"/>
      <c r="I30" s="769"/>
    </row>
  </sheetData>
  <sheetProtection password="CF9E" sheet="1" objects="1" scenarios="1" selectLockedCells="1"/>
  <mergeCells count="23">
    <mergeCell ref="B30:I30"/>
    <mergeCell ref="B26:I26"/>
    <mergeCell ref="B27:I27"/>
    <mergeCell ref="B28:I28"/>
    <mergeCell ref="B29:I29"/>
    <mergeCell ref="A14:D14"/>
    <mergeCell ref="A13:D13"/>
    <mergeCell ref="A5:I5"/>
    <mergeCell ref="A6:I6"/>
    <mergeCell ref="A8:I8"/>
    <mergeCell ref="A10:I10"/>
    <mergeCell ref="A12:D12"/>
    <mergeCell ref="F12:I12"/>
    <mergeCell ref="A1:I1"/>
    <mergeCell ref="A2:I2"/>
    <mergeCell ref="A3:I3"/>
    <mergeCell ref="A4:I4"/>
    <mergeCell ref="A11:I11"/>
    <mergeCell ref="A16:D16"/>
    <mergeCell ref="B22:C22"/>
    <mergeCell ref="B20:D20"/>
    <mergeCell ref="A17:D17"/>
    <mergeCell ref="B18:D18"/>
  </mergeCells>
  <phoneticPr fontId="10" type="noConversion"/>
  <pageMargins left="0.76" right="0.75" top="0.5" bottom="0.51" header="0.3" footer="0.31"/>
  <pageSetup paperSize="9"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dimension ref="A1:I38"/>
  <sheetViews>
    <sheetView workbookViewId="0">
      <selection activeCell="G9" sqref="G9"/>
    </sheetView>
  </sheetViews>
  <sheetFormatPr defaultRowHeight="15"/>
  <cols>
    <col min="1" max="1" width="6.140625" style="23" customWidth="1"/>
    <col min="2" max="2" width="12.85546875" customWidth="1"/>
    <col min="3" max="3" width="4.85546875" customWidth="1"/>
    <col min="4" max="4" width="8.42578125" customWidth="1"/>
    <col min="5" max="5" width="7" customWidth="1"/>
    <col min="6" max="6" width="7.5703125" customWidth="1"/>
    <col min="7" max="7" width="13.5703125" customWidth="1"/>
    <col min="8" max="8" width="8.42578125" customWidth="1"/>
    <col min="9" max="9" width="18.5703125" customWidth="1"/>
  </cols>
  <sheetData>
    <row r="1" spans="1:9" ht="12.75" customHeight="1">
      <c r="A1" s="24"/>
      <c r="B1" s="20"/>
      <c r="C1" s="20"/>
      <c r="D1" s="20"/>
      <c r="E1" s="20"/>
      <c r="F1" s="20"/>
      <c r="G1" s="20"/>
      <c r="H1" s="20"/>
      <c r="I1" s="21"/>
    </row>
    <row r="2" spans="1:9" ht="39.75" customHeight="1">
      <c r="A2" s="772" t="s">
        <v>283</v>
      </c>
      <c r="B2" s="773"/>
      <c r="C2" s="773"/>
      <c r="D2" s="773"/>
      <c r="E2" s="773"/>
      <c r="F2" s="773"/>
      <c r="G2" s="773"/>
      <c r="H2" s="773"/>
      <c r="I2" s="774"/>
    </row>
    <row r="3" spans="1:9" ht="27.75" customHeight="1">
      <c r="A3" s="25" t="s">
        <v>154</v>
      </c>
      <c r="B3" s="5"/>
      <c r="C3" s="5"/>
      <c r="D3" s="5"/>
      <c r="E3" s="781" t="str">
        <f>Data!E5</f>
        <v>PaXXXXXXXXXXXXXXXXXX</v>
      </c>
      <c r="F3" s="781"/>
      <c r="G3" s="781"/>
      <c r="H3" s="781"/>
      <c r="I3" s="782"/>
    </row>
    <row r="4" spans="1:9" s="87" customFormat="1" ht="25.5" customHeight="1">
      <c r="A4" s="25" t="s">
        <v>338</v>
      </c>
      <c r="B4" s="319"/>
      <c r="C4" s="775">
        <f>D5</f>
        <v>43343</v>
      </c>
      <c r="D4" s="775"/>
      <c r="E4" s="775"/>
      <c r="F4" s="775"/>
      <c r="G4" s="345"/>
      <c r="H4" s="345"/>
      <c r="I4" s="346"/>
    </row>
    <row r="5" spans="1:9" ht="27.75" customHeight="1">
      <c r="A5" s="25" t="s">
        <v>152</v>
      </c>
      <c r="B5" s="5"/>
      <c r="C5" s="5"/>
      <c r="D5" s="775">
        <f>Data!J30</f>
        <v>43343</v>
      </c>
      <c r="E5" s="775"/>
      <c r="F5" s="775"/>
      <c r="G5" s="5" t="s">
        <v>153</v>
      </c>
      <c r="H5" s="22"/>
      <c r="I5" s="17"/>
    </row>
    <row r="6" spans="1:9" s="13" customFormat="1" ht="35.25" customHeight="1">
      <c r="A6" s="26"/>
      <c r="B6" s="27" t="s">
        <v>147</v>
      </c>
      <c r="C6" s="50" t="s">
        <v>148</v>
      </c>
      <c r="D6" s="15" t="s">
        <v>134</v>
      </c>
      <c r="E6" s="783">
        <f>'Part II A'!D15</f>
        <v>43310</v>
      </c>
      <c r="F6" s="783"/>
      <c r="G6" s="15" t="s">
        <v>149</v>
      </c>
      <c r="H6" s="15" t="str">
        <f>IF(Data!J30+1=Data!J33,"(with Notional Increment)"," ")</f>
        <v xml:space="preserve"> </v>
      </c>
      <c r="I6" s="16"/>
    </row>
    <row r="7" spans="1:9" s="13" customFormat="1" ht="35.25" customHeight="1">
      <c r="A7" s="26"/>
      <c r="B7" s="27" t="s">
        <v>150</v>
      </c>
      <c r="C7" s="50" t="s">
        <v>148</v>
      </c>
      <c r="D7" s="15" t="s">
        <v>134</v>
      </c>
      <c r="E7" s="783">
        <f>ROUND(E6*Data!F35%,0)</f>
        <v>0</v>
      </c>
      <c r="F7" s="783"/>
      <c r="G7" s="15" t="s">
        <v>149</v>
      </c>
      <c r="H7" s="15"/>
      <c r="I7" s="288" t="str">
        <f>"( D.A @"&amp;Data!F35&amp;"% )"</f>
        <v>( D.A @0% )</v>
      </c>
    </row>
    <row r="8" spans="1:9" s="13" customFormat="1" ht="35.25" customHeight="1">
      <c r="A8" s="26"/>
      <c r="B8" s="27" t="s">
        <v>151</v>
      </c>
      <c r="C8" s="50" t="s">
        <v>148</v>
      </c>
      <c r="D8" s="15" t="s">
        <v>134</v>
      </c>
      <c r="E8" s="783">
        <f>ROUND(E6*Data!F36%,0)</f>
        <v>5197</v>
      </c>
      <c r="F8" s="783"/>
      <c r="G8" s="15" t="s">
        <v>149</v>
      </c>
      <c r="H8" s="15"/>
      <c r="I8" s="288" t="str">
        <f>"( H.R.A @"&amp;Data!F36&amp;"% )"</f>
        <v>( H.R.A @12% )</v>
      </c>
    </row>
    <row r="9" spans="1:9" ht="37.5" customHeight="1">
      <c r="A9" s="800" t="s">
        <v>350</v>
      </c>
      <c r="B9" s="801"/>
      <c r="C9" s="801"/>
      <c r="D9" s="784">
        <f>E6+E7+E8</f>
        <v>48507</v>
      </c>
      <c r="E9" s="784"/>
      <c r="F9" s="349" t="s">
        <v>351</v>
      </c>
      <c r="G9" s="350">
        <f>D5</f>
        <v>43343</v>
      </c>
      <c r="H9" s="349"/>
      <c r="I9" s="320"/>
    </row>
    <row r="10" spans="1:9" ht="28.5" customHeight="1">
      <c r="A10" s="25" t="s">
        <v>339</v>
      </c>
      <c r="B10" s="5"/>
      <c r="C10" s="5"/>
      <c r="D10" s="5"/>
      <c r="E10" s="5"/>
      <c r="F10" s="5"/>
      <c r="G10" s="5"/>
      <c r="H10" s="5"/>
      <c r="I10" s="17"/>
    </row>
    <row r="11" spans="1:9" s="87" customFormat="1" ht="20.25" customHeight="1">
      <c r="A11" s="351"/>
      <c r="B11" s="252"/>
      <c r="C11" s="252"/>
      <c r="D11" s="252"/>
      <c r="E11" s="252"/>
      <c r="F11" s="252"/>
      <c r="G11" s="252"/>
      <c r="H11" s="252"/>
      <c r="I11" s="227"/>
    </row>
    <row r="12" spans="1:9" ht="28.5" customHeight="1">
      <c r="A12" s="25" t="s">
        <v>340</v>
      </c>
      <c r="B12" s="5"/>
      <c r="C12" s="5"/>
      <c r="D12" s="5"/>
      <c r="E12" s="5"/>
      <c r="F12" s="5"/>
      <c r="G12" s="5"/>
      <c r="H12" s="5"/>
      <c r="I12" s="17"/>
    </row>
    <row r="13" spans="1:9">
      <c r="A13" s="655" t="s">
        <v>155</v>
      </c>
      <c r="B13" s="656"/>
      <c r="C13" s="656"/>
      <c r="D13" s="656"/>
      <c r="E13" s="48"/>
      <c r="F13" s="656" t="s">
        <v>158</v>
      </c>
      <c r="G13" s="656"/>
      <c r="H13" s="656" t="s">
        <v>159</v>
      </c>
      <c r="I13" s="657"/>
    </row>
    <row r="14" spans="1:9" ht="27" customHeight="1">
      <c r="A14" s="25" t="s">
        <v>144</v>
      </c>
      <c r="B14" s="252"/>
      <c r="C14" s="5" t="s">
        <v>143</v>
      </c>
      <c r="D14" s="791"/>
      <c r="E14" s="791"/>
      <c r="F14" s="48" t="s">
        <v>157</v>
      </c>
      <c r="G14" s="252"/>
      <c r="H14" s="5" t="s">
        <v>156</v>
      </c>
      <c r="I14" s="227"/>
    </row>
    <row r="15" spans="1:9" ht="27" customHeight="1">
      <c r="A15" s="25" t="s">
        <v>144</v>
      </c>
      <c r="B15" s="253"/>
      <c r="C15" s="5" t="s">
        <v>143</v>
      </c>
      <c r="D15" s="792"/>
      <c r="E15" s="792"/>
      <c r="F15" s="48" t="s">
        <v>157</v>
      </c>
      <c r="G15" s="253"/>
      <c r="H15" s="5" t="s">
        <v>156</v>
      </c>
      <c r="I15" s="254"/>
    </row>
    <row r="16" spans="1:9" ht="16.5" customHeight="1">
      <c r="A16" s="25"/>
      <c r="B16" s="352"/>
      <c r="C16" s="319"/>
      <c r="D16" s="793"/>
      <c r="E16" s="793"/>
      <c r="F16" s="321"/>
      <c r="G16" s="352"/>
      <c r="H16" s="319"/>
      <c r="I16" s="353"/>
    </row>
    <row r="17" spans="1:9" s="13" customFormat="1" ht="24.75" customHeight="1">
      <c r="A17" s="26" t="s">
        <v>160</v>
      </c>
      <c r="B17" s="15"/>
      <c r="C17" s="15"/>
      <c r="D17" s="15"/>
      <c r="E17" s="15"/>
      <c r="F17" s="15"/>
      <c r="G17" s="15"/>
      <c r="H17" s="15"/>
      <c r="I17" s="16"/>
    </row>
    <row r="18" spans="1:9" s="87" customFormat="1" ht="31.5" customHeight="1">
      <c r="A18" s="802" t="s">
        <v>352</v>
      </c>
      <c r="B18" s="803"/>
      <c r="C18" s="803"/>
      <c r="D18" s="803"/>
      <c r="E18" s="803"/>
      <c r="F18" s="803"/>
      <c r="G18" s="803"/>
      <c r="H18" s="803"/>
      <c r="I18" s="804"/>
    </row>
    <row r="19" spans="1:9" ht="86.25" customHeight="1">
      <c r="A19" s="28" t="s">
        <v>161</v>
      </c>
      <c r="B19" s="289">
        <f>Data!J32</f>
        <v>42425</v>
      </c>
      <c r="C19" s="15"/>
      <c r="D19" s="15"/>
      <c r="E19" s="15"/>
      <c r="F19" s="15"/>
      <c r="G19" s="798" t="s">
        <v>345</v>
      </c>
      <c r="H19" s="798"/>
      <c r="I19" s="799"/>
    </row>
    <row r="20" spans="1:9" ht="27" customHeight="1">
      <c r="A20" s="776" t="s">
        <v>145</v>
      </c>
      <c r="B20" s="777"/>
      <c r="C20" s="777"/>
      <c r="D20" s="777"/>
      <c r="E20" s="777"/>
      <c r="F20" s="777"/>
      <c r="G20" s="777"/>
      <c r="H20" s="777"/>
      <c r="I20" s="778"/>
    </row>
    <row r="21" spans="1:9" ht="25.5" customHeight="1">
      <c r="A21" s="104" t="s">
        <v>341</v>
      </c>
      <c r="B21" s="11"/>
      <c r="C21" s="11"/>
      <c r="D21" s="779"/>
      <c r="E21" s="779"/>
      <c r="F21" s="779"/>
      <c r="G21" s="779"/>
      <c r="H21" s="779"/>
      <c r="I21" s="780"/>
    </row>
    <row r="22" spans="1:9" ht="25.5" customHeight="1">
      <c r="A22" s="104" t="s">
        <v>342</v>
      </c>
      <c r="B22" s="11"/>
      <c r="C22" s="779"/>
      <c r="D22" s="779"/>
      <c r="E22" s="779"/>
      <c r="F22" s="779"/>
      <c r="G22" s="779"/>
      <c r="H22" s="779"/>
      <c r="I22" s="780"/>
    </row>
    <row r="23" spans="1:9" ht="25.5" customHeight="1">
      <c r="A23" s="104" t="s">
        <v>343</v>
      </c>
      <c r="B23" s="11"/>
      <c r="C23" s="347"/>
      <c r="D23" s="322"/>
      <c r="E23" s="322"/>
      <c r="F23" s="322"/>
      <c r="G23" s="322"/>
      <c r="H23" s="322"/>
      <c r="I23" s="323"/>
    </row>
    <row r="24" spans="1:9" s="87" customFormat="1" ht="25.5" customHeight="1">
      <c r="A24" s="104" t="s">
        <v>344</v>
      </c>
      <c r="B24" s="11"/>
      <c r="C24" s="11"/>
      <c r="D24" s="796"/>
      <c r="E24" s="796"/>
      <c r="F24" s="796"/>
      <c r="G24" s="796"/>
      <c r="H24" s="796"/>
      <c r="I24" s="797"/>
    </row>
    <row r="25" spans="1:9" s="87" customFormat="1" ht="25.5" customHeight="1">
      <c r="A25" s="104"/>
      <c r="B25" s="11"/>
      <c r="C25" s="11"/>
      <c r="D25" s="347"/>
      <c r="E25" s="347"/>
      <c r="F25" s="347"/>
      <c r="G25" s="347"/>
      <c r="H25" s="347"/>
      <c r="I25" s="348"/>
    </row>
    <row r="26" spans="1:9" s="87" customFormat="1" ht="25.5" customHeight="1">
      <c r="A26" s="104"/>
      <c r="B26" s="11"/>
      <c r="C26" s="11"/>
      <c r="D26" s="347"/>
      <c r="E26" s="347"/>
      <c r="F26" s="347"/>
      <c r="G26" s="712" t="s">
        <v>345</v>
      </c>
      <c r="H26" s="712"/>
      <c r="I26" s="788"/>
    </row>
    <row r="27" spans="1:9" s="87" customFormat="1" ht="25.5" customHeight="1">
      <c r="A27" s="105"/>
      <c r="B27" s="106"/>
      <c r="C27" s="106"/>
      <c r="D27" s="354"/>
      <c r="E27" s="354"/>
      <c r="F27" s="354"/>
      <c r="G27" s="354"/>
      <c r="H27" s="354"/>
      <c r="I27" s="355"/>
    </row>
    <row r="28" spans="1:9" s="87" customFormat="1" ht="21" hidden="1" customHeight="1">
      <c r="A28" s="785" t="s">
        <v>163</v>
      </c>
      <c r="B28" s="786"/>
      <c r="C28" s="786"/>
      <c r="D28" s="786"/>
      <c r="E28" s="786"/>
      <c r="F28" s="786"/>
      <c r="G28" s="786"/>
      <c r="H28" s="786"/>
      <c r="I28" s="787"/>
    </row>
    <row r="29" spans="1:9" s="87" customFormat="1" ht="15" hidden="1" customHeight="1">
      <c r="A29" s="25" t="s">
        <v>164</v>
      </c>
      <c r="B29" s="5"/>
      <c r="C29" s="5"/>
      <c r="D29" s="5"/>
      <c r="E29" s="5"/>
      <c r="F29" s="5"/>
      <c r="G29" s="794" t="str">
        <f>E3&amp;","</f>
        <v>PaXXXXXXXXXXXXXXXXXX,</v>
      </c>
      <c r="H29" s="794"/>
      <c r="I29" s="795"/>
    </row>
    <row r="30" spans="1:9" ht="17.25" hidden="1">
      <c r="A30" s="789" t="str">
        <f>Data!E6</f>
        <v>LFL HM</v>
      </c>
      <c r="B30" s="790"/>
      <c r="C30" s="790"/>
      <c r="D30" s="790"/>
      <c r="E30" s="790"/>
      <c r="F30" s="29" t="s">
        <v>249</v>
      </c>
      <c r="G30" s="5"/>
      <c r="H30" s="5"/>
      <c r="I30" s="17"/>
    </row>
    <row r="31" spans="1:9" hidden="1">
      <c r="A31" s="218" t="s">
        <v>250</v>
      </c>
      <c r="C31" s="775">
        <f>D5</f>
        <v>43343</v>
      </c>
      <c r="D31" s="775"/>
      <c r="E31" s="775"/>
      <c r="F31" s="5"/>
      <c r="G31" s="5"/>
      <c r="H31" s="5"/>
      <c r="I31" s="17"/>
    </row>
    <row r="32" spans="1:9" hidden="1">
      <c r="A32" s="25"/>
      <c r="B32" s="186"/>
      <c r="C32" s="187"/>
      <c r="D32" s="187"/>
      <c r="E32" s="5"/>
      <c r="F32" s="5"/>
      <c r="G32" s="5"/>
      <c r="H32" s="5"/>
      <c r="I32" s="88"/>
    </row>
    <row r="33" spans="1:9" hidden="1">
      <c r="A33" s="25"/>
      <c r="B33" s="186"/>
      <c r="C33" s="187"/>
      <c r="D33" s="187"/>
      <c r="E33" s="5"/>
      <c r="F33" s="5"/>
      <c r="G33" s="5"/>
      <c r="H33" s="5"/>
      <c r="I33" s="88"/>
    </row>
    <row r="34" spans="1:9" hidden="1">
      <c r="A34" s="25"/>
      <c r="B34" s="186"/>
      <c r="C34" s="187"/>
      <c r="D34" s="187"/>
      <c r="E34" s="5"/>
      <c r="F34" s="5"/>
      <c r="G34" s="5"/>
      <c r="H34" s="5"/>
      <c r="I34" s="88"/>
    </row>
    <row r="35" spans="1:9" hidden="1">
      <c r="A35" s="25"/>
      <c r="B35" s="5"/>
      <c r="C35" s="5"/>
      <c r="D35" s="5"/>
      <c r="E35" s="5"/>
      <c r="F35" s="5"/>
      <c r="G35" s="15" t="s">
        <v>162</v>
      </c>
      <c r="H35" s="5"/>
      <c r="I35" s="17"/>
    </row>
    <row r="36" spans="1:9" hidden="1">
      <c r="A36" s="25"/>
      <c r="B36" s="5"/>
      <c r="C36" s="5"/>
      <c r="D36" s="5"/>
      <c r="E36" s="5"/>
      <c r="F36" s="5"/>
      <c r="G36" s="5"/>
      <c r="H36" s="5"/>
      <c r="I36" s="17"/>
    </row>
    <row r="37" spans="1:9" hidden="1">
      <c r="A37" s="30"/>
      <c r="B37" s="3"/>
      <c r="C37" s="3"/>
      <c r="D37" s="3"/>
      <c r="E37" s="3"/>
      <c r="F37" s="3"/>
      <c r="G37" s="3"/>
      <c r="H37" s="3"/>
      <c r="I37" s="19"/>
    </row>
    <row r="38" spans="1:9" hidden="1"/>
  </sheetData>
  <sheetProtection password="DE4B" sheet="1" selectLockedCells="1"/>
  <mergeCells count="26">
    <mergeCell ref="A28:I28"/>
    <mergeCell ref="E7:F7"/>
    <mergeCell ref="E8:F8"/>
    <mergeCell ref="G26:I26"/>
    <mergeCell ref="C31:E31"/>
    <mergeCell ref="A30:E30"/>
    <mergeCell ref="D14:E14"/>
    <mergeCell ref="D15:E15"/>
    <mergeCell ref="D16:E16"/>
    <mergeCell ref="G29:I29"/>
    <mergeCell ref="D24:I24"/>
    <mergeCell ref="G19:I19"/>
    <mergeCell ref="A9:C9"/>
    <mergeCell ref="A18:I18"/>
    <mergeCell ref="A2:I2"/>
    <mergeCell ref="C4:F4"/>
    <mergeCell ref="A20:I20"/>
    <mergeCell ref="D21:I21"/>
    <mergeCell ref="C22:I22"/>
    <mergeCell ref="E3:I3"/>
    <mergeCell ref="D5:F5"/>
    <mergeCell ref="E6:F6"/>
    <mergeCell ref="A13:D13"/>
    <mergeCell ref="F13:G13"/>
    <mergeCell ref="H13:I13"/>
    <mergeCell ref="D9:E9"/>
  </mergeCells>
  <pageMargins left="0.7" right="0.7" top="0.5" bottom="0.5" header="0.3" footer="0.31"/>
  <pageSetup paperSize="9" orientation="portrait" r:id="rId1"/>
  <headerFooter>
    <oddFooter>&amp;R&amp;A</oddFooter>
  </headerFooter>
</worksheet>
</file>

<file path=xl/worksheets/sheet15.xml><?xml version="1.0" encoding="utf-8"?>
<worksheet xmlns="http://schemas.openxmlformats.org/spreadsheetml/2006/main" xmlns:r="http://schemas.openxmlformats.org/officeDocument/2006/relationships">
  <dimension ref="A1:E23"/>
  <sheetViews>
    <sheetView workbookViewId="0">
      <selection activeCell="C5" sqref="C5:E5"/>
    </sheetView>
  </sheetViews>
  <sheetFormatPr defaultRowHeight="15"/>
  <cols>
    <col min="1" max="1" width="8" customWidth="1"/>
    <col min="2" max="2" width="12.5703125" customWidth="1"/>
    <col min="3" max="3" width="3.85546875" customWidth="1"/>
    <col min="4" max="4" width="32.28515625" customWidth="1"/>
    <col min="5" max="5" width="28.7109375" customWidth="1"/>
    <col min="6" max="6" width="26.7109375" customWidth="1"/>
  </cols>
  <sheetData>
    <row r="1" spans="1:5" ht="19.5" customHeight="1">
      <c r="A1" s="805" t="s">
        <v>180</v>
      </c>
      <c r="B1" s="806"/>
      <c r="C1" s="806"/>
      <c r="D1" s="806"/>
      <c r="E1" s="807"/>
    </row>
    <row r="2" spans="1:5" ht="19.5" customHeight="1">
      <c r="A2" s="808" t="s">
        <v>181</v>
      </c>
      <c r="B2" s="809"/>
      <c r="C2" s="809"/>
      <c r="D2" s="809"/>
      <c r="E2" s="810"/>
    </row>
    <row r="3" spans="1:5" ht="19.5" customHeight="1">
      <c r="A3" s="808" t="s">
        <v>182</v>
      </c>
      <c r="B3" s="809"/>
      <c r="C3" s="809"/>
      <c r="D3" s="809"/>
      <c r="E3" s="810"/>
    </row>
    <row r="4" spans="1:5" ht="19.5" customHeight="1">
      <c r="A4" s="808" t="s">
        <v>183</v>
      </c>
      <c r="B4" s="809"/>
      <c r="C4" s="809"/>
      <c r="D4" s="809"/>
      <c r="E4" s="810"/>
    </row>
    <row r="5" spans="1:5" ht="31.5" customHeight="1">
      <c r="A5" s="14"/>
      <c r="B5" s="66" t="s">
        <v>177</v>
      </c>
      <c r="C5" s="814" t="str">
        <f>Data!E5</f>
        <v>PaXXXXXXXXXXXXXXXXXX</v>
      </c>
      <c r="D5" s="814"/>
      <c r="E5" s="815"/>
    </row>
    <row r="6" spans="1:5" ht="31.5" customHeight="1">
      <c r="A6" s="230" t="s">
        <v>178</v>
      </c>
      <c r="B6" s="814" t="str">
        <f>Data!E7</f>
        <v>SamXXXXXXXXXX</v>
      </c>
      <c r="C6" s="814"/>
      <c r="D6" s="814"/>
      <c r="E6" s="815"/>
    </row>
    <row r="7" spans="1:5" ht="31.5" customHeight="1">
      <c r="A7" s="14" t="s">
        <v>184</v>
      </c>
      <c r="B7" s="5"/>
      <c r="C7" s="816" t="str">
        <f>Data!E6</f>
        <v>LFL HM</v>
      </c>
      <c r="D7" s="816"/>
      <c r="E7" s="817"/>
    </row>
    <row r="8" spans="1:5" ht="31.5" customHeight="1">
      <c r="A8" s="14" t="s">
        <v>185</v>
      </c>
      <c r="B8" s="5"/>
      <c r="C8" s="816" t="str">
        <f>Data!E10</f>
        <v>MPPS XXXXXXXXXXXX, Jaggayya Peta</v>
      </c>
      <c r="D8" s="816"/>
      <c r="E8" s="817"/>
    </row>
    <row r="9" spans="1:5" ht="57" customHeight="1">
      <c r="A9" s="811" t="s">
        <v>186</v>
      </c>
      <c r="B9" s="812"/>
      <c r="C9" s="812"/>
      <c r="D9" s="812"/>
      <c r="E9" s="813"/>
    </row>
    <row r="10" spans="1:5" ht="45" customHeight="1">
      <c r="A10" s="14"/>
      <c r="B10" s="5"/>
      <c r="C10" s="78" t="s">
        <v>189</v>
      </c>
      <c r="D10" s="818" t="s">
        <v>190</v>
      </c>
      <c r="E10" s="819"/>
    </row>
    <row r="11" spans="1:5" ht="45" customHeight="1">
      <c r="A11" s="14"/>
      <c r="B11" s="5"/>
      <c r="C11" s="78"/>
      <c r="D11" s="824" t="s">
        <v>35</v>
      </c>
      <c r="E11" s="825"/>
    </row>
    <row r="12" spans="1:5" ht="45" customHeight="1">
      <c r="A12" s="14"/>
      <c r="B12" s="5"/>
      <c r="C12" s="78" t="s">
        <v>188</v>
      </c>
      <c r="D12" s="818" t="s">
        <v>191</v>
      </c>
      <c r="E12" s="819"/>
    </row>
    <row r="13" spans="1:5" ht="45" customHeight="1">
      <c r="A13" s="14"/>
      <c r="B13" s="5"/>
      <c r="C13" s="78"/>
      <c r="D13" s="824" t="s">
        <v>35</v>
      </c>
      <c r="E13" s="825"/>
    </row>
    <row r="14" spans="1:5" ht="45" customHeight="1">
      <c r="A14" s="14"/>
      <c r="B14" s="5"/>
      <c r="C14" s="78" t="s">
        <v>187</v>
      </c>
      <c r="D14" s="818" t="s">
        <v>242</v>
      </c>
      <c r="E14" s="819"/>
    </row>
    <row r="15" spans="1:5" ht="36" customHeight="1">
      <c r="A15" s="14"/>
      <c r="B15" s="5"/>
      <c r="C15" s="5"/>
      <c r="D15" s="820" t="s">
        <v>192</v>
      </c>
      <c r="E15" s="821"/>
    </row>
    <row r="16" spans="1:5" ht="45" customHeight="1">
      <c r="A16" s="79" t="s">
        <v>194</v>
      </c>
      <c r="B16" s="290">
        <f>Data!J32</f>
        <v>42425</v>
      </c>
      <c r="C16" s="5"/>
      <c r="D16" s="80" t="s">
        <v>195</v>
      </c>
      <c r="E16" s="17"/>
    </row>
    <row r="17" spans="1:5" ht="32.25" customHeight="1">
      <c r="A17" s="79" t="s">
        <v>193</v>
      </c>
      <c r="B17" s="235" t="str">
        <f>Data!E15</f>
        <v>YYYYYYYYYYY</v>
      </c>
      <c r="C17" s="5"/>
      <c r="D17" s="80" t="s">
        <v>122</v>
      </c>
      <c r="E17" s="291" t="str">
        <f>Data!E5</f>
        <v>PaXXXXXXXXXXXXXXXXXX</v>
      </c>
    </row>
    <row r="18" spans="1:5" ht="32.25" customHeight="1">
      <c r="A18" s="14"/>
      <c r="B18" s="5"/>
      <c r="C18" s="5"/>
      <c r="D18" s="80" t="s">
        <v>120</v>
      </c>
      <c r="E18" s="291" t="str">
        <f>C7</f>
        <v>LFL HM</v>
      </c>
    </row>
    <row r="19" spans="1:5" ht="32.25" customHeight="1">
      <c r="A19" s="14"/>
      <c r="B19" s="5"/>
      <c r="C19" s="5"/>
      <c r="D19" s="80" t="s">
        <v>198</v>
      </c>
      <c r="E19" s="291" t="str">
        <f>C8</f>
        <v>MPPS XXXXXXXXXXXX, Jaggayya Peta</v>
      </c>
    </row>
    <row r="20" spans="1:5" ht="27.75" customHeight="1">
      <c r="A20" s="14"/>
      <c r="B20" s="5"/>
      <c r="C20" s="5"/>
      <c r="D20" s="822" t="s">
        <v>179</v>
      </c>
      <c r="E20" s="823"/>
    </row>
    <row r="21" spans="1:5" ht="48.75" customHeight="1">
      <c r="A21" s="14"/>
      <c r="B21" s="81"/>
      <c r="C21" s="5"/>
      <c r="D21" s="5"/>
      <c r="E21" s="17" t="s">
        <v>196</v>
      </c>
    </row>
    <row r="22" spans="1:5" ht="27.75" customHeight="1">
      <c r="A22" s="14" t="s">
        <v>197</v>
      </c>
      <c r="B22" s="5"/>
      <c r="C22" s="5"/>
      <c r="D22" s="5"/>
      <c r="E22" s="17"/>
    </row>
    <row r="23" spans="1:5">
      <c r="A23" s="18"/>
      <c r="B23" s="3"/>
      <c r="C23" s="3"/>
      <c r="D23" s="3"/>
      <c r="E23" s="19"/>
    </row>
  </sheetData>
  <sheetProtection password="DE4B" sheet="1" objects="1" scenarios="1" selectLockedCells="1"/>
  <mergeCells count="16">
    <mergeCell ref="D10:E10"/>
    <mergeCell ref="D12:E12"/>
    <mergeCell ref="D14:E14"/>
    <mergeCell ref="D15:E15"/>
    <mergeCell ref="D20:E20"/>
    <mergeCell ref="D11:E11"/>
    <mergeCell ref="D13:E13"/>
    <mergeCell ref="A1:E1"/>
    <mergeCell ref="A2:E2"/>
    <mergeCell ref="A3:E3"/>
    <mergeCell ref="A4:E4"/>
    <mergeCell ref="A9:E9"/>
    <mergeCell ref="C5:E5"/>
    <mergeCell ref="B6:E6"/>
    <mergeCell ref="C7:E7"/>
    <mergeCell ref="C8:E8"/>
  </mergeCells>
  <pageMargins left="0.7" right="0.7" top="0.5" bottom="0.5" header="0.3" footer="0.31"/>
  <pageSetup paperSize="9" orientation="portrait" r:id="rId1"/>
  <headerFooter>
    <oddFooter>&amp;R&amp;A</oddFooter>
  </headerFooter>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1:E92"/>
  <sheetViews>
    <sheetView showGridLines="0" workbookViewId="0">
      <selection activeCell="D13" sqref="D13"/>
    </sheetView>
  </sheetViews>
  <sheetFormatPr defaultRowHeight="15"/>
  <cols>
    <col min="1" max="1" width="2.28515625" style="188" customWidth="1"/>
    <col min="2" max="2" width="20.85546875" style="370" customWidth="1"/>
    <col min="3" max="3" width="2.42578125" style="412" customWidth="1"/>
    <col min="4" max="4" width="59.85546875" style="9" customWidth="1"/>
    <col min="5" max="5" width="27.42578125" style="9" customWidth="1"/>
    <col min="6" max="16384" width="9.140625" style="9"/>
  </cols>
  <sheetData>
    <row r="1" spans="2:5" ht="23.25">
      <c r="B1" s="459" t="s">
        <v>275</v>
      </c>
      <c r="C1" s="459"/>
      <c r="D1" s="459"/>
      <c r="E1" s="375"/>
    </row>
    <row r="2" spans="2:5" ht="23.25">
      <c r="B2" s="459" t="s">
        <v>405</v>
      </c>
      <c r="C2" s="459"/>
      <c r="D2" s="459"/>
      <c r="E2" s="375"/>
    </row>
    <row r="3" spans="2:5" ht="84.75" customHeight="1">
      <c r="B3" s="409" t="s">
        <v>394</v>
      </c>
      <c r="C3" s="410"/>
      <c r="D3" s="87"/>
      <c r="E3" s="87"/>
    </row>
    <row r="4" spans="2:5" s="179" customFormat="1" ht="42" customHeight="1">
      <c r="B4" s="407" t="s">
        <v>395</v>
      </c>
      <c r="C4" s="410"/>
      <c r="D4" s="414"/>
      <c r="E4" s="414"/>
    </row>
    <row r="5" spans="2:5" s="179" customFormat="1" ht="42" customHeight="1">
      <c r="B5" s="407" t="s">
        <v>396</v>
      </c>
      <c r="C5" s="410"/>
      <c r="D5" s="414"/>
      <c r="E5" s="414"/>
    </row>
    <row r="6" spans="2:5" s="179" customFormat="1" ht="42" customHeight="1">
      <c r="B6" s="407" t="s">
        <v>397</v>
      </c>
      <c r="C6" s="410"/>
      <c r="D6" s="414"/>
      <c r="E6" s="414"/>
    </row>
    <row r="7" spans="2:5" ht="75" customHeight="1">
      <c r="B7" s="408" t="s">
        <v>407</v>
      </c>
      <c r="C7" s="415" t="s">
        <v>39</v>
      </c>
      <c r="D7" s="416" t="str">
        <f>Data!F41&amp;"  Date : "&amp;DAY(Data!J42)&amp;"-"&amp;MONTH(Data!J42)&amp;"-"&amp;YEAR(Data!J42)</f>
        <v>EDUCATION/KNA/8281/2021  Date : 27-12-2021</v>
      </c>
      <c r="E7" s="87"/>
    </row>
    <row r="8" spans="2:5" s="103" customFormat="1" ht="42" customHeight="1">
      <c r="B8" s="408" t="s">
        <v>398</v>
      </c>
      <c r="C8" s="413" t="s">
        <v>39</v>
      </c>
      <c r="D8" s="417" t="str">
        <f>Data!E5</f>
        <v>PaXXXXXXXXXXXXXXXXXX</v>
      </c>
      <c r="E8" s="87"/>
    </row>
    <row r="9" spans="2:5" s="103" customFormat="1" ht="42" customHeight="1">
      <c r="B9" s="408" t="s">
        <v>399</v>
      </c>
      <c r="C9" s="413" t="s">
        <v>39</v>
      </c>
      <c r="D9" s="417" t="str">
        <f>Data!E6</f>
        <v>LFL HM</v>
      </c>
      <c r="E9" s="87"/>
    </row>
    <row r="10" spans="2:5" s="103" customFormat="1" ht="42" customHeight="1">
      <c r="B10" s="408" t="s">
        <v>400</v>
      </c>
      <c r="C10" s="413" t="s">
        <v>39</v>
      </c>
      <c r="D10" s="417" t="str">
        <f>Data!E10</f>
        <v>MPPS XXXXXXXXXXXX, Jaggayya Peta</v>
      </c>
      <c r="E10" s="87"/>
    </row>
    <row r="11" spans="2:5" ht="40.5" customHeight="1">
      <c r="B11" s="408" t="s">
        <v>401</v>
      </c>
      <c r="C11" s="413" t="s">
        <v>39</v>
      </c>
      <c r="D11" s="418" t="s">
        <v>402</v>
      </c>
      <c r="E11" s="87"/>
    </row>
    <row r="12" spans="2:5" ht="36.75" customHeight="1">
      <c r="B12" s="376"/>
      <c r="C12" s="411"/>
      <c r="D12" s="418" t="s">
        <v>403</v>
      </c>
      <c r="E12" s="11"/>
    </row>
    <row r="13" spans="2:5" ht="46.5" customHeight="1">
      <c r="B13" s="408" t="s">
        <v>404</v>
      </c>
      <c r="C13" s="411" t="s">
        <v>39</v>
      </c>
      <c r="D13" s="418"/>
      <c r="E13" s="11"/>
    </row>
    <row r="14" spans="2:5" ht="41.25" customHeight="1">
      <c r="B14" s="376"/>
      <c r="C14" s="411"/>
      <c r="D14" s="11"/>
      <c r="E14" s="11"/>
    </row>
    <row r="15" spans="2:5" ht="41.25" customHeight="1">
      <c r="B15" s="376"/>
      <c r="C15" s="411"/>
      <c r="D15" s="11"/>
      <c r="E15" s="11"/>
    </row>
    <row r="16" spans="2:5" ht="41.25" customHeight="1">
      <c r="B16" s="376"/>
      <c r="C16" s="411"/>
      <c r="D16" s="11"/>
      <c r="E16" s="11"/>
    </row>
    <row r="17" spans="2:5" ht="41.25" customHeight="1">
      <c r="B17" s="376"/>
      <c r="C17" s="411"/>
      <c r="D17" s="11"/>
      <c r="E17" s="11"/>
    </row>
    <row r="18" spans="2:5" ht="41.25" customHeight="1">
      <c r="B18" s="376"/>
      <c r="C18" s="411"/>
      <c r="D18" s="11"/>
      <c r="E18" s="11"/>
    </row>
    <row r="19" spans="2:5">
      <c r="B19" s="376"/>
      <c r="C19" s="411"/>
      <c r="D19" s="11"/>
      <c r="E19" s="11"/>
    </row>
    <row r="20" spans="2:5">
      <c r="B20" s="376"/>
      <c r="C20" s="411"/>
      <c r="D20" s="11"/>
      <c r="E20" s="11"/>
    </row>
    <row r="21" spans="2:5">
      <c r="B21" s="376"/>
      <c r="C21" s="411"/>
      <c r="D21" s="11"/>
      <c r="E21" s="11"/>
    </row>
    <row r="22" spans="2:5">
      <c r="B22" s="376"/>
      <c r="C22" s="411"/>
      <c r="D22" s="11"/>
      <c r="E22" s="11"/>
    </row>
    <row r="23" spans="2:5">
      <c r="B23" s="376"/>
      <c r="C23" s="411"/>
      <c r="D23" s="11"/>
      <c r="E23" s="11"/>
    </row>
    <row r="24" spans="2:5">
      <c r="B24" s="376"/>
      <c r="C24" s="411"/>
      <c r="D24" s="11"/>
      <c r="E24" s="11"/>
    </row>
    <row r="25" spans="2:5">
      <c r="B25" s="376"/>
      <c r="C25" s="411"/>
      <c r="D25" s="11"/>
      <c r="E25" s="11"/>
    </row>
    <row r="26" spans="2:5">
      <c r="B26" s="376"/>
      <c r="C26" s="411"/>
      <c r="D26" s="11"/>
      <c r="E26" s="11"/>
    </row>
    <row r="27" spans="2:5">
      <c r="B27" s="376"/>
      <c r="C27" s="411"/>
      <c r="D27" s="11"/>
      <c r="E27" s="11"/>
    </row>
    <row r="28" spans="2:5">
      <c r="B28" s="376"/>
      <c r="C28" s="411"/>
      <c r="D28" s="11"/>
      <c r="E28" s="11"/>
    </row>
    <row r="29" spans="2:5">
      <c r="B29" s="376"/>
      <c r="C29" s="411"/>
      <c r="D29" s="11"/>
      <c r="E29" s="11"/>
    </row>
    <row r="30" spans="2:5">
      <c r="B30" s="376"/>
      <c r="C30" s="411"/>
      <c r="D30" s="11"/>
      <c r="E30" s="11"/>
    </row>
    <row r="31" spans="2:5">
      <c r="B31" s="376"/>
      <c r="C31" s="411"/>
      <c r="D31" s="11"/>
      <c r="E31" s="11"/>
    </row>
    <row r="32" spans="2:5">
      <c r="B32" s="376"/>
      <c r="C32" s="411"/>
      <c r="D32" s="11"/>
      <c r="E32" s="11"/>
    </row>
    <row r="33" spans="2:5">
      <c r="B33" s="376"/>
      <c r="C33" s="411"/>
      <c r="D33" s="11"/>
      <c r="E33" s="11"/>
    </row>
    <row r="34" spans="2:5">
      <c r="B34" s="376"/>
      <c r="C34" s="411"/>
      <c r="D34" s="11"/>
      <c r="E34" s="11"/>
    </row>
    <row r="35" spans="2:5">
      <c r="B35" s="376"/>
      <c r="C35" s="411"/>
      <c r="D35" s="11"/>
      <c r="E35" s="11"/>
    </row>
    <row r="36" spans="2:5">
      <c r="B36" s="376"/>
      <c r="C36" s="411"/>
      <c r="D36" s="11"/>
      <c r="E36" s="11"/>
    </row>
    <row r="37" spans="2:5">
      <c r="B37" s="376"/>
      <c r="C37" s="411"/>
      <c r="D37" s="11"/>
      <c r="E37" s="11"/>
    </row>
    <row r="38" spans="2:5">
      <c r="B38" s="376"/>
      <c r="C38" s="411"/>
      <c r="D38" s="11"/>
      <c r="E38" s="11"/>
    </row>
    <row r="39" spans="2:5">
      <c r="B39" s="376"/>
      <c r="C39" s="411"/>
      <c r="D39" s="11"/>
      <c r="E39" s="11"/>
    </row>
    <row r="40" spans="2:5">
      <c r="B40" s="376"/>
      <c r="C40" s="411"/>
      <c r="D40" s="11"/>
      <c r="E40" s="11"/>
    </row>
    <row r="41" spans="2:5">
      <c r="B41" s="376"/>
      <c r="C41" s="411"/>
      <c r="D41" s="11"/>
      <c r="E41" s="11"/>
    </row>
    <row r="42" spans="2:5">
      <c r="B42" s="376"/>
      <c r="C42" s="411"/>
      <c r="D42" s="11"/>
      <c r="E42" s="11"/>
    </row>
    <row r="43" spans="2:5">
      <c r="B43" s="376"/>
      <c r="C43" s="411"/>
      <c r="D43" s="11"/>
      <c r="E43" s="11"/>
    </row>
    <row r="44" spans="2:5">
      <c r="B44" s="376"/>
      <c r="C44" s="411"/>
      <c r="D44" s="11"/>
      <c r="E44" s="11"/>
    </row>
    <row r="45" spans="2:5">
      <c r="B45" s="376"/>
      <c r="C45" s="411"/>
      <c r="D45" s="11"/>
      <c r="E45" s="11"/>
    </row>
    <row r="46" spans="2:5">
      <c r="B46" s="376"/>
      <c r="C46" s="411"/>
      <c r="D46" s="11"/>
      <c r="E46" s="11"/>
    </row>
    <row r="47" spans="2:5">
      <c r="B47" s="376"/>
      <c r="C47" s="411"/>
      <c r="D47" s="11"/>
      <c r="E47" s="11"/>
    </row>
    <row r="48" spans="2:5">
      <c r="B48" s="376"/>
      <c r="C48" s="411"/>
      <c r="D48" s="11"/>
      <c r="E48" s="11"/>
    </row>
    <row r="49" spans="2:5">
      <c r="B49" s="376"/>
      <c r="C49" s="411"/>
      <c r="D49" s="11"/>
      <c r="E49" s="11"/>
    </row>
    <row r="50" spans="2:5">
      <c r="B50" s="376"/>
      <c r="C50" s="411"/>
      <c r="D50" s="11"/>
      <c r="E50" s="11"/>
    </row>
    <row r="51" spans="2:5">
      <c r="B51" s="376"/>
      <c r="C51" s="411"/>
      <c r="D51" s="11"/>
      <c r="E51" s="11"/>
    </row>
    <row r="52" spans="2:5">
      <c r="B52" s="376"/>
      <c r="C52" s="411"/>
      <c r="D52" s="11"/>
      <c r="E52" s="11"/>
    </row>
    <row r="53" spans="2:5">
      <c r="B53" s="376"/>
      <c r="C53" s="411"/>
      <c r="D53" s="11"/>
      <c r="E53" s="11"/>
    </row>
    <row r="54" spans="2:5">
      <c r="B54" s="376"/>
      <c r="C54" s="411"/>
      <c r="D54" s="11"/>
      <c r="E54" s="11"/>
    </row>
    <row r="55" spans="2:5">
      <c r="B55" s="376"/>
      <c r="C55" s="411"/>
      <c r="D55" s="11"/>
      <c r="E55" s="11"/>
    </row>
    <row r="56" spans="2:5">
      <c r="B56" s="376"/>
      <c r="C56" s="411"/>
      <c r="D56" s="11"/>
      <c r="E56" s="11"/>
    </row>
    <row r="57" spans="2:5">
      <c r="B57" s="376"/>
      <c r="C57" s="411"/>
      <c r="D57" s="11"/>
      <c r="E57" s="11"/>
    </row>
    <row r="58" spans="2:5">
      <c r="B58" s="376"/>
      <c r="C58" s="411"/>
      <c r="D58" s="11"/>
      <c r="E58" s="11"/>
    </row>
    <row r="59" spans="2:5">
      <c r="B59" s="376"/>
      <c r="C59" s="411"/>
      <c r="D59" s="11"/>
      <c r="E59" s="11"/>
    </row>
    <row r="60" spans="2:5">
      <c r="B60" s="376"/>
      <c r="C60" s="411"/>
      <c r="D60" s="11"/>
      <c r="E60" s="11"/>
    </row>
    <row r="61" spans="2:5">
      <c r="B61" s="376"/>
      <c r="C61" s="411"/>
      <c r="D61" s="11"/>
      <c r="E61" s="11"/>
    </row>
    <row r="62" spans="2:5">
      <c r="B62" s="376"/>
      <c r="C62" s="411"/>
      <c r="D62" s="11"/>
      <c r="E62" s="11"/>
    </row>
    <row r="63" spans="2:5">
      <c r="B63" s="376"/>
      <c r="C63" s="411"/>
      <c r="D63" s="11"/>
      <c r="E63" s="11"/>
    </row>
    <row r="64" spans="2:5">
      <c r="B64" s="376"/>
      <c r="C64" s="411"/>
      <c r="D64" s="11"/>
      <c r="E64" s="11"/>
    </row>
    <row r="65" spans="2:5">
      <c r="B65" s="376"/>
      <c r="C65" s="411"/>
      <c r="D65" s="11"/>
      <c r="E65" s="11"/>
    </row>
    <row r="66" spans="2:5">
      <c r="B66" s="376"/>
      <c r="C66" s="411"/>
      <c r="D66" s="11"/>
      <c r="E66" s="11"/>
    </row>
    <row r="67" spans="2:5">
      <c r="B67" s="376"/>
      <c r="C67" s="411"/>
      <c r="D67" s="11"/>
      <c r="E67" s="11"/>
    </row>
    <row r="68" spans="2:5">
      <c r="B68" s="376"/>
      <c r="C68" s="411"/>
      <c r="D68" s="11"/>
      <c r="E68" s="11"/>
    </row>
    <row r="69" spans="2:5">
      <c r="B69" s="376"/>
      <c r="C69" s="411"/>
      <c r="D69" s="11"/>
      <c r="E69" s="11"/>
    </row>
    <row r="70" spans="2:5">
      <c r="B70" s="376"/>
      <c r="C70" s="411"/>
      <c r="D70" s="11"/>
      <c r="E70" s="11"/>
    </row>
    <row r="71" spans="2:5">
      <c r="B71" s="376"/>
      <c r="C71" s="411"/>
      <c r="D71" s="11"/>
      <c r="E71" s="11"/>
    </row>
    <row r="72" spans="2:5">
      <c r="B72" s="376"/>
      <c r="C72" s="411"/>
      <c r="D72" s="11"/>
      <c r="E72" s="11"/>
    </row>
    <row r="73" spans="2:5">
      <c r="B73" s="376"/>
      <c r="C73" s="411"/>
      <c r="D73" s="11"/>
      <c r="E73" s="11"/>
    </row>
    <row r="74" spans="2:5">
      <c r="B74" s="376"/>
      <c r="C74" s="411"/>
      <c r="D74" s="11"/>
      <c r="E74" s="11"/>
    </row>
    <row r="75" spans="2:5">
      <c r="B75" s="376"/>
      <c r="C75" s="411"/>
      <c r="D75" s="11"/>
      <c r="E75" s="11"/>
    </row>
    <row r="76" spans="2:5">
      <c r="B76" s="376"/>
      <c r="C76" s="411"/>
      <c r="D76" s="11"/>
      <c r="E76" s="11"/>
    </row>
    <row r="77" spans="2:5">
      <c r="B77" s="376"/>
      <c r="C77" s="411"/>
      <c r="D77" s="11"/>
      <c r="E77" s="11"/>
    </row>
    <row r="78" spans="2:5">
      <c r="B78" s="376"/>
      <c r="C78" s="411"/>
      <c r="D78" s="11"/>
      <c r="E78" s="11"/>
    </row>
    <row r="79" spans="2:5">
      <c r="B79" s="376"/>
      <c r="C79" s="411"/>
      <c r="D79" s="11"/>
      <c r="E79" s="11"/>
    </row>
    <row r="80" spans="2:5">
      <c r="B80" s="376"/>
      <c r="C80" s="411"/>
      <c r="D80" s="11"/>
      <c r="E80" s="11"/>
    </row>
    <row r="81" spans="2:5">
      <c r="B81" s="376"/>
      <c r="C81" s="411"/>
      <c r="D81" s="11"/>
      <c r="E81" s="11"/>
    </row>
    <row r="82" spans="2:5">
      <c r="B82" s="376"/>
      <c r="C82" s="411"/>
      <c r="D82" s="11"/>
      <c r="E82" s="11"/>
    </row>
    <row r="83" spans="2:5">
      <c r="B83" s="376"/>
      <c r="C83" s="411"/>
      <c r="D83" s="11"/>
      <c r="E83" s="11"/>
    </row>
    <row r="84" spans="2:5">
      <c r="B84" s="376"/>
      <c r="C84" s="411"/>
      <c r="D84" s="11"/>
      <c r="E84" s="11"/>
    </row>
    <row r="85" spans="2:5">
      <c r="B85" s="376"/>
      <c r="C85" s="411"/>
      <c r="D85" s="11"/>
      <c r="E85" s="11"/>
    </row>
    <row r="86" spans="2:5">
      <c r="B86" s="376"/>
      <c r="C86" s="411"/>
      <c r="D86" s="11"/>
      <c r="E86" s="11"/>
    </row>
    <row r="87" spans="2:5">
      <c r="B87" s="376"/>
      <c r="C87" s="411"/>
      <c r="D87" s="11"/>
      <c r="E87" s="11"/>
    </row>
    <row r="88" spans="2:5">
      <c r="B88" s="376"/>
      <c r="C88" s="411"/>
      <c r="D88" s="11"/>
      <c r="E88" s="11"/>
    </row>
    <row r="89" spans="2:5">
      <c r="B89" s="376"/>
      <c r="C89" s="411"/>
      <c r="D89" s="11"/>
      <c r="E89" s="11"/>
    </row>
    <row r="90" spans="2:5">
      <c r="B90" s="376"/>
      <c r="C90" s="411"/>
      <c r="D90" s="11"/>
      <c r="E90" s="11"/>
    </row>
    <row r="91" spans="2:5">
      <c r="B91" s="376"/>
      <c r="C91" s="411"/>
      <c r="D91" s="11"/>
      <c r="E91" s="11"/>
    </row>
    <row r="92" spans="2:5">
      <c r="B92" s="376"/>
      <c r="C92" s="411"/>
      <c r="D92" s="11"/>
      <c r="E92" s="11"/>
    </row>
  </sheetData>
  <sheetProtection password="CF9E" sheet="1" objects="1" scenarios="1" selectLockedCells="1"/>
  <mergeCells count="2">
    <mergeCell ref="B1:D1"/>
    <mergeCell ref="B2:D2"/>
  </mergeCells>
  <pageMargins left="0.7" right="0.71" top="0.83" bottom="0.5" header="0.3" footer="0.3"/>
  <pageSetup paperSize="9" orientation="portrait" r:id="rId1"/>
  <headerFooter>
    <oddFooter>&amp;R&amp;A</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32"/>
  <sheetViews>
    <sheetView showGridLines="0" workbookViewId="0">
      <selection activeCell="A8" sqref="A8:D8"/>
    </sheetView>
  </sheetViews>
  <sheetFormatPr defaultRowHeight="15"/>
  <cols>
    <col min="1" max="1" width="9.140625" style="9"/>
    <col min="2" max="2" width="6.28515625" style="9" customWidth="1"/>
    <col min="3" max="3" width="7.7109375" style="9" customWidth="1"/>
    <col min="4" max="4" width="11.28515625" style="9" customWidth="1"/>
    <col min="5" max="5" width="4.7109375" style="9" customWidth="1"/>
    <col min="6" max="6" width="9.140625" style="9"/>
    <col min="7" max="7" width="23.42578125" style="9" customWidth="1"/>
    <col min="8" max="8" width="9.140625" style="9"/>
    <col min="9" max="9" width="4" style="9" customWidth="1"/>
    <col min="10" max="16384" width="9.140625" style="9"/>
  </cols>
  <sheetData>
    <row r="1" spans="1:9" ht="27" customHeight="1">
      <c r="A1" s="500" t="s">
        <v>286</v>
      </c>
      <c r="B1" s="501"/>
      <c r="C1" s="501"/>
      <c r="D1" s="501"/>
      <c r="E1" s="501"/>
      <c r="F1" s="501"/>
      <c r="G1" s="501"/>
      <c r="H1" s="501"/>
      <c r="I1" s="502"/>
    </row>
    <row r="2" spans="1:9" ht="15.75">
      <c r="A2" s="503" t="s">
        <v>287</v>
      </c>
      <c r="B2" s="504"/>
      <c r="C2" s="504"/>
      <c r="D2" s="504"/>
      <c r="E2" s="504"/>
      <c r="F2" s="504"/>
      <c r="G2" s="504"/>
      <c r="H2" s="504"/>
      <c r="I2" s="505"/>
    </row>
    <row r="3" spans="1:9" s="168" customFormat="1" ht="15.75">
      <c r="A3" s="265"/>
      <c r="B3" s="266"/>
      <c r="C3" s="266"/>
      <c r="D3" s="266"/>
      <c r="E3" s="266"/>
      <c r="F3" s="266"/>
      <c r="G3" s="266"/>
      <c r="H3" s="266"/>
      <c r="I3" s="267"/>
    </row>
    <row r="4" spans="1:9" ht="15.75">
      <c r="A4" s="268" t="s">
        <v>106</v>
      </c>
      <c r="B4" s="269"/>
      <c r="C4" s="269"/>
      <c r="D4" s="269"/>
      <c r="E4" s="269"/>
      <c r="F4" s="270" t="s">
        <v>108</v>
      </c>
      <c r="G4" s="269"/>
      <c r="H4" s="271"/>
      <c r="I4" s="272"/>
    </row>
    <row r="5" spans="1:9" ht="19.5" customHeight="1">
      <c r="A5" s="507" t="str">
        <f>Data!E12</f>
        <v>L XXXXXXXXXXXXX</v>
      </c>
      <c r="B5" s="508"/>
      <c r="C5" s="508"/>
      <c r="D5" s="508"/>
      <c r="E5" s="269"/>
      <c r="F5" s="273" t="s">
        <v>0</v>
      </c>
      <c r="G5" s="511" t="s">
        <v>138</v>
      </c>
      <c r="H5" s="511"/>
      <c r="I5" s="512"/>
    </row>
    <row r="6" spans="1:9" ht="19.5" customHeight="1">
      <c r="A6" s="509" t="str">
        <f>Data!E13</f>
        <v>Mandal Educational Officer</v>
      </c>
      <c r="B6" s="510"/>
      <c r="C6" s="510"/>
      <c r="D6" s="510"/>
      <c r="E6" s="269"/>
      <c r="F6" s="273"/>
      <c r="G6" s="490" t="s">
        <v>139</v>
      </c>
      <c r="H6" s="490"/>
      <c r="I6" s="491"/>
    </row>
    <row r="7" spans="1:9" ht="19.5" customHeight="1">
      <c r="A7" s="506" t="str">
        <f>Data!E14</f>
        <v>XXXXXXXXXXX</v>
      </c>
      <c r="B7" s="490"/>
      <c r="C7" s="490"/>
      <c r="D7" s="490"/>
      <c r="E7" s="269"/>
      <c r="F7" s="273"/>
      <c r="G7" s="490" t="s">
        <v>140</v>
      </c>
      <c r="H7" s="490"/>
      <c r="I7" s="491"/>
    </row>
    <row r="8" spans="1:9" ht="19.5" customHeight="1">
      <c r="A8" s="506" t="str">
        <f>IF(Data!E13="Mandal Educational Officer"," ",Data!E15)</f>
        <v xml:space="preserve"> </v>
      </c>
      <c r="B8" s="490"/>
      <c r="C8" s="490"/>
      <c r="D8" s="490"/>
      <c r="E8" s="269"/>
      <c r="F8" s="273"/>
      <c r="G8" s="492"/>
      <c r="H8" s="492"/>
      <c r="I8" s="493"/>
    </row>
    <row r="9" spans="1:9" ht="18.75" customHeight="1">
      <c r="A9" s="274" t="s">
        <v>107</v>
      </c>
      <c r="B9" s="275"/>
      <c r="C9" s="275"/>
      <c r="D9" s="275"/>
      <c r="E9" s="269"/>
      <c r="F9" s="273"/>
      <c r="G9" s="494"/>
      <c r="H9" s="494"/>
      <c r="I9" s="495"/>
    </row>
    <row r="10" spans="1:9" ht="11.25" customHeight="1">
      <c r="A10" s="276"/>
      <c r="B10" s="269"/>
      <c r="C10" s="269"/>
      <c r="D10" s="269"/>
      <c r="E10" s="269"/>
      <c r="F10" s="269"/>
      <c r="G10" s="269"/>
      <c r="H10" s="271"/>
      <c r="I10" s="272"/>
    </row>
    <row r="11" spans="1:9" ht="15.75">
      <c r="A11" s="309" t="s">
        <v>289</v>
      </c>
      <c r="B11" s="489"/>
      <c r="C11" s="489"/>
      <c r="D11" s="489"/>
      <c r="E11" s="269"/>
      <c r="F11" s="269"/>
      <c r="G11" s="310" t="s">
        <v>306</v>
      </c>
      <c r="H11" s="498"/>
      <c r="I11" s="499"/>
    </row>
    <row r="12" spans="1:9" ht="15.75">
      <c r="A12" s="488"/>
      <c r="B12" s="489"/>
      <c r="C12" s="489"/>
      <c r="D12" s="489"/>
      <c r="E12" s="269"/>
      <c r="F12" s="269"/>
      <c r="G12" s="269"/>
      <c r="H12" s="271"/>
      <c r="I12" s="272"/>
    </row>
    <row r="13" spans="1:9" ht="15.75">
      <c r="A13" s="488"/>
      <c r="B13" s="489"/>
      <c r="C13" s="489"/>
      <c r="D13" s="489"/>
      <c r="E13" s="269"/>
      <c r="F13" s="269"/>
      <c r="G13" s="269"/>
      <c r="H13" s="271"/>
      <c r="I13" s="272"/>
    </row>
    <row r="14" spans="1:9" ht="15.75">
      <c r="A14" s="268"/>
      <c r="B14" s="269"/>
      <c r="C14" s="269"/>
      <c r="D14" s="269"/>
      <c r="E14" s="269"/>
      <c r="F14" s="269"/>
      <c r="G14" s="269"/>
      <c r="H14" s="271"/>
      <c r="I14" s="272"/>
    </row>
    <row r="15" spans="1:9" ht="54.75" customHeight="1">
      <c r="A15" s="276"/>
      <c r="B15" s="269"/>
      <c r="C15" s="277" t="s">
        <v>288</v>
      </c>
      <c r="D15" s="496" t="str">
        <f>"Forwarding of Revised Pension Paper of Sri/ Smt. "&amp;Data!E5&amp;" Designation "&amp;Data!E6&amp;" who retired / expired on "&amp;DAY(Data!J30)&amp;"-"&amp;MONTH(Data!J30)&amp;"-"&amp;YEAR(Data!J30)</f>
        <v>Forwarding of Revised Pension Paper of Sri/ Smt. PaXXXXXXXXXXXXXXXXXX Designation LFL HM who retired / expired on 31-8-2018</v>
      </c>
      <c r="E15" s="496"/>
      <c r="F15" s="496"/>
      <c r="G15" s="496"/>
      <c r="H15" s="496"/>
      <c r="I15" s="497"/>
    </row>
    <row r="16" spans="1:9" ht="43.5" customHeight="1">
      <c r="A16" s="474" t="s">
        <v>109</v>
      </c>
      <c r="B16" s="475"/>
      <c r="C16" s="475"/>
      <c r="D16" s="475"/>
      <c r="E16" s="475"/>
      <c r="F16" s="475"/>
      <c r="G16" s="475"/>
      <c r="H16" s="475"/>
      <c r="I16" s="476"/>
    </row>
    <row r="17" spans="1:9" ht="18.75" customHeight="1">
      <c r="A17" s="477" t="s">
        <v>276</v>
      </c>
      <c r="B17" s="478"/>
      <c r="C17" s="478"/>
      <c r="D17" s="478"/>
      <c r="E17" s="478"/>
      <c r="F17" s="478"/>
      <c r="G17" s="478"/>
      <c r="H17" s="478"/>
      <c r="I17" s="479"/>
    </row>
    <row r="18" spans="1:9" ht="18.75" customHeight="1">
      <c r="A18" s="278" t="s">
        <v>200</v>
      </c>
      <c r="B18" s="472" t="str">
        <f>Data!E5</f>
        <v>PaXXXXXXXXXXXXXXXXXX</v>
      </c>
      <c r="C18" s="472"/>
      <c r="D18" s="472"/>
      <c r="E18" s="472"/>
      <c r="F18" s="472"/>
      <c r="G18" s="472"/>
      <c r="H18" s="472"/>
      <c r="I18" s="473"/>
    </row>
    <row r="19" spans="1:9" ht="18.75" customHeight="1">
      <c r="A19" s="483" t="s">
        <v>201</v>
      </c>
      <c r="B19" s="484"/>
      <c r="C19" s="485">
        <f>Data!J30</f>
        <v>43343</v>
      </c>
      <c r="D19" s="485"/>
      <c r="E19" s="279" t="s">
        <v>202</v>
      </c>
      <c r="F19" s="486" t="str">
        <f>Data!E6</f>
        <v>LFL HM</v>
      </c>
      <c r="G19" s="486"/>
      <c r="H19" s="486"/>
      <c r="I19" s="487"/>
    </row>
    <row r="20" spans="1:9" ht="38.25" customHeight="1">
      <c r="A20" s="480" t="s">
        <v>277</v>
      </c>
      <c r="B20" s="481"/>
      <c r="C20" s="481"/>
      <c r="D20" s="481"/>
      <c r="E20" s="481"/>
      <c r="F20" s="481"/>
      <c r="G20" s="481"/>
      <c r="H20" s="481"/>
      <c r="I20" s="482"/>
    </row>
    <row r="21" spans="1:9" ht="22.5" customHeight="1">
      <c r="A21" s="305">
        <v>1</v>
      </c>
      <c r="B21" s="306" t="s">
        <v>278</v>
      </c>
      <c r="C21" s="307"/>
      <c r="D21" s="307"/>
      <c r="E21" s="307"/>
      <c r="F21" s="307"/>
      <c r="G21" s="307"/>
      <c r="H21" s="307"/>
      <c r="I21" s="308"/>
    </row>
    <row r="22" spans="1:9" ht="22.5" customHeight="1">
      <c r="A22" s="305">
        <v>2</v>
      </c>
      <c r="B22" s="306" t="s">
        <v>279</v>
      </c>
      <c r="C22" s="303"/>
      <c r="D22" s="303"/>
      <c r="E22" s="303"/>
      <c r="F22" s="303"/>
      <c r="G22" s="303"/>
      <c r="H22" s="303"/>
      <c r="I22" s="304"/>
    </row>
    <row r="23" spans="1:9" s="188" customFormat="1" ht="22.5" customHeight="1">
      <c r="A23" s="305">
        <v>3</v>
      </c>
      <c r="B23" s="306" t="s">
        <v>281</v>
      </c>
      <c r="C23" s="302"/>
      <c r="D23" s="302"/>
      <c r="E23" s="302"/>
      <c r="F23" s="302"/>
      <c r="G23" s="300"/>
      <c r="H23" s="300"/>
      <c r="I23" s="301"/>
    </row>
    <row r="24" spans="1:9" s="188" customFormat="1" ht="22.5" customHeight="1">
      <c r="A24" s="305">
        <v>4</v>
      </c>
      <c r="B24" s="306" t="s">
        <v>282</v>
      </c>
      <c r="C24" s="302"/>
      <c r="D24" s="302"/>
      <c r="E24" s="302"/>
      <c r="F24" s="302"/>
      <c r="G24" s="300"/>
      <c r="H24" s="300"/>
      <c r="I24" s="301"/>
    </row>
    <row r="25" spans="1:9" s="188" customFormat="1" ht="22.5" customHeight="1">
      <c r="A25" s="305">
        <v>5</v>
      </c>
      <c r="B25" s="306" t="s">
        <v>283</v>
      </c>
      <c r="C25" s="302"/>
      <c r="D25" s="302"/>
      <c r="E25" s="302"/>
      <c r="F25" s="302"/>
      <c r="G25" s="300"/>
      <c r="H25" s="300"/>
      <c r="I25" s="301"/>
    </row>
    <row r="26" spans="1:9" s="188" customFormat="1" ht="22.5" customHeight="1">
      <c r="A26" s="305">
        <v>6</v>
      </c>
      <c r="B26" s="306" t="s">
        <v>284</v>
      </c>
      <c r="C26" s="302"/>
      <c r="D26" s="302"/>
      <c r="E26" s="302"/>
      <c r="F26" s="302"/>
      <c r="G26" s="300"/>
      <c r="H26" s="300"/>
      <c r="I26" s="301"/>
    </row>
    <row r="27" spans="1:9" ht="69" customHeight="1">
      <c r="A27" s="467" t="s">
        <v>285</v>
      </c>
      <c r="B27" s="468"/>
      <c r="C27" s="468"/>
      <c r="D27" s="468"/>
      <c r="E27" s="468"/>
      <c r="F27" s="468"/>
      <c r="G27" s="468"/>
      <c r="H27" s="468"/>
      <c r="I27" s="469"/>
    </row>
    <row r="28" spans="1:9" ht="49.5" customHeight="1">
      <c r="A28" s="462" t="s">
        <v>110</v>
      </c>
      <c r="B28" s="463"/>
      <c r="C28" s="264" t="str">
        <f>Data!E15</f>
        <v>YYYYYYYYYYY</v>
      </c>
      <c r="D28" s="264"/>
      <c r="E28" s="280"/>
      <c r="F28" s="269"/>
      <c r="G28" s="470" t="s">
        <v>280</v>
      </c>
      <c r="H28" s="470"/>
      <c r="I28" s="471"/>
    </row>
    <row r="29" spans="1:9" ht="47.25" customHeight="1">
      <c r="A29" s="462" t="s">
        <v>22</v>
      </c>
      <c r="B29" s="463"/>
      <c r="C29" s="466">
        <f>Data!J32</f>
        <v>42425</v>
      </c>
      <c r="D29" s="466"/>
      <c r="E29" s="269"/>
      <c r="F29" s="269"/>
      <c r="G29" s="464" t="s">
        <v>245</v>
      </c>
      <c r="H29" s="464"/>
      <c r="I29" s="465"/>
    </row>
    <row r="30" spans="1:9" ht="11.25" customHeight="1">
      <c r="A30" s="276"/>
      <c r="B30" s="269"/>
      <c r="C30" s="269"/>
      <c r="D30" s="269"/>
      <c r="E30" s="269"/>
      <c r="F30" s="269"/>
      <c r="G30" s="269"/>
      <c r="H30" s="271"/>
      <c r="I30" s="272"/>
    </row>
    <row r="31" spans="1:9" s="188" customFormat="1" ht="21" customHeight="1">
      <c r="A31" s="276" t="s">
        <v>290</v>
      </c>
      <c r="B31" s="302"/>
      <c r="C31" s="472" t="str">
        <f>Data!E5</f>
        <v>PaXXXXXXXXXXXXXXXXXX</v>
      </c>
      <c r="D31" s="472"/>
      <c r="E31" s="472"/>
      <c r="F31" s="472"/>
      <c r="G31" s="472"/>
      <c r="H31" s="472"/>
      <c r="I31" s="473"/>
    </row>
    <row r="32" spans="1:9" ht="28.5" customHeight="1">
      <c r="A32" s="105"/>
      <c r="B32" s="281"/>
      <c r="C32" s="460"/>
      <c r="D32" s="460"/>
      <c r="E32" s="460"/>
      <c r="F32" s="460"/>
      <c r="G32" s="460"/>
      <c r="H32" s="460"/>
      <c r="I32" s="461"/>
    </row>
  </sheetData>
  <sheetProtection password="CF9E" sheet="1" objects="1" scenarios="1" selectLockedCells="1"/>
  <mergeCells count="31">
    <mergeCell ref="A1:I1"/>
    <mergeCell ref="A2:I2"/>
    <mergeCell ref="A7:D7"/>
    <mergeCell ref="A12:D12"/>
    <mergeCell ref="A5:D5"/>
    <mergeCell ref="A6:D6"/>
    <mergeCell ref="A8:D8"/>
    <mergeCell ref="G5:I5"/>
    <mergeCell ref="G6:I6"/>
    <mergeCell ref="A13:D13"/>
    <mergeCell ref="G7:I7"/>
    <mergeCell ref="G8:I8"/>
    <mergeCell ref="G9:I9"/>
    <mergeCell ref="D15:I15"/>
    <mergeCell ref="B11:D11"/>
    <mergeCell ref="H11:I11"/>
    <mergeCell ref="A27:I27"/>
    <mergeCell ref="G28:I28"/>
    <mergeCell ref="C31:I31"/>
    <mergeCell ref="A16:I16"/>
    <mergeCell ref="A17:I17"/>
    <mergeCell ref="A20:I20"/>
    <mergeCell ref="B18:I18"/>
    <mergeCell ref="A19:B19"/>
    <mergeCell ref="C19:D19"/>
    <mergeCell ref="F19:I19"/>
    <mergeCell ref="C32:I32"/>
    <mergeCell ref="A28:B28"/>
    <mergeCell ref="A29:B29"/>
    <mergeCell ref="G29:I29"/>
    <mergeCell ref="C29:D29"/>
  </mergeCells>
  <pageMargins left="0.73" right="0.73" top="0.51" bottom="0.5" header="0.3" footer="0.28999999999999998"/>
  <pageSetup paperSize="9" scale="99" orientation="portrait" r:id="rId1"/>
</worksheet>
</file>

<file path=xl/worksheets/sheet4.xml><?xml version="1.0" encoding="utf-8"?>
<worksheet xmlns="http://schemas.openxmlformats.org/spreadsheetml/2006/main" xmlns:r="http://schemas.openxmlformats.org/officeDocument/2006/relationships">
  <dimension ref="A1:O13"/>
  <sheetViews>
    <sheetView topLeftCell="A9" workbookViewId="0">
      <selection activeCell="A2" sqref="A2:F2"/>
    </sheetView>
  </sheetViews>
  <sheetFormatPr defaultRowHeight="15.75"/>
  <cols>
    <col min="1" max="1" width="5.28515625" style="360" customWidth="1"/>
    <col min="2" max="2" width="15.5703125" style="360" customWidth="1"/>
    <col min="3" max="3" width="21.7109375" style="360" customWidth="1"/>
    <col min="4" max="4" width="18.5703125" style="360" customWidth="1"/>
    <col min="5" max="5" width="11.28515625" style="360" customWidth="1"/>
    <col min="6" max="6" width="11.7109375" style="360" customWidth="1"/>
    <col min="7" max="14" width="11.7109375" style="360" hidden="1" customWidth="1"/>
    <col min="15" max="15" width="9.140625" style="360" hidden="1" customWidth="1"/>
    <col min="16" max="22" width="9.140625" style="360" customWidth="1"/>
    <col min="23" max="16384" width="9.140625" style="360"/>
  </cols>
  <sheetData>
    <row r="1" spans="1:12" ht="23.25" customHeight="1">
      <c r="A1" s="513" t="s">
        <v>353</v>
      </c>
      <c r="B1" s="513"/>
      <c r="C1" s="513"/>
      <c r="D1" s="513"/>
      <c r="E1" s="513"/>
      <c r="F1" s="513"/>
      <c r="I1" s="394">
        <v>43922</v>
      </c>
    </row>
    <row r="2" spans="1:12" ht="18" customHeight="1">
      <c r="A2" s="514" t="str">
        <f>"of Sri/Smt."&amp;Data!E5&amp;", "&amp;Data!E6&amp;"(Retired)"</f>
        <v>of Sri/Smt.PaXXXXXXXXXXXXXXXXXX, LFL HM(Retired)</v>
      </c>
      <c r="B2" s="514"/>
      <c r="C2" s="514"/>
      <c r="D2" s="514"/>
      <c r="E2" s="514"/>
      <c r="F2" s="514"/>
      <c r="I2" s="394">
        <v>44562</v>
      </c>
    </row>
    <row r="3" spans="1:12" ht="18" customHeight="1">
      <c r="A3" s="381"/>
      <c r="B3" s="381"/>
      <c r="C3" s="381"/>
      <c r="D3" s="381"/>
      <c r="E3" s="381"/>
      <c r="F3" s="381"/>
      <c r="I3" s="394"/>
    </row>
    <row r="4" spans="1:12" ht="17.25" customHeight="1">
      <c r="A4" s="382"/>
      <c r="B4" s="515" t="str">
        <f>"PPO No. "&amp;Data!F41</f>
        <v>PPO No. EDUCATION/KNA/8281/2021</v>
      </c>
      <c r="C4" s="515"/>
      <c r="D4" s="382"/>
      <c r="E4" s="384" t="s">
        <v>362</v>
      </c>
      <c r="F4" s="385">
        <f>Data!J42</f>
        <v>44557</v>
      </c>
    </row>
    <row r="5" spans="1:12" ht="17.25" customHeight="1">
      <c r="A5" s="382"/>
      <c r="B5" s="515"/>
      <c r="C5" s="515"/>
      <c r="D5" s="516" t="s">
        <v>354</v>
      </c>
      <c r="E5" s="516"/>
      <c r="F5" s="516"/>
    </row>
    <row r="6" spans="1:12" ht="17.25" customHeight="1">
      <c r="A6" s="382"/>
      <c r="B6" s="386"/>
      <c r="C6" s="386"/>
      <c r="D6" s="386"/>
      <c r="E6" s="383"/>
      <c r="F6" s="387"/>
    </row>
    <row r="7" spans="1:12" ht="26.25" customHeight="1">
      <c r="A7" s="518" t="s">
        <v>355</v>
      </c>
      <c r="B7" s="519"/>
      <c r="C7" s="388" t="s">
        <v>357</v>
      </c>
      <c r="D7" s="389" t="s">
        <v>356</v>
      </c>
      <c r="E7" s="388" t="s">
        <v>365</v>
      </c>
      <c r="F7" s="388" t="s">
        <v>146</v>
      </c>
    </row>
    <row r="8" spans="1:12" ht="112.5" customHeight="1">
      <c r="A8" s="520" t="s">
        <v>358</v>
      </c>
      <c r="B8" s="521"/>
      <c r="C8" s="390" t="str">
        <f>Data!H34&amp;"X(1/2)("&amp;'Part II A'!J11&amp;"/66)                   = Rs."&amp;ROUND(Data!H34*'Part II A'!J11/66/2,0)&amp;"/-"</f>
        <v>43310X(1/2)(52/66)                   = Rs.17062/-</v>
      </c>
      <c r="D8" s="391" t="str">
        <f>"Rs."&amp;Data!H45</f>
        <v>Rs.11078</v>
      </c>
      <c r="E8" s="392">
        <f>Data!G45-Data!H45</f>
        <v>5984</v>
      </c>
      <c r="F8" s="393" t="str">
        <f>IF(E8&gt;0,Data!F39,"_____")</f>
        <v>Pay fixation in RPS 2022</v>
      </c>
    </row>
    <row r="9" spans="1:12" ht="91.5" customHeight="1">
      <c r="A9" s="520" t="s">
        <v>217</v>
      </c>
      <c r="B9" s="521"/>
      <c r="C9" s="391" t="str">
        <f>IF('part 1'!C16&gt;='Revise Pension Statement'!I1,'Revise Pension Statement'!K9,"_")</f>
        <v>_</v>
      </c>
      <c r="D9" s="391" t="str">
        <f>IF('part 1'!C16&gt;='Revise Pension Statement'!I1,"Rs."&amp;Data!H46,"_")</f>
        <v>_</v>
      </c>
      <c r="E9" s="392">
        <f>IF('part 1'!C16&gt;='Revise Pension Statement'!I1,I9-L9,0)</f>
        <v>0</v>
      </c>
      <c r="F9" s="393" t="str">
        <f>IF(E9&gt;0,Data!F39,"_____")</f>
        <v>_____</v>
      </c>
      <c r="I9" s="360">
        <f>IF(ROUND(('Part II A'!D15+ROUND('Part II A'!D15*Data!F35%,0))*'Part II A'!J11/4,0)&gt;=J9,J9,ROUND(('Part II A'!D15+ROUND('Part II A'!D15*Data!F35%,0))*'Part II A'!J11/4,0))</f>
        <v>563030</v>
      </c>
      <c r="J9" s="360">
        <f>IF('part 1'!C16&gt;='Revise Pension Statement'!I2,1600000,1200000)</f>
        <v>1200000</v>
      </c>
      <c r="K9" s="390" t="str">
        <f>"("&amp;'Part II A'!D15&amp;"+"&amp;ROUND('Part II A'!D15*Data!F35%,0)&amp;")X"&amp;'Part II A'!J11&amp;"/4                              = Rs."&amp;ROUND(('Part II A'!D15+ROUND('Part II A'!D15*Data!F35%,0))*'Part II A'!J11/4,0)&amp;"/-"&amp;IF(ROUND(('Part II A'!D15+ROUND('Part II A'!D15*Data!F35%,0))*'Part II A'!J11/4,0)&gt;J9,"                              = Rs."&amp;J9&amp;"/-"," ")&amp;IF(ROUND(('Part II A'!D15+ROUND('Part II A'!D15*Data!F35%,0))*'Part II A'!J11/4,0)&gt;J9,"                        (Max.Rs."&amp;J9&amp;"/-)"," ")</f>
        <v xml:space="preserve">(43310+0)X52/4                              = Rs.563030/-  </v>
      </c>
      <c r="L9" s="395">
        <f>Data!H46</f>
        <v>476658</v>
      </c>
    </row>
    <row r="10" spans="1:12" ht="91.5" customHeight="1">
      <c r="A10" s="520" t="s">
        <v>363</v>
      </c>
      <c r="B10" s="521"/>
      <c r="C10" s="390" t="str">
        <f>Data!H34&amp;"X(50/100)                         = Rs."&amp;ROUND('Part II A'!D15*50%,0)&amp;"/-                      "&amp;IF(ROUND('Part II A'!D15*50%,0)&gt;ROUND(Data!H34*'Part II A'!J11/66/2,0),"=Rs."&amp;ROUND(Data!H34*'Part II A'!J11/66/2,0)&amp;"/-            (Service Pension)"," ")</f>
        <v>43310X(50/100)                         = Rs.21655/-                      =Rs.17062/-            (Service Pension)</v>
      </c>
      <c r="D10" s="391" t="str">
        <f>"Rs."&amp;Data!H47</f>
        <v>Rs.14060</v>
      </c>
      <c r="E10" s="392">
        <f>Data!G47-Data!H47</f>
        <v>3002</v>
      </c>
      <c r="F10" s="393" t="str">
        <f>IF(E10&gt;0,Data!F39,"_____")</f>
        <v>Pay fixation in RPS 2022</v>
      </c>
    </row>
    <row r="11" spans="1:12" ht="91.5" customHeight="1">
      <c r="A11" s="520" t="s">
        <v>367</v>
      </c>
      <c r="B11" s="521"/>
      <c r="C11" s="390" t="str">
        <f>Data!H34&amp;"X(30/100)                          = Rs."&amp;ROUND('Part II A'!D15*30%,0)&amp;"/-"</f>
        <v>43310X(30/100)                          = Rs.12993/-</v>
      </c>
      <c r="D11" s="391" t="str">
        <f>"Rs."&amp;Data!H48</f>
        <v>Rs.8436</v>
      </c>
      <c r="E11" s="392">
        <f>Data!G48-Data!H48</f>
        <v>4557</v>
      </c>
      <c r="F11" s="393" t="str">
        <f>IF(E11&gt;0,Data!F39,"_____")</f>
        <v>Pay fixation in RPS 2022</v>
      </c>
    </row>
    <row r="12" spans="1:12" ht="99.75" customHeight="1">
      <c r="A12" s="520" t="s">
        <v>218</v>
      </c>
      <c r="B12" s="521"/>
      <c r="C12" s="390" t="str">
        <f>Data!G45&amp;" X ("&amp;Data!F38&amp;"/100) X 12 X "&amp;Data!F37&amp;" = Rs."&amp;ROUND(ROUND(Data!G45*Data!F38%,0)*12*Data!F37,0)</f>
        <v>17062 X (40/100) X 12 X 8.194 = Rs.671089</v>
      </c>
      <c r="D12" s="391" t="str">
        <f>"Rs."&amp;Data!H49</f>
        <v>Rs.435691</v>
      </c>
      <c r="E12" s="392">
        <f>Data!G49-Data!H49</f>
        <v>235398</v>
      </c>
      <c r="F12" s="393" t="str">
        <f>IF(E12&gt;0,Data!F39,"_____")</f>
        <v>Pay fixation in RPS 2022</v>
      </c>
    </row>
    <row r="13" spans="1:12" ht="40.5" customHeight="1">
      <c r="A13" s="361"/>
      <c r="B13" s="361"/>
      <c r="C13" s="361"/>
      <c r="D13" s="517" t="s">
        <v>345</v>
      </c>
      <c r="E13" s="517"/>
      <c r="F13" s="517"/>
    </row>
  </sheetData>
  <sheetProtection password="CF9E" sheet="1" objects="1" scenarios="1" selectLockedCells="1"/>
  <mergeCells count="12">
    <mergeCell ref="D13:F13"/>
    <mergeCell ref="A7:B7"/>
    <mergeCell ref="A8:B8"/>
    <mergeCell ref="A9:B9"/>
    <mergeCell ref="A10:B10"/>
    <mergeCell ref="A11:B11"/>
    <mergeCell ref="A12:B12"/>
    <mergeCell ref="A1:F1"/>
    <mergeCell ref="A2:F2"/>
    <mergeCell ref="B4:C4"/>
    <mergeCell ref="B5:C5"/>
    <mergeCell ref="D5:F5"/>
  </mergeCells>
  <pageMargins left="0.51" right="0.27559055118110198" top="0.55000000000000004" bottom="0.23622047244094499" header="0.31" footer="0.27559055118110198"/>
  <pageSetup paperSize="9" orientation="portrait" horizontalDpi="180" verticalDpi="180" r:id="rId1"/>
  <headerFooter alignWithMargins="0"/>
</worksheet>
</file>

<file path=xl/worksheets/sheet5.xml><?xml version="1.0" encoding="utf-8"?>
<worksheet xmlns="http://schemas.openxmlformats.org/spreadsheetml/2006/main" xmlns:r="http://schemas.openxmlformats.org/officeDocument/2006/relationships">
  <dimension ref="A1:D35"/>
  <sheetViews>
    <sheetView showGridLines="0" topLeftCell="A11" workbookViewId="0">
      <selection activeCell="C16" sqref="C16"/>
    </sheetView>
  </sheetViews>
  <sheetFormatPr defaultRowHeight="15"/>
  <cols>
    <col min="1" max="1" width="4.7109375" style="120" customWidth="1"/>
    <col min="2" max="2" width="38.5703125" style="9" customWidth="1"/>
    <col min="3" max="3" width="22.7109375" style="9" customWidth="1"/>
    <col min="4" max="4" width="16.7109375" style="9" customWidth="1"/>
    <col min="5" max="5" width="9.140625" style="9" customWidth="1"/>
    <col min="6" max="16384" width="9.140625" style="9"/>
  </cols>
  <sheetData>
    <row r="1" spans="1:4" ht="20.25" customHeight="1">
      <c r="A1" s="544" t="s">
        <v>291</v>
      </c>
      <c r="B1" s="545"/>
      <c r="C1" s="545"/>
      <c r="D1" s="546"/>
    </row>
    <row r="2" spans="1:4" ht="15.75">
      <c r="A2" s="547" t="s">
        <v>292</v>
      </c>
      <c r="B2" s="548"/>
      <c r="C2" s="548"/>
      <c r="D2" s="549"/>
    </row>
    <row r="3" spans="1:4" ht="7.5" customHeight="1">
      <c r="A3" s="109"/>
      <c r="B3" s="11"/>
      <c r="C3" s="11"/>
      <c r="D3" s="110"/>
    </row>
    <row r="4" spans="1:4" ht="15.75">
      <c r="A4" s="550" t="s">
        <v>293</v>
      </c>
      <c r="B4" s="551"/>
      <c r="C4" s="551"/>
      <c r="D4" s="552"/>
    </row>
    <row r="5" spans="1:4" ht="21.75" customHeight="1">
      <c r="A5" s="109" t="s">
        <v>294</v>
      </c>
      <c r="B5" s="11"/>
      <c r="C5" s="11"/>
      <c r="D5" s="110"/>
    </row>
    <row r="6" spans="1:4" ht="20.25" customHeight="1">
      <c r="A6" s="328" t="s">
        <v>295</v>
      </c>
      <c r="B6" s="112"/>
      <c r="C6" s="329"/>
      <c r="D6" s="330"/>
    </row>
    <row r="7" spans="1:4" s="188" customFormat="1" ht="19.5" customHeight="1">
      <c r="A7" s="530" t="str">
        <f>Data!E13</f>
        <v>Mandal Educational Officer</v>
      </c>
      <c r="B7" s="531"/>
      <c r="C7" s="311"/>
      <c r="D7" s="312"/>
    </row>
    <row r="8" spans="1:4" s="188" customFormat="1" ht="19.5" customHeight="1">
      <c r="A8" s="542" t="str">
        <f>Data!E14</f>
        <v>XXXXXXXXXXX</v>
      </c>
      <c r="B8" s="543"/>
      <c r="C8" s="311"/>
      <c r="D8" s="312"/>
    </row>
    <row r="9" spans="1:4" s="188" customFormat="1" ht="19.5" customHeight="1">
      <c r="A9" s="542" t="str">
        <f>Data!E15</f>
        <v>YYYYYYYYYYY</v>
      </c>
      <c r="B9" s="543"/>
      <c r="C9" s="311"/>
      <c r="D9" s="312"/>
    </row>
    <row r="10" spans="1:4" ht="8.25" customHeight="1">
      <c r="A10" s="111"/>
      <c r="B10" s="112"/>
      <c r="C10" s="112"/>
      <c r="D10" s="113"/>
    </row>
    <row r="11" spans="1:4" ht="40.5" customHeight="1">
      <c r="A11" s="114">
        <v>1</v>
      </c>
      <c r="B11" s="115" t="s">
        <v>302</v>
      </c>
      <c r="C11" s="537" t="str">
        <f>Data!E5</f>
        <v>PaXXXXXXXXXXXXXXXXXX</v>
      </c>
      <c r="D11" s="538"/>
    </row>
    <row r="12" spans="1:4" ht="15" customHeight="1">
      <c r="A12" s="532">
        <v>2</v>
      </c>
      <c r="B12" s="115" t="s">
        <v>296</v>
      </c>
      <c r="C12" s="533" t="str">
        <f>Data!E7</f>
        <v>SamXXXXXXXXXX</v>
      </c>
      <c r="D12" s="534"/>
    </row>
    <row r="13" spans="1:4" ht="35.25" customHeight="1">
      <c r="A13" s="532"/>
      <c r="B13" s="117" t="s">
        <v>297</v>
      </c>
      <c r="C13" s="535"/>
      <c r="D13" s="536"/>
    </row>
    <row r="14" spans="1:4" s="188" customFormat="1" ht="24.75" customHeight="1">
      <c r="A14" s="118">
        <v>3</v>
      </c>
      <c r="B14" s="172" t="s">
        <v>233</v>
      </c>
      <c r="C14" s="372">
        <f>DATE(Data!H28,Data!G28,Data!F28)</f>
        <v>21429</v>
      </c>
      <c r="D14" s="371"/>
    </row>
    <row r="15" spans="1:4" s="188" customFormat="1" ht="24.75" customHeight="1">
      <c r="A15" s="118">
        <v>4</v>
      </c>
      <c r="B15" s="172" t="s">
        <v>132</v>
      </c>
      <c r="C15" s="372">
        <f>DATE(Data!H29,Data!G29,Data!F29)</f>
        <v>35742</v>
      </c>
      <c r="D15" s="371"/>
    </row>
    <row r="16" spans="1:4" s="188" customFormat="1" ht="24.75" customHeight="1">
      <c r="A16" s="118">
        <v>5</v>
      </c>
      <c r="B16" s="172" t="s">
        <v>133</v>
      </c>
      <c r="C16" s="372">
        <f>DATE(Data!H30,Data!G30,Data!F30)</f>
        <v>43343</v>
      </c>
      <c r="D16" s="371"/>
    </row>
    <row r="17" spans="1:4" s="188" customFormat="1" ht="44.25" customHeight="1">
      <c r="A17" s="118">
        <v>6</v>
      </c>
      <c r="B17" s="117" t="s">
        <v>298</v>
      </c>
      <c r="C17" s="537" t="str">
        <f>Data!E6&amp;",
"&amp;Data!E10</f>
        <v>LFL HM,
MPPS XXXXXXXXXXXX, Jaggayya Peta</v>
      </c>
      <c r="D17" s="538"/>
    </row>
    <row r="18" spans="1:4" s="188" customFormat="1" ht="27" customHeight="1">
      <c r="A18" s="118">
        <v>7</v>
      </c>
      <c r="B18" s="117" t="s">
        <v>299</v>
      </c>
      <c r="C18" s="537" t="str">
        <f>"Rs."&amp;IF(Data!F30+1=Data!J33,Data!P34,Data!H34)&amp;"/-"</f>
        <v>Rs.43310/-</v>
      </c>
      <c r="D18" s="541"/>
    </row>
    <row r="19" spans="1:4" s="331" customFormat="1" ht="78" customHeight="1">
      <c r="A19" s="118">
        <v>8</v>
      </c>
      <c r="B19" s="119" t="s">
        <v>300</v>
      </c>
      <c r="C19" s="537" t="str">
        <f>Data!E8</f>
        <v>D.No : XXXXXXXXXXXXXXXXX,  Gannavaram Mandal, KRISHNA DISTRICT, AP, Pin : 521101</v>
      </c>
      <c r="D19" s="538"/>
    </row>
    <row r="20" spans="1:4" s="331" customFormat="1" ht="30" customHeight="1">
      <c r="A20" s="114">
        <v>9</v>
      </c>
      <c r="B20" s="119" t="s">
        <v>374</v>
      </c>
      <c r="C20" s="537" t="str">
        <f>Data!F25</f>
        <v xml:space="preserve">   </v>
      </c>
      <c r="D20" s="538"/>
    </row>
    <row r="21" spans="1:4" s="331" customFormat="1" ht="30" customHeight="1">
      <c r="A21" s="114">
        <v>10</v>
      </c>
      <c r="B21" s="119" t="s">
        <v>375</v>
      </c>
      <c r="C21" s="537" t="str">
        <f>Data!F26</f>
        <v xml:space="preserve">   </v>
      </c>
      <c r="D21" s="538"/>
    </row>
    <row r="22" spans="1:4" ht="18.75" customHeight="1">
      <c r="A22" s="114">
        <v>11</v>
      </c>
      <c r="B22" s="324" t="s">
        <v>2</v>
      </c>
      <c r="C22" s="553"/>
      <c r="D22" s="553"/>
    </row>
    <row r="23" spans="1:4" ht="37.5" customHeight="1">
      <c r="A23" s="116"/>
      <c r="B23" s="117" t="s">
        <v>301</v>
      </c>
      <c r="C23" s="373">
        <f>Data!F38</f>
        <v>40</v>
      </c>
      <c r="D23" s="374" t="s">
        <v>349</v>
      </c>
    </row>
    <row r="24" spans="1:4" ht="32.25" customHeight="1">
      <c r="A24" s="114">
        <v>12</v>
      </c>
      <c r="B24" s="115" t="s">
        <v>3</v>
      </c>
      <c r="C24" s="529" t="str">
        <f>Data!E16</f>
        <v>STO, XXXXXXXXXXX</v>
      </c>
      <c r="D24" s="529"/>
    </row>
    <row r="25" spans="1:4" ht="28.5" customHeight="1">
      <c r="A25" s="116"/>
      <c r="B25" s="326" t="s">
        <v>303</v>
      </c>
      <c r="C25" s="539" t="str">
        <f>Data!F41</f>
        <v>EDUCATION/KNA/8281/2021</v>
      </c>
      <c r="D25" s="540"/>
    </row>
    <row r="26" spans="1:4" s="188" customFormat="1" ht="38.25" customHeight="1">
      <c r="A26" s="118">
        <v>13</v>
      </c>
      <c r="B26" s="327" t="s">
        <v>4</v>
      </c>
      <c r="C26" s="529" t="str">
        <f>Data!F21</f>
        <v>SBI, NUZVID</v>
      </c>
      <c r="D26" s="529"/>
    </row>
    <row r="27" spans="1:4" ht="23.25" customHeight="1">
      <c r="A27" s="116">
        <v>14</v>
      </c>
      <c r="B27" s="325" t="s">
        <v>5</v>
      </c>
      <c r="C27" s="524" t="str">
        <f>Data!F22</f>
        <v>10XXXXXXXXXX</v>
      </c>
      <c r="D27" s="525"/>
    </row>
    <row r="28" spans="1:4" ht="33" customHeight="1">
      <c r="A28" s="116">
        <v>15</v>
      </c>
      <c r="B28" s="119" t="s">
        <v>376</v>
      </c>
      <c r="C28" s="527" t="str">
        <f>"IFS Code : "&amp;Data!F23&amp;"                                             MICR Code : "&amp;Data!F24</f>
        <v>IFS Code : SBIN000XXXX                                             MICR Code : 52100XXXX</v>
      </c>
      <c r="D28" s="528"/>
    </row>
    <row r="29" spans="1:4">
      <c r="A29" s="526" t="s">
        <v>304</v>
      </c>
      <c r="B29" s="526"/>
      <c r="C29" s="526"/>
      <c r="D29" s="526"/>
    </row>
    <row r="30" spans="1:4">
      <c r="A30" s="526"/>
      <c r="B30" s="526"/>
      <c r="C30" s="526"/>
      <c r="D30" s="526"/>
    </row>
    <row r="31" spans="1:4" ht="8.25" customHeight="1"/>
    <row r="32" spans="1:4">
      <c r="A32" s="522" t="s">
        <v>305</v>
      </c>
      <c r="B32" s="522"/>
      <c r="C32" s="522"/>
      <c r="D32" s="522"/>
    </row>
    <row r="34" spans="1:4">
      <c r="A34" s="522" t="s">
        <v>75</v>
      </c>
      <c r="B34" s="522"/>
    </row>
    <row r="35" spans="1:4" ht="23.25" customHeight="1">
      <c r="A35" s="522" t="s">
        <v>306</v>
      </c>
      <c r="B35" s="522"/>
      <c r="C35" s="523" t="s">
        <v>307</v>
      </c>
      <c r="D35" s="523"/>
    </row>
  </sheetData>
  <sheetProtection password="CF9E" sheet="1" objects="1" scenarios="1" selectLockedCells="1"/>
  <mergeCells count="25">
    <mergeCell ref="A1:D1"/>
    <mergeCell ref="A2:D2"/>
    <mergeCell ref="A4:D4"/>
    <mergeCell ref="C11:D11"/>
    <mergeCell ref="C22:D22"/>
    <mergeCell ref="C26:D26"/>
    <mergeCell ref="A7:B7"/>
    <mergeCell ref="A12:A13"/>
    <mergeCell ref="C12:D13"/>
    <mergeCell ref="C19:D19"/>
    <mergeCell ref="C24:D24"/>
    <mergeCell ref="C25:D25"/>
    <mergeCell ref="C18:D18"/>
    <mergeCell ref="C17:D17"/>
    <mergeCell ref="A8:B8"/>
    <mergeCell ref="A9:B9"/>
    <mergeCell ref="C20:D20"/>
    <mergeCell ref="C21:D21"/>
    <mergeCell ref="A35:B35"/>
    <mergeCell ref="C35:D35"/>
    <mergeCell ref="C27:D27"/>
    <mergeCell ref="A29:D30"/>
    <mergeCell ref="A32:D32"/>
    <mergeCell ref="A34:B34"/>
    <mergeCell ref="C28:D28"/>
  </mergeCells>
  <pageMargins left="0.97" right="0.7" top="0.51" bottom="0.5" header="0.3" footer="0.3"/>
  <pageSetup paperSize="9" orientation="portrait" r:id="rId1"/>
  <headerFooter>
    <oddFooter>&amp;R&amp;A</oddFooter>
  </headerFooter>
</worksheet>
</file>

<file path=xl/worksheets/sheet6.xml><?xml version="1.0" encoding="utf-8"?>
<worksheet xmlns="http://schemas.openxmlformats.org/spreadsheetml/2006/main" xmlns:r="http://schemas.openxmlformats.org/officeDocument/2006/relationships">
  <dimension ref="A1:G23"/>
  <sheetViews>
    <sheetView showGridLines="0" workbookViewId="0">
      <selection activeCell="B6" sqref="B6:B7"/>
    </sheetView>
  </sheetViews>
  <sheetFormatPr defaultRowHeight="15"/>
  <cols>
    <col min="1" max="1" width="9.140625" style="9"/>
    <col min="2" max="2" width="41.5703125" style="9" customWidth="1"/>
    <col min="3" max="3" width="15.85546875" style="9" customWidth="1"/>
    <col min="4" max="4" width="18.28515625" style="9" customWidth="1"/>
    <col min="5" max="5" width="22.28515625" style="9" customWidth="1"/>
    <col min="6" max="6" width="9.140625" style="9"/>
    <col min="7" max="7" width="18.5703125" style="9" customWidth="1"/>
    <col min="8" max="16384" width="9.140625" style="9"/>
  </cols>
  <sheetData>
    <row r="1" spans="1:7" s="121" customFormat="1" ht="36" customHeight="1">
      <c r="A1" s="556" t="s">
        <v>6</v>
      </c>
      <c r="B1" s="557"/>
      <c r="C1" s="557"/>
      <c r="D1" s="557"/>
      <c r="E1" s="557"/>
      <c r="F1" s="557"/>
      <c r="G1" s="558"/>
    </row>
    <row r="2" spans="1:7" s="178" customFormat="1" ht="31.5" customHeight="1">
      <c r="A2" s="180" t="s">
        <v>7</v>
      </c>
      <c r="B2" s="180" t="s">
        <v>8</v>
      </c>
      <c r="C2" s="180" t="s">
        <v>9</v>
      </c>
      <c r="D2" s="180" t="s">
        <v>10</v>
      </c>
      <c r="E2" s="559" t="s">
        <v>11</v>
      </c>
      <c r="F2" s="559"/>
      <c r="G2" s="559"/>
    </row>
    <row r="3" spans="1:7" s="178" customFormat="1" ht="50.25" customHeight="1">
      <c r="A3" s="191" t="s">
        <v>12</v>
      </c>
      <c r="B3" s="191" t="s">
        <v>13</v>
      </c>
      <c r="C3" s="191" t="s">
        <v>14</v>
      </c>
      <c r="D3" s="192" t="s">
        <v>15</v>
      </c>
      <c r="E3" s="191" t="s">
        <v>16</v>
      </c>
      <c r="F3" s="560" t="s">
        <v>17</v>
      </c>
      <c r="G3" s="560"/>
    </row>
    <row r="4" spans="1:7" ht="18" customHeight="1">
      <c r="A4" s="565">
        <v>1</v>
      </c>
      <c r="B4" s="561" t="str">
        <f>Data!E5</f>
        <v>PaXXXXXXXXXXXXXXXXXX</v>
      </c>
      <c r="C4" s="567">
        <f>DATE(Data!H28,Data!G28,Data!F28)</f>
        <v>21429</v>
      </c>
      <c r="D4" s="569" t="s">
        <v>210</v>
      </c>
      <c r="E4" s="175" t="s">
        <v>211</v>
      </c>
      <c r="F4" s="563" t="s">
        <v>241</v>
      </c>
      <c r="G4" s="564"/>
    </row>
    <row r="5" spans="1:7" s="166" customFormat="1" ht="18" customHeight="1">
      <c r="A5" s="566"/>
      <c r="B5" s="562"/>
      <c r="C5" s="568"/>
      <c r="D5" s="570"/>
      <c r="E5" s="292">
        <v>27876</v>
      </c>
      <c r="F5" s="554"/>
      <c r="G5" s="555"/>
    </row>
    <row r="6" spans="1:7" ht="18" customHeight="1">
      <c r="A6" s="566">
        <v>2</v>
      </c>
      <c r="B6" s="562" t="s">
        <v>266</v>
      </c>
      <c r="C6" s="568">
        <v>22287</v>
      </c>
      <c r="D6" s="570" t="s">
        <v>239</v>
      </c>
      <c r="E6" s="293" t="s">
        <v>211</v>
      </c>
      <c r="F6" s="554" t="s">
        <v>244</v>
      </c>
      <c r="G6" s="555"/>
    </row>
    <row r="7" spans="1:7" s="166" customFormat="1" ht="18" customHeight="1">
      <c r="A7" s="566"/>
      <c r="B7" s="562"/>
      <c r="C7" s="568"/>
      <c r="D7" s="570"/>
      <c r="E7" s="292">
        <v>27876</v>
      </c>
      <c r="F7" s="554"/>
      <c r="G7" s="555"/>
    </row>
    <row r="8" spans="1:7" ht="18" customHeight="1">
      <c r="A8" s="566">
        <v>3</v>
      </c>
      <c r="B8" s="562" t="s">
        <v>267</v>
      </c>
      <c r="C8" s="568">
        <v>30411</v>
      </c>
      <c r="D8" s="570" t="s">
        <v>268</v>
      </c>
      <c r="E8" s="293" t="s">
        <v>269</v>
      </c>
      <c r="F8" s="554" t="s">
        <v>241</v>
      </c>
      <c r="G8" s="555"/>
    </row>
    <row r="9" spans="1:7" s="166" customFormat="1" ht="18" customHeight="1">
      <c r="A9" s="566"/>
      <c r="B9" s="562"/>
      <c r="C9" s="568"/>
      <c r="D9" s="570"/>
      <c r="E9" s="292"/>
      <c r="F9" s="554"/>
      <c r="G9" s="555"/>
    </row>
    <row r="10" spans="1:7" ht="18" customHeight="1">
      <c r="A10" s="566">
        <v>4</v>
      </c>
      <c r="B10" s="562" t="s">
        <v>270</v>
      </c>
      <c r="C10" s="568">
        <v>31142</v>
      </c>
      <c r="D10" s="570" t="s">
        <v>268</v>
      </c>
      <c r="E10" s="293" t="s">
        <v>269</v>
      </c>
      <c r="F10" s="554" t="s">
        <v>244</v>
      </c>
      <c r="G10" s="555"/>
    </row>
    <row r="11" spans="1:7" s="166" customFormat="1" ht="18" customHeight="1">
      <c r="A11" s="566"/>
      <c r="B11" s="562"/>
      <c r="C11" s="568"/>
      <c r="D11" s="570"/>
      <c r="E11" s="292"/>
      <c r="F11" s="554"/>
      <c r="G11" s="555"/>
    </row>
    <row r="12" spans="1:7" ht="18.75" customHeight="1">
      <c r="A12" s="566"/>
      <c r="B12" s="562"/>
      <c r="C12" s="568"/>
      <c r="D12" s="570"/>
      <c r="E12" s="293"/>
      <c r="F12" s="554"/>
      <c r="G12" s="555"/>
    </row>
    <row r="13" spans="1:7" s="166" customFormat="1" ht="18.75" customHeight="1">
      <c r="A13" s="566"/>
      <c r="B13" s="562"/>
      <c r="C13" s="568"/>
      <c r="D13" s="570"/>
      <c r="E13" s="292"/>
      <c r="F13" s="554"/>
      <c r="G13" s="555"/>
    </row>
    <row r="14" spans="1:7" ht="18.75" customHeight="1">
      <c r="A14" s="566"/>
      <c r="B14" s="562"/>
      <c r="C14" s="568"/>
      <c r="D14" s="570"/>
      <c r="E14" s="293"/>
      <c r="F14" s="554"/>
      <c r="G14" s="555"/>
    </row>
    <row r="15" spans="1:7" s="166" customFormat="1" ht="18.75" customHeight="1">
      <c r="A15" s="566"/>
      <c r="B15" s="562"/>
      <c r="C15" s="568"/>
      <c r="D15" s="570"/>
      <c r="E15" s="292"/>
      <c r="F15" s="554"/>
      <c r="G15" s="555"/>
    </row>
    <row r="16" spans="1:7" s="166" customFormat="1" ht="18.75" customHeight="1">
      <c r="A16" s="566"/>
      <c r="B16" s="562"/>
      <c r="C16" s="568"/>
      <c r="D16" s="570"/>
      <c r="E16" s="293"/>
      <c r="F16" s="554"/>
      <c r="G16" s="555"/>
    </row>
    <row r="17" spans="1:7" ht="18.75" customHeight="1">
      <c r="A17" s="580"/>
      <c r="B17" s="581"/>
      <c r="C17" s="582"/>
      <c r="D17" s="583"/>
      <c r="E17" s="176"/>
      <c r="F17" s="578"/>
      <c r="G17" s="579"/>
    </row>
    <row r="18" spans="1:7">
      <c r="A18" s="122"/>
      <c r="B18" s="123"/>
      <c r="C18" s="123"/>
      <c r="D18" s="123"/>
      <c r="E18" s="123"/>
      <c r="F18" s="123"/>
      <c r="G18" s="124"/>
    </row>
    <row r="19" spans="1:7">
      <c r="A19" s="122"/>
      <c r="B19" s="123"/>
      <c r="C19" s="123"/>
      <c r="D19" s="123"/>
      <c r="E19" s="123"/>
      <c r="F19" s="123"/>
      <c r="G19" s="124"/>
    </row>
    <row r="20" spans="1:7" ht="15.75">
      <c r="A20" s="573" t="s">
        <v>18</v>
      </c>
      <c r="B20" s="574"/>
      <c r="C20" s="574"/>
      <c r="D20" s="574"/>
      <c r="E20" s="574"/>
      <c r="F20" s="574"/>
      <c r="G20" s="575"/>
    </row>
    <row r="21" spans="1:7" s="178" customFormat="1" ht="33" customHeight="1">
      <c r="A21" s="193" t="s">
        <v>168</v>
      </c>
      <c r="B21" s="576" t="s">
        <v>165</v>
      </c>
      <c r="C21" s="576"/>
      <c r="D21" s="576"/>
      <c r="E21" s="576"/>
      <c r="F21" s="576"/>
      <c r="G21" s="577"/>
    </row>
    <row r="22" spans="1:7" s="178" customFormat="1" ht="33" customHeight="1">
      <c r="A22" s="193" t="s">
        <v>169</v>
      </c>
      <c r="B22" s="576" t="s">
        <v>166</v>
      </c>
      <c r="C22" s="576"/>
      <c r="D22" s="576"/>
      <c r="E22" s="576"/>
      <c r="F22" s="576"/>
      <c r="G22" s="577"/>
    </row>
    <row r="23" spans="1:7" s="178" customFormat="1" ht="33" customHeight="1">
      <c r="A23" s="194" t="s">
        <v>170</v>
      </c>
      <c r="B23" s="571" t="s">
        <v>167</v>
      </c>
      <c r="C23" s="571"/>
      <c r="D23" s="571"/>
      <c r="E23" s="571"/>
      <c r="F23" s="571"/>
      <c r="G23" s="572"/>
    </row>
  </sheetData>
  <sheetProtection password="DE4B" sheet="1" objects="1" scenarios="1" selectLockedCells="1"/>
  <mergeCells count="42">
    <mergeCell ref="F8:G9"/>
    <mergeCell ref="F10:G11"/>
    <mergeCell ref="D10:D11"/>
    <mergeCell ref="B8:B9"/>
    <mergeCell ref="B14:B15"/>
    <mergeCell ref="D8:D9"/>
    <mergeCell ref="C14:C15"/>
    <mergeCell ref="D14:D15"/>
    <mergeCell ref="A8:A9"/>
    <mergeCell ref="A10:A11"/>
    <mergeCell ref="C8:C9"/>
    <mergeCell ref="B10:B11"/>
    <mergeCell ref="C10:C11"/>
    <mergeCell ref="B23:G23"/>
    <mergeCell ref="A20:G20"/>
    <mergeCell ref="B21:G21"/>
    <mergeCell ref="B22:G22"/>
    <mergeCell ref="F12:G13"/>
    <mergeCell ref="F14:G15"/>
    <mergeCell ref="B12:B13"/>
    <mergeCell ref="C12:C13"/>
    <mergeCell ref="D12:D13"/>
    <mergeCell ref="A12:A13"/>
    <mergeCell ref="F16:G17"/>
    <mergeCell ref="A16:A17"/>
    <mergeCell ref="B16:B17"/>
    <mergeCell ref="C16:C17"/>
    <mergeCell ref="D16:D17"/>
    <mergeCell ref="A14:A15"/>
    <mergeCell ref="F6:G7"/>
    <mergeCell ref="A1:G1"/>
    <mergeCell ref="E2:G2"/>
    <mergeCell ref="F3:G3"/>
    <mergeCell ref="B4:B5"/>
    <mergeCell ref="F4:G5"/>
    <mergeCell ref="A4:A5"/>
    <mergeCell ref="C4:C5"/>
    <mergeCell ref="D4:D5"/>
    <mergeCell ref="A6:A7"/>
    <mergeCell ref="D6:D7"/>
    <mergeCell ref="B6:B7"/>
    <mergeCell ref="C6:C7"/>
  </mergeCells>
  <phoneticPr fontId="10" type="noConversion"/>
  <dataValidations xWindow="873" yWindow="336" count="4">
    <dataValidation type="list" allowBlank="1" showInputMessage="1" showErrorMessage="1" sqref="E4 E14 E6 E8 E10 E12 E16">
      <formula1>"Married,Unmarried"</formula1>
    </dataValidation>
    <dataValidation allowBlank="1" showInputMessage="1" showErrorMessage="1" prompt="Date Formate should be in the form of MM/DD/YYYY." sqref="E7 C4 C14 C12 C10 C8 C6 C16:C17 E5 E9 E11 E13 E15 E17"/>
    <dataValidation type="list" allowBlank="1" showInputMessage="1" showErrorMessage="1" sqref="D4:D17">
      <formula1>"Self,Wife,Husband, Son,Daughter,Mother,Father"</formula1>
    </dataValidation>
    <dataValidation type="list" allowBlank="1" showInputMessage="1" showErrorMessage="1" sqref="F4:G17">
      <formula1>"Employed in AP State Govt.,Employed in Central Govt.,Employed in Public Sector,Employed in Private Sector,Not Employed,Dependent"</formula1>
    </dataValidation>
  </dataValidations>
  <pageMargins left="0.5" right="0.51" top="0.51" bottom="0.5" header="0.3" footer="0.3"/>
  <pageSetup paperSize="9" orientation="landscape" r:id="rId1"/>
  <headerFooter>
    <oddFooter>&amp;L&amp;A</oddFooter>
  </headerFooter>
</worksheet>
</file>

<file path=xl/worksheets/sheet7.xml><?xml version="1.0" encoding="utf-8"?>
<worksheet xmlns="http://schemas.openxmlformats.org/spreadsheetml/2006/main" xmlns:r="http://schemas.openxmlformats.org/officeDocument/2006/relationships">
  <dimension ref="A1:I40"/>
  <sheetViews>
    <sheetView showGridLines="0" workbookViewId="0">
      <selection activeCell="C36" sqref="C36:E36"/>
    </sheetView>
  </sheetViews>
  <sheetFormatPr defaultRowHeight="15"/>
  <cols>
    <col min="1" max="2" width="6" customWidth="1"/>
    <col min="3" max="3" width="10.140625" bestFit="1" customWidth="1"/>
    <col min="8" max="8" width="15.140625" bestFit="1" customWidth="1"/>
    <col min="9" max="9" width="18.140625" customWidth="1"/>
  </cols>
  <sheetData>
    <row r="1" spans="1:9" ht="35.25" customHeight="1">
      <c r="A1" s="596" t="s">
        <v>19</v>
      </c>
      <c r="B1" s="597"/>
      <c r="C1" s="597"/>
      <c r="D1" s="597"/>
      <c r="E1" s="597"/>
      <c r="F1" s="597"/>
      <c r="G1" s="597"/>
      <c r="H1" s="597"/>
      <c r="I1" s="598"/>
    </row>
    <row r="2" spans="1:9" ht="15.75">
      <c r="A2" s="31"/>
      <c r="B2" s="5"/>
      <c r="C2" s="5"/>
      <c r="D2" s="5"/>
      <c r="E2" s="5"/>
      <c r="F2" s="5"/>
      <c r="G2" s="5"/>
      <c r="H2" s="6"/>
      <c r="I2" s="88"/>
    </row>
    <row r="3" spans="1:9" s="7" customFormat="1" ht="45" customHeight="1">
      <c r="A3" s="32" t="s">
        <v>168</v>
      </c>
      <c r="B3" s="599" t="s">
        <v>171</v>
      </c>
      <c r="C3" s="599"/>
      <c r="D3" s="599"/>
      <c r="E3" s="599"/>
      <c r="F3" s="599"/>
      <c r="G3" s="599"/>
      <c r="H3" s="599"/>
      <c r="I3" s="600"/>
    </row>
    <row r="4" spans="1:9" s="7" customFormat="1" ht="45" customHeight="1">
      <c r="A4" s="32" t="s">
        <v>169</v>
      </c>
      <c r="B4" s="599" t="s">
        <v>172</v>
      </c>
      <c r="C4" s="599"/>
      <c r="D4" s="599"/>
      <c r="E4" s="599"/>
      <c r="F4" s="599"/>
      <c r="G4" s="599"/>
      <c r="H4" s="599"/>
      <c r="I4" s="600"/>
    </row>
    <row r="5" spans="1:9" s="7" customFormat="1" ht="45" customHeight="1">
      <c r="A5" s="32" t="s">
        <v>170</v>
      </c>
      <c r="B5" s="599" t="s">
        <v>173</v>
      </c>
      <c r="C5" s="599"/>
      <c r="D5" s="599"/>
      <c r="E5" s="599"/>
      <c r="F5" s="599"/>
      <c r="G5" s="599"/>
      <c r="H5" s="599"/>
      <c r="I5" s="600"/>
    </row>
    <row r="6" spans="1:9" ht="24" customHeight="1">
      <c r="A6" s="33"/>
      <c r="B6" s="5"/>
      <c r="C6" s="5"/>
      <c r="D6" s="5"/>
      <c r="E6" s="5"/>
      <c r="F6" s="5"/>
      <c r="G6" s="5"/>
      <c r="H6" s="6"/>
      <c r="I6" s="88"/>
    </row>
    <row r="7" spans="1:9" ht="20.25" customHeight="1">
      <c r="A7" s="33"/>
      <c r="B7" s="5"/>
      <c r="C7" s="5"/>
      <c r="D7" s="5"/>
      <c r="E7" s="5"/>
      <c r="F7" s="5"/>
      <c r="G7" s="5"/>
      <c r="H7" s="6"/>
      <c r="I7" s="88"/>
    </row>
    <row r="8" spans="1:9" s="7" customFormat="1" ht="12.75">
      <c r="A8" s="589" t="s">
        <v>20</v>
      </c>
      <c r="B8" s="590"/>
      <c r="C8" s="34"/>
      <c r="D8" s="34"/>
      <c r="E8" s="34"/>
      <c r="F8" s="34"/>
      <c r="G8" s="590" t="s">
        <v>21</v>
      </c>
      <c r="H8" s="590"/>
      <c r="I8" s="591"/>
    </row>
    <row r="9" spans="1:9" s="7" customFormat="1" ht="12.75">
      <c r="A9" s="589" t="s">
        <v>22</v>
      </c>
      <c r="B9" s="590"/>
      <c r="C9" s="34"/>
      <c r="D9" s="34"/>
      <c r="E9" s="34"/>
      <c r="F9" s="590" t="s">
        <v>23</v>
      </c>
      <c r="G9" s="590"/>
      <c r="H9" s="590"/>
      <c r="I9" s="591"/>
    </row>
    <row r="10" spans="1:9">
      <c r="A10" s="18"/>
      <c r="B10" s="3"/>
      <c r="C10" s="3"/>
      <c r="D10" s="3"/>
      <c r="E10" s="3"/>
      <c r="F10" s="3"/>
      <c r="G10" s="3"/>
      <c r="H10" s="4"/>
      <c r="I10" s="19"/>
    </row>
    <row r="11" spans="1:9">
      <c r="A11" s="14"/>
      <c r="B11" s="5"/>
      <c r="C11" s="5"/>
      <c r="D11" s="5"/>
      <c r="E11" s="5"/>
      <c r="F11" s="5"/>
      <c r="G11" s="5"/>
      <c r="H11" s="6"/>
      <c r="I11" s="88"/>
    </row>
    <row r="12" spans="1:9" ht="15.75">
      <c r="A12" s="611" t="s">
        <v>24</v>
      </c>
      <c r="B12" s="612"/>
      <c r="C12" s="612"/>
      <c r="D12" s="612"/>
      <c r="E12" s="612"/>
      <c r="F12" s="612"/>
      <c r="G12" s="612"/>
      <c r="H12" s="612"/>
      <c r="I12" s="613"/>
    </row>
    <row r="13" spans="1:9" ht="15.75">
      <c r="A13" s="31"/>
      <c r="B13" s="5"/>
      <c r="C13" s="5"/>
      <c r="D13" s="5"/>
      <c r="E13" s="5"/>
      <c r="F13" s="5"/>
      <c r="G13" s="5"/>
      <c r="H13" s="6"/>
      <c r="I13" s="88"/>
    </row>
    <row r="14" spans="1:9" s="7" customFormat="1" ht="12.75">
      <c r="A14" s="35" t="s">
        <v>168</v>
      </c>
      <c r="B14" s="8" t="s">
        <v>174</v>
      </c>
      <c r="C14" s="8"/>
      <c r="D14" s="8"/>
      <c r="E14" s="8"/>
      <c r="F14" s="8"/>
      <c r="G14" s="8"/>
      <c r="H14" s="602">
        <f ca="1">TODAY()</f>
        <v>45270</v>
      </c>
      <c r="I14" s="603"/>
    </row>
    <row r="15" spans="1:9" s="7" customFormat="1" ht="15.75" customHeight="1">
      <c r="A15" s="35"/>
      <c r="B15" s="45" t="s">
        <v>203</v>
      </c>
      <c r="C15" s="8"/>
      <c r="D15" s="8"/>
      <c r="E15" s="8"/>
      <c r="F15" s="8"/>
      <c r="G15" s="8"/>
      <c r="H15" s="8"/>
      <c r="I15" s="36"/>
    </row>
    <row r="16" spans="1:9" s="7" customFormat="1" ht="20.25" customHeight="1">
      <c r="A16" s="37"/>
      <c r="B16" s="34"/>
      <c r="C16" s="34"/>
      <c r="D16" s="34"/>
      <c r="E16" s="34"/>
      <c r="F16" s="34"/>
      <c r="G16" s="34"/>
      <c r="H16" s="38"/>
      <c r="I16" s="39"/>
    </row>
    <row r="17" spans="1:9" s="7" customFormat="1" ht="29.25" customHeight="1">
      <c r="A17" s="40" t="s">
        <v>169</v>
      </c>
      <c r="B17" s="604" t="s">
        <v>175</v>
      </c>
      <c r="C17" s="604"/>
      <c r="D17" s="604"/>
      <c r="E17" s="604"/>
      <c r="F17" s="604"/>
      <c r="G17" s="604"/>
      <c r="H17" s="604"/>
      <c r="I17" s="605"/>
    </row>
    <row r="18" spans="1:9" s="7" customFormat="1" ht="20.25" customHeight="1">
      <c r="A18" s="40"/>
      <c r="B18" s="46"/>
      <c r="C18" s="46"/>
      <c r="D18" s="46"/>
      <c r="E18" s="46"/>
      <c r="F18" s="46"/>
      <c r="G18" s="46"/>
      <c r="H18" s="46"/>
      <c r="I18" s="47"/>
    </row>
    <row r="19" spans="1:9" s="7" customFormat="1" ht="18" customHeight="1">
      <c r="A19" s="35" t="s">
        <v>170</v>
      </c>
      <c r="B19" s="609" t="s">
        <v>176</v>
      </c>
      <c r="C19" s="609"/>
      <c r="D19" s="609"/>
      <c r="E19" s="609"/>
      <c r="F19" s="609"/>
      <c r="G19" s="609"/>
      <c r="H19" s="609"/>
      <c r="I19" s="610"/>
    </row>
    <row r="20" spans="1:9" s="7" customFormat="1" ht="9" customHeight="1">
      <c r="A20" s="41"/>
      <c r="B20" s="34"/>
      <c r="C20" s="34"/>
      <c r="D20" s="34"/>
      <c r="E20" s="34"/>
      <c r="F20" s="34"/>
      <c r="G20" s="34"/>
      <c r="H20" s="38"/>
      <c r="I20" s="39"/>
    </row>
    <row r="21" spans="1:9" s="7" customFormat="1" ht="15.75" customHeight="1">
      <c r="A21" s="606" t="s">
        <v>25</v>
      </c>
      <c r="B21" s="607"/>
      <c r="C21" s="607"/>
      <c r="D21" s="607"/>
      <c r="E21" s="607"/>
      <c r="F21" s="607"/>
      <c r="G21" s="607"/>
      <c r="H21" s="607"/>
      <c r="I21" s="608"/>
    </row>
    <row r="22" spans="1:9" s="7" customFormat="1" ht="15.75" customHeight="1">
      <c r="A22" s="41"/>
      <c r="B22" s="34"/>
      <c r="C22" s="34"/>
      <c r="D22" s="34"/>
      <c r="E22" s="34"/>
      <c r="F22" s="34"/>
      <c r="G22" s="34"/>
      <c r="H22" s="38"/>
      <c r="I22" s="39"/>
    </row>
    <row r="23" spans="1:9" s="7" customFormat="1" ht="15.75" customHeight="1">
      <c r="A23" s="42" t="s">
        <v>115</v>
      </c>
      <c r="B23" s="8"/>
      <c r="C23" s="601"/>
      <c r="D23" s="601"/>
      <c r="E23" s="601"/>
      <c r="F23" s="601"/>
      <c r="G23" s="601"/>
      <c r="H23" s="8" t="s">
        <v>114</v>
      </c>
      <c r="I23" s="36"/>
    </row>
    <row r="24" spans="1:9" s="7" customFormat="1" ht="15.75" customHeight="1">
      <c r="A24" s="41"/>
      <c r="B24" s="34"/>
      <c r="C24" s="34"/>
      <c r="D24" s="34"/>
      <c r="E24" s="34"/>
      <c r="F24" s="34"/>
      <c r="G24" s="34"/>
      <c r="H24" s="38"/>
      <c r="I24" s="39"/>
    </row>
    <row r="25" spans="1:9" s="7" customFormat="1" ht="15.75" customHeight="1">
      <c r="A25" s="42" t="s">
        <v>113</v>
      </c>
      <c r="B25" s="8"/>
      <c r="C25" s="586"/>
      <c r="D25" s="586"/>
      <c r="E25" s="586"/>
      <c r="F25" s="586"/>
      <c r="G25" s="586"/>
      <c r="H25" s="586"/>
      <c r="I25" s="587"/>
    </row>
    <row r="26" spans="1:9" s="7" customFormat="1" ht="19.5" customHeight="1">
      <c r="A26" s="41"/>
      <c r="B26" s="34"/>
      <c r="C26" s="34"/>
      <c r="D26" s="34"/>
      <c r="E26" s="34"/>
      <c r="F26" s="34"/>
      <c r="G26" s="34"/>
      <c r="H26" s="38"/>
      <c r="I26" s="39"/>
    </row>
    <row r="27" spans="1:9" s="7" customFormat="1" ht="12.75">
      <c r="A27" s="43"/>
      <c r="B27" s="592" t="s">
        <v>26</v>
      </c>
      <c r="C27" s="592"/>
      <c r="D27" s="592"/>
      <c r="E27" s="34"/>
      <c r="F27" s="34"/>
      <c r="G27" s="592" t="s">
        <v>14</v>
      </c>
      <c r="H27" s="592"/>
      <c r="I27" s="39"/>
    </row>
    <row r="28" spans="1:9" s="7" customFormat="1" ht="12.75">
      <c r="A28" s="41"/>
      <c r="B28" s="34"/>
      <c r="C28" s="34"/>
      <c r="D28" s="34"/>
      <c r="E28" s="34"/>
      <c r="F28" s="34"/>
      <c r="G28" s="34"/>
      <c r="H28" s="38"/>
      <c r="I28" s="39"/>
    </row>
    <row r="29" spans="1:9" s="7" customFormat="1" ht="18.75" customHeight="1">
      <c r="A29" s="44" t="s">
        <v>168</v>
      </c>
      <c r="B29" s="588"/>
      <c r="C29" s="588"/>
      <c r="D29" s="588"/>
      <c r="E29" s="588"/>
      <c r="F29" s="588"/>
      <c r="G29" s="595"/>
      <c r="H29" s="595"/>
      <c r="I29" s="39"/>
    </row>
    <row r="30" spans="1:9" s="7" customFormat="1" ht="18.75" customHeight="1">
      <c r="A30" s="44"/>
      <c r="B30" s="588"/>
      <c r="C30" s="588"/>
      <c r="D30" s="588"/>
      <c r="E30" s="588"/>
      <c r="F30" s="588"/>
      <c r="G30" s="125"/>
      <c r="H30" s="126"/>
      <c r="I30" s="39"/>
    </row>
    <row r="31" spans="1:9" s="7" customFormat="1" ht="18.75" customHeight="1">
      <c r="A31" s="44" t="s">
        <v>169</v>
      </c>
      <c r="B31" s="588"/>
      <c r="C31" s="588"/>
      <c r="D31" s="588"/>
      <c r="E31" s="588"/>
      <c r="F31" s="588"/>
      <c r="G31" s="595"/>
      <c r="H31" s="595"/>
      <c r="I31" s="39"/>
    </row>
    <row r="32" spans="1:9" s="7" customFormat="1" ht="18.75" customHeight="1">
      <c r="A32" s="44"/>
      <c r="B32" s="588"/>
      <c r="C32" s="588"/>
      <c r="D32" s="588"/>
      <c r="E32" s="588"/>
      <c r="F32" s="588"/>
      <c r="G32" s="125"/>
      <c r="H32" s="126"/>
      <c r="I32" s="39"/>
    </row>
    <row r="33" spans="1:9" s="7" customFormat="1" ht="18.75" customHeight="1">
      <c r="A33" s="44" t="s">
        <v>170</v>
      </c>
      <c r="B33" s="588"/>
      <c r="C33" s="588"/>
      <c r="D33" s="588"/>
      <c r="E33" s="588"/>
      <c r="F33" s="588"/>
      <c r="G33" s="595"/>
      <c r="H33" s="595"/>
      <c r="I33" s="39"/>
    </row>
    <row r="34" spans="1:9" s="7" customFormat="1" ht="26.25" customHeight="1">
      <c r="A34" s="44"/>
      <c r="B34" s="588"/>
      <c r="C34" s="588"/>
      <c r="D34" s="588"/>
      <c r="E34" s="588"/>
      <c r="F34" s="588"/>
      <c r="G34" s="125"/>
      <c r="H34" s="126"/>
      <c r="I34" s="39"/>
    </row>
    <row r="35" spans="1:9" s="7" customFormat="1" ht="36" customHeight="1">
      <c r="A35" s="41"/>
      <c r="B35" s="34"/>
      <c r="C35" s="34"/>
      <c r="D35" s="34"/>
      <c r="E35" s="34"/>
      <c r="F35" s="34"/>
      <c r="G35" s="34"/>
      <c r="H35" s="38"/>
      <c r="I35" s="39"/>
    </row>
    <row r="36" spans="1:9" s="7" customFormat="1" ht="14.25">
      <c r="A36" s="589" t="s">
        <v>27</v>
      </c>
      <c r="B36" s="590"/>
      <c r="C36" s="594" t="str">
        <f>'Forwarding form'!C28</f>
        <v>YYYYYYYYYYY</v>
      </c>
      <c r="D36" s="594"/>
      <c r="E36" s="594"/>
      <c r="F36" s="231"/>
      <c r="G36" s="590" t="s">
        <v>21</v>
      </c>
      <c r="H36" s="590"/>
      <c r="I36" s="591"/>
    </row>
    <row r="37" spans="1:9" s="7" customFormat="1" ht="12.75">
      <c r="A37" s="589" t="s">
        <v>22</v>
      </c>
      <c r="B37" s="590"/>
      <c r="C37" s="593">
        <f>Data!J32</f>
        <v>42425</v>
      </c>
      <c r="D37" s="593"/>
      <c r="E37" s="231"/>
      <c r="F37" s="34"/>
      <c r="G37" s="590" t="s">
        <v>28</v>
      </c>
      <c r="H37" s="590"/>
      <c r="I37" s="591"/>
    </row>
    <row r="38" spans="1:9">
      <c r="A38" s="14"/>
      <c r="B38" s="5"/>
      <c r="C38" s="5"/>
      <c r="D38" s="5"/>
      <c r="E38" s="5"/>
      <c r="F38" s="5"/>
      <c r="G38" s="5"/>
      <c r="H38" s="6"/>
      <c r="I38" s="88"/>
    </row>
    <row r="39" spans="1:9" ht="15.75" customHeight="1">
      <c r="A39" s="14"/>
      <c r="B39" s="5"/>
      <c r="C39" s="5"/>
      <c r="D39" s="5"/>
      <c r="E39" s="5"/>
      <c r="F39" s="5"/>
      <c r="G39" s="584" t="s">
        <v>29</v>
      </c>
      <c r="H39" s="584"/>
      <c r="I39" s="585"/>
    </row>
    <row r="40" spans="1:9">
      <c r="A40" s="18"/>
      <c r="B40" s="3"/>
      <c r="C40" s="3"/>
      <c r="D40" s="3"/>
      <c r="E40" s="3"/>
      <c r="F40" s="3"/>
      <c r="G40" s="3"/>
      <c r="H40" s="3"/>
      <c r="I40" s="19"/>
    </row>
  </sheetData>
  <sheetProtection password="DE4B" sheet="1" objects="1" scenarios="1" selectLockedCells="1"/>
  <mergeCells count="30">
    <mergeCell ref="A1:I1"/>
    <mergeCell ref="B3:I3"/>
    <mergeCell ref="B4:I4"/>
    <mergeCell ref="C23:G23"/>
    <mergeCell ref="B5:I5"/>
    <mergeCell ref="H14:I14"/>
    <mergeCell ref="B17:I17"/>
    <mergeCell ref="A8:B8"/>
    <mergeCell ref="G8:I8"/>
    <mergeCell ref="A21:I21"/>
    <mergeCell ref="B19:I19"/>
    <mergeCell ref="A12:I12"/>
    <mergeCell ref="F9:I9"/>
    <mergeCell ref="A9:B9"/>
    <mergeCell ref="G39:I39"/>
    <mergeCell ref="C25:I25"/>
    <mergeCell ref="B29:F30"/>
    <mergeCell ref="A36:B36"/>
    <mergeCell ref="A37:B37"/>
    <mergeCell ref="G37:I37"/>
    <mergeCell ref="B27:D27"/>
    <mergeCell ref="C37:D37"/>
    <mergeCell ref="C36:E36"/>
    <mergeCell ref="B33:F34"/>
    <mergeCell ref="G33:H33"/>
    <mergeCell ref="G27:H27"/>
    <mergeCell ref="G36:I36"/>
    <mergeCell ref="G29:H29"/>
    <mergeCell ref="B31:F32"/>
    <mergeCell ref="G31:H31"/>
  </mergeCells>
  <phoneticPr fontId="10" type="noConversion"/>
  <pageMargins left="0.51" right="0.5" top="0.51" bottom="0.5" header="0.3" footer="0.3"/>
  <pageSetup paperSize="9"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dimension ref="A1:I45"/>
  <sheetViews>
    <sheetView showGridLines="0" workbookViewId="0">
      <selection activeCell="G10" sqref="G10"/>
    </sheetView>
  </sheetViews>
  <sheetFormatPr defaultRowHeight="15"/>
  <cols>
    <col min="1" max="1" width="8.140625" style="107" customWidth="1"/>
    <col min="2" max="2" width="15" style="107" customWidth="1"/>
    <col min="3" max="3" width="10.28515625" style="107" customWidth="1"/>
    <col min="4" max="4" width="9.42578125" style="107" customWidth="1"/>
    <col min="5" max="5" width="7" style="107" customWidth="1"/>
    <col min="6" max="6" width="12.42578125" style="107" customWidth="1"/>
    <col min="7" max="7" width="21.140625" style="107" customWidth="1"/>
    <col min="8" max="8" width="7.85546875" style="107" customWidth="1"/>
    <col min="9" max="16384" width="9.140625" style="107"/>
  </cols>
  <sheetData>
    <row r="1" spans="1:9" s="179" customFormat="1" ht="15" customHeight="1">
      <c r="A1" s="640" t="s">
        <v>81</v>
      </c>
      <c r="B1" s="641"/>
      <c r="C1" s="641"/>
      <c r="D1" s="641"/>
      <c r="E1" s="641"/>
      <c r="F1" s="641"/>
      <c r="G1" s="641"/>
      <c r="H1" s="642"/>
      <c r="I1" s="202"/>
    </row>
    <row r="2" spans="1:9" s="179" customFormat="1" ht="15" customHeight="1">
      <c r="A2" s="643" t="s">
        <v>82</v>
      </c>
      <c r="B2" s="644"/>
      <c r="C2" s="644"/>
      <c r="D2" s="644"/>
      <c r="E2" s="644"/>
      <c r="F2" s="644"/>
      <c r="G2" s="644"/>
      <c r="H2" s="645"/>
      <c r="I2" s="202"/>
    </row>
    <row r="3" spans="1:9" ht="15.75" customHeight="1">
      <c r="A3" s="652" t="s">
        <v>116</v>
      </c>
      <c r="B3" s="653"/>
      <c r="C3" s="653"/>
      <c r="D3" s="653"/>
      <c r="E3" s="653"/>
      <c r="F3" s="653"/>
      <c r="G3" s="653"/>
      <c r="H3" s="654"/>
      <c r="I3" s="127"/>
    </row>
    <row r="4" spans="1:9" ht="48" customHeight="1">
      <c r="A4" s="618" t="s">
        <v>204</v>
      </c>
      <c r="B4" s="619"/>
      <c r="C4" s="619"/>
      <c r="D4" s="619"/>
      <c r="E4" s="619"/>
      <c r="F4" s="619"/>
      <c r="G4" s="619"/>
      <c r="H4" s="620"/>
      <c r="I4" s="128"/>
    </row>
    <row r="5" spans="1:9" s="201" customFormat="1" ht="93" customHeight="1">
      <c r="A5" s="616" t="s">
        <v>83</v>
      </c>
      <c r="B5" s="617"/>
      <c r="C5" s="200" t="s">
        <v>84</v>
      </c>
      <c r="D5" s="200" t="s">
        <v>85</v>
      </c>
      <c r="E5" s="200" t="s">
        <v>86</v>
      </c>
      <c r="F5" s="200" t="s">
        <v>117</v>
      </c>
      <c r="G5" s="199" t="s">
        <v>87</v>
      </c>
      <c r="H5" s="200" t="s">
        <v>88</v>
      </c>
    </row>
    <row r="6" spans="1:9" s="190" customFormat="1" ht="10.5" customHeight="1">
      <c r="A6" s="646">
        <v>1</v>
      </c>
      <c r="B6" s="647"/>
      <c r="C6" s="189">
        <v>2</v>
      </c>
      <c r="D6" s="189">
        <v>3</v>
      </c>
      <c r="E6" s="189">
        <v>4</v>
      </c>
      <c r="F6" s="189">
        <v>5</v>
      </c>
      <c r="G6" s="189">
        <v>6</v>
      </c>
      <c r="H6" s="189">
        <v>7</v>
      </c>
    </row>
    <row r="7" spans="1:9" s="203" customFormat="1" ht="29.25" customHeight="1">
      <c r="A7" s="648" t="str">
        <f>Data!E18</f>
        <v>PXXXXXXXXXXXX</v>
      </c>
      <c r="B7" s="649"/>
      <c r="C7" s="219" t="s">
        <v>239</v>
      </c>
      <c r="D7" s="220" t="s">
        <v>271</v>
      </c>
      <c r="E7" s="221">
        <v>1</v>
      </c>
      <c r="F7" s="222" t="s">
        <v>240</v>
      </c>
      <c r="G7" s="222" t="s">
        <v>240</v>
      </c>
      <c r="H7" s="222" t="s">
        <v>240</v>
      </c>
    </row>
    <row r="8" spans="1:9" s="204" customFormat="1" ht="29.25" customHeight="1">
      <c r="A8" s="650"/>
      <c r="B8" s="651"/>
      <c r="C8" s="219"/>
      <c r="D8" s="222"/>
      <c r="E8" s="223"/>
      <c r="F8" s="222"/>
      <c r="G8" s="222"/>
      <c r="H8" s="222"/>
    </row>
    <row r="9" spans="1:9" s="204" customFormat="1" ht="29.25" customHeight="1">
      <c r="A9" s="614"/>
      <c r="B9" s="615"/>
      <c r="C9" s="219"/>
      <c r="D9" s="222"/>
      <c r="E9" s="223"/>
      <c r="F9" s="222"/>
      <c r="G9" s="222"/>
      <c r="H9" s="222"/>
    </row>
    <row r="10" spans="1:9" s="204" customFormat="1" ht="29.25" customHeight="1">
      <c r="A10" s="614"/>
      <c r="B10" s="615"/>
      <c r="C10" s="219"/>
      <c r="D10" s="222"/>
      <c r="E10" s="223"/>
      <c r="F10" s="222"/>
      <c r="G10" s="222"/>
      <c r="H10" s="222"/>
    </row>
    <row r="11" spans="1:9" s="204" customFormat="1" ht="29.25" customHeight="1">
      <c r="A11" s="614"/>
      <c r="B11" s="615"/>
      <c r="C11" s="219"/>
      <c r="D11" s="224"/>
      <c r="E11" s="225"/>
      <c r="F11" s="224"/>
      <c r="G11" s="224"/>
      <c r="H11" s="226"/>
    </row>
    <row r="12" spans="1:9" ht="17.25" customHeight="1">
      <c r="A12" s="130" t="s">
        <v>206</v>
      </c>
      <c r="B12" s="131"/>
      <c r="C12" s="131"/>
      <c r="D12" s="131"/>
      <c r="E12" s="131"/>
      <c r="F12" s="131"/>
      <c r="G12" s="177">
        <f>DATE(Data!H32,Data!G32,Data!F32)</f>
        <v>42425</v>
      </c>
      <c r="H12" s="132"/>
    </row>
    <row r="13" spans="1:9" ht="27" customHeight="1">
      <c r="A13" s="629" t="s">
        <v>205</v>
      </c>
      <c r="B13" s="630"/>
      <c r="C13" s="630"/>
      <c r="D13" s="630"/>
      <c r="E13" s="630"/>
      <c r="F13" s="630"/>
      <c r="G13" s="630"/>
      <c r="H13" s="631"/>
    </row>
    <row r="14" spans="1:9" ht="15.75">
      <c r="A14" s="197" t="s">
        <v>225</v>
      </c>
      <c r="B14" s="248">
        <f>G12</f>
        <v>42425</v>
      </c>
      <c r="C14" s="133" t="s">
        <v>118</v>
      </c>
      <c r="D14" s="632">
        <f>G12</f>
        <v>42425</v>
      </c>
      <c r="E14" s="632"/>
      <c r="F14" s="134">
        <v>2012</v>
      </c>
      <c r="G14" s="135" t="s">
        <v>226</v>
      </c>
      <c r="H14" s="136"/>
    </row>
    <row r="15" spans="1:9" ht="19.5" customHeight="1">
      <c r="A15" s="198" t="s">
        <v>89</v>
      </c>
      <c r="B15" s="137"/>
      <c r="C15" s="11"/>
      <c r="D15" s="11"/>
      <c r="E15" s="11"/>
      <c r="F15" s="11"/>
      <c r="G15" s="11"/>
      <c r="H15" s="110"/>
    </row>
    <row r="16" spans="1:9" s="129" customFormat="1" ht="12">
      <c r="A16" s="138" t="s">
        <v>90</v>
      </c>
      <c r="B16" s="139"/>
      <c r="C16" s="140"/>
      <c r="D16" s="140"/>
      <c r="E16" s="140"/>
      <c r="F16" s="140"/>
      <c r="G16" s="140"/>
      <c r="H16" s="141"/>
    </row>
    <row r="17" spans="1:8" s="129" customFormat="1" ht="12">
      <c r="A17" s="138" t="s">
        <v>91</v>
      </c>
      <c r="B17" s="139"/>
      <c r="C17" s="140"/>
      <c r="D17" s="140"/>
      <c r="E17" s="140"/>
      <c r="F17" s="140"/>
      <c r="G17" s="140"/>
      <c r="H17" s="141"/>
    </row>
    <row r="18" spans="1:8" s="129" customFormat="1" ht="12">
      <c r="A18" s="138"/>
      <c r="B18" s="139"/>
      <c r="C18" s="140"/>
      <c r="D18" s="140"/>
      <c r="E18" s="140"/>
      <c r="F18" s="140"/>
      <c r="G18" s="140"/>
      <c r="H18" s="141"/>
    </row>
    <row r="19" spans="1:8" s="129" customFormat="1" ht="12">
      <c r="A19" s="138" t="s">
        <v>92</v>
      </c>
      <c r="B19" s="139"/>
      <c r="C19" s="140"/>
      <c r="D19" s="140"/>
      <c r="E19" s="140"/>
      <c r="F19" s="140"/>
      <c r="G19" s="140"/>
      <c r="H19" s="141"/>
    </row>
    <row r="20" spans="1:8" s="129" customFormat="1" ht="12">
      <c r="A20" s="138" t="s">
        <v>91</v>
      </c>
      <c r="B20" s="139"/>
      <c r="C20" s="140"/>
      <c r="D20" s="140"/>
      <c r="E20" s="140"/>
      <c r="F20" s="140"/>
      <c r="G20" s="140"/>
      <c r="H20" s="141"/>
    </row>
    <row r="21" spans="1:8" s="129" customFormat="1" ht="12">
      <c r="A21" s="142"/>
      <c r="B21" s="140"/>
      <c r="C21" s="140"/>
      <c r="D21" s="140"/>
      <c r="E21" s="140"/>
      <c r="F21" s="143" t="s">
        <v>93</v>
      </c>
      <c r="G21" s="143"/>
      <c r="H21" s="144"/>
    </row>
    <row r="22" spans="1:8" s="129" customFormat="1" ht="14.25" customHeight="1">
      <c r="A22" s="145"/>
      <c r="B22" s="139"/>
      <c r="C22" s="140"/>
      <c r="D22" s="140"/>
      <c r="E22" s="140"/>
      <c r="F22" s="139" t="s">
        <v>122</v>
      </c>
      <c r="G22" s="637" t="str">
        <f>Data!E5</f>
        <v>PaXXXXXXXXXXXXXXXXXX</v>
      </c>
      <c r="H22" s="638"/>
    </row>
    <row r="23" spans="1:8" s="129" customFormat="1" ht="14.25" customHeight="1">
      <c r="A23" s="142"/>
      <c r="B23" s="140"/>
      <c r="C23" s="140"/>
      <c r="D23" s="140"/>
      <c r="E23" s="140"/>
      <c r="F23" s="139" t="s">
        <v>120</v>
      </c>
      <c r="G23" s="637" t="str">
        <f>Data!E6</f>
        <v>LFL HM</v>
      </c>
      <c r="H23" s="638"/>
    </row>
    <row r="24" spans="1:8" s="129" customFormat="1" ht="14.25" customHeight="1">
      <c r="A24" s="146"/>
      <c r="B24" s="147"/>
      <c r="C24" s="140"/>
      <c r="D24" s="140"/>
      <c r="E24" s="140"/>
      <c r="F24" s="139" t="s">
        <v>121</v>
      </c>
      <c r="G24" s="637" t="str">
        <f>Data!E10</f>
        <v>MPPS XXXXXXXXXXXX, Jaggayya Peta</v>
      </c>
      <c r="H24" s="638"/>
    </row>
    <row r="25" spans="1:8" s="129" customFormat="1" ht="12">
      <c r="A25" s="142"/>
      <c r="B25" s="140"/>
      <c r="C25" s="140"/>
      <c r="D25" s="140"/>
      <c r="E25" s="140"/>
      <c r="F25" s="140"/>
      <c r="G25" s="140"/>
      <c r="H25" s="141"/>
    </row>
    <row r="26" spans="1:8" s="129" customFormat="1" ht="12">
      <c r="A26" s="148"/>
      <c r="B26" s="149"/>
      <c r="C26" s="140"/>
      <c r="D26" s="140"/>
      <c r="E26" s="181" t="s">
        <v>94</v>
      </c>
      <c r="F26" s="181"/>
      <c r="H26" s="141"/>
    </row>
    <row r="27" spans="1:8" s="129" customFormat="1" ht="12">
      <c r="A27" s="142"/>
      <c r="B27" s="140"/>
      <c r="C27" s="140"/>
      <c r="D27" s="140"/>
      <c r="E27" s="150" t="s">
        <v>95</v>
      </c>
      <c r="G27" s="140"/>
      <c r="H27" s="141"/>
    </row>
    <row r="28" spans="1:8" s="129" customFormat="1" ht="10.5" customHeight="1">
      <c r="A28" s="151" t="s">
        <v>123</v>
      </c>
      <c r="B28" s="152"/>
      <c r="C28" s="140"/>
      <c r="D28" s="140"/>
      <c r="E28" s="639" t="s">
        <v>22</v>
      </c>
      <c r="F28" s="639"/>
      <c r="G28" s="249">
        <f>G12</f>
        <v>42425</v>
      </c>
      <c r="H28" s="141"/>
    </row>
    <row r="29" spans="1:8" s="129" customFormat="1" ht="12">
      <c r="A29" s="151"/>
      <c r="B29" s="152"/>
      <c r="C29" s="140"/>
      <c r="D29" s="140"/>
      <c r="E29" s="636" t="s">
        <v>243</v>
      </c>
      <c r="F29" s="636"/>
      <c r="G29" s="626" t="str">
        <f>Data!E13</f>
        <v>Mandal Educational Officer</v>
      </c>
      <c r="H29" s="627"/>
    </row>
    <row r="30" spans="1:8" s="129" customFormat="1" ht="12">
      <c r="A30" s="142"/>
      <c r="B30" s="140"/>
      <c r="C30" s="140"/>
      <c r="D30" s="140"/>
      <c r="E30" s="140"/>
      <c r="F30" s="182" t="s">
        <v>29</v>
      </c>
      <c r="G30" s="140"/>
      <c r="H30" s="141"/>
    </row>
    <row r="31" spans="1:8" s="196" customFormat="1" ht="21" customHeight="1">
      <c r="A31" s="195" t="s">
        <v>96</v>
      </c>
      <c r="B31" s="623" t="s">
        <v>97</v>
      </c>
      <c r="C31" s="623"/>
      <c r="D31" s="623"/>
      <c r="E31" s="623"/>
      <c r="F31" s="623"/>
      <c r="G31" s="623"/>
      <c r="H31" s="635"/>
    </row>
    <row r="32" spans="1:8" s="196" customFormat="1" ht="12" customHeight="1">
      <c r="A32" s="195" t="s">
        <v>98</v>
      </c>
      <c r="B32" s="633" t="s">
        <v>99</v>
      </c>
      <c r="C32" s="633"/>
      <c r="D32" s="633"/>
      <c r="E32" s="633"/>
      <c r="F32" s="633"/>
      <c r="G32" s="633"/>
      <c r="H32" s="634"/>
    </row>
    <row r="33" spans="1:8" s="196" customFormat="1" ht="12" customHeight="1">
      <c r="A33" s="195" t="s">
        <v>100</v>
      </c>
      <c r="B33" s="633" t="s">
        <v>101</v>
      </c>
      <c r="C33" s="633"/>
      <c r="D33" s="633"/>
      <c r="E33" s="633"/>
      <c r="F33" s="633"/>
      <c r="G33" s="633"/>
      <c r="H33" s="634"/>
    </row>
    <row r="34" spans="1:8" s="196" customFormat="1" ht="21" customHeight="1">
      <c r="A34" s="195" t="s">
        <v>102</v>
      </c>
      <c r="B34" s="623" t="s">
        <v>103</v>
      </c>
      <c r="C34" s="624"/>
      <c r="D34" s="624"/>
      <c r="E34" s="624"/>
      <c r="F34" s="624"/>
      <c r="G34" s="624"/>
      <c r="H34" s="625"/>
    </row>
    <row r="35" spans="1:8" ht="12.75" customHeight="1">
      <c r="A35" s="183" t="s">
        <v>104</v>
      </c>
      <c r="B35" s="622" t="s">
        <v>105</v>
      </c>
      <c r="C35" s="622"/>
      <c r="D35" s="622"/>
      <c r="E35" s="622"/>
      <c r="F35" s="622"/>
      <c r="G35" s="622"/>
      <c r="H35" s="628"/>
    </row>
    <row r="36" spans="1:8" ht="11.25" customHeight="1">
      <c r="A36" s="153"/>
      <c r="B36" s="622" t="s">
        <v>257</v>
      </c>
      <c r="C36" s="622"/>
      <c r="D36" s="622"/>
      <c r="E36" s="622"/>
      <c r="F36" s="622"/>
      <c r="G36" s="622"/>
      <c r="H36" s="628"/>
    </row>
    <row r="37" spans="1:8" ht="11.25" customHeight="1">
      <c r="A37" s="153"/>
      <c r="B37" s="622" t="s">
        <v>252</v>
      </c>
      <c r="C37" s="622"/>
      <c r="D37" s="622"/>
      <c r="E37" s="622"/>
      <c r="F37" s="622"/>
      <c r="G37" s="622"/>
      <c r="H37" s="628"/>
    </row>
    <row r="38" spans="1:8" ht="22.5" customHeight="1">
      <c r="A38" s="153"/>
      <c r="B38" s="622" t="s">
        <v>253</v>
      </c>
      <c r="C38" s="622"/>
      <c r="D38" s="622"/>
      <c r="E38" s="622"/>
      <c r="F38" s="622"/>
      <c r="G38" s="622"/>
      <c r="H38" s="628"/>
    </row>
    <row r="39" spans="1:8" ht="12.75" customHeight="1">
      <c r="A39" s="153"/>
      <c r="B39" s="622" t="s">
        <v>254</v>
      </c>
      <c r="C39" s="622"/>
      <c r="D39" s="622"/>
      <c r="E39" s="622"/>
      <c r="F39" s="622"/>
      <c r="G39" s="622"/>
      <c r="H39" s="628"/>
    </row>
    <row r="40" spans="1:8" ht="12.75" customHeight="1">
      <c r="A40" s="153"/>
      <c r="B40" s="622" t="s">
        <v>255</v>
      </c>
      <c r="C40" s="622"/>
      <c r="D40" s="622"/>
      <c r="E40" s="622"/>
      <c r="F40" s="622"/>
      <c r="G40" s="622"/>
      <c r="H40" s="154"/>
    </row>
    <row r="41" spans="1:8" ht="11.25" customHeight="1">
      <c r="A41" s="153"/>
      <c r="B41" s="622" t="s">
        <v>258</v>
      </c>
      <c r="C41" s="622"/>
      <c r="D41" s="622"/>
      <c r="E41" s="622"/>
      <c r="F41" s="622"/>
      <c r="G41" s="622"/>
      <c r="H41" s="154"/>
    </row>
    <row r="42" spans="1:8" ht="11.25" customHeight="1">
      <c r="A42" s="153"/>
      <c r="B42" s="622" t="s">
        <v>256</v>
      </c>
      <c r="C42" s="622"/>
      <c r="D42" s="622"/>
      <c r="E42" s="622"/>
      <c r="F42" s="622"/>
      <c r="G42" s="622"/>
      <c r="H42" s="154"/>
    </row>
    <row r="43" spans="1:8" ht="11.25" customHeight="1">
      <c r="A43" s="155"/>
      <c r="B43" s="621" t="s">
        <v>259</v>
      </c>
      <c r="C43" s="621"/>
      <c r="D43" s="621"/>
      <c r="E43" s="621"/>
      <c r="F43" s="621"/>
      <c r="G43" s="621"/>
      <c r="H43" s="156"/>
    </row>
    <row r="44" spans="1:8" ht="15.75">
      <c r="A44" s="157"/>
      <c r="B44" s="157"/>
      <c r="H44" s="108"/>
    </row>
    <row r="45" spans="1:8">
      <c r="H45" s="108"/>
    </row>
  </sheetData>
  <sheetProtection password="DE4B" sheet="1" objects="1" scenarios="1" selectLockedCells="1"/>
  <mergeCells count="32">
    <mergeCell ref="A1:H1"/>
    <mergeCell ref="A2:H2"/>
    <mergeCell ref="A6:B6"/>
    <mergeCell ref="A7:B7"/>
    <mergeCell ref="A8:B8"/>
    <mergeCell ref="A3:H3"/>
    <mergeCell ref="A13:H13"/>
    <mergeCell ref="D14:E14"/>
    <mergeCell ref="B35:H35"/>
    <mergeCell ref="B38:H38"/>
    <mergeCell ref="B39:H39"/>
    <mergeCell ref="B32:H32"/>
    <mergeCell ref="B31:H31"/>
    <mergeCell ref="B33:H33"/>
    <mergeCell ref="E29:F29"/>
    <mergeCell ref="G22:H22"/>
    <mergeCell ref="G23:H23"/>
    <mergeCell ref="E28:F28"/>
    <mergeCell ref="G24:H24"/>
    <mergeCell ref="B43:G43"/>
    <mergeCell ref="B40:G40"/>
    <mergeCell ref="B41:G41"/>
    <mergeCell ref="B34:H34"/>
    <mergeCell ref="G29:H29"/>
    <mergeCell ref="B42:G42"/>
    <mergeCell ref="B37:H37"/>
    <mergeCell ref="B36:H36"/>
    <mergeCell ref="A10:B10"/>
    <mergeCell ref="A11:B11"/>
    <mergeCell ref="A5:B5"/>
    <mergeCell ref="A4:H4"/>
    <mergeCell ref="A9:B9"/>
  </mergeCells>
  <phoneticPr fontId="10" type="noConversion"/>
  <dataValidations count="1">
    <dataValidation type="list" allowBlank="1" showInputMessage="1" showErrorMessage="1" sqref="C7:C11">
      <formula1>"Wife,Husband, Son,Daughter,Mother,Father"</formula1>
    </dataValidation>
  </dataValidations>
  <pageMargins left="0.51" right="0.5" top="0.51" bottom="0.5" header="0.37" footer="0.3"/>
  <pageSetup paperSize="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dimension ref="A1:I41"/>
  <sheetViews>
    <sheetView showGridLines="0" topLeftCell="A13" workbookViewId="0">
      <selection activeCell="E17" sqref="E17:H17"/>
    </sheetView>
  </sheetViews>
  <sheetFormatPr defaultRowHeight="15"/>
  <cols>
    <col min="1" max="8" width="9.140625" style="87"/>
    <col min="9" max="9" width="13.28515625" style="87" customWidth="1"/>
    <col min="10" max="16384" width="9.140625" style="87"/>
  </cols>
  <sheetData>
    <row r="1" spans="1:9" ht="30.75" customHeight="1">
      <c r="A1" s="662" t="s">
        <v>207</v>
      </c>
      <c r="B1" s="663"/>
      <c r="C1" s="663"/>
      <c r="D1" s="663"/>
      <c r="E1" s="663"/>
      <c r="F1" s="663"/>
      <c r="G1" s="663"/>
      <c r="H1" s="663"/>
      <c r="I1" s="664"/>
    </row>
    <row r="2" spans="1:9" ht="15" customHeight="1">
      <c r="A2" s="611" t="s">
        <v>55</v>
      </c>
      <c r="B2" s="612"/>
      <c r="C2" s="612"/>
      <c r="D2" s="612"/>
      <c r="E2" s="612"/>
      <c r="F2" s="612"/>
      <c r="G2" s="612"/>
      <c r="H2" s="612"/>
      <c r="I2" s="613"/>
    </row>
    <row r="3" spans="1:9" ht="15" customHeight="1">
      <c r="A3" s="169"/>
      <c r="B3" s="170"/>
      <c r="C3" s="170"/>
      <c r="D3" s="170"/>
      <c r="E3" s="170"/>
      <c r="F3" s="170"/>
      <c r="G3" s="170"/>
      <c r="H3" s="170"/>
      <c r="I3" s="171"/>
    </row>
    <row r="4" spans="1:9" ht="15.75">
      <c r="A4" s="611" t="s">
        <v>141</v>
      </c>
      <c r="B4" s="612"/>
      <c r="C4" s="612"/>
      <c r="D4" s="612"/>
      <c r="E4" s="5"/>
      <c r="F4" s="5"/>
      <c r="G4" s="5"/>
      <c r="H4" s="6"/>
      <c r="I4" s="88"/>
    </row>
    <row r="5" spans="1:9">
      <c r="A5" s="14"/>
      <c r="B5" s="5"/>
      <c r="C5" s="5"/>
      <c r="D5" s="5"/>
      <c r="E5" s="5"/>
      <c r="F5" s="5"/>
      <c r="G5" s="5"/>
      <c r="H5" s="6"/>
      <c r="I5" s="88"/>
    </row>
    <row r="6" spans="1:9" ht="15.75" customHeight="1">
      <c r="A6" s="51"/>
      <c r="B6" s="5"/>
      <c r="C6" s="5"/>
      <c r="D6" s="5"/>
      <c r="E6" s="296"/>
      <c r="F6" s="20"/>
      <c r="G6" s="20"/>
      <c r="H6" s="297"/>
      <c r="I6" s="88"/>
    </row>
    <row r="7" spans="1:9" ht="15.75" customHeight="1">
      <c r="A7" s="14"/>
      <c r="B7" s="5"/>
      <c r="C7" s="5"/>
      <c r="D7" s="5"/>
      <c r="E7" s="14"/>
      <c r="F7" s="294"/>
      <c r="G7" s="294"/>
      <c r="H7" s="298"/>
      <c r="I7" s="88"/>
    </row>
    <row r="8" spans="1:9" ht="15.75" customHeight="1">
      <c r="A8" s="52"/>
      <c r="B8" s="296"/>
      <c r="C8" s="21"/>
      <c r="D8" s="5"/>
      <c r="E8" s="14"/>
      <c r="F8" s="294"/>
      <c r="G8" s="294"/>
      <c r="H8" s="298"/>
      <c r="I8" s="88"/>
    </row>
    <row r="9" spans="1:9" ht="15.75" customHeight="1">
      <c r="A9" s="31"/>
      <c r="B9" s="14"/>
      <c r="C9" s="295"/>
      <c r="D9" s="5"/>
      <c r="E9" s="14"/>
      <c r="F9" s="294"/>
      <c r="G9" s="294"/>
      <c r="H9" s="298"/>
      <c r="I9" s="88"/>
    </row>
    <row r="10" spans="1:9" ht="15.75" customHeight="1">
      <c r="A10" s="33"/>
      <c r="B10" s="14"/>
      <c r="C10" s="295"/>
      <c r="D10" s="5"/>
      <c r="E10" s="14"/>
      <c r="F10" s="294"/>
      <c r="G10" s="294"/>
      <c r="H10" s="298"/>
      <c r="I10" s="88"/>
    </row>
    <row r="11" spans="1:9" ht="15.75" customHeight="1">
      <c r="A11" s="33"/>
      <c r="B11" s="655" t="s">
        <v>56</v>
      </c>
      <c r="C11" s="657"/>
      <c r="D11" s="5"/>
      <c r="E11" s="655" t="s">
        <v>274</v>
      </c>
      <c r="F11" s="656"/>
      <c r="G11" s="656"/>
      <c r="H11" s="657"/>
      <c r="I11" s="88"/>
    </row>
    <row r="12" spans="1:9" ht="15.75" customHeight="1">
      <c r="A12" s="33"/>
      <c r="B12" s="14"/>
      <c r="C12" s="295"/>
      <c r="D12" s="5"/>
      <c r="E12" s="14"/>
      <c r="F12" s="294"/>
      <c r="G12" s="294"/>
      <c r="H12" s="298"/>
      <c r="I12" s="88"/>
    </row>
    <row r="13" spans="1:9" ht="15.75" customHeight="1">
      <c r="A13" s="33"/>
      <c r="B13" s="14"/>
      <c r="C13" s="295"/>
      <c r="D13" s="5"/>
      <c r="E13" s="14"/>
      <c r="F13" s="294"/>
      <c r="G13" s="294"/>
      <c r="H13" s="298"/>
      <c r="I13" s="88"/>
    </row>
    <row r="14" spans="1:9" ht="15.75" customHeight="1">
      <c r="A14" s="33"/>
      <c r="B14" s="14"/>
      <c r="C14" s="295"/>
      <c r="D14" s="5"/>
      <c r="E14" s="14"/>
      <c r="F14" s="294"/>
      <c r="G14" s="294"/>
      <c r="H14" s="298"/>
      <c r="I14" s="88"/>
    </row>
    <row r="15" spans="1:9" ht="15.75" customHeight="1">
      <c r="A15" s="33"/>
      <c r="B15" s="18"/>
      <c r="C15" s="19"/>
      <c r="D15" s="5"/>
      <c r="E15" s="18"/>
      <c r="F15" s="3"/>
      <c r="G15" s="3"/>
      <c r="H15" s="299"/>
      <c r="I15" s="88"/>
    </row>
    <row r="16" spans="1:9" ht="15" customHeight="1">
      <c r="A16" s="33"/>
      <c r="B16" s="5"/>
      <c r="C16" s="5"/>
      <c r="D16" s="5"/>
      <c r="E16" s="5"/>
      <c r="F16" s="5"/>
      <c r="G16" s="5"/>
      <c r="H16" s="6"/>
      <c r="I16" s="88"/>
    </row>
    <row r="17" spans="1:9" s="210" customFormat="1" ht="15" customHeight="1">
      <c r="A17" s="665" t="s">
        <v>273</v>
      </c>
      <c r="B17" s="666"/>
      <c r="C17" s="666"/>
      <c r="D17" s="208"/>
      <c r="E17" s="667" t="s">
        <v>57</v>
      </c>
      <c r="F17" s="667"/>
      <c r="G17" s="667"/>
      <c r="H17" s="667"/>
      <c r="I17" s="209"/>
    </row>
    <row r="18" spans="1:9" ht="15.75">
      <c r="A18" s="52"/>
      <c r="B18" s="5"/>
      <c r="C18" s="5"/>
      <c r="D18" s="5"/>
      <c r="E18" s="5"/>
      <c r="F18" s="5"/>
      <c r="G18" s="5"/>
      <c r="H18" s="6"/>
      <c r="I18" s="88"/>
    </row>
    <row r="19" spans="1:9" ht="15.75">
      <c r="A19" s="52"/>
      <c r="B19" s="5"/>
      <c r="C19" s="5"/>
      <c r="D19" s="5"/>
      <c r="E19" s="5"/>
      <c r="F19" s="5"/>
      <c r="G19" s="5"/>
      <c r="H19" s="6"/>
      <c r="I19" s="88"/>
    </row>
    <row r="20" spans="1:9" ht="15.75">
      <c r="A20" s="52"/>
      <c r="B20" s="5"/>
      <c r="C20" s="5"/>
      <c r="D20" s="5"/>
      <c r="E20" s="5"/>
      <c r="F20" s="5"/>
      <c r="G20" s="5"/>
      <c r="H20" s="6"/>
      <c r="I20" s="88"/>
    </row>
    <row r="21" spans="1:9" s="207" customFormat="1" ht="12">
      <c r="A21" s="211" t="s">
        <v>58</v>
      </c>
      <c r="B21" s="205"/>
      <c r="C21" s="205"/>
      <c r="D21" s="205"/>
      <c r="E21" s="205"/>
      <c r="F21" s="212" t="s">
        <v>59</v>
      </c>
      <c r="H21" s="213"/>
      <c r="I21" s="206"/>
    </row>
    <row r="22" spans="1:9" s="207" customFormat="1" ht="12">
      <c r="A22" s="211" t="s">
        <v>60</v>
      </c>
      <c r="B22" s="205"/>
      <c r="C22" s="205"/>
      <c r="D22" s="205"/>
      <c r="E22" s="205"/>
      <c r="F22" s="212" t="s">
        <v>61</v>
      </c>
      <c r="H22" s="213"/>
      <c r="I22" s="206"/>
    </row>
    <row r="23" spans="1:9" s="207" customFormat="1" ht="12">
      <c r="A23" s="211" t="s">
        <v>62</v>
      </c>
      <c r="B23" s="205"/>
      <c r="C23" s="205"/>
      <c r="D23" s="205"/>
      <c r="E23" s="205"/>
      <c r="F23" s="212" t="s">
        <v>63</v>
      </c>
      <c r="H23" s="213"/>
      <c r="I23" s="206"/>
    </row>
    <row r="24" spans="1:9" s="207" customFormat="1" ht="12">
      <c r="A24" s="214"/>
      <c r="B24" s="205"/>
      <c r="C24" s="205"/>
      <c r="D24" s="205"/>
      <c r="E24" s="205"/>
      <c r="F24" s="212" t="s">
        <v>64</v>
      </c>
      <c r="H24" s="213"/>
      <c r="I24" s="206"/>
    </row>
    <row r="25" spans="1:9" ht="45.75" customHeight="1">
      <c r="A25" s="14"/>
      <c r="B25" s="5"/>
      <c r="C25" s="5"/>
      <c r="D25" s="5"/>
      <c r="E25" s="5"/>
      <c r="F25" s="5"/>
      <c r="G25" s="5"/>
      <c r="H25" s="6"/>
      <c r="I25" s="88"/>
    </row>
    <row r="26" spans="1:9">
      <c r="A26" s="589" t="s">
        <v>65</v>
      </c>
      <c r="B26" s="590"/>
      <c r="C26" s="590"/>
      <c r="D26" s="590"/>
      <c r="E26" s="590"/>
      <c r="F26" s="590"/>
      <c r="G26" s="590"/>
      <c r="H26" s="590"/>
      <c r="I26" s="591"/>
    </row>
    <row r="27" spans="1:9" ht="25.5" customHeight="1">
      <c r="A27" s="54"/>
      <c r="B27" s="5"/>
      <c r="C27" s="5"/>
      <c r="D27" s="5"/>
      <c r="E27" s="5"/>
      <c r="F27" s="5"/>
      <c r="G27" s="5"/>
      <c r="H27" s="6"/>
      <c r="I27" s="88"/>
    </row>
    <row r="28" spans="1:9" ht="15.75">
      <c r="A28" s="52" t="s">
        <v>142</v>
      </c>
      <c r="B28" s="5"/>
      <c r="C28" s="5"/>
      <c r="D28" s="5"/>
      <c r="E28" s="5"/>
      <c r="F28" s="5"/>
      <c r="G28" s="5"/>
      <c r="H28" s="6"/>
      <c r="I28" s="88"/>
    </row>
    <row r="29" spans="1:9" ht="15.75">
      <c r="A29" s="52"/>
      <c r="B29" s="5"/>
      <c r="C29" s="5"/>
      <c r="D29" s="5"/>
      <c r="E29" s="5"/>
      <c r="F29" s="5"/>
      <c r="G29" s="5"/>
      <c r="H29" s="6"/>
      <c r="I29" s="88"/>
    </row>
    <row r="30" spans="1:9" ht="21.75" customHeight="1">
      <c r="A30" s="54" t="s">
        <v>66</v>
      </c>
      <c r="B30" s="5"/>
      <c r="C30" s="5"/>
      <c r="D30" s="5"/>
      <c r="E30" s="5"/>
      <c r="F30" s="5"/>
      <c r="G30" s="5"/>
      <c r="H30" s="6"/>
      <c r="I30" s="88"/>
    </row>
    <row r="31" spans="1:9" ht="21.75" customHeight="1">
      <c r="A31" s="53" t="s">
        <v>124</v>
      </c>
      <c r="B31" s="5"/>
      <c r="C31" s="5"/>
      <c r="D31" s="184"/>
      <c r="E31" s="658" t="str">
        <f>Data!E5</f>
        <v>PaXXXXXXXXXXXXXXXXXX</v>
      </c>
      <c r="F31" s="658"/>
      <c r="G31" s="658"/>
      <c r="H31" s="658"/>
      <c r="I31" s="659"/>
    </row>
    <row r="32" spans="1:9" ht="21.75" customHeight="1">
      <c r="A32" s="53" t="s">
        <v>125</v>
      </c>
      <c r="B32" s="5"/>
      <c r="C32" s="5"/>
      <c r="D32" s="660" t="str">
        <f>Data!E7</f>
        <v>SamXXXXXXXXXX</v>
      </c>
      <c r="E32" s="660"/>
      <c r="F32" s="660"/>
      <c r="G32" s="660"/>
      <c r="H32" s="660"/>
      <c r="I32" s="661"/>
    </row>
    <row r="33" spans="1:9" ht="15.75">
      <c r="A33" s="54"/>
      <c r="B33" s="5"/>
      <c r="C33" s="5"/>
      <c r="D33" s="5"/>
      <c r="E33" s="5"/>
      <c r="F33" s="5"/>
      <c r="G33" s="5"/>
      <c r="H33" s="6"/>
      <c r="I33" s="88"/>
    </row>
    <row r="34" spans="1:9" ht="48" customHeight="1">
      <c r="A34" s="54">
        <v>1</v>
      </c>
      <c r="B34" s="5"/>
      <c r="C34" s="5"/>
      <c r="D34" s="5"/>
      <c r="E34" s="5"/>
      <c r="F34" s="5"/>
      <c r="G34" s="5"/>
      <c r="H34" s="6"/>
      <c r="I34" s="88"/>
    </row>
    <row r="35" spans="1:9" ht="30" customHeight="1">
      <c r="A35" s="54"/>
      <c r="B35" s="5"/>
      <c r="C35" s="5"/>
      <c r="D35" s="5"/>
      <c r="E35" s="5"/>
      <c r="F35" s="5"/>
      <c r="G35" s="5"/>
      <c r="H35" s="6"/>
      <c r="I35" s="88"/>
    </row>
    <row r="36" spans="1:9" ht="30" customHeight="1">
      <c r="A36" s="54">
        <v>2</v>
      </c>
      <c r="B36" s="5"/>
      <c r="C36" s="5"/>
      <c r="D36" s="5"/>
      <c r="E36" s="5"/>
      <c r="F36" s="5"/>
      <c r="G36" s="5"/>
      <c r="H36" s="6"/>
      <c r="I36" s="88"/>
    </row>
    <row r="37" spans="1:9" ht="30" customHeight="1">
      <c r="A37" s="54"/>
      <c r="B37" s="5"/>
      <c r="C37" s="5"/>
      <c r="D37" s="5"/>
      <c r="E37" s="5"/>
      <c r="F37" s="5"/>
      <c r="G37" s="5"/>
      <c r="H37" s="6"/>
      <c r="I37" s="88"/>
    </row>
    <row r="38" spans="1:9" ht="30" customHeight="1">
      <c r="A38" s="54">
        <v>3</v>
      </c>
      <c r="B38" s="5"/>
      <c r="C38" s="5"/>
      <c r="D38" s="5"/>
      <c r="E38" s="5"/>
      <c r="F38" s="5"/>
      <c r="G38" s="5"/>
      <c r="H38" s="6"/>
      <c r="I38" s="88"/>
    </row>
    <row r="39" spans="1:9">
      <c r="A39" s="14"/>
      <c r="B39" s="5"/>
      <c r="C39" s="5"/>
      <c r="D39" s="5"/>
      <c r="E39" s="5"/>
      <c r="F39" s="5"/>
      <c r="G39" s="5"/>
      <c r="H39" s="5"/>
      <c r="I39" s="88"/>
    </row>
    <row r="40" spans="1:9">
      <c r="A40" s="14"/>
      <c r="B40" s="5"/>
      <c r="C40" s="5"/>
      <c r="D40" s="5"/>
      <c r="E40" s="5"/>
      <c r="F40" s="5"/>
      <c r="G40" s="5"/>
      <c r="H40" s="5"/>
      <c r="I40" s="88"/>
    </row>
    <row r="41" spans="1:9">
      <c r="A41" s="18"/>
      <c r="B41" s="3"/>
      <c r="C41" s="3"/>
      <c r="D41" s="3"/>
      <c r="E41" s="3"/>
      <c r="F41" s="3"/>
      <c r="G41" s="3"/>
      <c r="H41" s="3"/>
      <c r="I41" s="19"/>
    </row>
  </sheetData>
  <sheetProtection password="DE4B" sheet="1" objects="1" scenarios="1" selectLockedCells="1"/>
  <mergeCells count="10">
    <mergeCell ref="E11:H11"/>
    <mergeCell ref="E31:I31"/>
    <mergeCell ref="D32:I32"/>
    <mergeCell ref="A26:I26"/>
    <mergeCell ref="A1:I1"/>
    <mergeCell ref="A2:I2"/>
    <mergeCell ref="A4:D4"/>
    <mergeCell ref="A17:C17"/>
    <mergeCell ref="E17:H17"/>
    <mergeCell ref="B11:C11"/>
  </mergeCells>
  <phoneticPr fontId="10" type="noConversion"/>
  <pageMargins left="0.7" right="0.71" top="0.51" bottom="0.5" header="0.3" footer="0.31"/>
  <pageSetup paperSize="9"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Data</vt:lpstr>
      <vt:lpstr>1</vt:lpstr>
      <vt:lpstr>Forwarding form</vt:lpstr>
      <vt:lpstr>Revise Pension Statement</vt:lpstr>
      <vt:lpstr>part 1</vt:lpstr>
      <vt:lpstr>6</vt:lpstr>
      <vt:lpstr>7</vt:lpstr>
      <vt:lpstr>9</vt:lpstr>
      <vt:lpstr>11</vt:lpstr>
      <vt:lpstr>12</vt:lpstr>
      <vt:lpstr>13</vt:lpstr>
      <vt:lpstr>Part II A</vt:lpstr>
      <vt:lpstr>Part II B</vt:lpstr>
      <vt:lpstr>LPC</vt:lpstr>
      <vt:lpstr>21</vt:lpstr>
      <vt:lpstr>Sheet1</vt:lpstr>
      <vt:lpstr>'9'!Print_Area</vt:lpstr>
      <vt:lpstr>'Revise Pension Statement'!Print_Area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Lenovo</cp:lastModifiedBy>
  <cp:lastPrinted>2016-03-01T17:55:17Z</cp:lastPrinted>
  <dcterms:created xsi:type="dcterms:W3CDTF">2011-08-06T14:32:34Z</dcterms:created>
  <dcterms:modified xsi:type="dcterms:W3CDTF">2023-12-10T17:22:55Z</dcterms:modified>
</cp:coreProperties>
</file>