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justinsmith/Downloads/"/>
    </mc:Choice>
  </mc:AlternateContent>
  <xr:revisionPtr revIDLastSave="0" documentId="13_ncr:1_{9CF864C6-6F8D-8343-A1B5-9F421CC7F888}" xr6:coauthVersionLast="47" xr6:coauthVersionMax="47" xr10:uidLastSave="{00000000-0000-0000-0000-000000000000}"/>
  <bookViews>
    <workbookView xWindow="0" yWindow="500" windowWidth="38400" windowHeight="21800" xr2:uid="{00000000-000D-0000-FFFF-FFFF00000000}"/>
  </bookViews>
  <sheets>
    <sheet name="Patient Data" sheetId="1" r:id="rId1"/>
    <sheet name="Intercepts" sheetId="2" r:id="rId2"/>
    <sheet name="Age" sheetId="3" r:id="rId3"/>
    <sheet name="Sex" sheetId="4" r:id="rId4"/>
    <sheet name="AdmitScore" sheetId="5" r:id="rId5"/>
    <sheet name="AdmitPain" sheetId="6" r:id="rId6"/>
    <sheet name="Payer" sheetId="7" r:id="rId7"/>
    <sheet name="TxType" sheetId="8" r:id="rId8"/>
    <sheet name="Duration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3" roundtripDataSignature="AMtx7miz51oHz1Cr/y/Nt3Ag7ac4E4/Z0g=="/>
    </ext>
  </extLst>
</workbook>
</file>

<file path=xl/calcChain.xml><?xml version="1.0" encoding="utf-8"?>
<calcChain xmlns="http://schemas.openxmlformats.org/spreadsheetml/2006/main">
  <c r="R34" i="1" l="1"/>
  <c r="P34" i="1"/>
  <c r="O34" i="1"/>
  <c r="P31" i="1"/>
  <c r="P30" i="1"/>
  <c r="J31" i="1"/>
  <c r="J30" i="1"/>
  <c r="L29" i="1"/>
  <c r="J29" i="1"/>
  <c r="L26" i="1"/>
  <c r="M26" i="1" s="1"/>
  <c r="N26" i="1" s="1"/>
  <c r="L25" i="1"/>
  <c r="M25" i="1" s="1"/>
  <c r="L24" i="1"/>
  <c r="M24" i="1" s="1"/>
  <c r="L23" i="1"/>
  <c r="M23" i="1" s="1"/>
  <c r="L22" i="1"/>
  <c r="M22" i="1" s="1"/>
  <c r="N22" i="1" s="1"/>
  <c r="L21" i="1"/>
  <c r="M21" i="1" s="1"/>
  <c r="L20" i="1"/>
  <c r="M20" i="1" s="1"/>
  <c r="L19" i="1"/>
  <c r="M19" i="1" s="1"/>
  <c r="L18" i="1"/>
  <c r="M18" i="1" s="1"/>
  <c r="N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N10" i="1" s="1"/>
  <c r="L9" i="1"/>
  <c r="M9" i="1" s="1"/>
  <c r="L8" i="1"/>
  <c r="M8" i="1" s="1"/>
  <c r="L7" i="1"/>
  <c r="M7" i="1" s="1"/>
  <c r="L6" i="1"/>
  <c r="M6" i="1" s="1"/>
  <c r="L5" i="1"/>
  <c r="M5" i="1" s="1"/>
  <c r="L4" i="1"/>
  <c r="M4" i="1" s="1"/>
  <c r="L3" i="1"/>
  <c r="M3" i="1" s="1"/>
  <c r="L2" i="1"/>
  <c r="M2" i="1" s="1"/>
  <c r="N3" i="1" s="1"/>
  <c r="M31" i="1" l="1"/>
  <c r="L31" i="1"/>
  <c r="M30" i="1"/>
  <c r="L30" i="1"/>
  <c r="N23" i="1"/>
  <c r="N15" i="1"/>
  <c r="N7" i="1"/>
  <c r="N24" i="1"/>
  <c r="N16" i="1"/>
  <c r="N8" i="1"/>
  <c r="N14" i="1"/>
  <c r="N6" i="1"/>
  <c r="N21" i="1"/>
  <c r="N13" i="1"/>
  <c r="N5" i="1"/>
  <c r="N20" i="1"/>
  <c r="N12" i="1"/>
  <c r="N4" i="1"/>
  <c r="N25" i="1"/>
  <c r="N17" i="1"/>
  <c r="N9" i="1"/>
  <c r="N19" i="1"/>
  <c r="N11" i="1"/>
  <c r="N2" i="1" l="1"/>
  <c r="N31" i="1" l="1"/>
  <c r="N30" i="1"/>
</calcChain>
</file>

<file path=xl/sharedStrings.xml><?xml version="1.0" encoding="utf-8"?>
<sst xmlns="http://schemas.openxmlformats.org/spreadsheetml/2006/main" count="251" uniqueCount="101">
  <si>
    <t xml:space="preserve"> </t>
  </si>
  <si>
    <t>Age</t>
  </si>
  <si>
    <t>Sex</t>
  </si>
  <si>
    <t>Admit Score</t>
  </si>
  <si>
    <t>Admit Pain</t>
  </si>
  <si>
    <t>Payer</t>
  </si>
  <si>
    <t>Tx Type</t>
  </si>
  <si>
    <t>Duration</t>
  </si>
  <si>
    <t>Failure to Progress</t>
  </si>
  <si>
    <t>Predicted FtP</t>
  </si>
  <si>
    <t>Scale:</t>
  </si>
  <si>
    <t>A</t>
  </si>
  <si>
    <t>Male</t>
  </si>
  <si>
    <t>Comercial</t>
  </si>
  <si>
    <t>Conservative</t>
  </si>
  <si>
    <t>The value in P2 should be the scale/instrument being used from below</t>
  </si>
  <si>
    <t>B</t>
  </si>
  <si>
    <t>Female</t>
  </si>
  <si>
    <t>C</t>
  </si>
  <si>
    <t xml:space="preserve">ODI Score: </t>
  </si>
  <si>
    <t>D</t>
  </si>
  <si>
    <t>Auto</t>
  </si>
  <si>
    <t>ODI Pain:</t>
  </si>
  <si>
    <t>E</t>
  </si>
  <si>
    <t>NECK Score:</t>
  </si>
  <si>
    <t>F</t>
  </si>
  <si>
    <t>NECK Pain:</t>
  </si>
  <si>
    <t>G</t>
  </si>
  <si>
    <t>Knee Score:</t>
  </si>
  <si>
    <t>H</t>
  </si>
  <si>
    <t>Knee Pain:</t>
  </si>
  <si>
    <t>I</t>
  </si>
  <si>
    <t>Self</t>
  </si>
  <si>
    <t>LEFS Score:</t>
  </si>
  <si>
    <t>J</t>
  </si>
  <si>
    <t>LEFS Pain:</t>
  </si>
  <si>
    <t>K</t>
  </si>
  <si>
    <t>Missing</t>
  </si>
  <si>
    <t>DASH Score:</t>
  </si>
  <si>
    <t>L</t>
  </si>
  <si>
    <t>DASH Pain:</t>
  </si>
  <si>
    <t>M</t>
  </si>
  <si>
    <t>N</t>
  </si>
  <si>
    <t>Medicare</t>
  </si>
  <si>
    <t>O</t>
  </si>
  <si>
    <t>P</t>
  </si>
  <si>
    <t>Q</t>
  </si>
  <si>
    <t>R</t>
  </si>
  <si>
    <t>Surgical</t>
  </si>
  <si>
    <t>S</t>
  </si>
  <si>
    <t>Medicaid</t>
  </si>
  <si>
    <t>T</t>
  </si>
  <si>
    <t>U</t>
  </si>
  <si>
    <t>V</t>
  </si>
  <si>
    <t>W</t>
  </si>
  <si>
    <t>X</t>
  </si>
  <si>
    <t>Y</t>
  </si>
  <si>
    <t>Difference (adjusted)</t>
  </si>
  <si>
    <t>Means:</t>
  </si>
  <si>
    <t>Make sure that the formulas above include the exact ranges for the data.</t>
  </si>
  <si>
    <t>id</t>
  </si>
  <si>
    <t>ODI.prob.mcd</t>
  </si>
  <si>
    <t>ODI.prob.pain</t>
  </si>
  <si>
    <t>NECK.prob.mcd</t>
  </si>
  <si>
    <t>NECK.prob.pain</t>
  </si>
  <si>
    <t>KNEE.prob.mcd</t>
  </si>
  <si>
    <t>KNEE.prob.pain</t>
  </si>
  <si>
    <t>LEFS.prob.mcd</t>
  </si>
  <si>
    <t>LEFS.prob.pain</t>
  </si>
  <si>
    <t>DASH.prob.mcd</t>
  </si>
  <si>
    <t>DASH.prob.pain</t>
  </si>
  <si>
    <t>Age.num</t>
  </si>
  <si>
    <t>NECK.prob.mcid</t>
  </si>
  <si>
    <t>GENDER_DSC</t>
  </si>
  <si>
    <t>Unknown</t>
  </si>
  <si>
    <t>ADMIT_SCORE_NO</t>
  </si>
  <si>
    <t>ADMIT_PAIN_NO</t>
  </si>
  <si>
    <t>pyr2</t>
  </si>
  <si>
    <t>Industrial</t>
  </si>
  <si>
    <t>TX_TYPE_CD</t>
  </si>
  <si>
    <t>lower</t>
  </si>
  <si>
    <t>upper</t>
  </si>
  <si>
    <t>DurCat</t>
  </si>
  <si>
    <t>[0,7]</t>
  </si>
  <si>
    <t>(7,14]</t>
  </si>
  <si>
    <t>(14,30]</t>
  </si>
  <si>
    <t>(30,90]</t>
  </si>
  <si>
    <t>(90,108]</t>
  </si>
  <si>
    <t>(108,365]</t>
  </si>
  <si>
    <t>Infinity</t>
  </si>
  <si>
    <t>(365,Inf]</t>
  </si>
  <si>
    <t>Adjusted Difference</t>
  </si>
  <si>
    <t>Scaled</t>
  </si>
  <si>
    <t>performanceMet</t>
  </si>
  <si>
    <t>performanceNotMet</t>
  </si>
  <si>
    <t>Sums:</t>
  </si>
  <si>
    <t>Scaled Adjusted Difference</t>
  </si>
  <si>
    <t>Adjusted Count</t>
  </si>
  <si>
    <t>(old)</t>
  </si>
  <si>
    <t>(new)</t>
  </si>
  <si>
    <t>performanceRate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</si>
</sst>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Calibri"/>
    </font>
    <font>
      <sz val="11"/>
      <color rgb="FF000000"/>
      <name val="Calibri"/>
    </font>
    <font>
      <sz val="12"/>
      <color rgb="FF006100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15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1" fontId="4" fillId="0" borderId="0" xfId="0" applyNumberFormat="1" applyFont="1" applyAlignment="1">
      <alignment horizontal="right"/>
    </xf>
    <xf numFmtId="11" fontId="1" fillId="0" borderId="0" xfId="0" applyNumberFormat="1" applyFont="1" applyAlignment="1"/>
    <xf numFmtId="0" fontId="4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Alignment="1"/>
    <xf numFmtId="16" fontId="7" fillId="0" borderId="0" xfId="0" applyNumberFormat="1" applyFont="1" applyAlignment="1"/>
    <xf numFmtId="0" fontId="5" fillId="2" borderId="0" xfId="1" applyAlignme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zoomScale="125" zoomScaleNormal="125" workbookViewId="0">
      <selection activeCell="A31" sqref="A31:XFD31"/>
    </sheetView>
  </sheetViews>
  <sheetFormatPr baseColWidth="10" defaultColWidth="12.6640625" defaultRowHeight="15" customHeight="1" x14ac:dyDescent="0.2"/>
  <cols>
    <col min="1" max="1" width="13.6640625" style="12" customWidth="1"/>
    <col min="2" max="2" width="7.5" style="12" customWidth="1"/>
    <col min="3" max="3" width="5.1640625" style="12" customWidth="1"/>
    <col min="4" max="4" width="7.1640625" style="12" customWidth="1"/>
    <col min="5" max="8" width="13.6640625" style="12" customWidth="1"/>
    <col min="9" max="9" width="18" style="12" customWidth="1"/>
    <col min="10" max="10" width="18.6640625" style="12" customWidth="1"/>
    <col min="11" max="11" width="7.6640625" style="12" customWidth="1"/>
    <col min="12" max="12" width="12.6640625" style="12"/>
    <col min="13" max="15" width="21.83203125" style="12" customWidth="1"/>
    <col min="16" max="16" width="11.6640625" style="12" customWidth="1"/>
    <col min="17" max="27" width="7.6640625" style="12" customWidth="1"/>
    <col min="28" max="16384" width="12.6640625" style="12"/>
  </cols>
  <sheetData>
    <row r="1" spans="1:17" ht="14.25" customHeight="1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J1" s="12" t="s">
        <v>8</v>
      </c>
      <c r="L1" s="11" t="s">
        <v>9</v>
      </c>
      <c r="M1" s="12" t="s">
        <v>91</v>
      </c>
      <c r="N1" s="12" t="s">
        <v>92</v>
      </c>
      <c r="P1" s="11" t="s">
        <v>10</v>
      </c>
      <c r="Q1" s="12">
        <v>3</v>
      </c>
    </row>
    <row r="2" spans="1:17" ht="14.25" customHeight="1" x14ac:dyDescent="0.2">
      <c r="A2" s="11" t="s">
        <v>11</v>
      </c>
      <c r="B2" s="11">
        <v>35</v>
      </c>
      <c r="C2" s="11" t="s">
        <v>12</v>
      </c>
      <c r="D2" s="11">
        <v>52</v>
      </c>
      <c r="E2" s="11">
        <v>7</v>
      </c>
      <c r="F2" s="11" t="s">
        <v>13</v>
      </c>
      <c r="G2" s="11" t="s">
        <v>14</v>
      </c>
      <c r="H2" s="11">
        <v>8</v>
      </c>
      <c r="J2" s="11">
        <v>0</v>
      </c>
      <c r="L2" s="11">
        <f>EXP( VLOOKUP(1, Intercepts!A$2:K$2, Q$1, FALSE) + VLOOKUP(B2, Age!A$2:K$92, Q$1, FALSE) + VLOOKUP(C2, Sex!A$2:K$4, Q$1, FALSE) + VLOOKUP(D2, AdmitScore!A$2:K$102, Q$1, FALSE) + VLOOKUP(E2, AdmitPain!A$2:K$12, Q$1, FALSE) + VLOOKUP(F2, Payer!A$2:K$8, Q$1, FALSE) + VLOOKUP(G2, TxType!A$2:K$3, Q$1, FALSE) + VLOOKUP('Patient Data'!H2, Duration!A$2:M$9, Q$1+2, TRUE) )/(1+EXP( VLOOKUP(1, Intercepts!A$2:K$2, Q$1, FALSE) + VLOOKUP(B2, Age!A$2:K$92, Q$1, FALSE) + VLOOKUP(C2, Sex!A$2:K$4, Q$1, FALSE) + VLOOKUP(D2, AdmitScore!A$2:K$102, Q$1, FALSE) + VLOOKUP(E2, AdmitPain!A$2:K$12, Q$1, FALSE) + VLOOKUP(F2, Payer!A$2:K$8, Q$1, FALSE) + VLOOKUP(G2, TxType!A$2:K$3, Q$1, FALSE) + VLOOKUP('Patient Data'!H2, Duration!A$2:M$9, Q$1+2, TRUE) ))</f>
        <v>0.31783463573585857</v>
      </c>
      <c r="M2" s="12">
        <f>(J2-L2)</f>
        <v>-0.31783463573585857</v>
      </c>
      <c r="N2" s="12">
        <f>N7</f>
        <v>0.19456427805637933</v>
      </c>
      <c r="P2" s="11" t="s">
        <v>15</v>
      </c>
    </row>
    <row r="3" spans="1:17" ht="14.25" customHeight="1" x14ac:dyDescent="0.2">
      <c r="A3" s="11" t="s">
        <v>16</v>
      </c>
      <c r="B3" s="11">
        <v>27</v>
      </c>
      <c r="C3" s="11" t="s">
        <v>17</v>
      </c>
      <c r="D3" s="11">
        <v>10</v>
      </c>
      <c r="E3" s="11">
        <v>0</v>
      </c>
      <c r="F3" s="11" t="s">
        <v>13</v>
      </c>
      <c r="G3" s="11" t="s">
        <v>14</v>
      </c>
      <c r="H3" s="11">
        <v>10</v>
      </c>
      <c r="J3" s="11">
        <v>0</v>
      </c>
      <c r="L3" s="11">
        <f>EXP( VLOOKUP(1, Intercepts!A$2:K$2, Q$1, FALSE) + VLOOKUP(B3, Age!A$2:K$92, Q$1, FALSE) + VLOOKUP(C3, Sex!A$2:K$4, Q$1, FALSE) + VLOOKUP(D3, AdmitScore!A$2:K$102, Q$1, FALSE) + VLOOKUP(E3, AdmitPain!A$2:K$12, Q$1, FALSE) + VLOOKUP(F3, Payer!A$2:K$8, Q$1, FALSE) + VLOOKUP(G3, TxType!A$2:K$3, Q$1, FALSE) + VLOOKUP('Patient Data'!H3, Duration!A$2:M$9, Q$1+2, TRUE) )/(1+EXP( VLOOKUP(1, Intercepts!A$2:K$2, Q$1, FALSE) + VLOOKUP(B3, Age!A$2:K$92, Q$1, FALSE) + VLOOKUP(C3, Sex!A$2:K$4, Q$1, FALSE) + VLOOKUP(D3, AdmitScore!A$2:K$102, Q$1, FALSE) + VLOOKUP(E3, AdmitPain!A$2:K$12, Q$1, FALSE) + VLOOKUP(F3, Payer!A$2:K$8, Q$1, FALSE) + VLOOKUP(G3, TxType!A$2:K$3, Q$1, FALSE) + VLOOKUP('Patient Data'!H3, Duration!A$2:M$9, Q$1+2, TRUE) ))</f>
        <v>0.78547732011481242</v>
      </c>
      <c r="M3" s="12">
        <f>(J3-L3)</f>
        <v>-0.78547732011481242</v>
      </c>
      <c r="N3" s="12">
        <f>(M2 + 1) / 2</f>
        <v>0.34108268213207071</v>
      </c>
    </row>
    <row r="4" spans="1:17" ht="14.25" customHeight="1" x14ac:dyDescent="0.2">
      <c r="A4" s="11" t="s">
        <v>18</v>
      </c>
      <c r="B4" s="11">
        <v>48</v>
      </c>
      <c r="C4" s="11" t="s">
        <v>12</v>
      </c>
      <c r="D4" s="11">
        <v>15</v>
      </c>
      <c r="E4" s="11">
        <v>1</v>
      </c>
      <c r="F4" s="11" t="s">
        <v>13</v>
      </c>
      <c r="G4" s="11" t="s">
        <v>14</v>
      </c>
      <c r="H4" s="11">
        <v>200</v>
      </c>
      <c r="J4" s="11">
        <v>0</v>
      </c>
      <c r="L4" s="11">
        <f>EXP( VLOOKUP(1, Intercepts!A$2:K$2, Q$1, FALSE) + VLOOKUP(B4, Age!A$2:K$92, Q$1, FALSE) + VLOOKUP(C4, Sex!A$2:K$4, Q$1, FALSE) + VLOOKUP(D4, AdmitScore!A$2:K$102, Q$1, FALSE) + VLOOKUP(E4, AdmitPain!A$2:K$12, Q$1, FALSE) + VLOOKUP(F4, Payer!A$2:K$8, Q$1, FALSE) + VLOOKUP(G4, TxType!A$2:K$3, Q$1, FALSE) + VLOOKUP('Patient Data'!H4, Duration!A$2:M$9, Q$1+2, TRUE) )/(1+EXP( VLOOKUP(1, Intercepts!A$2:K$2, Q$1, FALSE) + VLOOKUP(B4, Age!A$2:K$92, Q$1, FALSE) + VLOOKUP(C4, Sex!A$2:K$4, Q$1, FALSE) + VLOOKUP(D4, AdmitScore!A$2:K$102, Q$1, FALSE) + VLOOKUP(E4, AdmitPain!A$2:K$12, Q$1, FALSE) + VLOOKUP(F4, Payer!A$2:K$8, Q$1, FALSE) + VLOOKUP(G4, TxType!A$2:K$3, Q$1, FALSE) + VLOOKUP('Patient Data'!H4, Duration!A$2:M$9, Q$1+2, TRUE) ))</f>
        <v>0.8556090137052772</v>
      </c>
      <c r="M4" s="12">
        <f>(J4-L4)</f>
        <v>-0.8556090137052772</v>
      </c>
      <c r="N4" s="12">
        <f>(M4 + 1) / 2</f>
        <v>7.21954931473614E-2</v>
      </c>
      <c r="P4" s="11" t="s">
        <v>19</v>
      </c>
      <c r="Q4" s="11">
        <v>2</v>
      </c>
    </row>
    <row r="5" spans="1:17" ht="14.25" customHeight="1" x14ac:dyDescent="0.2">
      <c r="A5" s="11" t="s">
        <v>20</v>
      </c>
      <c r="B5" s="11">
        <v>93</v>
      </c>
      <c r="C5" s="11" t="s">
        <v>12</v>
      </c>
      <c r="D5" s="11">
        <v>20</v>
      </c>
      <c r="E5" s="11">
        <v>2</v>
      </c>
      <c r="F5" s="12" t="s">
        <v>21</v>
      </c>
      <c r="G5" s="11" t="s">
        <v>14</v>
      </c>
      <c r="H5" s="11">
        <v>3</v>
      </c>
      <c r="J5" s="11">
        <v>0</v>
      </c>
      <c r="L5" s="11">
        <f>EXP( VLOOKUP(1, Intercepts!A$2:K$2, Q$1, FALSE) + VLOOKUP(B5, Age!A$2:K$92, Q$1, FALSE) + VLOOKUP(C5, Sex!A$2:K$4, Q$1, FALSE) + VLOOKUP(D5, AdmitScore!A$2:K$102, Q$1, FALSE) + VLOOKUP(E5, AdmitPain!A$2:K$12, Q$1, FALSE) + VLOOKUP(F5, Payer!A$2:K$8, Q$1, FALSE) + VLOOKUP(G5, TxType!A$2:K$3, Q$1, FALSE) + VLOOKUP('Patient Data'!H5, Duration!A$2:M$9, Q$1+2, TRUE) )/(1+EXP( VLOOKUP(1, Intercepts!A$2:K$2, Q$1, FALSE) + VLOOKUP(B5, Age!A$2:K$92, Q$1, FALSE) + VLOOKUP(C5, Sex!A$2:K$4, Q$1, FALSE) + VLOOKUP(D5, AdmitScore!A$2:K$102, Q$1, FALSE) + VLOOKUP(E5, AdmitPain!A$2:K$12, Q$1, FALSE) + VLOOKUP(F5, Payer!A$2:K$8, Q$1, FALSE) + VLOOKUP(G5, TxType!A$2:K$3, Q$1, FALSE) + VLOOKUP('Patient Data'!H5, Duration!A$2:M$9, Q$1+2, TRUE) ))</f>
        <v>0.68139376767808313</v>
      </c>
      <c r="M5" s="12">
        <f>(J5-L5)</f>
        <v>-0.68139376767808313</v>
      </c>
      <c r="N5" s="12">
        <f>(M5 + 1) / 2</f>
        <v>0.15930311616095844</v>
      </c>
      <c r="P5" s="11" t="s">
        <v>22</v>
      </c>
      <c r="Q5" s="11">
        <v>3</v>
      </c>
    </row>
    <row r="6" spans="1:17" ht="14.25" customHeight="1" x14ac:dyDescent="0.2">
      <c r="A6" s="11" t="s">
        <v>23</v>
      </c>
      <c r="B6" s="11">
        <v>55</v>
      </c>
      <c r="C6" s="11" t="s">
        <v>12</v>
      </c>
      <c r="D6" s="11">
        <v>25</v>
      </c>
      <c r="E6" s="11">
        <v>3</v>
      </c>
      <c r="F6" s="11" t="s">
        <v>13</v>
      </c>
      <c r="G6" s="11" t="s">
        <v>14</v>
      </c>
      <c r="H6" s="11">
        <v>366</v>
      </c>
      <c r="J6" s="11">
        <v>1</v>
      </c>
      <c r="L6" s="11">
        <f>EXP( VLOOKUP(1, Intercepts!A$2:K$2, Q$1, FALSE) + VLOOKUP(B6, Age!A$2:K$92, Q$1, FALSE) + VLOOKUP(C6, Sex!A$2:K$4, Q$1, FALSE) + VLOOKUP(D6, AdmitScore!A$2:K$102, Q$1, FALSE) + VLOOKUP(E6, AdmitPain!A$2:K$12, Q$1, FALSE) + VLOOKUP(F6, Payer!A$2:K$8, Q$1, FALSE) + VLOOKUP(G6, TxType!A$2:K$3, Q$1, FALSE) + VLOOKUP('Patient Data'!H6, Duration!A$2:M$9, Q$1+2, TRUE) )/(1+EXP( VLOOKUP(1, Intercepts!A$2:K$2, Q$1, FALSE) + VLOOKUP(B6, Age!A$2:K$92, Q$1, FALSE) + VLOOKUP(C6, Sex!A$2:K$4, Q$1, FALSE) + VLOOKUP(D6, AdmitScore!A$2:K$102, Q$1, FALSE) + VLOOKUP(E6, AdmitPain!A$2:K$12, Q$1, FALSE) + VLOOKUP(F6, Payer!A$2:K$8, Q$1, FALSE) + VLOOKUP(G6, TxType!A$2:K$3, Q$1, FALSE) + VLOOKUP('Patient Data'!H6, Duration!A$2:M$9, Q$1+2, TRUE) ))</f>
        <v>0.78957517722108594</v>
      </c>
      <c r="M6" s="12">
        <f>(J6-L6)</f>
        <v>0.21042482277891406</v>
      </c>
      <c r="N6" s="12">
        <f>(M6 + 1) / 2</f>
        <v>0.60521241138945703</v>
      </c>
      <c r="P6" s="11" t="s">
        <v>24</v>
      </c>
      <c r="Q6" s="11">
        <v>4</v>
      </c>
    </row>
    <row r="7" spans="1:17" ht="14.25" customHeight="1" x14ac:dyDescent="0.2">
      <c r="A7" s="11" t="s">
        <v>25</v>
      </c>
      <c r="B7" s="11">
        <v>66</v>
      </c>
      <c r="C7" s="11" t="s">
        <v>12</v>
      </c>
      <c r="D7" s="11">
        <v>30</v>
      </c>
      <c r="E7" s="11">
        <v>4</v>
      </c>
      <c r="F7" s="11" t="s">
        <v>13</v>
      </c>
      <c r="G7" s="11" t="s">
        <v>14</v>
      </c>
      <c r="H7" s="11">
        <v>60</v>
      </c>
      <c r="J7" s="11">
        <v>0</v>
      </c>
      <c r="L7" s="11">
        <f>EXP( VLOOKUP(1, Intercepts!A$2:K$2, Q$1, FALSE) + VLOOKUP(B7, Age!A$2:K$92, Q$1, FALSE) + VLOOKUP(C7, Sex!A$2:K$4, Q$1, FALSE) + VLOOKUP(D7, AdmitScore!A$2:K$102, Q$1, FALSE) + VLOOKUP(E7, AdmitPain!A$2:K$12, Q$1, FALSE) + VLOOKUP(F7, Payer!A$2:K$8, Q$1, FALSE) + VLOOKUP(G7, TxType!A$2:K$3, Q$1, FALSE) + VLOOKUP('Patient Data'!H7, Duration!A$2:M$9, Q$1+2, TRUE) )/(1+EXP( VLOOKUP(1, Intercepts!A$2:K$2, Q$1, FALSE) + VLOOKUP(B7, Age!A$2:K$92, Q$1, FALSE) + VLOOKUP(C7, Sex!A$2:K$4, Q$1, FALSE) + VLOOKUP(D7, AdmitScore!A$2:K$102, Q$1, FALSE) + VLOOKUP(E7, AdmitPain!A$2:K$12, Q$1, FALSE) + VLOOKUP(F7, Payer!A$2:K$8, Q$1, FALSE) + VLOOKUP(G7, TxType!A$2:K$3, Q$1, FALSE) + VLOOKUP('Patient Data'!H7, Duration!A$2:M$9, Q$1+2, TRUE) ))</f>
        <v>0.61087144388724135</v>
      </c>
      <c r="M7" s="12">
        <f>(J7-L7)</f>
        <v>-0.61087144388724135</v>
      </c>
      <c r="N7" s="12">
        <f>(M7 + 1) / 2</f>
        <v>0.19456427805637933</v>
      </c>
      <c r="P7" s="11" t="s">
        <v>26</v>
      </c>
      <c r="Q7" s="11">
        <v>5</v>
      </c>
    </row>
    <row r="8" spans="1:17" ht="14.25" customHeight="1" x14ac:dyDescent="0.2">
      <c r="A8" s="11" t="s">
        <v>27</v>
      </c>
      <c r="B8" s="11">
        <v>77</v>
      </c>
      <c r="C8" s="11" t="s">
        <v>12</v>
      </c>
      <c r="D8" s="11">
        <v>35</v>
      </c>
      <c r="E8" s="11">
        <v>5</v>
      </c>
      <c r="F8" s="11" t="s">
        <v>13</v>
      </c>
      <c r="G8" s="11" t="s">
        <v>14</v>
      </c>
      <c r="H8" s="11">
        <v>90</v>
      </c>
      <c r="J8" s="11">
        <v>0</v>
      </c>
      <c r="L8" s="11">
        <f>EXP( VLOOKUP(1, Intercepts!A$2:K$2, Q$1, FALSE) + VLOOKUP(B8, Age!A$2:K$92, Q$1, FALSE) + VLOOKUP(C8, Sex!A$2:K$4, Q$1, FALSE) + VLOOKUP(D8, AdmitScore!A$2:K$102, Q$1, FALSE) + VLOOKUP(E8, AdmitPain!A$2:K$12, Q$1, FALSE) + VLOOKUP(F8, Payer!A$2:K$8, Q$1, FALSE) + VLOOKUP(G8, TxType!A$2:K$3, Q$1, FALSE) + VLOOKUP('Patient Data'!H8, Duration!A$2:M$9, Q$1+2, TRUE) )/(1+EXP( VLOOKUP(1, Intercepts!A$2:K$2, Q$1, FALSE) + VLOOKUP(B8, Age!A$2:K$92, Q$1, FALSE) + VLOOKUP(C8, Sex!A$2:K$4, Q$1, FALSE) + VLOOKUP(D8, AdmitScore!A$2:K$102, Q$1, FALSE) + VLOOKUP(E8, AdmitPain!A$2:K$12, Q$1, FALSE) + VLOOKUP(F8, Payer!A$2:K$8, Q$1, FALSE) + VLOOKUP(G8, TxType!A$2:K$3, Q$1, FALSE) + VLOOKUP('Patient Data'!H8, Duration!A$2:M$9, Q$1+2, TRUE) ))</f>
        <v>0.53534050281208534</v>
      </c>
      <c r="M8" s="12">
        <f>(J8-L8)</f>
        <v>-0.53534050281208534</v>
      </c>
      <c r="N8" s="12">
        <f>(M8 + 1) / 2</f>
        <v>0.23232974859395733</v>
      </c>
      <c r="P8" s="11" t="s">
        <v>28</v>
      </c>
      <c r="Q8" s="11">
        <v>6</v>
      </c>
    </row>
    <row r="9" spans="1:17" ht="14.25" customHeight="1" x14ac:dyDescent="0.2">
      <c r="A9" s="11" t="s">
        <v>29</v>
      </c>
      <c r="B9" s="11">
        <v>88</v>
      </c>
      <c r="C9" s="11" t="s">
        <v>12</v>
      </c>
      <c r="D9" s="11">
        <v>40</v>
      </c>
      <c r="E9" s="11">
        <v>6</v>
      </c>
      <c r="F9" s="11" t="s">
        <v>13</v>
      </c>
      <c r="G9" s="11" t="s">
        <v>14</v>
      </c>
      <c r="H9" s="11">
        <v>95</v>
      </c>
      <c r="J9" s="11">
        <v>1</v>
      </c>
      <c r="L9" s="11">
        <f>EXP( VLOOKUP(1, Intercepts!A$2:K$2, Q$1, FALSE) + VLOOKUP(B9, Age!A$2:K$92, Q$1, FALSE) + VLOOKUP(C9, Sex!A$2:K$4, Q$1, FALSE) + VLOOKUP(D9, AdmitScore!A$2:K$102, Q$1, FALSE) + VLOOKUP(E9, AdmitPain!A$2:K$12, Q$1, FALSE) + VLOOKUP(F9, Payer!A$2:K$8, Q$1, FALSE) + VLOOKUP(G9, TxType!A$2:K$3, Q$1, FALSE) + VLOOKUP('Patient Data'!H9, Duration!A$2:M$9, Q$1+2, TRUE) )/(1+EXP( VLOOKUP(1, Intercepts!A$2:K$2, Q$1, FALSE) + VLOOKUP(B9, Age!A$2:K$92, Q$1, FALSE) + VLOOKUP(C9, Sex!A$2:K$4, Q$1, FALSE) + VLOOKUP(D9, AdmitScore!A$2:K$102, Q$1, FALSE) + VLOOKUP(E9, AdmitPain!A$2:K$12, Q$1, FALSE) + VLOOKUP(F9, Payer!A$2:K$8, Q$1, FALSE) + VLOOKUP(G9, TxType!A$2:K$3, Q$1, FALSE) + VLOOKUP('Patient Data'!H9, Duration!A$2:M$9, Q$1+2, TRUE) ))</f>
        <v>0.55298124682840533</v>
      </c>
      <c r="M9" s="12">
        <f>(J9-L9)</f>
        <v>0.44701875317159467</v>
      </c>
      <c r="N9" s="12">
        <f>(M9 + 1) / 2</f>
        <v>0.72350937658579739</v>
      </c>
      <c r="P9" s="11" t="s">
        <v>30</v>
      </c>
      <c r="Q9" s="12">
        <v>7</v>
      </c>
    </row>
    <row r="10" spans="1:17" ht="14.25" customHeight="1" x14ac:dyDescent="0.2">
      <c r="A10" s="11" t="s">
        <v>31</v>
      </c>
      <c r="B10" s="11">
        <v>22</v>
      </c>
      <c r="C10" s="11" t="s">
        <v>12</v>
      </c>
      <c r="D10" s="11">
        <v>45</v>
      </c>
      <c r="E10" s="11">
        <v>7</v>
      </c>
      <c r="F10" s="11" t="s">
        <v>32</v>
      </c>
      <c r="G10" s="11" t="s">
        <v>14</v>
      </c>
      <c r="H10" s="11">
        <v>100</v>
      </c>
      <c r="J10" s="11">
        <v>1</v>
      </c>
      <c r="L10" s="11">
        <f>EXP( VLOOKUP(1, Intercepts!A$2:K$2, Q$1, FALSE) + VLOOKUP(B10, Age!A$2:K$92, Q$1, FALSE) + VLOOKUP(C10, Sex!A$2:K$4, Q$1, FALSE) + VLOOKUP(D10, AdmitScore!A$2:K$102, Q$1, FALSE) + VLOOKUP(E10, AdmitPain!A$2:K$12, Q$1, FALSE) + VLOOKUP(F10, Payer!A$2:K$8, Q$1, FALSE) + VLOOKUP(G10, TxType!A$2:K$3, Q$1, FALSE) + VLOOKUP('Patient Data'!H10, Duration!A$2:M$9, Q$1+2, TRUE) )/(1+EXP( VLOOKUP(1, Intercepts!A$2:K$2, Q$1, FALSE) + VLOOKUP(B10, Age!A$2:K$92, Q$1, FALSE) + VLOOKUP(C10, Sex!A$2:K$4, Q$1, FALSE) + VLOOKUP(D10, AdmitScore!A$2:K$102, Q$1, FALSE) + VLOOKUP(E10, AdmitPain!A$2:K$12, Q$1, FALSE) + VLOOKUP(F10, Payer!A$2:K$8, Q$1, FALSE) + VLOOKUP(G10, TxType!A$2:K$3, Q$1, FALSE) + VLOOKUP('Patient Data'!H10, Duration!A$2:M$9, Q$1+2, TRUE) ))</f>
        <v>0.44482434040084062</v>
      </c>
      <c r="M10" s="12">
        <f>(J10-L10)</f>
        <v>0.55517565959915938</v>
      </c>
      <c r="N10" s="12">
        <f>(M10 + 1) / 2</f>
        <v>0.77758782979957974</v>
      </c>
      <c r="P10" s="11" t="s">
        <v>33</v>
      </c>
      <c r="Q10" s="11">
        <v>8</v>
      </c>
    </row>
    <row r="11" spans="1:17" ht="14.25" customHeight="1" x14ac:dyDescent="0.2">
      <c r="A11" s="11" t="s">
        <v>34</v>
      </c>
      <c r="B11" s="11">
        <v>33</v>
      </c>
      <c r="C11" s="11" t="s">
        <v>17</v>
      </c>
      <c r="D11" s="11">
        <v>50</v>
      </c>
      <c r="E11" s="11">
        <v>8</v>
      </c>
      <c r="F11" s="11" t="s">
        <v>13</v>
      </c>
      <c r="G11" s="11" t="s">
        <v>14</v>
      </c>
      <c r="H11" s="11">
        <v>110</v>
      </c>
      <c r="J11" s="11">
        <v>0</v>
      </c>
      <c r="L11" s="11">
        <f>EXP( VLOOKUP(1, Intercepts!A$2:K$2, Q$1, FALSE) + VLOOKUP(B11, Age!A$2:K$92, Q$1, FALSE) + VLOOKUP(C11, Sex!A$2:K$4, Q$1, FALSE) + VLOOKUP(D11, AdmitScore!A$2:K$102, Q$1, FALSE) + VLOOKUP(E11, AdmitPain!A$2:K$12, Q$1, FALSE) + VLOOKUP(F11, Payer!A$2:K$8, Q$1, FALSE) + VLOOKUP(G11, TxType!A$2:K$3, Q$1, FALSE) + VLOOKUP('Patient Data'!H11, Duration!A$2:M$9, Q$1+2, TRUE) )/(1+EXP( VLOOKUP(1, Intercepts!A$2:K$2, Q$1, FALSE) + VLOOKUP(B11, Age!A$2:K$92, Q$1, FALSE) + VLOOKUP(C11, Sex!A$2:K$4, Q$1, FALSE) + VLOOKUP(D11, AdmitScore!A$2:K$102, Q$1, FALSE) + VLOOKUP(E11, AdmitPain!A$2:K$12, Q$1, FALSE) + VLOOKUP(F11, Payer!A$2:K$8, Q$1, FALSE) + VLOOKUP(G11, TxType!A$2:K$3, Q$1, FALSE) + VLOOKUP('Patient Data'!H11, Duration!A$2:M$9, Q$1+2, TRUE) ))</f>
        <v>0.39777004790845327</v>
      </c>
      <c r="M11" s="12">
        <f>(J11-L11)</f>
        <v>-0.39777004790845327</v>
      </c>
      <c r="N11" s="12">
        <f>(M11 + 1) / 2</f>
        <v>0.30111497604577336</v>
      </c>
      <c r="P11" s="11" t="s">
        <v>35</v>
      </c>
      <c r="Q11" s="11">
        <v>9</v>
      </c>
    </row>
    <row r="12" spans="1:17" ht="14.25" customHeight="1" x14ac:dyDescent="0.2">
      <c r="A12" s="11" t="s">
        <v>36</v>
      </c>
      <c r="B12" s="11">
        <v>25</v>
      </c>
      <c r="C12" s="11" t="s">
        <v>12</v>
      </c>
      <c r="D12" s="11">
        <v>55</v>
      </c>
      <c r="E12" s="11">
        <v>9</v>
      </c>
      <c r="F12" s="11" t="s">
        <v>13</v>
      </c>
      <c r="G12" s="11" t="s">
        <v>14</v>
      </c>
      <c r="H12" s="11" t="s">
        <v>37</v>
      </c>
      <c r="J12" s="11">
        <v>0</v>
      </c>
      <c r="L12" s="11">
        <f>EXP( VLOOKUP(1, Intercepts!A$2:K$2, Q$1, FALSE) + VLOOKUP(B12, Age!A$2:K$92, Q$1, FALSE) + VLOOKUP(C12, Sex!A$2:K$4, Q$1, FALSE) + VLOOKUP(D12, AdmitScore!A$2:K$102, Q$1, FALSE) + VLOOKUP(E12, AdmitPain!A$2:K$12, Q$1, FALSE) + VLOOKUP(F12, Payer!A$2:K$8, Q$1, FALSE) + VLOOKUP(G12, TxType!A$2:K$3, Q$1, FALSE) + VLOOKUP('Patient Data'!H12, Duration!A$2:M$9, Q$1+2, TRUE) )/(1+EXP( VLOOKUP(1, Intercepts!A$2:K$2, Q$1, FALSE) + VLOOKUP(B12, Age!A$2:K$92, Q$1, FALSE) + VLOOKUP(C12, Sex!A$2:K$4, Q$1, FALSE) + VLOOKUP(D12, AdmitScore!A$2:K$102, Q$1, FALSE) + VLOOKUP(E12, AdmitPain!A$2:K$12, Q$1, FALSE) + VLOOKUP(F12, Payer!A$2:K$8, Q$1, FALSE) + VLOOKUP(G12, TxType!A$2:K$3, Q$1, FALSE) + VLOOKUP('Patient Data'!H12, Duration!A$2:M$9, Q$1+2, TRUE) ))</f>
        <v>0.22606358073615002</v>
      </c>
      <c r="M12" s="12">
        <f>(J12-L12)</f>
        <v>-0.22606358073615002</v>
      </c>
      <c r="N12" s="12">
        <f>(M12 + 1) / 2</f>
        <v>0.38696820963192502</v>
      </c>
      <c r="P12" s="11" t="s">
        <v>38</v>
      </c>
      <c r="Q12" s="11">
        <v>10</v>
      </c>
    </row>
    <row r="13" spans="1:17" ht="14.25" customHeight="1" x14ac:dyDescent="0.2">
      <c r="A13" s="11" t="s">
        <v>39</v>
      </c>
      <c r="B13" s="11">
        <v>30</v>
      </c>
      <c r="C13" s="11" t="s">
        <v>12</v>
      </c>
      <c r="D13" s="11">
        <v>60</v>
      </c>
      <c r="E13" s="11">
        <v>10</v>
      </c>
      <c r="F13" s="11" t="s">
        <v>13</v>
      </c>
      <c r="G13" s="11" t="s">
        <v>14</v>
      </c>
      <c r="H13" s="11">
        <v>400</v>
      </c>
      <c r="J13" s="12">
        <v>0</v>
      </c>
      <c r="L13" s="11">
        <f>EXP( VLOOKUP(1, Intercepts!A$2:K$2, Q$1, FALSE) + VLOOKUP(B13, Age!A$2:K$92, Q$1, FALSE) + VLOOKUP(C13, Sex!A$2:K$4, Q$1, FALSE) + VLOOKUP(D13, AdmitScore!A$2:K$102, Q$1, FALSE) + VLOOKUP(E13, AdmitPain!A$2:K$12, Q$1, FALSE) + VLOOKUP(F13, Payer!A$2:K$8, Q$1, FALSE) + VLOOKUP(G13, TxType!A$2:K$3, Q$1, FALSE) + VLOOKUP('Patient Data'!H13, Duration!A$2:M$9, Q$1+2, TRUE) )/(1+EXP( VLOOKUP(1, Intercepts!A$2:K$2, Q$1, FALSE) + VLOOKUP(B13, Age!A$2:K$92, Q$1, FALSE) + VLOOKUP(C13, Sex!A$2:K$4, Q$1, FALSE) + VLOOKUP(D13, AdmitScore!A$2:K$102, Q$1, FALSE) + VLOOKUP(E13, AdmitPain!A$2:K$12, Q$1, FALSE) + VLOOKUP(F13, Payer!A$2:K$8, Q$1, FALSE) + VLOOKUP(G13, TxType!A$2:K$3, Q$1, FALSE) + VLOOKUP('Patient Data'!H13, Duration!A$2:M$9, Q$1+2, TRUE) ))</f>
        <v>0.29171436683752466</v>
      </c>
      <c r="M13" s="12">
        <f>(J13-L13)</f>
        <v>-0.29171436683752466</v>
      </c>
      <c r="N13" s="12">
        <f>(M13 + 1) / 2</f>
        <v>0.3541428165812377</v>
      </c>
      <c r="P13" s="11" t="s">
        <v>40</v>
      </c>
      <c r="Q13" s="11">
        <v>11</v>
      </c>
    </row>
    <row r="14" spans="1:17" ht="14.25" customHeight="1" x14ac:dyDescent="0.2">
      <c r="A14" s="11" t="s">
        <v>41</v>
      </c>
      <c r="B14" s="11">
        <v>35</v>
      </c>
      <c r="C14" s="11" t="s">
        <v>12</v>
      </c>
      <c r="D14" s="11">
        <v>65</v>
      </c>
      <c r="E14" s="11">
        <v>0</v>
      </c>
      <c r="F14" s="11" t="s">
        <v>13</v>
      </c>
      <c r="G14" s="11" t="s">
        <v>14</v>
      </c>
      <c r="H14" s="11" t="s">
        <v>37</v>
      </c>
      <c r="J14" s="12">
        <v>1</v>
      </c>
      <c r="L14" s="11">
        <f>EXP( VLOOKUP(1, Intercepts!A$2:K$2, Q$1, FALSE) + VLOOKUP(B14, Age!A$2:K$92, Q$1, FALSE) + VLOOKUP(C14, Sex!A$2:K$4, Q$1, FALSE) + VLOOKUP(D14, AdmitScore!A$2:K$102, Q$1, FALSE) + VLOOKUP(E14, AdmitPain!A$2:K$12, Q$1, FALSE) + VLOOKUP(F14, Payer!A$2:K$8, Q$1, FALSE) + VLOOKUP(G14, TxType!A$2:K$3, Q$1, FALSE) + VLOOKUP('Patient Data'!H14, Duration!A$2:M$9, Q$1+2, TRUE) )/(1+EXP( VLOOKUP(1, Intercepts!A$2:K$2, Q$1, FALSE) + VLOOKUP(B14, Age!A$2:K$92, Q$1, FALSE) + VLOOKUP(C14, Sex!A$2:K$4, Q$1, FALSE) + VLOOKUP(D14, AdmitScore!A$2:K$102, Q$1, FALSE) + VLOOKUP(E14, AdmitPain!A$2:K$12, Q$1, FALSE) + VLOOKUP(F14, Payer!A$2:K$8, Q$1, FALSE) + VLOOKUP(G14, TxType!A$2:K$3, Q$1, FALSE) + VLOOKUP('Patient Data'!H14, Duration!A$2:M$9, Q$1+2, TRUE) ))</f>
        <v>0.9344339182093353</v>
      </c>
      <c r="M14" s="12">
        <f>(J14-L14)</f>
        <v>6.5566081790664699E-2</v>
      </c>
      <c r="N14" s="12">
        <f>(M14 + 1) / 2</f>
        <v>0.53278304089533235</v>
      </c>
    </row>
    <row r="15" spans="1:17" ht="14.25" customHeight="1" x14ac:dyDescent="0.2">
      <c r="A15" s="11" t="s">
        <v>42</v>
      </c>
      <c r="B15" s="11">
        <v>40</v>
      </c>
      <c r="C15" s="11" t="s">
        <v>12</v>
      </c>
      <c r="D15" s="11">
        <v>70</v>
      </c>
      <c r="E15" s="11">
        <v>1</v>
      </c>
      <c r="F15" s="11" t="s">
        <v>43</v>
      </c>
      <c r="G15" s="11" t="s">
        <v>14</v>
      </c>
      <c r="H15" s="11">
        <v>5</v>
      </c>
      <c r="J15" s="11">
        <v>0</v>
      </c>
      <c r="L15" s="11">
        <f>EXP( VLOOKUP(1, Intercepts!A$2:K$2, Q$1, FALSE) + VLOOKUP(B15, Age!A$2:K$92, Q$1, FALSE) + VLOOKUP(C15, Sex!A$2:K$4, Q$1, FALSE) + VLOOKUP(D15, AdmitScore!A$2:K$102, Q$1, FALSE) + VLOOKUP(E15, AdmitPain!A$2:K$12, Q$1, FALSE) + VLOOKUP(F15, Payer!A$2:K$8, Q$1, FALSE) + VLOOKUP(G15, TxType!A$2:K$3, Q$1, FALSE) + VLOOKUP('Patient Data'!H15, Duration!A$2:M$9, Q$1+2, TRUE) )/(1+EXP( VLOOKUP(1, Intercepts!A$2:K$2, Q$1, FALSE) + VLOOKUP(B15, Age!A$2:K$92, Q$1, FALSE) + VLOOKUP(C15, Sex!A$2:K$4, Q$1, FALSE) + VLOOKUP(D15, AdmitScore!A$2:K$102, Q$1, FALSE) + VLOOKUP(E15, AdmitPain!A$2:K$12, Q$1, FALSE) + VLOOKUP(F15, Payer!A$2:K$8, Q$1, FALSE) + VLOOKUP(G15, TxType!A$2:K$3, Q$1, FALSE) + VLOOKUP('Patient Data'!H15, Duration!A$2:M$9, Q$1+2, TRUE) ))</f>
        <v>0.88547341963483994</v>
      </c>
      <c r="M15" s="12">
        <f>(J15-L15)</f>
        <v>-0.88547341963483994</v>
      </c>
      <c r="N15" s="12">
        <f>(M15 + 1) / 2</f>
        <v>5.7263290182580029E-2</v>
      </c>
    </row>
    <row r="16" spans="1:17" ht="14.25" customHeight="1" x14ac:dyDescent="0.2">
      <c r="A16" s="11" t="s">
        <v>44</v>
      </c>
      <c r="B16" s="11">
        <v>45</v>
      </c>
      <c r="C16" s="11" t="s">
        <v>12</v>
      </c>
      <c r="D16" s="11">
        <v>75</v>
      </c>
      <c r="E16" s="11">
        <v>2</v>
      </c>
      <c r="F16" s="11" t="s">
        <v>13</v>
      </c>
      <c r="G16" s="11" t="s">
        <v>14</v>
      </c>
      <c r="H16" s="11">
        <v>6</v>
      </c>
      <c r="J16" s="12">
        <v>0</v>
      </c>
      <c r="L16" s="11">
        <f>EXP( VLOOKUP(1, Intercepts!A$2:K$2, Q$1, FALSE) + VLOOKUP(B16, Age!A$2:K$92, Q$1, FALSE) + VLOOKUP(C16, Sex!A$2:K$4, Q$1, FALSE) + VLOOKUP(D16, AdmitScore!A$2:K$102, Q$1, FALSE) + VLOOKUP(E16, AdmitPain!A$2:K$12, Q$1, FALSE) + VLOOKUP(F16, Payer!A$2:K$8, Q$1, FALSE) + VLOOKUP(G16, TxType!A$2:K$3, Q$1, FALSE) + VLOOKUP('Patient Data'!H16, Duration!A$2:M$9, Q$1+2, TRUE) )/(1+EXP( VLOOKUP(1, Intercepts!A$2:K$2, Q$1, FALSE) + VLOOKUP(B16, Age!A$2:K$92, Q$1, FALSE) + VLOOKUP(C16, Sex!A$2:K$4, Q$1, FALSE) + VLOOKUP(D16, AdmitScore!A$2:K$102, Q$1, FALSE) + VLOOKUP(E16, AdmitPain!A$2:K$12, Q$1, FALSE) + VLOOKUP(F16, Payer!A$2:K$8, Q$1, FALSE) + VLOOKUP(G16, TxType!A$2:K$3, Q$1, FALSE) + VLOOKUP('Patient Data'!H16, Duration!A$2:M$9, Q$1+2, TRUE) ))</f>
        <v>0.86495937938659673</v>
      </c>
      <c r="M16" s="12">
        <f>(J16-L16)</f>
        <v>-0.86495937938659673</v>
      </c>
      <c r="N16" s="12">
        <f>(M16 + 1) / 2</f>
        <v>6.7520310306701636E-2</v>
      </c>
    </row>
    <row r="17" spans="1:17" ht="14.25" customHeight="1" x14ac:dyDescent="0.2">
      <c r="A17" s="11" t="s">
        <v>45</v>
      </c>
      <c r="B17" s="11">
        <v>50</v>
      </c>
      <c r="C17" s="11" t="s">
        <v>12</v>
      </c>
      <c r="D17" s="11">
        <v>80</v>
      </c>
      <c r="E17" s="11">
        <v>3</v>
      </c>
      <c r="F17" s="11" t="s">
        <v>13</v>
      </c>
      <c r="G17" s="11" t="s">
        <v>14</v>
      </c>
      <c r="H17" s="11">
        <v>7</v>
      </c>
      <c r="J17" s="11">
        <v>0</v>
      </c>
      <c r="L17" s="11">
        <f>EXP( VLOOKUP(1, Intercepts!A$2:K$2, Q$1, FALSE) + VLOOKUP(B17, Age!A$2:K$92, Q$1, FALSE) + VLOOKUP(C17, Sex!A$2:K$4, Q$1, FALSE) + VLOOKUP(D17, AdmitScore!A$2:K$102, Q$1, FALSE) + VLOOKUP(E17, AdmitPain!A$2:K$12, Q$1, FALSE) + VLOOKUP(F17, Payer!A$2:K$8, Q$1, FALSE) + VLOOKUP(G17, TxType!A$2:K$3, Q$1, FALSE) + VLOOKUP('Patient Data'!H17, Duration!A$2:M$9, Q$1+2, TRUE) )/(1+EXP( VLOOKUP(1, Intercepts!A$2:K$2, Q$1, FALSE) + VLOOKUP(B17, Age!A$2:K$92, Q$1, FALSE) + VLOOKUP(C17, Sex!A$2:K$4, Q$1, FALSE) + VLOOKUP(D17, AdmitScore!A$2:K$102, Q$1, FALSE) + VLOOKUP(E17, AdmitPain!A$2:K$12, Q$1, FALSE) + VLOOKUP(F17, Payer!A$2:K$8, Q$1, FALSE) + VLOOKUP(G17, TxType!A$2:K$3, Q$1, FALSE) + VLOOKUP('Patient Data'!H17, Duration!A$2:M$9, Q$1+2, TRUE) ))</f>
        <v>0.82440193017022445</v>
      </c>
      <c r="M17" s="12">
        <f>(J17-L17)</f>
        <v>-0.82440193017022445</v>
      </c>
      <c r="N17" s="12">
        <f>(M17 + 1) / 2</f>
        <v>8.7799034914887775E-2</v>
      </c>
    </row>
    <row r="18" spans="1:17" ht="14.25" customHeight="1" x14ac:dyDescent="0.2">
      <c r="A18" s="11" t="s">
        <v>46</v>
      </c>
      <c r="B18" s="11">
        <v>55</v>
      </c>
      <c r="C18" s="11" t="s">
        <v>17</v>
      </c>
      <c r="D18" s="11">
        <v>85</v>
      </c>
      <c r="E18" s="11">
        <v>4</v>
      </c>
      <c r="F18" s="11" t="s">
        <v>13</v>
      </c>
      <c r="G18" s="11" t="s">
        <v>14</v>
      </c>
      <c r="H18" s="11">
        <v>8</v>
      </c>
      <c r="J18" s="11">
        <v>0</v>
      </c>
      <c r="L18" s="11">
        <f>EXP( VLOOKUP(1, Intercepts!A$2:K$2, Q$1, FALSE) + VLOOKUP(B18, Age!A$2:K$92, Q$1, FALSE) + VLOOKUP(C18, Sex!A$2:K$4, Q$1, FALSE) + VLOOKUP(D18, AdmitScore!A$2:K$102, Q$1, FALSE) + VLOOKUP(E18, AdmitPain!A$2:K$12, Q$1, FALSE) + VLOOKUP(F18, Payer!A$2:K$8, Q$1, FALSE) + VLOOKUP(G18, TxType!A$2:K$3, Q$1, FALSE) + VLOOKUP('Patient Data'!H18, Duration!A$2:M$9, Q$1+2, TRUE) )/(1+EXP( VLOOKUP(1, Intercepts!A$2:K$2, Q$1, FALSE) + VLOOKUP(B18, Age!A$2:K$92, Q$1, FALSE) + VLOOKUP(C18, Sex!A$2:K$4, Q$1, FALSE) + VLOOKUP(D18, AdmitScore!A$2:K$102, Q$1, FALSE) + VLOOKUP(E18, AdmitPain!A$2:K$12, Q$1, FALSE) + VLOOKUP(F18, Payer!A$2:K$8, Q$1, FALSE) + VLOOKUP(G18, TxType!A$2:K$3, Q$1, FALSE) + VLOOKUP('Patient Data'!H18, Duration!A$2:M$9, Q$1+2, TRUE) ))</f>
        <v>0.75420807422414715</v>
      </c>
      <c r="M18" s="12">
        <f>(J18-L18)</f>
        <v>-0.75420807422414715</v>
      </c>
      <c r="N18" s="12">
        <f>(M18 + 1) / 2</f>
        <v>0.12289596288792642</v>
      </c>
    </row>
    <row r="19" spans="1:17" ht="14.25" customHeight="1" x14ac:dyDescent="0.2">
      <c r="A19" s="11" t="s">
        <v>47</v>
      </c>
      <c r="B19" s="11">
        <v>60</v>
      </c>
      <c r="C19" s="11" t="s">
        <v>12</v>
      </c>
      <c r="D19" s="11">
        <v>90</v>
      </c>
      <c r="E19" s="11">
        <v>5</v>
      </c>
      <c r="F19" s="11" t="s">
        <v>13</v>
      </c>
      <c r="G19" s="11" t="s">
        <v>48</v>
      </c>
      <c r="H19" s="11">
        <v>9</v>
      </c>
      <c r="J19" s="11">
        <v>0</v>
      </c>
      <c r="L19" s="11">
        <f>EXP( VLOOKUP(1, Intercepts!A$2:K$2, Q$1, FALSE) + VLOOKUP(B19, Age!A$2:K$92, Q$1, FALSE) + VLOOKUP(C19, Sex!A$2:K$4, Q$1, FALSE) + VLOOKUP(D19, AdmitScore!A$2:K$102, Q$1, FALSE) + VLOOKUP(E19, AdmitPain!A$2:K$12, Q$1, FALSE) + VLOOKUP(F19, Payer!A$2:K$8, Q$1, FALSE) + VLOOKUP(G19, TxType!A$2:K$3, Q$1, FALSE) + VLOOKUP('Patient Data'!H19, Duration!A$2:M$9, Q$1+2, TRUE) )/(1+EXP( VLOOKUP(1, Intercepts!A$2:K$2, Q$1, FALSE) + VLOOKUP(B19, Age!A$2:K$92, Q$1, FALSE) + VLOOKUP(C19, Sex!A$2:K$4, Q$1, FALSE) + VLOOKUP(D19, AdmitScore!A$2:K$102, Q$1, FALSE) + VLOOKUP(E19, AdmitPain!A$2:K$12, Q$1, FALSE) + VLOOKUP(F19, Payer!A$2:K$8, Q$1, FALSE) + VLOOKUP(G19, TxType!A$2:K$3, Q$1, FALSE) + VLOOKUP('Patient Data'!H19, Duration!A$2:M$9, Q$1+2, TRUE) ))</f>
        <v>0.75872077402090132</v>
      </c>
      <c r="M19" s="12">
        <f>(J19-L19)</f>
        <v>-0.75872077402090132</v>
      </c>
      <c r="N19" s="12">
        <f>(M19 + 1) / 2</f>
        <v>0.12063961298954934</v>
      </c>
    </row>
    <row r="20" spans="1:17" ht="14.25" customHeight="1" x14ac:dyDescent="0.2">
      <c r="A20" s="11" t="s">
        <v>49</v>
      </c>
      <c r="B20" s="11">
        <v>65</v>
      </c>
      <c r="C20" s="11" t="s">
        <v>12</v>
      </c>
      <c r="D20" s="11">
        <v>95</v>
      </c>
      <c r="E20" s="11">
        <v>6</v>
      </c>
      <c r="F20" s="11" t="s">
        <v>50</v>
      </c>
      <c r="G20" s="11" t="s">
        <v>48</v>
      </c>
      <c r="H20" s="11">
        <v>10</v>
      </c>
      <c r="J20" s="11">
        <v>1</v>
      </c>
      <c r="L20" s="11">
        <f>EXP( VLOOKUP(1, Intercepts!A$2:K$2, Q$1, FALSE) + VLOOKUP(B20, Age!A$2:K$92, Q$1, FALSE) + VLOOKUP(C20, Sex!A$2:K$4, Q$1, FALSE) + VLOOKUP(D20, AdmitScore!A$2:K$102, Q$1, FALSE) + VLOOKUP(E20, AdmitPain!A$2:K$12, Q$1, FALSE) + VLOOKUP(F20, Payer!A$2:K$8, Q$1, FALSE) + VLOOKUP(G20, TxType!A$2:K$3, Q$1, FALSE) + VLOOKUP('Patient Data'!H20, Duration!A$2:M$9, Q$1+2, TRUE) )/(1+EXP( VLOOKUP(1, Intercepts!A$2:K$2, Q$1, FALSE) + VLOOKUP(B20, Age!A$2:K$92, Q$1, FALSE) + VLOOKUP(C20, Sex!A$2:K$4, Q$1, FALSE) + VLOOKUP(D20, AdmitScore!A$2:K$102, Q$1, FALSE) + VLOOKUP(E20, AdmitPain!A$2:K$12, Q$1, FALSE) + VLOOKUP(F20, Payer!A$2:K$8, Q$1, FALSE) + VLOOKUP(G20, TxType!A$2:K$3, Q$1, FALSE) + VLOOKUP('Patient Data'!H20, Duration!A$2:M$9, Q$1+2, TRUE) ))</f>
        <v>0.79626768146321258</v>
      </c>
      <c r="M20" s="12">
        <f>(J20-L20)</f>
        <v>0.20373231853678742</v>
      </c>
      <c r="N20" s="12">
        <f>(M20 + 1) / 2</f>
        <v>0.60186615926839371</v>
      </c>
    </row>
    <row r="21" spans="1:17" ht="14.25" customHeight="1" x14ac:dyDescent="0.2">
      <c r="A21" s="11" t="s">
        <v>51</v>
      </c>
      <c r="B21" s="11">
        <v>70</v>
      </c>
      <c r="C21" s="11" t="s">
        <v>12</v>
      </c>
      <c r="D21" s="11">
        <v>41</v>
      </c>
      <c r="E21" s="11">
        <v>7</v>
      </c>
      <c r="F21" s="11" t="s">
        <v>13</v>
      </c>
      <c r="G21" s="11" t="s">
        <v>48</v>
      </c>
      <c r="H21" s="11">
        <v>11</v>
      </c>
      <c r="J21" s="11">
        <v>0</v>
      </c>
      <c r="L21" s="11">
        <f>EXP( VLOOKUP(1, Intercepts!A$2:K$2, Q$1, FALSE) + VLOOKUP(B21, Age!A$2:K$92, Q$1, FALSE) + VLOOKUP(C21, Sex!A$2:K$4, Q$1, FALSE) + VLOOKUP(D21, AdmitScore!A$2:K$102, Q$1, FALSE) + VLOOKUP(E21, AdmitPain!A$2:K$12, Q$1, FALSE) + VLOOKUP(F21, Payer!A$2:K$8, Q$1, FALSE) + VLOOKUP(G21, TxType!A$2:K$3, Q$1, FALSE) + VLOOKUP('Patient Data'!H21, Duration!A$2:M$9, Q$1+2, TRUE) )/(1+EXP( VLOOKUP(1, Intercepts!A$2:K$2, Q$1, FALSE) + VLOOKUP(B21, Age!A$2:K$92, Q$1, FALSE) + VLOOKUP(C21, Sex!A$2:K$4, Q$1, FALSE) + VLOOKUP(D21, AdmitScore!A$2:K$102, Q$1, FALSE) + VLOOKUP(E21, AdmitPain!A$2:K$12, Q$1, FALSE) + VLOOKUP(F21, Payer!A$2:K$8, Q$1, FALSE) + VLOOKUP(G21, TxType!A$2:K$3, Q$1, FALSE) + VLOOKUP('Patient Data'!H21, Duration!A$2:M$9, Q$1+2, TRUE) ))</f>
        <v>0.35150945807022238</v>
      </c>
      <c r="M21" s="12">
        <f>(J21-L21)</f>
        <v>-0.35150945807022238</v>
      </c>
      <c r="N21" s="12">
        <f>(M21 + 1) / 2</f>
        <v>0.32424527096488881</v>
      </c>
    </row>
    <row r="22" spans="1:17" ht="14.25" customHeight="1" x14ac:dyDescent="0.2">
      <c r="A22" s="11" t="s">
        <v>52</v>
      </c>
      <c r="B22" s="11">
        <v>75</v>
      </c>
      <c r="C22" s="11" t="s">
        <v>12</v>
      </c>
      <c r="D22" s="11">
        <v>42</v>
      </c>
      <c r="E22" s="11">
        <v>8</v>
      </c>
      <c r="F22" s="11" t="s">
        <v>13</v>
      </c>
      <c r="G22" s="11" t="s">
        <v>48</v>
      </c>
      <c r="H22" s="11">
        <v>14</v>
      </c>
      <c r="J22" s="11">
        <v>0</v>
      </c>
      <c r="L22" s="11">
        <f>EXP( VLOOKUP(1, Intercepts!A$2:K$2, Q$1, FALSE) + VLOOKUP(B22, Age!A$2:K$92, Q$1, FALSE) + VLOOKUP(C22, Sex!A$2:K$4, Q$1, FALSE) + VLOOKUP(D22, AdmitScore!A$2:K$102, Q$1, FALSE) + VLOOKUP(E22, AdmitPain!A$2:K$12, Q$1, FALSE) + VLOOKUP(F22, Payer!A$2:K$8, Q$1, FALSE) + VLOOKUP(G22, TxType!A$2:K$3, Q$1, FALSE) + VLOOKUP('Patient Data'!H22, Duration!A$2:M$9, Q$1+2, TRUE) )/(1+EXP( VLOOKUP(1, Intercepts!A$2:K$2, Q$1, FALSE) + VLOOKUP(B22, Age!A$2:K$92, Q$1, FALSE) + VLOOKUP(C22, Sex!A$2:K$4, Q$1, FALSE) + VLOOKUP(D22, AdmitScore!A$2:K$102, Q$1, FALSE) + VLOOKUP(E22, AdmitPain!A$2:K$12, Q$1, FALSE) + VLOOKUP(F22, Payer!A$2:K$8, Q$1, FALSE) + VLOOKUP(G22, TxType!A$2:K$3, Q$1, FALSE) + VLOOKUP('Patient Data'!H22, Duration!A$2:M$9, Q$1+2, TRUE) ))</f>
        <v>0.26875005783088768</v>
      </c>
      <c r="M22" s="12">
        <f>(J22-L22)</f>
        <v>-0.26875005783088768</v>
      </c>
      <c r="N22" s="12">
        <f>(M22 + 1) / 2</f>
        <v>0.36562497108455616</v>
      </c>
    </row>
    <row r="23" spans="1:17" ht="14.25" customHeight="1" x14ac:dyDescent="0.2">
      <c r="A23" s="11" t="s">
        <v>53</v>
      </c>
      <c r="B23" s="11">
        <v>46</v>
      </c>
      <c r="C23" s="11" t="s">
        <v>12</v>
      </c>
      <c r="D23" s="11">
        <v>43</v>
      </c>
      <c r="E23" s="11">
        <v>9</v>
      </c>
      <c r="F23" s="11" t="s">
        <v>13</v>
      </c>
      <c r="G23" s="11" t="s">
        <v>48</v>
      </c>
      <c r="H23" s="11">
        <v>13</v>
      </c>
      <c r="J23" s="11">
        <v>0</v>
      </c>
      <c r="L23" s="11">
        <f>EXP( VLOOKUP(1, Intercepts!A$2:K$2, Q$1, FALSE) + VLOOKUP(B23, Age!A$2:K$92, Q$1, FALSE) + VLOOKUP(C23, Sex!A$2:K$4, Q$1, FALSE) + VLOOKUP(D23, AdmitScore!A$2:K$102, Q$1, FALSE) + VLOOKUP(E23, AdmitPain!A$2:K$12, Q$1, FALSE) + VLOOKUP(F23, Payer!A$2:K$8, Q$1, FALSE) + VLOOKUP(G23, TxType!A$2:K$3, Q$1, FALSE) + VLOOKUP('Patient Data'!H23, Duration!A$2:M$9, Q$1+2, TRUE) )/(1+EXP( VLOOKUP(1, Intercepts!A$2:K$2, Q$1, FALSE) + VLOOKUP(B23, Age!A$2:K$92, Q$1, FALSE) + VLOOKUP(C23, Sex!A$2:K$4, Q$1, FALSE) + VLOOKUP(D23, AdmitScore!A$2:K$102, Q$1, FALSE) + VLOOKUP(E23, AdmitPain!A$2:K$12, Q$1, FALSE) + VLOOKUP(F23, Payer!A$2:K$8, Q$1, FALSE) + VLOOKUP(G23, TxType!A$2:K$3, Q$1, FALSE) + VLOOKUP('Patient Data'!H23, Duration!A$2:M$9, Q$1+2, TRUE) ))</f>
        <v>0.19717718466942397</v>
      </c>
      <c r="M23" s="12">
        <f>(J23-L23)</f>
        <v>-0.19717718466942397</v>
      </c>
      <c r="N23" s="12">
        <f>(M23 + 1) / 2</f>
        <v>0.40141140766528804</v>
      </c>
    </row>
    <row r="24" spans="1:17" ht="14.25" customHeight="1" x14ac:dyDescent="0.2">
      <c r="A24" s="11" t="s">
        <v>54</v>
      </c>
      <c r="B24" s="11">
        <v>47</v>
      </c>
      <c r="C24" s="11" t="s">
        <v>12</v>
      </c>
      <c r="D24" s="11">
        <v>44</v>
      </c>
      <c r="E24" s="11">
        <v>10</v>
      </c>
      <c r="F24" s="11" t="s">
        <v>13</v>
      </c>
      <c r="G24" s="11" t="s">
        <v>48</v>
      </c>
      <c r="H24" s="11">
        <v>14</v>
      </c>
      <c r="J24" s="11">
        <v>0</v>
      </c>
      <c r="L24" s="11">
        <f>EXP( VLOOKUP(1, Intercepts!A$2:K$2, Q$1, FALSE) + VLOOKUP(B24, Age!A$2:K$92, Q$1, FALSE) + VLOOKUP(C24, Sex!A$2:K$4, Q$1, FALSE) + VLOOKUP(D24, AdmitScore!A$2:K$102, Q$1, FALSE) + VLOOKUP(E24, AdmitPain!A$2:K$12, Q$1, FALSE) + VLOOKUP(F24, Payer!A$2:K$8, Q$1, FALSE) + VLOOKUP(G24, TxType!A$2:K$3, Q$1, FALSE) + VLOOKUP('Patient Data'!H24, Duration!A$2:M$9, Q$1+2, TRUE) )/(1+EXP( VLOOKUP(1, Intercepts!A$2:K$2, Q$1, FALSE) + VLOOKUP(B24, Age!A$2:K$92, Q$1, FALSE) + VLOOKUP(C24, Sex!A$2:K$4, Q$1, FALSE) + VLOOKUP(D24, AdmitScore!A$2:K$102, Q$1, FALSE) + VLOOKUP(E24, AdmitPain!A$2:K$12, Q$1, FALSE) + VLOOKUP(F24, Payer!A$2:K$8, Q$1, FALSE) + VLOOKUP(G24, TxType!A$2:K$3, Q$1, FALSE) + VLOOKUP('Patient Data'!H24, Duration!A$2:M$9, Q$1+2, TRUE) ))</f>
        <v>0.14260404933765794</v>
      </c>
      <c r="M24" s="12">
        <f>(J24-L24)</f>
        <v>-0.14260404933765794</v>
      </c>
      <c r="N24" s="12">
        <f>(M24 + 1) / 2</f>
        <v>0.42869797533117104</v>
      </c>
    </row>
    <row r="25" spans="1:17" ht="14.25" customHeight="1" x14ac:dyDescent="0.2">
      <c r="A25" s="11" t="s">
        <v>55</v>
      </c>
      <c r="B25" s="11">
        <v>48</v>
      </c>
      <c r="C25" s="11" t="s">
        <v>17</v>
      </c>
      <c r="D25" s="11">
        <v>45</v>
      </c>
      <c r="E25" s="11">
        <v>3</v>
      </c>
      <c r="F25" s="11" t="s">
        <v>13</v>
      </c>
      <c r="G25" s="11" t="s">
        <v>48</v>
      </c>
      <c r="H25" s="11">
        <v>15</v>
      </c>
      <c r="J25" s="11">
        <v>1</v>
      </c>
      <c r="L25" s="11">
        <f>EXP( VLOOKUP(1, Intercepts!A$2:K$2, Q$1, FALSE) + VLOOKUP(B25, Age!A$2:K$92, Q$1, FALSE) + VLOOKUP(C25, Sex!A$2:K$4, Q$1, FALSE) + VLOOKUP(D25, AdmitScore!A$2:K$102, Q$1, FALSE) + VLOOKUP(E25, AdmitPain!A$2:K$12, Q$1, FALSE) + VLOOKUP(F25, Payer!A$2:K$8, Q$1, FALSE) + VLOOKUP(G25, TxType!A$2:K$3, Q$1, FALSE) + VLOOKUP('Patient Data'!H25, Duration!A$2:M$9, Q$1+2, TRUE) )/(1+EXP( VLOOKUP(1, Intercepts!A$2:K$2, Q$1, FALSE) + VLOOKUP(B25, Age!A$2:K$92, Q$1, FALSE) + VLOOKUP(C25, Sex!A$2:K$4, Q$1, FALSE) + VLOOKUP(D25, AdmitScore!A$2:K$102, Q$1, FALSE) + VLOOKUP(E25, AdmitPain!A$2:K$12, Q$1, FALSE) + VLOOKUP(F25, Payer!A$2:K$8, Q$1, FALSE) + VLOOKUP(G25, TxType!A$2:K$3, Q$1, FALSE) + VLOOKUP('Patient Data'!H25, Duration!A$2:M$9, Q$1+2, TRUE) ))</f>
        <v>0.7480801194908806</v>
      </c>
      <c r="M25" s="12">
        <f>(J25-L25)</f>
        <v>0.2519198805091194</v>
      </c>
      <c r="N25" s="12">
        <f>(M25 + 1) / 2</f>
        <v>0.6259599402545597</v>
      </c>
    </row>
    <row r="26" spans="1:17" ht="14.25" customHeight="1" x14ac:dyDescent="0.2">
      <c r="A26" s="11" t="s">
        <v>56</v>
      </c>
      <c r="B26" s="11">
        <v>49</v>
      </c>
      <c r="C26" s="11" t="s">
        <v>12</v>
      </c>
      <c r="D26" s="11">
        <v>46</v>
      </c>
      <c r="E26" s="11">
        <v>8</v>
      </c>
      <c r="F26" s="11" t="s">
        <v>13</v>
      </c>
      <c r="G26" s="11" t="s">
        <v>48</v>
      </c>
      <c r="H26" s="12">
        <v>25</v>
      </c>
      <c r="J26" s="11">
        <v>0</v>
      </c>
      <c r="L26" s="11">
        <f>EXP( VLOOKUP(1, Intercepts!A$2:K$2, Q$1, FALSE) + VLOOKUP(B26, Age!A$2:K$92, Q$1, FALSE) + VLOOKUP(C26, Sex!A$2:K$4, Q$1, FALSE) + VLOOKUP(D26, AdmitScore!A$2:K$102, Q$1, FALSE) + VLOOKUP(E26, AdmitPain!A$2:K$12, Q$1, FALSE) + VLOOKUP(F26, Payer!A$2:K$8, Q$1, FALSE) + VLOOKUP(G26, TxType!A$2:K$3, Q$1, FALSE) + VLOOKUP('Patient Data'!H26, Duration!A$2:M$9, Q$1+2, TRUE) )/(1+EXP( VLOOKUP(1, Intercepts!A$2:K$2, Q$1, FALSE) + VLOOKUP(B26, Age!A$2:K$92, Q$1, FALSE) + VLOOKUP(C26, Sex!A$2:K$4, Q$1, FALSE) + VLOOKUP(D26, AdmitScore!A$2:K$102, Q$1, FALSE) + VLOOKUP(E26, AdmitPain!A$2:K$12, Q$1, FALSE) + VLOOKUP(F26, Payer!A$2:K$8, Q$1, FALSE) + VLOOKUP(G26, TxType!A$2:K$3, Q$1, FALSE) + VLOOKUP('Patient Data'!H26, Duration!A$2:M$9, Q$1+2, TRUE) ))</f>
        <v>0.27904877576688525</v>
      </c>
      <c r="M26" s="12">
        <f>(J26-L26)</f>
        <v>-0.27904877576688525</v>
      </c>
      <c r="N26" s="12">
        <f>(M26 + 1) / 2</f>
        <v>0.36047561211655738</v>
      </c>
    </row>
    <row r="27" spans="1:17" ht="14.25" customHeight="1" x14ac:dyDescent="0.2"/>
    <row r="28" spans="1:17" ht="14.25" customHeight="1" x14ac:dyDescent="0.2"/>
    <row r="29" spans="1:17" ht="14.25" customHeight="1" x14ac:dyDescent="0.2">
      <c r="J29" s="11" t="str">
        <f>VLOOKUP("id", Intercepts!A1:L1, $Q$1, FALSE)</f>
        <v>ODI.prob.pain</v>
      </c>
      <c r="L29" s="11" t="str">
        <f>VLOOKUP("id", Intercepts!$A1:$L1, $Q$1, FALSE)</f>
        <v>ODI.prob.pain</v>
      </c>
      <c r="M29" s="12" t="s">
        <v>91</v>
      </c>
      <c r="N29" s="12" t="s">
        <v>96</v>
      </c>
      <c r="P29" s="11" t="s">
        <v>57</v>
      </c>
      <c r="Q29" s="11"/>
    </row>
    <row r="30" spans="1:17" ht="14.25" customHeight="1" x14ac:dyDescent="0.2">
      <c r="I30" s="11" t="s">
        <v>58</v>
      </c>
      <c r="J30" s="11">
        <f>AVERAGE(J2:J26)</f>
        <v>0.24</v>
      </c>
      <c r="L30" s="11">
        <f>AVERAGE(L2:L26)</f>
        <v>0.57180361064564134</v>
      </c>
      <c r="M30" s="12">
        <f>AVERAGE(M2:M26)</f>
        <v>-0.33180361064564129</v>
      </c>
      <c r="N30" s="12">
        <f>AVERAGE(N2:N26)</f>
        <v>0.3375903122017308</v>
      </c>
      <c r="P30" s="11">
        <f>M31 / COUNT(M2:M26)</f>
        <v>-0.33180361064564129</v>
      </c>
      <c r="Q30" s="11" t="s">
        <v>98</v>
      </c>
    </row>
    <row r="31" spans="1:17" ht="14.25" customHeight="1" x14ac:dyDescent="0.2">
      <c r="I31" s="12" t="s">
        <v>95</v>
      </c>
      <c r="J31" s="12">
        <f>SUM(J2:J26)</f>
        <v>6</v>
      </c>
      <c r="L31" s="12">
        <f>SUM(L2:L26)</f>
        <v>14.295090266141035</v>
      </c>
      <c r="M31" s="12">
        <f>SUM(M2:M26)</f>
        <v>-8.2950902661410328</v>
      </c>
      <c r="N31" s="14">
        <f>SUM(N2:N26)</f>
        <v>8.4397578050432696</v>
      </c>
      <c r="P31" s="14">
        <f>N31/COUNT(N2:N26)</f>
        <v>0.3375903122017308</v>
      </c>
      <c r="Q31" s="12" t="s">
        <v>99</v>
      </c>
    </row>
    <row r="32" spans="1:17" ht="14.25" customHeight="1" x14ac:dyDescent="0.2">
      <c r="I32" s="11"/>
    </row>
    <row r="33" spans="9:18" ht="14.25" customHeight="1" x14ac:dyDescent="0.2">
      <c r="I33" s="11" t="s">
        <v>59</v>
      </c>
      <c r="N33" s="12" t="s">
        <v>97</v>
      </c>
      <c r="O33" s="12" t="s">
        <v>93</v>
      </c>
      <c r="P33" s="12" t="s">
        <v>94</v>
      </c>
      <c r="R33" s="12" t="s">
        <v>100</v>
      </c>
    </row>
    <row r="34" spans="9:18" ht="14.25" customHeight="1" x14ac:dyDescent="0.2">
      <c r="O34" s="12">
        <f>ROUND(N31, 0)</f>
        <v>8</v>
      </c>
      <c r="P34" s="12">
        <f>COUNT(N2:N26) - ROUND(N31, 0)</f>
        <v>17</v>
      </c>
      <c r="R34" s="12">
        <f>O34/(O34 + P34)</f>
        <v>0.32</v>
      </c>
    </row>
    <row r="35" spans="9:18" ht="14.25" customHeight="1" x14ac:dyDescent="0.2"/>
    <row r="36" spans="9:18" ht="14.25" customHeight="1" x14ac:dyDescent="0.2">
      <c r="M36" s="13"/>
    </row>
    <row r="37" spans="9:18" ht="14.25" customHeight="1" x14ac:dyDescent="0.2"/>
    <row r="38" spans="9:18" ht="14.25" customHeight="1" x14ac:dyDescent="0.2"/>
    <row r="39" spans="9:18" ht="14.25" customHeight="1" x14ac:dyDescent="0.2"/>
    <row r="40" spans="9:18" ht="14.25" customHeight="1" x14ac:dyDescent="0.2"/>
    <row r="41" spans="9:18" ht="14.25" customHeight="1" x14ac:dyDescent="0.2"/>
    <row r="42" spans="9:18" ht="14.25" customHeight="1" x14ac:dyDescent="0.2"/>
    <row r="43" spans="9:18" ht="14.25" customHeight="1" x14ac:dyDescent="0.2"/>
    <row r="44" spans="9:18" ht="14.25" customHeight="1" x14ac:dyDescent="0.2"/>
    <row r="45" spans="9:18" ht="14.25" customHeight="1" x14ac:dyDescent="0.2"/>
    <row r="46" spans="9:18" ht="14.25" customHeight="1" x14ac:dyDescent="0.2"/>
    <row r="47" spans="9:18" ht="14.25" customHeight="1" x14ac:dyDescent="0.2"/>
    <row r="48" spans="9:1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/>
  </sheetViews>
  <sheetFormatPr baseColWidth="10" defaultColWidth="12.6640625" defaultRowHeight="15" customHeight="1" x14ac:dyDescent="0.15"/>
  <cols>
    <col min="1" max="1" width="7.6640625" customWidth="1"/>
    <col min="2" max="2" width="12" customWidth="1"/>
    <col min="3" max="4" width="11.1640625" customWidth="1"/>
    <col min="5" max="5" width="11" customWidth="1"/>
    <col min="6" max="7" width="11.6640625" customWidth="1"/>
    <col min="8" max="8" width="10.5" customWidth="1"/>
    <col min="9" max="9" width="10.6640625" customWidth="1"/>
    <col min="10" max="10" width="10.83203125" customWidth="1"/>
    <col min="11" max="26" width="7.6640625" customWidth="1"/>
  </cols>
  <sheetData>
    <row r="1" spans="1:11" ht="14.25" customHeight="1" x14ac:dyDescent="0.2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</row>
    <row r="2" spans="1:11" ht="14.25" customHeight="1" x14ac:dyDescent="0.2">
      <c r="A2" s="1">
        <v>1</v>
      </c>
      <c r="B2" s="3">
        <v>-1.72169531690165</v>
      </c>
      <c r="C2" s="3">
        <v>1.28805906338198</v>
      </c>
      <c r="D2" s="3">
        <v>-0.71106164124954496</v>
      </c>
      <c r="E2" s="3">
        <v>1.23383957040895</v>
      </c>
      <c r="F2" s="3">
        <v>-5.6118697223796099</v>
      </c>
      <c r="G2" s="3">
        <v>1.0346497091576601</v>
      </c>
      <c r="H2" s="3">
        <v>-4.5593414756202897</v>
      </c>
      <c r="I2" s="3">
        <v>1.87468200203516</v>
      </c>
      <c r="J2" s="3">
        <v>-2.1051434343165698</v>
      </c>
      <c r="K2" s="3">
        <v>0.77951921646783795</v>
      </c>
    </row>
    <row r="3" spans="1:11" ht="14.25" customHeight="1" x14ac:dyDescent="0.15"/>
    <row r="4" spans="1:11" ht="14.25" customHeight="1" x14ac:dyDescent="0.15"/>
    <row r="5" spans="1:11" ht="14.25" customHeight="1" x14ac:dyDescent="0.2">
      <c r="B5" s="4"/>
      <c r="C5" s="4"/>
      <c r="D5" s="4"/>
      <c r="E5" s="4"/>
      <c r="F5" s="4"/>
      <c r="G5" s="4"/>
      <c r="H5" s="4"/>
      <c r="I5" s="4"/>
      <c r="J5" s="4"/>
      <c r="K5" s="5"/>
    </row>
    <row r="6" spans="1:11" ht="14.25" customHeight="1" x14ac:dyDescent="0.2"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 ht="14.25" customHeight="1" x14ac:dyDescent="0.15"/>
    <row r="8" spans="1:11" ht="14.25" customHeight="1" x14ac:dyDescent="0.15"/>
    <row r="9" spans="1:11" ht="14.25" customHeight="1" x14ac:dyDescent="0.15"/>
    <row r="10" spans="1:11" ht="14.25" customHeight="1" x14ac:dyDescent="0.15"/>
    <row r="11" spans="1:11" ht="14.25" customHeight="1" x14ac:dyDescent="0.15"/>
    <row r="12" spans="1:11" ht="14.25" customHeight="1" x14ac:dyDescent="0.15"/>
    <row r="13" spans="1:11" ht="14.25" customHeight="1" x14ac:dyDescent="0.15"/>
    <row r="14" spans="1:11" ht="14.25" customHeight="1" x14ac:dyDescent="0.15"/>
    <row r="15" spans="1:11" ht="14.25" customHeight="1" x14ac:dyDescent="0.15"/>
    <row r="16" spans="1:11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workbookViewId="0"/>
  </sheetViews>
  <sheetFormatPr baseColWidth="10" defaultColWidth="12.6640625" defaultRowHeight="15" customHeight="1" x14ac:dyDescent="0.15"/>
  <cols>
    <col min="1" max="1" width="7.6640625" customWidth="1"/>
    <col min="2" max="2" width="11.5" customWidth="1"/>
    <col min="3" max="3" width="14.1640625" customWidth="1"/>
    <col min="4" max="4" width="10.1640625" customWidth="1"/>
    <col min="5" max="9" width="7.6640625" customWidth="1"/>
    <col min="10" max="10" width="15.1640625" customWidth="1"/>
    <col min="11" max="11" width="12.1640625" customWidth="1"/>
    <col min="12" max="25" width="7.6640625" customWidth="1"/>
  </cols>
  <sheetData>
    <row r="1" spans="1:22" ht="14.25" customHeight="1" x14ac:dyDescent="0.2">
      <c r="A1" s="1" t="s">
        <v>71</v>
      </c>
      <c r="B1" s="1" t="s">
        <v>61</v>
      </c>
      <c r="C1" s="1" t="s">
        <v>62</v>
      </c>
      <c r="D1" s="2" t="s">
        <v>72</v>
      </c>
      <c r="E1" s="2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</row>
    <row r="2" spans="1:22" ht="14.25" customHeight="1" x14ac:dyDescent="0.2">
      <c r="A2" s="1">
        <v>10</v>
      </c>
      <c r="B2" s="7">
        <v>0.824494344258628</v>
      </c>
      <c r="C2" s="7">
        <v>5.9830965818575603E-2</v>
      </c>
      <c r="D2" s="3">
        <v>0.65703530988630898</v>
      </c>
      <c r="E2" s="3">
        <v>0.106753195405557</v>
      </c>
      <c r="F2" s="7">
        <v>1.1035886723497901</v>
      </c>
      <c r="G2" s="7">
        <v>0.88407723205734701</v>
      </c>
      <c r="H2" s="7">
        <v>1.3906424329049101</v>
      </c>
      <c r="I2" s="7">
        <v>0.36814730950354402</v>
      </c>
      <c r="J2" s="7">
        <v>0.90023545335765598</v>
      </c>
      <c r="K2" s="7">
        <v>0.37195800921157501</v>
      </c>
      <c r="M2" s="7"/>
      <c r="N2" s="8"/>
      <c r="O2" s="7"/>
      <c r="P2" s="7"/>
      <c r="Q2" s="7"/>
      <c r="R2" s="7"/>
      <c r="S2" s="7"/>
      <c r="T2" s="7"/>
      <c r="U2" s="7"/>
      <c r="V2" s="7"/>
    </row>
    <row r="3" spans="1:22" ht="14.25" customHeight="1" x14ac:dyDescent="0.2">
      <c r="A3" s="1">
        <v>11</v>
      </c>
      <c r="B3" s="3">
        <v>0.85862237906526295</v>
      </c>
      <c r="C3" s="3">
        <v>6.2307530149416403E-2</v>
      </c>
      <c r="D3" s="3">
        <v>0.68423176560626997</v>
      </c>
      <c r="E3" s="3">
        <v>0.111171996812614</v>
      </c>
      <c r="F3" s="3">
        <v>1.1492691708085501</v>
      </c>
      <c r="G3" s="3">
        <v>0.92067156257945204</v>
      </c>
      <c r="H3" s="3">
        <v>1.4482048572978099</v>
      </c>
      <c r="I3" s="3">
        <v>0.38338591517767201</v>
      </c>
      <c r="J3" s="3">
        <v>0.93749861604676199</v>
      </c>
      <c r="K3" s="3">
        <v>0.38735434997895002</v>
      </c>
    </row>
    <row r="4" spans="1:22" ht="14.25" customHeight="1" x14ac:dyDescent="0.2">
      <c r="A4" s="1">
        <v>12</v>
      </c>
      <c r="B4" s="3">
        <v>0.889778833796246</v>
      </c>
      <c r="C4" s="3">
        <v>6.4568456244323294E-2</v>
      </c>
      <c r="D4" s="3">
        <v>0.70906018442039398</v>
      </c>
      <c r="E4" s="3">
        <v>0.11520604643733399</v>
      </c>
      <c r="F4" s="3">
        <v>1.19097219855049</v>
      </c>
      <c r="G4" s="3">
        <v>0.95407956889398304</v>
      </c>
      <c r="H4" s="3">
        <v>1.50075523354902</v>
      </c>
      <c r="I4" s="3">
        <v>0.39729767219911599</v>
      </c>
      <c r="J4" s="3">
        <v>0.97151721829076398</v>
      </c>
      <c r="K4" s="3">
        <v>0.40141010785834202</v>
      </c>
    </row>
    <row r="5" spans="1:22" ht="14.25" customHeight="1" x14ac:dyDescent="0.2">
      <c r="A5" s="1">
        <v>13</v>
      </c>
      <c r="B5" s="3">
        <v>0.918439993801484</v>
      </c>
      <c r="C5" s="3">
        <v>6.66483066356999E-2</v>
      </c>
      <c r="D5" s="3">
        <v>0.73190011567871605</v>
      </c>
      <c r="E5" s="3">
        <v>0.118917012359533</v>
      </c>
      <c r="F5" s="3">
        <v>1.2293352652451801</v>
      </c>
      <c r="G5" s="3">
        <v>0.98481195557611001</v>
      </c>
      <c r="H5" s="3">
        <v>1.5490968935702301</v>
      </c>
      <c r="I5" s="3">
        <v>0.41009524809112102</v>
      </c>
      <c r="J5" s="3">
        <v>1.0028112987786899</v>
      </c>
      <c r="K5" s="3">
        <v>0.41434015169852001</v>
      </c>
    </row>
    <row r="6" spans="1:22" ht="14.25" customHeight="1" x14ac:dyDescent="0.2">
      <c r="A6" s="1">
        <v>14</v>
      </c>
      <c r="B6" s="3">
        <v>0.94497608321295901</v>
      </c>
      <c r="C6" s="3">
        <v>6.8573947326375895E-2</v>
      </c>
      <c r="D6" s="3">
        <v>0.75304658909123701</v>
      </c>
      <c r="E6" s="3">
        <v>0.122352830152546</v>
      </c>
      <c r="F6" s="3">
        <v>1.2648539172370199</v>
      </c>
      <c r="G6" s="3">
        <v>1.01326570136574</v>
      </c>
      <c r="H6" s="3">
        <v>1.59385427995611</v>
      </c>
      <c r="I6" s="3">
        <v>0.42194395268152601</v>
      </c>
      <c r="J6" s="3">
        <v>1.03178509180471</v>
      </c>
      <c r="K6" s="3">
        <v>0.42631150245245097</v>
      </c>
    </row>
    <row r="7" spans="1:22" ht="14.25" customHeight="1" x14ac:dyDescent="0.2">
      <c r="A7" s="1">
        <v>15</v>
      </c>
      <c r="B7" s="3">
        <v>0.969680591423419</v>
      </c>
      <c r="C7" s="3">
        <v>7.0366675920085997E-2</v>
      </c>
      <c r="D7" s="3">
        <v>0.77273348484822901</v>
      </c>
      <c r="E7" s="3">
        <v>0.12555149999273901</v>
      </c>
      <c r="F7" s="3">
        <v>1.2979209911434499</v>
      </c>
      <c r="G7" s="3">
        <v>1.03975550495278</v>
      </c>
      <c r="H7" s="3">
        <v>1.6355224098113901</v>
      </c>
      <c r="I7" s="3">
        <v>0.43297483275198501</v>
      </c>
      <c r="J7" s="3">
        <v>1.0587590477859601</v>
      </c>
      <c r="K7" s="3">
        <v>0.43745656336948602</v>
      </c>
    </row>
    <row r="8" spans="1:22" ht="14.25" customHeight="1" x14ac:dyDescent="0.2">
      <c r="A8" s="1">
        <v>16</v>
      </c>
      <c r="B8" s="3">
        <v>0.99279011550860796</v>
      </c>
      <c r="C8" s="3">
        <v>7.2043661523750496E-2</v>
      </c>
      <c r="D8" s="3">
        <v>0.79114934594463204</v>
      </c>
      <c r="E8" s="3">
        <v>0.12854365580020399</v>
      </c>
      <c r="F8" s="3">
        <v>1.3288531730091</v>
      </c>
      <c r="G8" s="3">
        <v>1.06453506133139</v>
      </c>
      <c r="H8" s="3">
        <v>1.67450034219005</v>
      </c>
      <c r="I8" s="3">
        <v>0.44329353193423299</v>
      </c>
      <c r="J8" s="3">
        <v>1.0839914984832599</v>
      </c>
      <c r="K8" s="3">
        <v>0.44788207160057503</v>
      </c>
    </row>
    <row r="9" spans="1:22" ht="14.25" customHeight="1" x14ac:dyDescent="0.2">
      <c r="A9" s="1">
        <v>17</v>
      </c>
      <c r="B9" s="3">
        <v>1.0144981765755099</v>
      </c>
      <c r="C9" s="3">
        <v>7.3618947356486705E-2</v>
      </c>
      <c r="D9" s="3">
        <v>0.80844838835704902</v>
      </c>
      <c r="E9" s="3">
        <v>0.13135435414045199</v>
      </c>
      <c r="F9" s="3">
        <v>1.35790949153808</v>
      </c>
      <c r="G9" s="3">
        <v>1.08781187660005</v>
      </c>
      <c r="H9" s="3">
        <v>1.7111144815907</v>
      </c>
      <c r="I9" s="3">
        <v>0.45298645988695002</v>
      </c>
      <c r="J9" s="3">
        <v>1.1076937425704001</v>
      </c>
      <c r="K9" s="3">
        <v>0.45767533123239301</v>
      </c>
    </row>
    <row r="10" spans="1:22" ht="14.25" customHeight="1" x14ac:dyDescent="0.2">
      <c r="A10" s="1">
        <v>18</v>
      </c>
      <c r="B10" s="3">
        <v>1.03496508096103</v>
      </c>
      <c r="C10" s="3">
        <v>7.5104166345833695E-2</v>
      </c>
      <c r="D10" s="3">
        <v>0.82475835938231401</v>
      </c>
      <c r="E10" s="3">
        <v>0.13400435102451599</v>
      </c>
      <c r="F10" s="3">
        <v>1.3853045173441501</v>
      </c>
      <c r="G10" s="3">
        <v>1.1097578417894201</v>
      </c>
      <c r="H10" s="3">
        <v>1.7456352104555</v>
      </c>
      <c r="I10" s="3">
        <v>0.46212519544755598</v>
      </c>
      <c r="J10" s="3">
        <v>1.13004081271907</v>
      </c>
      <c r="K10" s="3">
        <v>0.46690866201625297</v>
      </c>
    </row>
    <row r="11" spans="1:22" ht="14.25" customHeight="1" x14ac:dyDescent="0.2">
      <c r="A11" s="1">
        <v>19</v>
      </c>
      <c r="B11" s="3">
        <v>1.05432511168596</v>
      </c>
      <c r="C11" s="3">
        <v>7.6509062988989199E-2</v>
      </c>
      <c r="D11" s="3">
        <v>0.840186268470275</v>
      </c>
      <c r="E11" s="3">
        <v>0.13651103303807699</v>
      </c>
      <c r="F11" s="3">
        <v>1.41121798873805</v>
      </c>
      <c r="G11" s="3">
        <v>1.1305169440137399</v>
      </c>
      <c r="H11" s="3">
        <v>1.77828901871495</v>
      </c>
      <c r="I11" s="3">
        <v>0.47076969770875299</v>
      </c>
      <c r="J11" s="3">
        <v>1.1511793276865001</v>
      </c>
      <c r="K11" s="3">
        <v>0.47564264368254799</v>
      </c>
    </row>
    <row r="12" spans="1:22" ht="14.25" customHeight="1" x14ac:dyDescent="0.2">
      <c r="A12" s="1">
        <v>20</v>
      </c>
      <c r="B12" s="3">
        <v>1.07269187313578</v>
      </c>
      <c r="C12" s="3">
        <v>7.7841881199513296E-2</v>
      </c>
      <c r="D12" s="3">
        <v>0.85482264637246697</v>
      </c>
      <c r="E12" s="3">
        <v>0.138889109355608</v>
      </c>
      <c r="F12" s="3">
        <v>1.43580196560207</v>
      </c>
      <c r="G12" s="3">
        <v>1.1502109973901899</v>
      </c>
      <c r="H12" s="3">
        <v>1.8092675184524201</v>
      </c>
      <c r="I12" s="3">
        <v>0.478970692487103</v>
      </c>
      <c r="J12" s="3">
        <v>1.1712333279784699</v>
      </c>
      <c r="K12" s="3">
        <v>0.48392852711171902</v>
      </c>
    </row>
    <row r="13" spans="1:22" ht="14.25" customHeight="1" x14ac:dyDescent="0.2">
      <c r="A13" s="1">
        <v>21</v>
      </c>
      <c r="B13" s="3">
        <v>1.0901623303777399</v>
      </c>
      <c r="C13" s="3">
        <v>7.9109657427886296E-2</v>
      </c>
      <c r="D13" s="3">
        <v>0.86874476405315704</v>
      </c>
      <c r="E13" s="3">
        <v>0.14115113473972801</v>
      </c>
      <c r="F13" s="3">
        <v>1.45918623603068</v>
      </c>
      <c r="G13" s="3">
        <v>1.16894397426118</v>
      </c>
      <c r="H13" s="3">
        <v>1.83873425686259</v>
      </c>
      <c r="I13" s="3">
        <v>0.486771475929966</v>
      </c>
      <c r="J13" s="3">
        <v>1.1903086862330301</v>
      </c>
      <c r="K13" s="3">
        <v>0.49181005661036198</v>
      </c>
    </row>
    <row r="14" spans="1:22" ht="14.25" customHeight="1" x14ac:dyDescent="0.2">
      <c r="A14" s="1">
        <v>22</v>
      </c>
      <c r="B14" s="3">
        <v>1.1068199079424099</v>
      </c>
      <c r="C14" s="3">
        <v>8.0318445530354096E-2</v>
      </c>
      <c r="D14" s="3">
        <v>0.88201910209242795</v>
      </c>
      <c r="E14" s="3">
        <v>0.143307910762665</v>
      </c>
      <c r="F14" s="3">
        <v>1.48148246406082</v>
      </c>
      <c r="G14" s="3">
        <v>1.1868053279123001</v>
      </c>
      <c r="H14" s="3">
        <v>1.8668299428453199</v>
      </c>
      <c r="I14" s="3">
        <v>0.49420929816123099</v>
      </c>
      <c r="J14" s="3">
        <v>1.2084964906675699</v>
      </c>
      <c r="K14" s="3">
        <v>0.49932486787909403</v>
      </c>
    </row>
    <row r="15" spans="1:22" ht="14.25" customHeight="1" x14ac:dyDescent="0.2">
      <c r="A15" s="1">
        <v>23</v>
      </c>
      <c r="B15" s="3">
        <v>1.12273689921604</v>
      </c>
      <c r="C15" s="3">
        <v>8.1473491610971505E-2</v>
      </c>
      <c r="D15" s="3">
        <v>0.89470327071863198</v>
      </c>
      <c r="E15" s="3">
        <v>0.145368797767572</v>
      </c>
      <c r="F15" s="3">
        <v>1.5027874146524101</v>
      </c>
      <c r="G15" s="3">
        <v>1.20387257608187</v>
      </c>
      <c r="H15" s="3">
        <v>1.89367651083384</v>
      </c>
      <c r="I15" s="3">
        <v>0.50131643910596102</v>
      </c>
      <c r="J15" s="3">
        <v>1.2258756758070299</v>
      </c>
      <c r="K15" s="3">
        <v>0.50650557497309101</v>
      </c>
    </row>
    <row r="16" spans="1:22" ht="14.25" customHeight="1" x14ac:dyDescent="0.2">
      <c r="A16" s="1">
        <v>24</v>
      </c>
      <c r="B16" s="3">
        <v>1.1379763626733901</v>
      </c>
      <c r="C16" s="3">
        <v>8.2579371625260897E-2</v>
      </c>
      <c r="D16" s="3">
        <v>0.90684752090655196</v>
      </c>
      <c r="E16" s="3">
        <v>0.14734196038738501</v>
      </c>
      <c r="F16" s="3">
        <v>1.5231854918027701</v>
      </c>
      <c r="G16" s="3">
        <v>1.22021333422683</v>
      </c>
      <c r="H16" s="3">
        <v>1.91938031909653</v>
      </c>
      <c r="I16" s="3">
        <v>0.50812105518267403</v>
      </c>
      <c r="J16" s="3">
        <v>1.24251509291158</v>
      </c>
      <c r="K16" s="3">
        <v>0.51338062575848598</v>
      </c>
    </row>
    <row r="17" spans="1:14" ht="14.25" customHeight="1" x14ac:dyDescent="0.2">
      <c r="A17" s="1">
        <v>25</v>
      </c>
      <c r="B17" s="3">
        <v>1.1525936307629501</v>
      </c>
      <c r="C17" s="3">
        <v>8.3640100875275999E-2</v>
      </c>
      <c r="D17" s="3">
        <v>0.918495946800302</v>
      </c>
      <c r="E17" s="3">
        <v>0.149234562911012</v>
      </c>
      <c r="F17" s="3">
        <v>1.5427507581950299</v>
      </c>
      <c r="G17" s="3">
        <v>1.2358869334489899</v>
      </c>
      <c r="H17" s="3">
        <v>1.94403469471479</v>
      </c>
      <c r="I17" s="3">
        <v>0.51464785303997196</v>
      </c>
      <c r="J17" s="3">
        <v>1.2584751574736699</v>
      </c>
      <c r="K17" s="3">
        <v>0.51997498262286401</v>
      </c>
    </row>
    <row r="18" spans="1:14" ht="14.25" customHeight="1" x14ac:dyDescent="0.2">
      <c r="A18" s="1">
        <v>26</v>
      </c>
      <c r="B18" s="3">
        <v>1.1666375226786301</v>
      </c>
      <c r="C18" s="3">
        <v>8.4659222016637503E-2</v>
      </c>
      <c r="D18" s="3">
        <v>0.92968745216487403</v>
      </c>
      <c r="E18" s="3">
        <v>0.151052926309584</v>
      </c>
      <c r="F18" s="3">
        <v>1.56154855849745</v>
      </c>
      <c r="G18" s="3">
        <v>1.2509457209089501</v>
      </c>
      <c r="H18" s="3">
        <v>1.96772197911774</v>
      </c>
      <c r="I18" s="3">
        <v>0.52091863107467895</v>
      </c>
      <c r="J18" s="3">
        <v>1.2738091733995101</v>
      </c>
      <c r="K18" s="3">
        <v>0.52631066959866302</v>
      </c>
    </row>
    <row r="19" spans="1:14" ht="14.25" customHeight="1" x14ac:dyDescent="0.2">
      <c r="A19" s="1">
        <v>27</v>
      </c>
      <c r="B19" s="3">
        <v>1.18015132812582</v>
      </c>
      <c r="C19" s="3">
        <v>8.5639876447344096E-2</v>
      </c>
      <c r="D19" s="3">
        <v>0.94045653434423404</v>
      </c>
      <c r="E19" s="3">
        <v>0.15280265561169801</v>
      </c>
      <c r="F19" s="3">
        <v>1.5796368361378199</v>
      </c>
      <c r="G19" s="3">
        <v>1.2654361146848601</v>
      </c>
      <c r="H19" s="3">
        <v>1.99051518736198</v>
      </c>
      <c r="I19" s="3">
        <v>0.52695271869599702</v>
      </c>
      <c r="J19" s="3">
        <v>1.2885644071473801</v>
      </c>
      <c r="K19" s="3">
        <v>0.53240721617416398</v>
      </c>
    </row>
    <row r="20" spans="1:14" ht="14.25" customHeight="1" x14ac:dyDescent="0.2">
      <c r="A20" s="1">
        <v>28</v>
      </c>
      <c r="B20" s="3">
        <v>1.19317361209011</v>
      </c>
      <c r="C20" s="3">
        <v>8.6584862707313498E-2</v>
      </c>
      <c r="D20" s="3">
        <v>0.95083392557739599</v>
      </c>
      <c r="E20" s="3">
        <v>0.154488744102597</v>
      </c>
      <c r="F20" s="3">
        <v>1.5970672104893</v>
      </c>
      <c r="G20" s="3">
        <v>1.27939946669858</v>
      </c>
      <c r="H20" s="3">
        <v>2.0124793655036202</v>
      </c>
      <c r="I20" s="3">
        <v>0.53276733566508405</v>
      </c>
      <c r="J20" s="3">
        <v>1.3027829664255299</v>
      </c>
      <c r="K20" s="3">
        <v>0.53828202035259498</v>
      </c>
    </row>
    <row r="21" spans="1:14" ht="14.25" customHeight="1" x14ac:dyDescent="0.2">
      <c r="A21" s="1">
        <v>29</v>
      </c>
      <c r="B21" s="3">
        <v>1.20573887832283</v>
      </c>
      <c r="C21" s="3">
        <v>8.7496684625445895E-2</v>
      </c>
      <c r="D21" s="3">
        <v>0.96084712172665798</v>
      </c>
      <c r="E21" s="3">
        <v>0.15611565923040299</v>
      </c>
      <c r="F21" s="3">
        <v>1.6138858649483001</v>
      </c>
      <c r="G21" s="3">
        <v>1.29287277414871</v>
      </c>
      <c r="H21" s="3">
        <v>2.0336727096734699</v>
      </c>
      <c r="I21" s="3">
        <v>0.53837788834987099</v>
      </c>
      <c r="J21" s="3">
        <v>1.3165025246278901</v>
      </c>
      <c r="K21" s="3">
        <v>0.54395064797349002</v>
      </c>
    </row>
    <row r="22" spans="1:14" ht="14.25" customHeight="1" x14ac:dyDescent="0.2">
      <c r="A22" s="1">
        <v>30</v>
      </c>
      <c r="B22" s="3">
        <v>1.21787812030057</v>
      </c>
      <c r="C22" s="3">
        <v>8.8377591301023697E-2</v>
      </c>
      <c r="D22" s="3">
        <v>0.970520821334387</v>
      </c>
      <c r="E22" s="3">
        <v>0.15768741394279001</v>
      </c>
      <c r="F22" s="3">
        <v>1.63013428439573</v>
      </c>
      <c r="G22" s="3">
        <v>1.30588927028563</v>
      </c>
      <c r="H22" s="3">
        <v>2.0541474953589001</v>
      </c>
      <c r="I22" s="3">
        <v>0.54379821573554399</v>
      </c>
      <c r="J22" s="3">
        <v>1.32975692240678</v>
      </c>
      <c r="K22" s="3">
        <v>0.54942708126963002</v>
      </c>
    </row>
    <row r="23" spans="1:14" ht="14.25" customHeight="1" x14ac:dyDescent="0.2">
      <c r="A23" s="1">
        <v>31</v>
      </c>
      <c r="B23" s="3">
        <v>1.22961928181032</v>
      </c>
      <c r="C23" s="3">
        <v>8.9229610526931402E-2</v>
      </c>
      <c r="D23" s="3">
        <v>0.97987729266097201</v>
      </c>
      <c r="E23" s="3">
        <v>0.15920762632225299</v>
      </c>
      <c r="F23" s="3">
        <v>1.6458498716918999</v>
      </c>
      <c r="G23" s="3">
        <v>1.3184789182813601</v>
      </c>
      <c r="H23" s="3">
        <v>2.0739508542548801</v>
      </c>
      <c r="I23" s="3">
        <v>0.54904079508173598</v>
      </c>
      <c r="J23" s="3">
        <v>1.34257667056913</v>
      </c>
      <c r="K23" s="3">
        <v>0.55472392665299897</v>
      </c>
    </row>
    <row r="24" spans="1:14" ht="14.25" customHeight="1" x14ac:dyDescent="0.2">
      <c r="A24" s="1">
        <v>32</v>
      </c>
      <c r="B24" s="3">
        <v>1.2409876443857599</v>
      </c>
      <c r="C24" s="3">
        <v>9.00545769046881E-2</v>
      </c>
      <c r="D24" s="3">
        <v>0.98893668243079103</v>
      </c>
      <c r="E24" s="3">
        <v>0.16067956975025499</v>
      </c>
      <c r="F24" s="3">
        <v>1.6610664662613801</v>
      </c>
      <c r="G24" s="3">
        <v>1.3306688266642299</v>
      </c>
      <c r="H24" s="3">
        <v>2.0931254277375602</v>
      </c>
      <c r="I24" s="3">
        <v>0.55411691491779203</v>
      </c>
      <c r="J24" s="3">
        <v>1.3549893731040801</v>
      </c>
      <c r="K24" s="3">
        <v>0.55985258950071803</v>
      </c>
    </row>
    <row r="25" spans="1:14" ht="14.25" customHeight="1" x14ac:dyDescent="0.2">
      <c r="A25" s="1">
        <v>33</v>
      </c>
      <c r="B25" s="3">
        <v>1.2520061551071999</v>
      </c>
      <c r="C25" s="3">
        <v>9.0854155631864497E-2</v>
      </c>
      <c r="D25" s="3">
        <v>0.99771727705434798</v>
      </c>
      <c r="E25" s="3">
        <v>0.16210621534984601</v>
      </c>
      <c r="F25" s="3">
        <v>1.67581478285449</v>
      </c>
      <c r="G25" s="3">
        <v>1.3424836008077401</v>
      </c>
      <c r="H25" s="3">
        <v>2.1117099197517999</v>
      </c>
      <c r="I25" s="3">
        <v>0.55903682140967104</v>
      </c>
      <c r="J25" s="3">
        <v>1.36702008509589</v>
      </c>
      <c r="K25" s="3">
        <v>0.56482342203700497</v>
      </c>
    </row>
    <row r="26" spans="1:14" ht="14.25" customHeight="1" x14ac:dyDescent="0.2">
      <c r="A26" s="1">
        <v>34</v>
      </c>
      <c r="B26" s="3">
        <v>1.26269570545266</v>
      </c>
      <c r="C26" s="3">
        <v>9.1629862737424406E-2</v>
      </c>
      <c r="D26" s="3">
        <v>1.0062357248431999</v>
      </c>
      <c r="E26" s="3">
        <v>0.16349026809050299</v>
      </c>
      <c r="F26" s="3">
        <v>1.6901227847903599</v>
      </c>
      <c r="G26" s="3">
        <v>1.3539456419328999</v>
      </c>
      <c r="H26" s="3">
        <v>2.1297395671382202</v>
      </c>
      <c r="I26" s="3">
        <v>0.56380984287050795</v>
      </c>
      <c r="J26" s="3">
        <v>1.37869161719122</v>
      </c>
      <c r="K26" s="3">
        <v>0.56964584913253702</v>
      </c>
    </row>
    <row r="27" spans="1:14" ht="14.25" customHeight="1" x14ac:dyDescent="0.2">
      <c r="A27" s="1">
        <v>35</v>
      </c>
      <c r="B27" s="3">
        <v>1.2730753697172801</v>
      </c>
      <c r="C27" s="3">
        <v>9.2383082383076298E-2</v>
      </c>
      <c r="D27" s="3">
        <v>1.0145072260052299</v>
      </c>
      <c r="E27" s="3">
        <v>0.164834197658001</v>
      </c>
      <c r="F27" s="3">
        <v>1.70401600308226</v>
      </c>
      <c r="G27" s="3">
        <v>1.3650754027573899</v>
      </c>
      <c r="H27" s="3">
        <v>2.1472465417659898</v>
      </c>
      <c r="I27" s="3">
        <v>0.56844449621795401</v>
      </c>
      <c r="J27" s="3">
        <v>1.3900247959207399</v>
      </c>
      <c r="K27" s="3">
        <v>0.57432847586373903</v>
      </c>
      <c r="N27" s="3"/>
    </row>
    <row r="28" spans="1:14" ht="14.25" customHeight="1" x14ac:dyDescent="0.2">
      <c r="A28" s="1">
        <v>36</v>
      </c>
      <c r="B28" s="3">
        <v>1.2831626098381801</v>
      </c>
      <c r="C28" s="3">
        <v>9.3115081726771298E-2</v>
      </c>
      <c r="D28" s="3">
        <v>1.02254569586847</v>
      </c>
      <c r="E28" s="3">
        <v>0.16614026497456699</v>
      </c>
      <c r="F28" s="3">
        <v>1.7175178105964299</v>
      </c>
      <c r="G28" s="3">
        <v>1.37589160712227</v>
      </c>
      <c r="H28" s="3">
        <v>2.1642602960030102</v>
      </c>
      <c r="I28" s="3">
        <v>0.57294857843111502</v>
      </c>
      <c r="J28" s="3">
        <v>1.4010386873398899</v>
      </c>
      <c r="K28" s="3">
        <v>0.57887917991639704</v>
      </c>
    </row>
    <row r="29" spans="1:14" ht="14.25" customHeight="1" x14ac:dyDescent="0.2">
      <c r="A29" s="1">
        <v>37</v>
      </c>
      <c r="B29" s="3">
        <v>1.2929734521498599</v>
      </c>
      <c r="C29" s="3">
        <v>9.38270237492837E-2</v>
      </c>
      <c r="D29" s="3">
        <v>1.0303639057366001</v>
      </c>
      <c r="E29" s="3">
        <v>0.167410545084655</v>
      </c>
      <c r="F29" s="3">
        <v>1.73064965863975</v>
      </c>
      <c r="G29" s="3">
        <v>1.3864114395206999</v>
      </c>
      <c r="H29" s="3">
        <v>2.1808078608421999</v>
      </c>
      <c r="I29" s="3">
        <v>0.57732924547408404</v>
      </c>
      <c r="J29" s="3">
        <v>1.4117507900216999</v>
      </c>
      <c r="K29" s="3">
        <v>0.58330519132612002</v>
      </c>
    </row>
    <row r="30" spans="1:14" ht="14.25" customHeight="1" x14ac:dyDescent="0.2">
      <c r="A30" s="1">
        <v>38</v>
      </c>
      <c r="B30" s="3">
        <v>1.3025226405631101</v>
      </c>
      <c r="C30" s="3">
        <v>9.4519978369926802E-2</v>
      </c>
      <c r="D30" s="3">
        <v>1.0379736049564301</v>
      </c>
      <c r="E30" s="3">
        <v>0.16864694698812799</v>
      </c>
      <c r="F30" s="3">
        <v>1.7434312819903199</v>
      </c>
      <c r="G30" s="3">
        <v>1.3966507093465901</v>
      </c>
      <c r="H30" s="3">
        <v>2.1969141042624698</v>
      </c>
      <c r="I30" s="3">
        <v>0.58159308069231197</v>
      </c>
      <c r="J30" s="3">
        <v>1.42217720230732</v>
      </c>
      <c r="K30" s="3">
        <v>0.58761316158269095</v>
      </c>
    </row>
    <row r="31" spans="1:14" ht="14.25" customHeight="1" x14ac:dyDescent="0.2">
      <c r="A31" s="1">
        <v>39</v>
      </c>
      <c r="B31" s="3">
        <v>1.3118237698434201</v>
      </c>
      <c r="C31" s="3">
        <v>9.5194932118147904E-2</v>
      </c>
      <c r="D31" s="3">
        <v>1.0453856271267901</v>
      </c>
      <c r="E31" s="3">
        <v>0.16985123089676599</v>
      </c>
      <c r="F31" s="3">
        <v>1.7558808772911201</v>
      </c>
      <c r="G31" s="3">
        <v>1.4066239938043901</v>
      </c>
      <c r="H31" s="3">
        <v>2.2126019560242201</v>
      </c>
      <c r="I31" s="3">
        <v>0.58574615432312005</v>
      </c>
      <c r="J31" s="3">
        <v>1.4323327678278199</v>
      </c>
      <c r="K31" s="3">
        <v>0.59180922375657397</v>
      </c>
    </row>
    <row r="32" spans="1:14" ht="14.25" customHeight="1" x14ac:dyDescent="0.2">
      <c r="A32" s="1">
        <v>40</v>
      </c>
      <c r="B32" s="3">
        <v>1.32088940201293</v>
      </c>
      <c r="C32" s="3">
        <v>9.58527965804509E-2</v>
      </c>
      <c r="D32" s="3">
        <v>1.05260998285862</v>
      </c>
      <c r="E32" s="3">
        <v>0.171025023305659</v>
      </c>
      <c r="F32" s="3">
        <v>1.7680152588543401</v>
      </c>
      <c r="G32" s="3">
        <v>1.4163447627230401</v>
      </c>
      <c r="H32" s="3">
        <v>2.22789260399994</v>
      </c>
      <c r="I32" s="3">
        <v>0.58979407547066098</v>
      </c>
      <c r="J32" s="3">
        <v>1.4422312025992901</v>
      </c>
      <c r="K32" s="3">
        <v>0.59589904501186297</v>
      </c>
    </row>
    <row r="33" spans="1:11" ht="14.25" customHeight="1" x14ac:dyDescent="0.2">
      <c r="A33" s="1">
        <v>41</v>
      </c>
      <c r="B33" s="3">
        <v>1.3297311683770401</v>
      </c>
      <c r="C33" s="3">
        <v>9.6494415804149095E-2</v>
      </c>
      <c r="D33" s="3">
        <v>1.0596559410794799</v>
      </c>
      <c r="E33" s="3">
        <v>0.17216983020332999</v>
      </c>
      <c r="F33" s="3">
        <v>1.7798499952245099</v>
      </c>
      <c r="G33" s="3">
        <v>1.4258254879555501</v>
      </c>
      <c r="H33" s="3">
        <v>2.2428056662585001</v>
      </c>
      <c r="I33" s="3">
        <v>0.59374203766212097</v>
      </c>
      <c r="J33" s="3">
        <v>1.451885206422</v>
      </c>
      <c r="K33" s="3">
        <v>0.59988787263403998</v>
      </c>
    </row>
    <row r="34" spans="1:11" ht="14.25" customHeight="1" x14ac:dyDescent="0.2">
      <c r="A34" s="1">
        <v>42</v>
      </c>
      <c r="B34" s="3">
        <v>1.3383598592549</v>
      </c>
      <c r="C34" s="3">
        <v>9.7120572808823899E-2</v>
      </c>
      <c r="D34" s="3">
        <v>1.06653210053931</v>
      </c>
      <c r="E34" s="3">
        <v>0.17328704868977901</v>
      </c>
      <c r="F34" s="3">
        <v>1.7913995292829601</v>
      </c>
      <c r="G34" s="3">
        <v>1.43507773959402</v>
      </c>
      <c r="H34" s="3">
        <v>2.2573593424100999</v>
      </c>
      <c r="I34" s="3">
        <v>0.59759485891352504</v>
      </c>
      <c r="J34" s="3">
        <v>1.46130656085384</v>
      </c>
      <c r="K34" s="3">
        <v>0.60378057451050604</v>
      </c>
    </row>
    <row r="35" spans="1:11" ht="14.25" customHeight="1" x14ac:dyDescent="0.2">
      <c r="A35" s="1">
        <v>43</v>
      </c>
      <c r="B35" s="3">
        <v>1.34678550315024</v>
      </c>
      <c r="C35" s="3">
        <v>9.7731995331503799E-2</v>
      </c>
      <c r="D35" s="3">
        <v>1.07324645290124</v>
      </c>
      <c r="E35" s="3">
        <v>0.174377977227301</v>
      </c>
      <c r="F35" s="3">
        <v>1.8026772842183401</v>
      </c>
      <c r="G35" s="3">
        <v>1.4441122708617899</v>
      </c>
      <c r="H35" s="3">
        <v>2.27157054714062</v>
      </c>
      <c r="I35" s="3">
        <v>0.60135701708053502</v>
      </c>
      <c r="J35" s="3">
        <v>1.47050621565411</v>
      </c>
      <c r="K35" s="3">
        <v>0.60758167484728998</v>
      </c>
    </row>
    <row r="36" spans="1:11" ht="14.25" customHeight="1" x14ac:dyDescent="0.2">
      <c r="A36" s="1">
        <v>44</v>
      </c>
      <c r="B36" s="3">
        <v>1.35501743681956</v>
      </c>
      <c r="C36" s="3">
        <v>9.8329360911291699E-2</v>
      </c>
      <c r="D36" s="3">
        <v>1.0798064385785799</v>
      </c>
      <c r="E36" s="3">
        <v>0.175443824712716</v>
      </c>
      <c r="F36" s="3">
        <v>1.8136957573131001</v>
      </c>
      <c r="G36" s="3">
        <v>1.45293909324514</v>
      </c>
      <c r="H36" s="3">
        <v>2.2854550283928399</v>
      </c>
      <c r="I36" s="3">
        <v>0.60503268114478903</v>
      </c>
      <c r="J36" s="3">
        <v>1.4794943652883901</v>
      </c>
      <c r="K36" s="3">
        <v>0.61129538577923803</v>
      </c>
    </row>
    <row r="37" spans="1:11" ht="14.25" customHeight="1" x14ac:dyDescent="0.2">
      <c r="A37" s="1">
        <v>45</v>
      </c>
      <c r="B37" s="3">
        <v>1.36306436746536</v>
      </c>
      <c r="C37" s="3">
        <v>9.8913301402534098E-2</v>
      </c>
      <c r="D37" s="3">
        <v>1.0862189962963</v>
      </c>
      <c r="E37" s="3">
        <v>0.176485718529971</v>
      </c>
      <c r="F37" s="3">
        <v>1.8244666031893899</v>
      </c>
      <c r="G37" s="3">
        <v>1.46156754318107</v>
      </c>
      <c r="H37" s="3">
        <v>2.2990274722653798</v>
      </c>
      <c r="I37" s="3">
        <v>0.60862573898398398</v>
      </c>
      <c r="J37" s="3">
        <v>1.4882805168350901</v>
      </c>
      <c r="K37" s="3">
        <v>0.61492563542754097</v>
      </c>
    </row>
    <row r="38" spans="1:11" ht="14.25" customHeight="1" x14ac:dyDescent="0.2">
      <c r="A38" s="1">
        <v>46</v>
      </c>
      <c r="B38" s="3">
        <v>1.3709344280931901</v>
      </c>
      <c r="C38" s="3">
        <v>9.9484406991909205E-2</v>
      </c>
      <c r="D38" s="3">
        <v>1.09249060720479</v>
      </c>
      <c r="E38" s="3">
        <v>0.177504711717623</v>
      </c>
      <c r="F38" s="3">
        <v>1.8350007079046899</v>
      </c>
      <c r="G38" s="3">
        <v>1.47000634141472</v>
      </c>
      <c r="H38" s="3">
        <v>2.31230159638136</v>
      </c>
      <c r="I38" s="3">
        <v>0.612139822089519</v>
      </c>
      <c r="J38" s="3">
        <v>1.4968735504278501</v>
      </c>
      <c r="K38" s="3">
        <v>0.61847609287323402</v>
      </c>
    </row>
    <row r="39" spans="1:11" ht="14.25" customHeight="1" x14ac:dyDescent="0.2">
      <c r="A39" s="1">
        <v>47</v>
      </c>
      <c r="B39" s="3">
        <v>1.37863522691496</v>
      </c>
      <c r="C39" s="3">
        <v>0.100043229783465</v>
      </c>
      <c r="D39" s="3">
        <v>1.09862733424902</v>
      </c>
      <c r="E39" s="3">
        <v>0.17850178936542499</v>
      </c>
      <c r="F39" s="3">
        <v>1.8453082550782101</v>
      </c>
      <c r="G39" s="3">
        <v>1.47826364597282</v>
      </c>
      <c r="H39" s="3">
        <v>2.32529023321481</v>
      </c>
      <c r="I39" s="3">
        <v>0.61557832762567399</v>
      </c>
      <c r="J39" s="3">
        <v>1.50528177319712</v>
      </c>
      <c r="K39" s="3">
        <v>0.62195019044470901</v>
      </c>
    </row>
    <row r="40" spans="1:11" ht="14.25" customHeight="1" x14ac:dyDescent="0.2">
      <c r="A40" s="1">
        <v>48</v>
      </c>
      <c r="B40" s="3">
        <v>1.3861738915505499</v>
      </c>
      <c r="C40" s="3">
        <v>0.100590287006198</v>
      </c>
      <c r="D40" s="3">
        <v>1.1046348573927101</v>
      </c>
      <c r="E40" s="3">
        <v>0.179477874337437</v>
      </c>
      <c r="F40" s="3">
        <v>1.85539878505504</v>
      </c>
      <c r="G40" s="3">
        <v>1.4863470995596699</v>
      </c>
      <c r="H40" s="3">
        <v>2.3380054046440502</v>
      </c>
      <c r="I40" s="3">
        <v>0.61894443816623201</v>
      </c>
      <c r="J40" s="3">
        <v>1.51351296753239</v>
      </c>
      <c r="K40" s="3">
        <v>0.62535114365862898</v>
      </c>
    </row>
    <row r="41" spans="1:11" ht="14.25" customHeight="1" x14ac:dyDescent="0.2">
      <c r="A41" s="1">
        <v>49</v>
      </c>
      <c r="B41" s="3">
        <v>1.3935571086716101</v>
      </c>
      <c r="C41" s="3">
        <v>0.101126063890876</v>
      </c>
      <c r="D41" s="3">
        <v>1.1105185052101501</v>
      </c>
      <c r="E41" s="3">
        <v>0.18043383240499</v>
      </c>
      <c r="F41" s="3">
        <v>1.86528124796949</v>
      </c>
      <c r="G41" s="3">
        <v>1.4942638720657799</v>
      </c>
      <c r="H41" s="3">
        <v>2.3504583888171902</v>
      </c>
      <c r="I41" s="3">
        <v>0.62224113939593495</v>
      </c>
      <c r="J41" s="3">
        <v>1.5215744343677999</v>
      </c>
      <c r="K41" s="3">
        <v>0.62868196910461505</v>
      </c>
    </row>
    <row r="42" spans="1:11" ht="14.25" customHeight="1" x14ac:dyDescent="0.2">
      <c r="A42" s="1">
        <v>50</v>
      </c>
      <c r="B42" s="3">
        <v>1.4007911596400999</v>
      </c>
      <c r="C42" s="3">
        <v>0.10165101625621301</v>
      </c>
      <c r="D42" s="3">
        <v>1.11628328328646</v>
      </c>
      <c r="E42" s="3">
        <v>0.181370476861063</v>
      </c>
      <c r="F42" s="3">
        <v>1.87496405144731</v>
      </c>
      <c r="G42" s="3">
        <v>1.5020206987818401</v>
      </c>
      <c r="H42" s="3">
        <v>2.3626597802622999</v>
      </c>
      <c r="I42" s="3">
        <v>0.62547123602353105</v>
      </c>
      <c r="J42" s="3">
        <v>1.52947303209449</v>
      </c>
      <c r="K42" s="3">
        <v>0.63194550052300702</v>
      </c>
    </row>
    <row r="43" spans="1:11" ht="14.25" customHeight="1" x14ac:dyDescent="0.2">
      <c r="A43" s="1">
        <v>51</v>
      </c>
      <c r="B43" s="3">
        <v>1.40788195261745</v>
      </c>
      <c r="C43" s="3">
        <v>0.102165572838934</v>
      </c>
      <c r="D43" s="3">
        <v>1.12193389980512</v>
      </c>
      <c r="E43" s="3">
        <v>0.182288572677684</v>
      </c>
      <c r="F43" s="3">
        <v>1.88445510358402</v>
      </c>
      <c r="G43" s="3">
        <v>1.5096239148283399</v>
      </c>
      <c r="H43" s="3">
        <v>2.3746195440447</v>
      </c>
      <c r="I43" s="3">
        <v>0.62863736611894905</v>
      </c>
      <c r="J43" s="3">
        <v>1.5372152116195299</v>
      </c>
      <c r="K43" s="3">
        <v>0.63514440329044797</v>
      </c>
    </row>
    <row r="44" spans="1:11" ht="14.25" customHeight="1" x14ac:dyDescent="0.2">
      <c r="A44" s="1">
        <v>52</v>
      </c>
      <c r="B44" s="3">
        <v>1.4148350515557799</v>
      </c>
      <c r="C44" s="3">
        <v>0.102670137397575</v>
      </c>
      <c r="D44" s="3">
        <v>1.1274747886510299</v>
      </c>
      <c r="E44" s="3">
        <v>0.183188840259635</v>
      </c>
      <c r="F44" s="3">
        <v>1.8937618517497301</v>
      </c>
      <c r="G44" s="3">
        <v>1.5170794862418</v>
      </c>
      <c r="H44" s="3">
        <v>2.38634706466526</v>
      </c>
      <c r="I44" s="3">
        <v>0.63174201405823804</v>
      </c>
      <c r="J44" s="3">
        <v>1.54480704802032</v>
      </c>
      <c r="K44" s="3">
        <v>0.63828118749880702</v>
      </c>
    </row>
    <row r="45" spans="1:11" ht="14.25" customHeight="1" x14ac:dyDescent="0.2">
      <c r="A45" s="1">
        <v>53</v>
      </c>
      <c r="B45" s="3">
        <v>1.4216557024274701</v>
      </c>
      <c r="C45" s="3">
        <v>0.103165090615879</v>
      </c>
      <c r="D45" s="3">
        <v>1.1329101303126301</v>
      </c>
      <c r="E45" s="3">
        <v>0.18407195884058</v>
      </c>
      <c r="F45" s="3">
        <v>1.90289131769752</v>
      </c>
      <c r="G45" s="3">
        <v>1.52439303809994</v>
      </c>
      <c r="H45" s="3">
        <v>2.3978511903008699</v>
      </c>
      <c r="I45" s="3">
        <v>0.63478752223541501</v>
      </c>
      <c r="J45" s="3">
        <v>1.55225426918373</v>
      </c>
      <c r="K45" s="3">
        <v>0.64135821978826801</v>
      </c>
    </row>
    <row r="46" spans="1:11" ht="14.25" customHeight="1" x14ac:dyDescent="0.2">
      <c r="A46" s="1">
        <v>54</v>
      </c>
      <c r="B46" s="3">
        <v>1.4283488570029701</v>
      </c>
      <c r="C46" s="3">
        <v>0.10365079182828101</v>
      </c>
      <c r="D46" s="3">
        <v>1.1382438708303899</v>
      </c>
      <c r="E46" s="3">
        <v>0.18493856956174901</v>
      </c>
      <c r="F46" s="3">
        <v>1.91185012939009</v>
      </c>
      <c r="G46" s="3">
        <v>1.53156988001771</v>
      </c>
      <c r="H46" s="3">
        <v>2.4091402729095002</v>
      </c>
      <c r="I46" s="3">
        <v>0.63777610167955601</v>
      </c>
      <c r="J46" s="3">
        <v>1.5595622817682</v>
      </c>
      <c r="K46" s="3">
        <v>0.64437773407430798</v>
      </c>
    </row>
    <row r="47" spans="1:11" ht="14.25" customHeight="1" x14ac:dyDescent="0.2">
      <c r="A47" s="1">
        <v>55</v>
      </c>
      <c r="B47" s="3">
        <v>1.4349191944467401</v>
      </c>
      <c r="C47" s="3">
        <v>0.104127580587054</v>
      </c>
      <c r="D47" s="3">
        <v>1.14347973900642</v>
      </c>
      <c r="E47" s="3">
        <v>0.18578927826812</v>
      </c>
      <c r="F47" s="3">
        <v>1.92064454990606</v>
      </c>
      <c r="G47" s="3">
        <v>1.53861502930395</v>
      </c>
      <c r="H47" s="3">
        <v>2.42022220465521</v>
      </c>
      <c r="I47" s="3">
        <v>0.64070984169765899</v>
      </c>
      <c r="J47" s="3">
        <v>1.5667361947836</v>
      </c>
      <c r="K47" s="3">
        <v>0.64734184129038197</v>
      </c>
    </row>
    <row r="48" spans="1:11" ht="14.25" customHeight="1" x14ac:dyDescent="0.2">
      <c r="A48" s="1">
        <v>56</v>
      </c>
      <c r="B48" s="3">
        <v>1.44137114096726</v>
      </c>
      <c r="C48" s="3">
        <v>0.104595778088251</v>
      </c>
      <c r="D48" s="3">
        <v>1.1486212620635501</v>
      </c>
      <c r="E48" s="3">
        <v>0.186624658052648</v>
      </c>
      <c r="F48" s="3">
        <v>1.9292805037415699</v>
      </c>
      <c r="G48" s="3">
        <v>1.5455332320314299</v>
      </c>
      <c r="H48" s="3">
        <v>2.4311044510511399</v>
      </c>
      <c r="I48" s="3">
        <v>0.64359071864864303</v>
      </c>
      <c r="J48" s="3">
        <v>1.5737808410463501</v>
      </c>
      <c r="K48" s="3">
        <v>0.65025253825273799</v>
      </c>
    </row>
    <row r="49" spans="1:11" ht="14.25" customHeight="1" x14ac:dyDescent="0.2">
      <c r="A49" s="1">
        <v>57</v>
      </c>
      <c r="B49" s="3">
        <v>1.4477088877279001</v>
      </c>
      <c r="C49" s="3">
        <v>0.10505568847143699</v>
      </c>
      <c r="D49" s="3">
        <v>1.15367177991835</v>
      </c>
      <c r="E49" s="3">
        <v>0.18744525157531</v>
      </c>
      <c r="F49" s="3">
        <v>1.93776360078399</v>
      </c>
      <c r="G49" s="3">
        <v>1.5523289822420301</v>
      </c>
      <c r="H49" s="3">
        <v>2.44179408116895</v>
      </c>
      <c r="I49" s="3">
        <v>0.64642060394075196</v>
      </c>
      <c r="J49" s="3">
        <v>1.5807007967356299</v>
      </c>
      <c r="K49" s="3">
        <v>0.653111715740603</v>
      </c>
    </row>
    <row r="50" spans="1:11" ht="14.25" customHeight="1" x14ac:dyDescent="0.2">
      <c r="A50" s="1">
        <v>58</v>
      </c>
      <c r="B50" s="3">
        <v>1.4539364071999801</v>
      </c>
      <c r="C50" s="3">
        <v>0.105507600006383</v>
      </c>
      <c r="D50" s="3">
        <v>1.1586344582128101</v>
      </c>
      <c r="E50" s="3">
        <v>0.18825157318045399</v>
      </c>
      <c r="F50" s="3">
        <v>1.94609915820058</v>
      </c>
      <c r="G50" s="3">
        <v>1.55900653948156</v>
      </c>
      <c r="H50" s="3">
        <v>2.4522977952209901</v>
      </c>
      <c r="I50" s="3">
        <v>0.64920127133342898</v>
      </c>
      <c r="J50" s="3">
        <v>1.58750039924871</v>
      </c>
      <c r="K50" s="3">
        <v>0.65592116587363303</v>
      </c>
    </row>
    <row r="51" spans="1:11" ht="14.25" customHeight="1" x14ac:dyDescent="0.2">
      <c r="A51" s="1">
        <v>59</v>
      </c>
      <c r="B51" s="3">
        <v>1.4600574681179599</v>
      </c>
      <c r="C51" s="3">
        <v>0.10595178617831701</v>
      </c>
      <c r="D51" s="3">
        <v>1.16351230023209</v>
      </c>
      <c r="E51" s="3">
        <v>0.189044110833158</v>
      </c>
      <c r="F51" s="3">
        <v>1.95429222045611</v>
      </c>
      <c r="G51" s="3">
        <v>1.5655699448357701</v>
      </c>
      <c r="H51" s="3">
        <v>2.4626219497845798</v>
      </c>
      <c r="I51" s="3">
        <v>0.651934403614995</v>
      </c>
      <c r="J51" s="3">
        <v>1.59418376352998</v>
      </c>
      <c r="K51" s="3">
        <v>0.65868258885872599</v>
      </c>
    </row>
    <row r="52" spans="1:11" ht="14.25" customHeight="1" x14ac:dyDescent="0.2">
      <c r="A52" s="1">
        <v>60</v>
      </c>
      <c r="B52" s="3">
        <v>1.46607564917772</v>
      </c>
      <c r="C52" s="3">
        <v>0.106388506681961</v>
      </c>
      <c r="D52" s="3">
        <v>1.1683081578205401</v>
      </c>
      <c r="E52" s="3">
        <v>0.18982332789284101</v>
      </c>
      <c r="F52" s="3">
        <v>1.9623475776480099</v>
      </c>
      <c r="G52" s="3">
        <v>1.5720230356184799</v>
      </c>
      <c r="H52" s="3">
        <v>2.4727725809064198</v>
      </c>
      <c r="I52" s="3">
        <v>0.65462159871910197</v>
      </c>
      <c r="J52" s="3">
        <v>1.6007547970275999</v>
      </c>
      <c r="K52" s="3">
        <v>0.66139759916977403</v>
      </c>
    </row>
    <row r="53" spans="1:11" ht="14.25" customHeight="1" x14ac:dyDescent="0.2">
      <c r="A53" s="1">
        <v>61</v>
      </c>
      <c r="B53" s="3">
        <v>1.47199435160256</v>
      </c>
      <c r="C53" s="3">
        <v>0.106818008333412</v>
      </c>
      <c r="D53" s="3">
        <v>1.1730247413955699</v>
      </c>
      <c r="E53" s="3">
        <v>0.190589664740275</v>
      </c>
      <c r="F53" s="3">
        <v>1.970269782326</v>
      </c>
      <c r="G53" s="3">
        <v>1.57836945884571</v>
      </c>
      <c r="H53" s="3">
        <v>2.48275542529709</v>
      </c>
      <c r="I53" s="3">
        <v>0.65726437533562099</v>
      </c>
      <c r="J53" s="3">
        <v>1.60721721341386</v>
      </c>
      <c r="K53" s="3">
        <v>0.66406773121663598</v>
      </c>
    </row>
    <row r="54" spans="1:11" ht="14.25" customHeight="1" x14ac:dyDescent="0.2">
      <c r="A54" s="1">
        <v>62</v>
      </c>
      <c r="B54" s="3">
        <v>1.4778168106874701</v>
      </c>
      <c r="C54" s="3">
        <v>0.10724052590786901</v>
      </c>
      <c r="D54" s="3">
        <v>1.17766462914713</v>
      </c>
      <c r="E54" s="3">
        <v>0.19134354027230399</v>
      </c>
      <c r="F54" s="3">
        <v>1.97806316494418</v>
      </c>
      <c r="G54" s="3">
        <v>1.5846126836142</v>
      </c>
      <c r="H54" s="3">
        <v>2.4925759398023901</v>
      </c>
      <c r="I54" s="3">
        <v>0.65986417806529496</v>
      </c>
      <c r="J54" s="3">
        <v>1.6135745451899499</v>
      </c>
      <c r="K54" s="3">
        <v>0.66669444455314297</v>
      </c>
    </row>
    <row r="55" spans="1:11" ht="14.25" customHeight="1" x14ac:dyDescent="0.2">
      <c r="A55" s="1">
        <v>63</v>
      </c>
      <c r="B55" s="3">
        <v>1.48354610641969</v>
      </c>
      <c r="C55" s="3">
        <v>0.10765628291033399</v>
      </c>
      <c r="D55" s="3">
        <v>1.1822302755012299</v>
      </c>
      <c r="E55" s="3">
        <v>0.192085353276961</v>
      </c>
      <c r="F55" s="3">
        <v>1.98573184807662</v>
      </c>
      <c r="G55" s="3">
        <v>1.59075601248946</v>
      </c>
      <c r="H55" s="3">
        <v>2.5022393193165802</v>
      </c>
      <c r="I55" s="3">
        <v>0.66242238216196603</v>
      </c>
      <c r="J55" s="3">
        <v>1.6198301552821499</v>
      </c>
      <c r="K55" s="3">
        <v>0.66927912866841699</v>
      </c>
    </row>
    <row r="56" spans="1:11" ht="14.25" customHeight="1" x14ac:dyDescent="0.2">
      <c r="A56" s="1">
        <v>64</v>
      </c>
      <c r="B56" s="3">
        <v>1.48918517326291</v>
      </c>
      <c r="C56" s="3">
        <v>0.10806549228562499</v>
      </c>
      <c r="D56" s="3">
        <v>1.1867240189169399</v>
      </c>
      <c r="E56" s="3">
        <v>0.19281548370030599</v>
      </c>
      <c r="F56" s="3">
        <v>1.99327975951366</v>
      </c>
      <c r="G56" s="3">
        <v>1.5968025919970801</v>
      </c>
      <c r="H56" s="3">
        <v>2.5117505132850799</v>
      </c>
      <c r="I56" s="3">
        <v>0.66494029790135001</v>
      </c>
      <c r="J56" s="3">
        <v>1.6259872477249</v>
      </c>
      <c r="K56" s="3">
        <v>0.67182310740086204</v>
      </c>
    </row>
    <row r="57" spans="1:11" ht="14.25" customHeight="1" x14ac:dyDescent="0.2">
      <c r="A57" s="1">
        <v>65</v>
      </c>
      <c r="B57" s="3">
        <v>1.49473680918296</v>
      </c>
      <c r="C57" s="3">
        <v>0.108468357073337</v>
      </c>
      <c r="D57" s="3">
        <v>1.1911480890788599</v>
      </c>
      <c r="E57" s="3">
        <v>0.193534293815039</v>
      </c>
      <c r="F57" s="3">
        <v>2.0007106443426901</v>
      </c>
      <c r="G57" s="3">
        <v>1.60275542230061</v>
      </c>
      <c r="H57" s="3">
        <v>2.5211142409276301</v>
      </c>
      <c r="I57" s="3">
        <v>0.667419174611107</v>
      </c>
      <c r="J57" s="3">
        <v>1.63204887751553</v>
      </c>
      <c r="K57" s="3">
        <v>0.67432764300995196</v>
      </c>
    </row>
    <row r="58" spans="1:11" ht="14.25" customHeight="1" x14ac:dyDescent="0.2">
      <c r="A58" s="1">
        <v>66</v>
      </c>
      <c r="B58" s="3">
        <v>1.50020368398435</v>
      </c>
      <c r="C58" s="3">
        <v>0.108865071012802</v>
      </c>
      <c r="D58" s="3">
        <v>1.1955046135405001</v>
      </c>
      <c r="E58" s="3">
        <v>0.19424212929989701</v>
      </c>
      <c r="F58" s="3">
        <v>2.0080280761067599</v>
      </c>
      <c r="G58" s="3">
        <v>1.60861736614058</v>
      </c>
      <c r="H58" s="3">
        <v>2.5303350052993201</v>
      </c>
      <c r="I58" s="3">
        <v>0.66986020439323002</v>
      </c>
      <c r="J58" s="3">
        <v>1.6380179597166999</v>
      </c>
      <c r="K58" s="3">
        <v>0.67679393993714898</v>
      </c>
    </row>
    <row r="59" spans="1:11" ht="14.25" customHeight="1" x14ac:dyDescent="0.2">
      <c r="A59" s="1">
        <v>67</v>
      </c>
      <c r="B59" s="3">
        <v>1.50558834702002</v>
      </c>
      <c r="C59" s="3">
        <v>0.109255819102555</v>
      </c>
      <c r="D59" s="3">
        <v>1.19979562386811</v>
      </c>
      <c r="E59" s="3">
        <v>0.19493932023788499</v>
      </c>
      <c r="F59" s="3">
        <v>2.0152354671240098</v>
      </c>
      <c r="G59" s="3">
        <v>1.61439115710141</v>
      </c>
      <c r="H59" s="3">
        <v>2.5394171062942301</v>
      </c>
      <c r="I59" s="3">
        <v>0.67226452556652505</v>
      </c>
      <c r="J59" s="3">
        <v>1.6438972778743699</v>
      </c>
      <c r="K59" s="3">
        <v>0.67922314828401997</v>
      </c>
    </row>
    <row r="60" spans="1:11" ht="14.25" customHeight="1" x14ac:dyDescent="0.2">
      <c r="A60" s="1">
        <v>68</v>
      </c>
      <c r="B60" s="3">
        <v>1.51089323432982</v>
      </c>
      <c r="C60" s="3">
        <v>0.109640778118362</v>
      </c>
      <c r="D60" s="3">
        <v>1.2040230613293601</v>
      </c>
      <c r="E60" s="3">
        <v>0.19562618204055399</v>
      </c>
      <c r="F60" s="3">
        <v>2.02233607804264</v>
      </c>
      <c r="G60" s="3">
        <v>1.6200794072657401</v>
      </c>
      <c r="H60" s="3">
        <v>2.5483646526857302</v>
      </c>
      <c r="I60" s="3">
        <v>0.67463322585406704</v>
      </c>
      <c r="J60" s="3">
        <v>1.6496894918120399</v>
      </c>
      <c r="K60" s="3">
        <v>0.68161636703268103</v>
      </c>
    </row>
    <row r="61" spans="1:11" ht="14.25" customHeight="1" x14ac:dyDescent="0.2">
      <c r="A61" s="1">
        <v>69</v>
      </c>
      <c r="B61" s="3">
        <v>1.5161206752579801</v>
      </c>
      <c r="C61" s="3">
        <v>0.110020117093419</v>
      </c>
      <c r="D61" s="3">
        <v>1.2081887821667101</v>
      </c>
      <c r="E61" s="3">
        <v>0.19630301630480501</v>
      </c>
      <c r="F61" s="3">
        <v>2.02933302669835</v>
      </c>
      <c r="G61" s="3">
        <v>1.62568461431016</v>
      </c>
      <c r="H61" s="3">
        <v>2.5571815732878398</v>
      </c>
      <c r="I61" s="3">
        <v>0.67696734533795999</v>
      </c>
      <c r="J61" s="3">
        <v>1.65539714485616</v>
      </c>
      <c r="K61" s="3">
        <v>0.68397464703114497</v>
      </c>
    </row>
    <row r="62" spans="1:11" ht="14.25" customHeight="1" x14ac:dyDescent="0.2">
      <c r="A62" s="1">
        <v>70</v>
      </c>
      <c r="B62" s="3">
        <v>1.5212728985944299</v>
      </c>
      <c r="C62" s="3">
        <v>0.110393997764013</v>
      </c>
      <c r="D62" s="3">
        <v>1.2122945624913799</v>
      </c>
      <c r="E62" s="3">
        <v>0.196970111608052</v>
      </c>
      <c r="F62" s="3">
        <v>2.0362292963345401</v>
      </c>
      <c r="G62" s="3">
        <v>1.6312091680902401</v>
      </c>
      <c r="H62" s="3">
        <v>2.56587162731351</v>
      </c>
      <c r="I62" s="3">
        <v>0.67926787920151199</v>
      </c>
      <c r="J62" s="3">
        <v>1.6610226705415501</v>
      </c>
      <c r="K62" s="3">
        <v>0.68629899376388304</v>
      </c>
    </row>
    <row r="63" spans="1:11" ht="14.25" customHeight="1" x14ac:dyDescent="0.2">
      <c r="A63" s="1">
        <v>71</v>
      </c>
      <c r="B63" s="3">
        <v>1.5263520382804401</v>
      </c>
      <c r="C63" s="3">
        <v>0.110762574983563</v>
      </c>
      <c r="D63" s="3">
        <v>1.2163421028302499</v>
      </c>
      <c r="E63" s="3">
        <v>0.19762774424697599</v>
      </c>
      <c r="F63" s="3">
        <v>2.04302774323935</v>
      </c>
      <c r="G63" s="3">
        <v>1.63665535675861</v>
      </c>
      <c r="H63" s="3">
        <v>2.5744384139982199</v>
      </c>
      <c r="I63" s="3">
        <v>0.68153578027690198</v>
      </c>
      <c r="J63" s="3">
        <v>1.6665683988412601</v>
      </c>
      <c r="K63" s="3">
        <v>0.68859036992585598</v>
      </c>
    </row>
    <row r="64" spans="1:11" ht="14.25" customHeight="1" x14ac:dyDescent="0.2">
      <c r="A64" s="1">
        <v>72</v>
      </c>
      <c r="B64" s="3">
        <v>1.5313601387153399</v>
      </c>
      <c r="C64" s="3">
        <v>0.111125997107709</v>
      </c>
      <c r="D64" s="3">
        <v>1.22033303235463</v>
      </c>
      <c r="E64" s="3">
        <v>0.19827617892461799</v>
      </c>
      <c r="F64" s="3">
        <v>2.04973110384871</v>
      </c>
      <c r="G64" s="3">
        <v>1.6420253724551099</v>
      </c>
      <c r="H64" s="3">
        <v>2.5828853815505299</v>
      </c>
      <c r="I64" s="3">
        <v>0.683771961414673</v>
      </c>
      <c r="J64" s="3">
        <v>1.67203656196071</v>
      </c>
      <c r="K64" s="3">
        <v>0.69084969781654004</v>
      </c>
    </row>
    <row r="65" spans="1:11" ht="14.25" customHeight="1" x14ac:dyDescent="0.2">
      <c r="A65" s="1">
        <v>73</v>
      </c>
      <c r="B65" s="3">
        <v>1.5362991596971201</v>
      </c>
      <c r="C65" s="3">
        <v>0.111484406352837</v>
      </c>
      <c r="D65" s="3">
        <v>1.22426891281748</v>
      </c>
      <c r="E65" s="3">
        <v>0.19891566939008001</v>
      </c>
      <c r="F65" s="3">
        <v>2.0563420013593499</v>
      </c>
      <c r="G65" s="3">
        <v>1.64732131660447</v>
      </c>
      <c r="H65" s="3">
        <v>2.5912158354852401</v>
      </c>
      <c r="I65" s="3">
        <v>0.68597729768979498</v>
      </c>
      <c r="J65" s="3">
        <v>1.67742929973222</v>
      </c>
      <c r="K65" s="3">
        <v>0.69307786156882401</v>
      </c>
    </row>
    <row r="66" spans="1:11" ht="14.25" customHeight="1" x14ac:dyDescent="0.2">
      <c r="A66" s="1">
        <v>74</v>
      </c>
      <c r="B66" s="3">
        <v>1.54117098102702</v>
      </c>
      <c r="C66" s="3">
        <v>0.111837939130221</v>
      </c>
      <c r="D66" s="3">
        <v>1.2281512422227601</v>
      </c>
      <c r="E66" s="3">
        <v>0.199546459034706</v>
      </c>
      <c r="F66" s="3">
        <v>2.0628629518920301</v>
      </c>
      <c r="G66" s="3">
        <v>1.6525452048535501</v>
      </c>
      <c r="H66" s="3">
        <v>2.5994329463897099</v>
      </c>
      <c r="I66" s="3">
        <v>0.68815262845764302</v>
      </c>
      <c r="J66" s="3">
        <v>1.68274866464252</v>
      </c>
      <c r="K66" s="3">
        <v>0.69527570922626403</v>
      </c>
    </row>
    <row r="67" spans="1:11" ht="14.25" customHeight="1" x14ac:dyDescent="0.2">
      <c r="A67" s="1">
        <v>75</v>
      </c>
      <c r="B67" s="3">
        <v>1.5459774068048899</v>
      </c>
      <c r="C67" s="3">
        <v>0.112186726357724</v>
      </c>
      <c r="D67" s="3">
        <v>1.2319814582483799</v>
      </c>
      <c r="E67" s="3">
        <v>0.20016878144824499</v>
      </c>
      <c r="F67" s="3">
        <v>2.0692963702409699</v>
      </c>
      <c r="G67" s="3">
        <v>1.6576989716772801</v>
      </c>
      <c r="H67" s="3">
        <v>2.6075397571687899</v>
      </c>
      <c r="I67" s="3">
        <v>0.69029875927197104</v>
      </c>
      <c r="J67" s="3">
        <v>1.6879966265227999</v>
      </c>
      <c r="K67" s="3">
        <v>0.69744405468091897</v>
      </c>
    </row>
    <row r="68" spans="1:11" ht="14.25" customHeight="1" x14ac:dyDescent="0.2">
      <c r="A68" s="1">
        <v>76</v>
      </c>
      <c r="B68" s="3">
        <v>1.5507201694402599</v>
      </c>
      <c r="C68" s="3">
        <v>0.112530893750864</v>
      </c>
      <c r="D68" s="3">
        <v>1.2357609414425901</v>
      </c>
      <c r="E68" s="3">
        <v>0.20078286093817899</v>
      </c>
      <c r="F68" s="3">
        <v>2.0756445752425998</v>
      </c>
      <c r="G68" s="3">
        <v>1.66278447467943</v>
      </c>
      <c r="H68" s="3">
        <v>2.6155391898099798</v>
      </c>
      <c r="I68" s="3">
        <v>0.69241646367586995</v>
      </c>
      <c r="J68" s="3">
        <v>1.69317507692814</v>
      </c>
      <c r="K68" s="3">
        <v>0.69958367948283495</v>
      </c>
    </row>
    <row r="69" spans="1:11" ht="14.25" customHeight="1" x14ac:dyDescent="0.2">
      <c r="A69" s="1">
        <v>77</v>
      </c>
      <c r="B69" s="3">
        <v>1.5554009334010701</v>
      </c>
      <c r="C69" s="3">
        <v>0.11287056209485399</v>
      </c>
      <c r="D69" s="3">
        <v>1.2394910182113501</v>
      </c>
      <c r="E69" s="3">
        <v>0.201388913015109</v>
      </c>
      <c r="F69" s="3">
        <v>2.0819097947932899</v>
      </c>
      <c r="G69" s="3">
        <v>1.66780349861234</v>
      </c>
      <c r="H69" s="3">
        <v>2.6234340517064099</v>
      </c>
      <c r="I69" s="3">
        <v>0.69450648487564004</v>
      </c>
      <c r="J69" s="3">
        <v>1.6982858332306601</v>
      </c>
      <c r="K69" s="3">
        <v>0.70169533453125799</v>
      </c>
    </row>
    <row r="70" spans="1:11" ht="14.25" customHeight="1" x14ac:dyDescent="0.2">
      <c r="A70" s="1">
        <v>78</v>
      </c>
      <c r="B70" s="3">
        <v>1.5600212987205699</v>
      </c>
      <c r="C70" s="3">
        <v>0.11320584749908499</v>
      </c>
      <c r="D70" s="3">
        <v>1.24317296361295</v>
      </c>
      <c r="E70" s="3">
        <v>0.20198714484681701</v>
      </c>
      <c r="F70" s="3">
        <v>2.08809417054339</v>
      </c>
      <c r="G70" s="3">
        <v>1.67275775913724</v>
      </c>
      <c r="H70" s="3">
        <v>2.6312270415717398</v>
      </c>
      <c r="I70" s="3">
        <v>0.69656953730667803</v>
      </c>
      <c r="J70" s="3">
        <v>1.7033306424486301</v>
      </c>
      <c r="K70" s="3">
        <v>0.70377974165671797</v>
      </c>
    </row>
    <row r="71" spans="1:11" ht="14.25" customHeight="1" x14ac:dyDescent="0.2">
      <c r="A71" s="1">
        <v>79</v>
      </c>
      <c r="B71" s="3">
        <v>1.56458280428092</v>
      </c>
      <c r="C71" s="3">
        <v>0.113536861635401</v>
      </c>
      <c r="D71" s="3">
        <v>1.2468080039746701</v>
      </c>
      <c r="E71" s="3">
        <v>0.202577755683407</v>
      </c>
      <c r="F71" s="3">
        <v>2.0941997622922099</v>
      </c>
      <c r="G71" s="3">
        <v>1.6776489063450799</v>
      </c>
      <c r="H71" s="3">
        <v>2.6389207549784102</v>
      </c>
      <c r="I71" s="3">
        <v>0.69860630809961299</v>
      </c>
      <c r="J71" s="3">
        <v>1.7083111848316199</v>
      </c>
      <c r="K71" s="3">
        <v>0.70583759510234501</v>
      </c>
    </row>
    <row r="72" spans="1:11" ht="14.25" customHeight="1" x14ac:dyDescent="0.2">
      <c r="A72" s="1">
        <v>80</v>
      </c>
      <c r="B72" s="3">
        <v>1.5690869308900799</v>
      </c>
      <c r="C72" s="3">
        <v>0.113863711961388</v>
      </c>
      <c r="D72" s="3">
        <v>1.2503973193447799</v>
      </c>
      <c r="E72" s="3">
        <v>0.20316093725570999</v>
      </c>
      <c r="F72" s="3">
        <v>2.10022855210662</v>
      </c>
      <c r="G72" s="3">
        <v>1.68247852805589</v>
      </c>
      <c r="H72" s="3">
        <v>2.64651768954745</v>
      </c>
      <c r="I72" s="3">
        <v>0.70061745845421997</v>
      </c>
      <c r="J72" s="3">
        <v>1.7132290772201</v>
      </c>
      <c r="K72" s="3">
        <v>0.70786956291200698</v>
      </c>
    </row>
    <row r="73" spans="1:11" ht="14.25" customHeight="1" x14ac:dyDescent="0.2">
      <c r="A73" s="1">
        <v>81</v>
      </c>
      <c r="B73" s="3">
        <v>1.5735351041677601</v>
      </c>
      <c r="C73" s="3">
        <v>0.114186501929792</v>
      </c>
      <c r="D73" s="3">
        <v>1.2539420457923101</v>
      </c>
      <c r="E73" s="3">
        <v>0.20373687414893099</v>
      </c>
      <c r="F73" s="3">
        <v>2.1061824481837599</v>
      </c>
      <c r="G73" s="3">
        <v>1.68724815291315</v>
      </c>
      <c r="H73" s="3">
        <v>2.6540202498159799</v>
      </c>
      <c r="I73" s="3">
        <v>0.702603624927996</v>
      </c>
      <c r="J73" s="3">
        <v>1.7180858761965101</v>
      </c>
      <c r="K73" s="3">
        <v>0.70987628823221904</v>
      </c>
    </row>
    <row r="74" spans="1:11" ht="14.25" customHeight="1" x14ac:dyDescent="0.2">
      <c r="A74" s="1">
        <v>82</v>
      </c>
      <c r="B74" s="3">
        <v>1.5779286972541899</v>
      </c>
      <c r="C74" s="3">
        <v>0.114505331185086</v>
      </c>
      <c r="D74" s="3">
        <v>1.2574432775656399</v>
      </c>
      <c r="E74" s="3">
        <v>0.20430574415338101</v>
      </c>
      <c r="F74" s="3">
        <v>2.11206328847679</v>
      </c>
      <c r="G74" s="3">
        <v>1.6919592532884</v>
      </c>
      <c r="H74" s="3">
        <v>2.6614307518060101</v>
      </c>
      <c r="I74" s="3">
        <v>0.70456542064567895</v>
      </c>
      <c r="J74" s="3">
        <v>1.72288308104281</v>
      </c>
      <c r="K74" s="3">
        <v>0.71185839053418398</v>
      </c>
    </row>
    <row r="75" spans="1:11" ht="14.25" customHeight="1" x14ac:dyDescent="0.2">
      <c r="A75" s="1">
        <v>83</v>
      </c>
      <c r="B75" s="3">
        <v>1.58226903335471</v>
      </c>
      <c r="C75" s="3">
        <v>0.11482029574813001</v>
      </c>
      <c r="D75" s="3">
        <v>1.2609020691203401</v>
      </c>
      <c r="E75" s="3">
        <v>0.20486771859394701</v>
      </c>
      <c r="F75" s="3">
        <v>2.1178728441008801</v>
      </c>
      <c r="G75" s="3">
        <v>1.69661324800973</v>
      </c>
      <c r="H75" s="3">
        <v>2.6687514273163799</v>
      </c>
      <c r="I75" s="3">
        <v>0.706503436435446</v>
      </c>
      <c r="J75" s="3">
        <v>1.7276221365189199</v>
      </c>
      <c r="K75" s="3">
        <v>0.71381646676175303</v>
      </c>
    </row>
    <row r="76" spans="1:11" ht="14.25" customHeight="1" x14ac:dyDescent="0.2">
      <c r="A76" s="1">
        <v>84</v>
      </c>
      <c r="B76" s="3">
        <v>1.5865573881320501</v>
      </c>
      <c r="C76" s="3">
        <v>0.115131488189761</v>
      </c>
      <c r="D76" s="3">
        <v>1.26431943702547</v>
      </c>
      <c r="E76" s="3">
        <v>0.20542296263983001</v>
      </c>
      <c r="F76" s="3">
        <v>2.12361282253524</v>
      </c>
      <c r="G76" s="3">
        <v>1.7012115049268699</v>
      </c>
      <c r="H76" s="3">
        <v>2.6759844279576201</v>
      </c>
      <c r="I76" s="3">
        <v>0.70841824189708302</v>
      </c>
      <c r="J76" s="3">
        <v>1.73230443547466</v>
      </c>
      <c r="K76" s="3">
        <v>0.71575109241064905</v>
      </c>
    </row>
    <row r="77" spans="1:11" ht="14.25" customHeight="1" x14ac:dyDescent="0.2">
      <c r="A77" s="1">
        <v>85</v>
      </c>
      <c r="B77" s="3">
        <v>1.5907949919569899</v>
      </c>
      <c r="C77" s="3">
        <v>0.115438997794124</v>
      </c>
      <c r="D77" s="3">
        <v>1.2676963617571999</v>
      </c>
      <c r="E77" s="3">
        <v>0.20597163559595799</v>
      </c>
      <c r="F77" s="3">
        <v>2.1292848706355998</v>
      </c>
      <c r="G77" s="3">
        <v>1.70575534332455</v>
      </c>
      <c r="H77" s="3">
        <v>2.6831318289480999</v>
      </c>
      <c r="I77" s="3">
        <v>0.710310386406936</v>
      </c>
      <c r="J77" s="3">
        <v>1.7369313213072399</v>
      </c>
      <c r="K77" s="3">
        <v>0.71766282254382496</v>
      </c>
    </row>
    <row r="78" spans="1:11" ht="14.25" customHeight="1" x14ac:dyDescent="0.2">
      <c r="A78" s="1">
        <v>86</v>
      </c>
      <c r="B78" s="3">
        <v>1.5949830320273899</v>
      </c>
      <c r="C78" s="3">
        <v>0.115742910712441</v>
      </c>
      <c r="D78" s="3">
        <v>1.2710337893874</v>
      </c>
      <c r="E78" s="3">
        <v>0.206513891177352</v>
      </c>
      <c r="F78" s="3">
        <v>2.1348905774706202</v>
      </c>
      <c r="G78" s="3">
        <v>1.7102460361946299</v>
      </c>
      <c r="H78" s="3">
        <v>2.69019563268813</v>
      </c>
      <c r="I78" s="3">
        <v>0.712180400064093</v>
      </c>
      <c r="J78" s="3">
        <v>1.7415040902749299</v>
      </c>
      <c r="K78" s="3">
        <v>0.71955219274743398</v>
      </c>
    </row>
    <row r="79" spans="1:11" ht="14.25" customHeight="1" x14ac:dyDescent="0.2">
      <c r="A79" s="1">
        <v>87</v>
      </c>
      <c r="B79" s="3">
        <v>1.5991226543647701</v>
      </c>
      <c r="C79" s="3">
        <v>0.116043310107893</v>
      </c>
      <c r="D79" s="3">
        <v>1.27433263317473</v>
      </c>
      <c r="E79" s="3">
        <v>0.207049877767635</v>
      </c>
      <c r="F79" s="3">
        <v>2.1404314769942401</v>
      </c>
      <c r="G79" s="3">
        <v>1.714684812377</v>
      </c>
      <c r="H79" s="3">
        <v>2.6971777721274699</v>
      </c>
      <c r="I79" s="3">
        <v>0.71402879458186996</v>
      </c>
      <c r="J79" s="3">
        <v>1.7460239936770201</v>
      </c>
      <c r="K79" s="3">
        <v>0.72141972003154398</v>
      </c>
    </row>
    <row r="80" spans="1:11" ht="14.25" customHeight="1" x14ac:dyDescent="0.2">
      <c r="A80" s="1">
        <v>88</v>
      </c>
      <c r="B80" s="3">
        <v>1.6032149656967101</v>
      </c>
      <c r="C80" s="3">
        <v>0.116340276292229</v>
      </c>
      <c r="D80" s="3">
        <v>1.2775937750647399</v>
      </c>
      <c r="E80" s="3">
        <v>0.20757973866276699</v>
      </c>
      <c r="F80" s="3">
        <v>2.1459090505653799</v>
      </c>
      <c r="G80" s="3">
        <v>1.71907285857799</v>
      </c>
      <c r="H80" s="3">
        <v>2.7040801139403499</v>
      </c>
      <c r="I80" s="3">
        <v>0.71585606412834801</v>
      </c>
      <c r="J80" s="3">
        <v>1.75049223990921</v>
      </c>
      <c r="K80" s="3">
        <v>0.72326590367938204</v>
      </c>
    </row>
    <row r="81" spans="1:11" ht="14.25" customHeight="1" x14ac:dyDescent="0.2">
      <c r="A81" s="1">
        <v>89</v>
      </c>
      <c r="B81" s="3">
        <v>1.6072610352330201</v>
      </c>
      <c r="C81" s="3">
        <v>0.116633886854644</v>
      </c>
      <c r="D81" s="3">
        <v>1.2808180671052101</v>
      </c>
      <c r="E81" s="3">
        <v>0.20810361230100499</v>
      </c>
      <c r="F81" s="3">
        <v>2.1513247293252098</v>
      </c>
      <c r="G81" s="3">
        <v>1.7234113212748801</v>
      </c>
      <c r="H81" s="3">
        <v>2.7109044615212001</v>
      </c>
      <c r="I81" s="3">
        <v>0.71766268611942197</v>
      </c>
      <c r="J81" s="3">
        <v>1.7549099964028601</v>
      </c>
      <c r="K81" s="3">
        <v>0.725091226048582</v>
      </c>
    </row>
    <row r="82" spans="1:11" ht="14.25" customHeight="1" x14ac:dyDescent="0.2">
      <c r="A82" s="1">
        <v>90</v>
      </c>
      <c r="B82" s="3">
        <v>1.61126189634251</v>
      </c>
      <c r="C82" s="3">
        <v>0.11692421678347099</v>
      </c>
      <c r="D82" s="3">
        <v>1.28400633278246</v>
      </c>
      <c r="E82" s="3">
        <v>0.208621632480022</v>
      </c>
      <c r="F82" s="3">
        <v>2.1566798964416698</v>
      </c>
      <c r="G82" s="3">
        <v>1.7277013085139199</v>
      </c>
      <c r="H82" s="3">
        <v>2.7176525578129</v>
      </c>
      <c r="I82" s="3">
        <v>0.71944912196754296</v>
      </c>
      <c r="J82" s="3">
        <v>1.75927839145591</v>
      </c>
      <c r="K82" s="3">
        <v>0.72689615332768498</v>
      </c>
    </row>
    <row r="83" spans="1:11" ht="14.25" customHeight="1" x14ac:dyDescent="0.2">
      <c r="A83" s="1">
        <v>91</v>
      </c>
      <c r="B83" s="3">
        <v>1.61521854813729</v>
      </c>
      <c r="C83" s="3">
        <v>0.117211338581138</v>
      </c>
      <c r="D83" s="3">
        <v>1.2871593682837901</v>
      </c>
      <c r="E83" s="3">
        <v>0.209133928562028</v>
      </c>
      <c r="F83" s="3">
        <v>2.1619758892299199</v>
      </c>
      <c r="G83" s="3">
        <v>1.731943891609</v>
      </c>
      <c r="H83" s="3">
        <v>2.72432608797883</v>
      </c>
      <c r="I83" s="3">
        <v>0.72121581778908805</v>
      </c>
      <c r="J83" s="3">
        <v>1.76359851596259</v>
      </c>
      <c r="K83" s="3">
        <v>0.72868113625082698</v>
      </c>
    </row>
    <row r="84" spans="1:11" ht="14.25" customHeight="1" x14ac:dyDescent="0.2">
      <c r="A84" s="1">
        <v>92</v>
      </c>
      <c r="B84" s="3">
        <v>1.61913195697035</v>
      </c>
      <c r="C84" s="3">
        <v>0.117495322372846</v>
      </c>
      <c r="D84" s="3">
        <v>1.29027794369094</v>
      </c>
      <c r="E84" s="3">
        <v>0.209640625667674</v>
      </c>
      <c r="F84" s="3">
        <v>2.1672140011569598</v>
      </c>
      <c r="G84" s="3">
        <v>1.7361401067475699</v>
      </c>
      <c r="H84" s="3">
        <v>2.73092668192887</v>
      </c>
      <c r="I84" s="3">
        <v>0.72296320507307799</v>
      </c>
      <c r="J84" s="3">
        <v>1.76787142504867</v>
      </c>
      <c r="K84" s="3">
        <v>0.73044661077337802</v>
      </c>
    </row>
    <row r="85" spans="1:11" ht="14.25" customHeight="1" x14ac:dyDescent="0.2">
      <c r="A85" s="1">
        <v>93</v>
      </c>
      <c r="B85" s="3">
        <v>1.6230030578522601</v>
      </c>
      <c r="C85" s="3">
        <v>0.117776236009379</v>
      </c>
      <c r="D85" s="3">
        <v>1.2933628041090499</v>
      </c>
      <c r="E85" s="3">
        <v>0.21014184485948501</v>
      </c>
      <c r="F85" s="3">
        <v>2.1723954837378399</v>
      </c>
      <c r="G85" s="3">
        <v>1.7402909565096401</v>
      </c>
      <c r="H85" s="3">
        <v>2.7374559167088699</v>
      </c>
      <c r="I85" s="3">
        <v>0.72469170131373595</v>
      </c>
      <c r="J85" s="3">
        <v>1.77209813961826</v>
      </c>
      <c r="K85" s="3">
        <v>0.73219299871105403</v>
      </c>
    </row>
    <row r="86" spans="1:11" ht="14.25" customHeight="1" x14ac:dyDescent="0.2">
      <c r="A86" s="1">
        <v>94</v>
      </c>
      <c r="B86" s="3">
        <v>1.6268327557921101</v>
      </c>
      <c r="C86" s="3">
        <v>0.118054145164403</v>
      </c>
      <c r="D86" s="3">
        <v>1.29641467073518</v>
      </c>
      <c r="E86" s="3">
        <v>0.21063770331547599</v>
      </c>
      <c r="F86" s="3">
        <v>2.1775215483304899</v>
      </c>
      <c r="G86" s="3">
        <v>1.7443974113056699</v>
      </c>
      <c r="H86" s="3">
        <v>2.7439153187623302</v>
      </c>
      <c r="I86" s="3">
        <v>0.72640171060923298</v>
      </c>
      <c r="J86" s="3">
        <v>1.7762796478179399</v>
      </c>
      <c r="K86" s="3">
        <v>0.73392070834485301</v>
      </c>
    </row>
    <row r="87" spans="1:11" ht="14.25" customHeight="1" x14ac:dyDescent="0.2">
      <c r="A87" s="1">
        <v>95</v>
      </c>
      <c r="B87" s="3">
        <v>1.63062192706743</v>
      </c>
      <c r="C87" s="3">
        <v>0.118329113426627</v>
      </c>
      <c r="D87" s="3">
        <v>1.2994342418704199</v>
      </c>
      <c r="E87" s="3">
        <v>0.21112831449358299</v>
      </c>
      <c r="F87" s="3">
        <v>2.18259336783556</v>
      </c>
      <c r="G87" s="3">
        <v>1.74846041073824</v>
      </c>
      <c r="H87" s="3">
        <v>2.7503063660723499</v>
      </c>
      <c r="I87" s="3">
        <v>0.72809362422873902</v>
      </c>
      <c r="J87" s="3">
        <v>1.7804169064233399</v>
      </c>
      <c r="K87" s="3">
        <v>0.73563013499398</v>
      </c>
    </row>
    <row r="88" spans="1:11" ht="14.25" customHeight="1" x14ac:dyDescent="0.2">
      <c r="A88" s="1">
        <v>96</v>
      </c>
      <c r="B88" s="3">
        <v>1.6343714204277</v>
      </c>
      <c r="C88" s="3">
        <v>0.11860120238713601</v>
      </c>
      <c r="D88" s="3">
        <v>1.30242219387886</v>
      </c>
      <c r="E88" s="3">
        <v>0.211613788287488</v>
      </c>
      <c r="F88" s="3">
        <v>2.1876120783073199</v>
      </c>
      <c r="G88" s="3">
        <v>1.7524808648925201</v>
      </c>
      <c r="H88" s="3">
        <v>2.7566304901915601</v>
      </c>
      <c r="I88" s="3">
        <v>0.729767821149791</v>
      </c>
      <c r="J88" s="3">
        <v>1.7845108421532101</v>
      </c>
      <c r="K88" s="3">
        <v>0.73732166155877299</v>
      </c>
    </row>
    <row r="89" spans="1:11" ht="14.25" customHeight="1" x14ac:dyDescent="0.2">
      <c r="A89" s="1">
        <v>97</v>
      </c>
      <c r="B89" s="3">
        <v>1.6380820582354201</v>
      </c>
      <c r="C89" s="3">
        <v>0.118870471722195</v>
      </c>
      <c r="D89" s="3">
        <v>1.30537918209698</v>
      </c>
      <c r="E89" s="3">
        <v>0.21209423117436199</v>
      </c>
      <c r="F89" s="3">
        <v>2.19257878048098</v>
      </c>
      <c r="G89" s="3">
        <v>1.7564596555598699</v>
      </c>
      <c r="H89" s="3">
        <v>2.7628890781667201</v>
      </c>
      <c r="I89" s="3">
        <v>0.73142466856780897</v>
      </c>
      <c r="J89" s="3">
        <v>1.78856235291534</v>
      </c>
      <c r="K89" s="3">
        <v>0.73899565903550202</v>
      </c>
    </row>
    <row r="90" spans="1:11" ht="14.25" customHeight="1" x14ac:dyDescent="0.2">
      <c r="A90" s="1">
        <v>98</v>
      </c>
      <c r="B90" s="3">
        <v>1.6417546375487599</v>
      </c>
      <c r="C90" s="3">
        <v>0.11913697927181401</v>
      </c>
      <c r="D90" s="3">
        <v>1.30830584169631</v>
      </c>
      <c r="E90" s="3">
        <v>0.212569746355041</v>
      </c>
      <c r="F90" s="3">
        <v>2.1974945412217699</v>
      </c>
      <c r="G90" s="3">
        <v>1.7603976373986301</v>
      </c>
      <c r="H90" s="3">
        <v>2.7690834743647099</v>
      </c>
      <c r="I90" s="3">
        <v>0.73306452237949304</v>
      </c>
      <c r="J90" s="3">
        <v>1.7925723089886201</v>
      </c>
      <c r="K90" s="3">
        <v>0.74065248700475905</v>
      </c>
    </row>
    <row r="91" spans="1:11" ht="14.25" customHeight="1" x14ac:dyDescent="0.2">
      <c r="A91" s="1">
        <v>99</v>
      </c>
      <c r="B91" s="3">
        <v>1.64538993114914</v>
      </c>
      <c r="C91" s="3">
        <v>0.119400781114312</v>
      </c>
      <c r="D91" s="3">
        <v>1.31120278850242</v>
      </c>
      <c r="E91" s="3">
        <v>0.21304043388707899</v>
      </c>
      <c r="F91" s="3">
        <v>2.2023603949004298</v>
      </c>
      <c r="G91" s="3">
        <v>1.76429563903602</v>
      </c>
      <c r="H91" s="3">
        <v>2.7752149822057999</v>
      </c>
      <c r="I91" s="3">
        <v>0.73468772764167101</v>
      </c>
      <c r="J91" s="3">
        <v>1.79654155414502</v>
      </c>
      <c r="K91" s="3">
        <v>0.74229249409506004</v>
      </c>
    </row>
    <row r="92" spans="1:11" ht="14.25" customHeight="1" x14ac:dyDescent="0.2">
      <c r="A92" s="1">
        <v>100</v>
      </c>
      <c r="B92" s="3">
        <v>1.64898868851725</v>
      </c>
      <c r="C92" s="3">
        <v>0.119661931637151</v>
      </c>
      <c r="D92" s="3">
        <v>1.31407061977261</v>
      </c>
      <c r="E92" s="3">
        <v>0.213506390811114</v>
      </c>
      <c r="F92" s="3">
        <v>2.2071773446995802</v>
      </c>
      <c r="G92" s="3">
        <v>1.76815446411469</v>
      </c>
      <c r="H92" s="3">
        <v>2.7812848658098202</v>
      </c>
      <c r="I92" s="3">
        <v>0.73629461900708904</v>
      </c>
      <c r="J92" s="3">
        <v>1.80047090671531</v>
      </c>
      <c r="K92" s="3">
        <v>0.74391601842315103</v>
      </c>
    </row>
    <row r="93" spans="1:11" ht="14.25" customHeight="1" x14ac:dyDescent="0.15"/>
    <row r="94" spans="1:11" ht="14.25" customHeight="1" x14ac:dyDescent="0.15"/>
    <row r="95" spans="1:11" ht="14.25" customHeight="1" x14ac:dyDescent="0.15"/>
    <row r="96" spans="1:11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999"/>
  <sheetViews>
    <sheetView workbookViewId="0"/>
  </sheetViews>
  <sheetFormatPr baseColWidth="10" defaultColWidth="12.6640625" defaultRowHeight="15" customHeight="1" x14ac:dyDescent="0.15"/>
  <cols>
    <col min="1" max="5" width="7.6640625" customWidth="1"/>
    <col min="6" max="6" width="8.1640625" customWidth="1"/>
    <col min="7" max="26" width="7.6640625" customWidth="1"/>
  </cols>
  <sheetData>
    <row r="1" spans="1:11" ht="14.25" customHeight="1" x14ac:dyDescent="0.2">
      <c r="A1" s="1" t="s">
        <v>73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</row>
    <row r="2" spans="1:11" ht="14.25" customHeight="1" x14ac:dyDescent="0.2">
      <c r="A2" s="1" t="s">
        <v>17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</row>
    <row r="3" spans="1:11" ht="14.25" customHeight="1" x14ac:dyDescent="0.2">
      <c r="A3" s="1" t="s">
        <v>12</v>
      </c>
      <c r="B3" s="3">
        <v>-9.2892997768614399E-2</v>
      </c>
      <c r="C3" s="3">
        <v>-9.3710681788440001E-3</v>
      </c>
      <c r="D3" s="3">
        <v>2.8166404039308299E-2</v>
      </c>
      <c r="E3" s="3">
        <v>2.8010911849345298E-2</v>
      </c>
      <c r="F3" s="3">
        <v>-9.1147205671450696E-2</v>
      </c>
      <c r="G3" s="3">
        <v>-8.2146190814406397E-2</v>
      </c>
      <c r="H3" s="3">
        <v>-6.5602052542321999E-3</v>
      </c>
      <c r="I3" s="3">
        <v>-3.7228675965049998E-3</v>
      </c>
      <c r="J3" s="3">
        <v>-6.0903668067373899E-2</v>
      </c>
      <c r="K3" s="3">
        <v>1.9618007256509699E-2</v>
      </c>
    </row>
    <row r="4" spans="1:11" ht="14.25" customHeight="1" x14ac:dyDescent="0.2">
      <c r="A4" s="1" t="s">
        <v>74</v>
      </c>
      <c r="B4" s="3">
        <v>-0.211459522176946</v>
      </c>
      <c r="C4" s="3">
        <v>0.58436247910820005</v>
      </c>
      <c r="D4" s="3">
        <v>-0.32689362153395701</v>
      </c>
      <c r="E4" s="3">
        <v>-3.6164913073540597E-2</v>
      </c>
      <c r="F4" s="3">
        <v>-1.6166299297089599</v>
      </c>
      <c r="G4" s="3">
        <v>8.9738651536441699E-2</v>
      </c>
      <c r="H4" s="3">
        <v>-3.2452883224368002E-3</v>
      </c>
      <c r="I4" s="3">
        <v>2.64105832593103E-2</v>
      </c>
      <c r="J4" s="3">
        <v>-1.1750939876803499</v>
      </c>
      <c r="K4" s="3">
        <v>-0.59052434937120302</v>
      </c>
    </row>
    <row r="5" spans="1:11" ht="14.25" customHeight="1" x14ac:dyDescent="0.15"/>
    <row r="6" spans="1:11" ht="14.25" customHeight="1" x14ac:dyDescent="0.15"/>
    <row r="7" spans="1:11" ht="14.25" customHeight="1" x14ac:dyDescent="0.15"/>
    <row r="8" spans="1:11" ht="14.25" customHeight="1" x14ac:dyDescent="0.15"/>
    <row r="9" spans="1:11" ht="14.25" customHeight="1" x14ac:dyDescent="0.15"/>
    <row r="10" spans="1:11" ht="14.25" customHeight="1" x14ac:dyDescent="0.15"/>
    <row r="11" spans="1:11" ht="14.25" customHeight="1" x14ac:dyDescent="0.15"/>
    <row r="12" spans="1:11" ht="14.25" customHeight="1" x14ac:dyDescent="0.15"/>
    <row r="13" spans="1:11" ht="14.25" customHeight="1" x14ac:dyDescent="0.15"/>
    <row r="14" spans="1:11" ht="14.25" customHeight="1" x14ac:dyDescent="0.15"/>
    <row r="15" spans="1:11" ht="14.25" customHeight="1" x14ac:dyDescent="0.15"/>
    <row r="16" spans="1:11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11" ht="14.25" customHeight="1" x14ac:dyDescent="0.2">
      <c r="A1" s="1" t="s">
        <v>75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</row>
    <row r="2" spans="1:11" ht="14.25" customHeight="1" x14ac:dyDescent="0.2">
      <c r="A2" s="1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</row>
    <row r="3" spans="1:11" ht="14.25" customHeight="1" x14ac:dyDescent="0.2">
      <c r="A3" s="1">
        <v>1</v>
      </c>
      <c r="B3" s="3">
        <v>-2.6140988460688502E-2</v>
      </c>
      <c r="C3" s="3">
        <v>1.9242830037219001E-2</v>
      </c>
      <c r="D3" s="3">
        <v>-2.3116862208559401E-2</v>
      </c>
      <c r="E3" s="3">
        <v>2.62906732316356E-2</v>
      </c>
      <c r="F3" s="3">
        <v>4.6077393107356E-2</v>
      </c>
      <c r="G3" s="3">
        <v>-7.5798077580638001E-3</v>
      </c>
      <c r="H3" s="3">
        <v>3.1798989061617301E-2</v>
      </c>
      <c r="I3" s="3">
        <v>-1.3044442480168001E-2</v>
      </c>
      <c r="J3" s="3">
        <v>-3.5698359314965102E-2</v>
      </c>
      <c r="K3" s="3">
        <v>1.0953222859394301E-2</v>
      </c>
    </row>
    <row r="4" spans="1:11" ht="14.25" customHeight="1" x14ac:dyDescent="0.2">
      <c r="A4" s="1">
        <v>2</v>
      </c>
      <c r="B4" s="3">
        <v>-5.2281976921377003E-2</v>
      </c>
      <c r="C4" s="3">
        <v>3.8485660074438002E-2</v>
      </c>
      <c r="D4" s="3">
        <v>-4.6233724417118899E-2</v>
      </c>
      <c r="E4" s="3">
        <v>5.2581346463271297E-2</v>
      </c>
      <c r="F4" s="3">
        <v>9.2154786214712001E-2</v>
      </c>
      <c r="G4" s="3">
        <v>-1.5159615516127699E-2</v>
      </c>
      <c r="H4" s="3">
        <v>6.3597978123234603E-2</v>
      </c>
      <c r="I4" s="3">
        <v>-2.6088884960336001E-2</v>
      </c>
      <c r="J4" s="3">
        <v>-7.13967186299303E-2</v>
      </c>
      <c r="K4" s="3">
        <v>2.1906445718788602E-2</v>
      </c>
    </row>
    <row r="5" spans="1:11" ht="14.25" customHeight="1" x14ac:dyDescent="0.2">
      <c r="A5" s="1">
        <v>3</v>
      </c>
      <c r="B5" s="3">
        <v>-7.8422965382065599E-2</v>
      </c>
      <c r="C5" s="3">
        <v>5.7728490111657003E-2</v>
      </c>
      <c r="D5" s="3">
        <v>-6.9350586625678404E-2</v>
      </c>
      <c r="E5" s="3">
        <v>7.8872019694906897E-2</v>
      </c>
      <c r="F5" s="3">
        <v>0.13823217932206799</v>
      </c>
      <c r="G5" s="3">
        <v>-2.2739423274191602E-2</v>
      </c>
      <c r="H5" s="3">
        <v>9.5396967184851994E-2</v>
      </c>
      <c r="I5" s="3">
        <v>-3.9133327440504101E-2</v>
      </c>
      <c r="J5" s="3">
        <v>-0.10709507794489501</v>
      </c>
      <c r="K5" s="3">
        <v>3.2859668578182899E-2</v>
      </c>
    </row>
    <row r="6" spans="1:11" ht="14.25" customHeight="1" x14ac:dyDescent="0.2">
      <c r="A6" s="1">
        <v>4</v>
      </c>
      <c r="B6" s="3">
        <v>-0.10456395384275401</v>
      </c>
      <c r="C6" s="3">
        <v>7.6971320148876005E-2</v>
      </c>
      <c r="D6" s="3">
        <v>-9.2467448834237895E-2</v>
      </c>
      <c r="E6" s="3">
        <v>0.105162692926542</v>
      </c>
      <c r="F6" s="3">
        <v>0.184309572429424</v>
      </c>
      <c r="G6" s="3">
        <v>-3.0319231032255499E-2</v>
      </c>
      <c r="H6" s="3">
        <v>0.12719595624646901</v>
      </c>
      <c r="I6" s="3">
        <v>-5.21777699206721E-2</v>
      </c>
      <c r="J6" s="3">
        <v>-0.14279343725985999</v>
      </c>
      <c r="K6" s="3">
        <v>4.3812891437577203E-2</v>
      </c>
    </row>
    <row r="7" spans="1:11" ht="14.25" customHeight="1" x14ac:dyDescent="0.2">
      <c r="A7" s="1">
        <v>5</v>
      </c>
      <c r="B7" s="3">
        <v>-0.13070494230344201</v>
      </c>
      <c r="C7" s="3">
        <v>9.6214150186094999E-2</v>
      </c>
      <c r="D7" s="3">
        <v>-0.115584311042797</v>
      </c>
      <c r="E7" s="3">
        <v>0.13145336615817799</v>
      </c>
      <c r="F7" s="3">
        <v>0.23038696553678001</v>
      </c>
      <c r="G7" s="3">
        <v>-3.7899038790319403E-2</v>
      </c>
      <c r="H7" s="3">
        <v>0.158994945308086</v>
      </c>
      <c r="I7" s="3">
        <v>-6.5222212400840196E-2</v>
      </c>
      <c r="J7" s="3">
        <v>-0.178491796574825</v>
      </c>
      <c r="K7" s="3">
        <v>5.4766114296971501E-2</v>
      </c>
    </row>
    <row r="8" spans="1:11" ht="14.25" customHeight="1" x14ac:dyDescent="0.2">
      <c r="A8" s="1">
        <v>6</v>
      </c>
      <c r="B8" s="3">
        <v>-0.156845930764131</v>
      </c>
      <c r="C8" s="3">
        <v>0.11545698022331401</v>
      </c>
      <c r="D8" s="3">
        <v>-0.138701173251356</v>
      </c>
      <c r="E8" s="3">
        <v>0.15774403938981299</v>
      </c>
      <c r="F8" s="3">
        <v>0.27646435864413599</v>
      </c>
      <c r="G8" s="3">
        <v>-4.54788465483833E-2</v>
      </c>
      <c r="H8" s="3">
        <v>0.19079393436970399</v>
      </c>
      <c r="I8" s="3">
        <v>-7.8266654881008202E-2</v>
      </c>
      <c r="J8" s="3">
        <v>-0.21419015588979101</v>
      </c>
      <c r="K8" s="3">
        <v>6.5719337156365798E-2</v>
      </c>
    </row>
    <row r="9" spans="1:11" ht="14.25" customHeight="1" x14ac:dyDescent="0.2">
      <c r="A9" s="1">
        <v>7</v>
      </c>
      <c r="B9" s="3">
        <v>-0.18298691922481899</v>
      </c>
      <c r="C9" s="3">
        <v>0.13469981026053299</v>
      </c>
      <c r="D9" s="3">
        <v>-0.16181803545991599</v>
      </c>
      <c r="E9" s="3">
        <v>0.18403471262144899</v>
      </c>
      <c r="F9" s="3">
        <v>0.32254175175149202</v>
      </c>
      <c r="G9" s="3">
        <v>-5.3058654306447198E-2</v>
      </c>
      <c r="H9" s="3">
        <v>0.222592923431321</v>
      </c>
      <c r="I9" s="3">
        <v>-9.1311097361176305E-2</v>
      </c>
      <c r="J9" s="3">
        <v>-0.249888515204756</v>
      </c>
      <c r="K9" s="3">
        <v>7.6672560015760102E-2</v>
      </c>
    </row>
    <row r="10" spans="1:11" ht="14.25" customHeight="1" x14ac:dyDescent="0.2">
      <c r="A10" s="1">
        <v>8</v>
      </c>
      <c r="B10" s="3">
        <v>-0.20912790768550801</v>
      </c>
      <c r="C10" s="3">
        <v>0.15394264029775201</v>
      </c>
      <c r="D10" s="3">
        <v>-0.18493489766847501</v>
      </c>
      <c r="E10" s="3">
        <v>0.210325385853085</v>
      </c>
      <c r="F10" s="3">
        <v>0.368619144858848</v>
      </c>
      <c r="G10" s="3">
        <v>-6.0638462064511102E-2</v>
      </c>
      <c r="H10" s="3">
        <v>0.25439191249293802</v>
      </c>
      <c r="I10" s="3">
        <v>-0.10435553984134401</v>
      </c>
      <c r="J10" s="3">
        <v>-0.28558687451972098</v>
      </c>
      <c r="K10" s="3">
        <v>8.7625782875154407E-2</v>
      </c>
    </row>
    <row r="11" spans="1:11" ht="14.25" customHeight="1" x14ac:dyDescent="0.2">
      <c r="A11" s="1">
        <v>9</v>
      </c>
      <c r="B11" s="3">
        <v>-0.235268896146196</v>
      </c>
      <c r="C11" s="3">
        <v>0.173185470334971</v>
      </c>
      <c r="D11" s="3">
        <v>-0.208051759877035</v>
      </c>
      <c r="E11" s="3">
        <v>0.23661605908472</v>
      </c>
      <c r="F11" s="3">
        <v>0.41469653796620398</v>
      </c>
      <c r="G11" s="3">
        <v>-6.8218269822575006E-2</v>
      </c>
      <c r="H11" s="3">
        <v>0.28619090155455501</v>
      </c>
      <c r="I11" s="3">
        <v>-0.117399982321512</v>
      </c>
      <c r="J11" s="3">
        <v>-0.32128523383468599</v>
      </c>
      <c r="K11" s="3">
        <v>9.8579005734548697E-2</v>
      </c>
    </row>
    <row r="12" spans="1:11" ht="14.25" customHeight="1" x14ac:dyDescent="0.2">
      <c r="A12" s="1">
        <v>10</v>
      </c>
      <c r="B12" s="3">
        <v>-0.26140988460688502</v>
      </c>
      <c r="C12" s="3">
        <v>0.19242830037219</v>
      </c>
      <c r="D12" s="3">
        <v>-0.23116862208559399</v>
      </c>
      <c r="E12" s="3">
        <v>0.26290673231635597</v>
      </c>
      <c r="F12" s="3">
        <v>0.46077393107356002</v>
      </c>
      <c r="G12" s="3">
        <v>-7.5798077580638903E-2</v>
      </c>
      <c r="H12" s="3">
        <v>0.317989890616173</v>
      </c>
      <c r="I12" s="3">
        <v>-0.13044442480168</v>
      </c>
      <c r="J12" s="3">
        <v>-0.356983593149651</v>
      </c>
      <c r="K12" s="3">
        <v>0.109532228593943</v>
      </c>
    </row>
    <row r="13" spans="1:11" ht="14.25" customHeight="1" x14ac:dyDescent="0.2">
      <c r="A13" s="1">
        <v>11</v>
      </c>
      <c r="B13" s="3">
        <v>-0.28755087306757299</v>
      </c>
      <c r="C13" s="3">
        <v>0.21167113040940899</v>
      </c>
      <c r="D13" s="3">
        <v>-0.25428548429415399</v>
      </c>
      <c r="E13" s="3">
        <v>0.289197405547992</v>
      </c>
      <c r="F13" s="3">
        <v>0.50685132418091605</v>
      </c>
      <c r="G13" s="3">
        <v>-8.3377885338702801E-2</v>
      </c>
      <c r="H13" s="3">
        <v>0.34978887967778999</v>
      </c>
      <c r="I13" s="3">
        <v>-0.14348886728184801</v>
      </c>
      <c r="J13" s="3">
        <v>-0.39268195246461701</v>
      </c>
      <c r="K13" s="3">
        <v>0.120485451453337</v>
      </c>
    </row>
    <row r="14" spans="1:11" ht="14.25" customHeight="1" x14ac:dyDescent="0.2">
      <c r="A14" s="1">
        <v>12</v>
      </c>
      <c r="B14" s="3">
        <v>-0.31369186152826201</v>
      </c>
      <c r="C14" s="3">
        <v>0.23091396044662801</v>
      </c>
      <c r="D14" s="3">
        <v>-0.277402346502713</v>
      </c>
      <c r="E14" s="3">
        <v>0.31548807877962698</v>
      </c>
      <c r="F14" s="3">
        <v>0.55292871728827198</v>
      </c>
      <c r="G14" s="3">
        <v>-9.0957693096766601E-2</v>
      </c>
      <c r="H14" s="3">
        <v>0.38158786873940798</v>
      </c>
      <c r="I14" s="3">
        <v>-0.15653330976201599</v>
      </c>
      <c r="J14" s="3">
        <v>-0.42838031177958202</v>
      </c>
      <c r="K14" s="3">
        <v>0.13143867431273101</v>
      </c>
    </row>
    <row r="15" spans="1:11" ht="14.25" customHeight="1" x14ac:dyDescent="0.2">
      <c r="A15" s="1">
        <v>13</v>
      </c>
      <c r="B15" s="3">
        <v>-0.33983284998895102</v>
      </c>
      <c r="C15" s="3">
        <v>0.25015679048384698</v>
      </c>
      <c r="D15" s="3">
        <v>-0.30051920871127302</v>
      </c>
      <c r="E15" s="3">
        <v>0.34177875201126301</v>
      </c>
      <c r="F15" s="3">
        <v>0.59900611039562801</v>
      </c>
      <c r="G15" s="3">
        <v>-9.8537500854830498E-2</v>
      </c>
      <c r="H15" s="3">
        <v>0.41338685780102502</v>
      </c>
      <c r="I15" s="3">
        <v>-0.16957775224218399</v>
      </c>
      <c r="J15" s="3">
        <v>-0.46407867109454698</v>
      </c>
      <c r="K15" s="3">
        <v>0.142391897172126</v>
      </c>
    </row>
    <row r="16" spans="1:11" ht="14.25" customHeight="1" x14ac:dyDescent="0.2">
      <c r="A16" s="1">
        <v>14</v>
      </c>
      <c r="B16" s="3">
        <v>-0.36597383844963899</v>
      </c>
      <c r="C16" s="3">
        <v>0.26939962052106597</v>
      </c>
      <c r="D16" s="3">
        <v>-0.32363607091983199</v>
      </c>
      <c r="E16" s="3">
        <v>0.36806942524289898</v>
      </c>
      <c r="F16" s="3">
        <v>0.64508350350298405</v>
      </c>
      <c r="G16" s="3">
        <v>-0.10611730861289401</v>
      </c>
      <c r="H16" s="3">
        <v>0.44518584686264201</v>
      </c>
      <c r="I16" s="3">
        <v>-0.182622194722352</v>
      </c>
      <c r="J16" s="3">
        <v>-0.49977703040951199</v>
      </c>
      <c r="K16" s="3">
        <v>0.15334512003152001</v>
      </c>
    </row>
    <row r="17" spans="1:11" ht="14.25" customHeight="1" x14ac:dyDescent="0.2">
      <c r="A17" s="1">
        <v>15</v>
      </c>
      <c r="B17" s="3">
        <v>-0.39211482691032801</v>
      </c>
      <c r="C17" s="3">
        <v>0.28864245055828502</v>
      </c>
      <c r="D17" s="3">
        <v>-0.346752933128392</v>
      </c>
      <c r="E17" s="3">
        <v>0.39436009847453402</v>
      </c>
      <c r="F17" s="3">
        <v>0.69116089661033997</v>
      </c>
      <c r="G17" s="3">
        <v>-0.113697116370958</v>
      </c>
      <c r="H17" s="3">
        <v>0.476984835924259</v>
      </c>
      <c r="I17" s="3">
        <v>-0.19566663720252001</v>
      </c>
      <c r="J17" s="3">
        <v>-0.53547538972447695</v>
      </c>
      <c r="K17" s="3">
        <v>0.164298342890914</v>
      </c>
    </row>
    <row r="18" spans="1:11" ht="14.25" customHeight="1" x14ac:dyDescent="0.2">
      <c r="A18" s="1">
        <v>16</v>
      </c>
      <c r="B18" s="3">
        <v>-0.41825581537101603</v>
      </c>
      <c r="C18" s="3">
        <v>0.30788528059550402</v>
      </c>
      <c r="D18" s="3">
        <v>-0.36986979533695102</v>
      </c>
      <c r="E18" s="3">
        <v>0.42065077170616999</v>
      </c>
      <c r="F18" s="3">
        <v>0.737238289717696</v>
      </c>
      <c r="G18" s="3">
        <v>-0.121276924129022</v>
      </c>
      <c r="H18" s="3">
        <v>0.50878382498587704</v>
      </c>
      <c r="I18" s="3">
        <v>-0.20871107968268801</v>
      </c>
      <c r="J18" s="3">
        <v>-0.57117374903944296</v>
      </c>
      <c r="K18" s="3">
        <v>0.17525156575030801</v>
      </c>
    </row>
    <row r="19" spans="1:11" ht="14.25" customHeight="1" x14ac:dyDescent="0.2">
      <c r="A19" s="1">
        <v>17</v>
      </c>
      <c r="B19" s="3">
        <v>-0.44439680383170499</v>
      </c>
      <c r="C19" s="3">
        <v>0.32712811063272301</v>
      </c>
      <c r="D19" s="3">
        <v>-0.39298665754551099</v>
      </c>
      <c r="E19" s="3">
        <v>0.44694144493780602</v>
      </c>
      <c r="F19" s="3">
        <v>0.78331568282505204</v>
      </c>
      <c r="G19" s="3">
        <v>-0.12885673188708599</v>
      </c>
      <c r="H19" s="3">
        <v>0.54058281404749398</v>
      </c>
      <c r="I19" s="3">
        <v>-0.22175552216285599</v>
      </c>
      <c r="J19" s="3">
        <v>-0.60687210835440797</v>
      </c>
      <c r="K19" s="3">
        <v>0.18620478860970299</v>
      </c>
    </row>
    <row r="20" spans="1:11" ht="14.25" customHeight="1" x14ac:dyDescent="0.2">
      <c r="A20" s="1">
        <v>18</v>
      </c>
      <c r="B20" s="3">
        <v>-0.47053779229239301</v>
      </c>
      <c r="C20" s="3">
        <v>0.34637094066994201</v>
      </c>
      <c r="D20" s="3">
        <v>-0.41610351975407001</v>
      </c>
      <c r="E20" s="3">
        <v>0.473232118169441</v>
      </c>
      <c r="F20" s="3">
        <v>0.82939307593240796</v>
      </c>
      <c r="G20" s="3">
        <v>-0.13643653964515001</v>
      </c>
      <c r="H20" s="3">
        <v>0.57238180310911102</v>
      </c>
      <c r="I20" s="3">
        <v>-0.234799964643024</v>
      </c>
      <c r="J20" s="3">
        <v>-0.64257046766937298</v>
      </c>
      <c r="K20" s="3">
        <v>0.19715801146909701</v>
      </c>
    </row>
    <row r="21" spans="1:11" ht="14.25" customHeight="1" x14ac:dyDescent="0.2">
      <c r="A21" s="1">
        <v>19</v>
      </c>
      <c r="B21" s="3">
        <v>-0.49667878075308203</v>
      </c>
      <c r="C21" s="3">
        <v>0.365613770707161</v>
      </c>
      <c r="D21" s="3">
        <v>-0.43922038196263002</v>
      </c>
      <c r="E21" s="3">
        <v>0.49952279140107703</v>
      </c>
      <c r="F21" s="3">
        <v>0.875470469039764</v>
      </c>
      <c r="G21" s="3">
        <v>-0.14401634740321301</v>
      </c>
      <c r="H21" s="3">
        <v>0.60418079217072895</v>
      </c>
      <c r="I21" s="3">
        <v>-0.247844407123192</v>
      </c>
      <c r="J21" s="3">
        <v>-0.67826882698433799</v>
      </c>
      <c r="K21" s="3">
        <v>0.20811123432849099</v>
      </c>
    </row>
    <row r="22" spans="1:11" ht="14.25" customHeight="1" x14ac:dyDescent="0.2">
      <c r="A22" s="1">
        <v>20</v>
      </c>
      <c r="B22" s="3">
        <v>-0.52281976921377005</v>
      </c>
      <c r="C22" s="3">
        <v>0.38485660074438</v>
      </c>
      <c r="D22" s="3">
        <v>-0.46233724417118899</v>
      </c>
      <c r="E22" s="3">
        <v>0.52581346463271295</v>
      </c>
      <c r="F22" s="3">
        <v>0.92154786214712003</v>
      </c>
      <c r="G22" s="3">
        <v>-0.151596155161277</v>
      </c>
      <c r="H22" s="3">
        <v>0.635979781232346</v>
      </c>
      <c r="I22" s="3">
        <v>-0.26088884960336001</v>
      </c>
      <c r="J22" s="3">
        <v>-0.713967186299303</v>
      </c>
      <c r="K22" s="3">
        <v>0.219064457187886</v>
      </c>
    </row>
    <row r="23" spans="1:11" ht="14.25" customHeight="1" x14ac:dyDescent="0.2">
      <c r="A23" s="1">
        <v>21</v>
      </c>
      <c r="B23" s="3">
        <v>-0.54896075767445895</v>
      </c>
      <c r="C23" s="3">
        <v>0.40409943078159899</v>
      </c>
      <c r="D23" s="3">
        <v>-0.48545410637974801</v>
      </c>
      <c r="E23" s="3">
        <v>0.55210413786434798</v>
      </c>
      <c r="F23" s="3">
        <v>0.96762525525447596</v>
      </c>
      <c r="G23" s="3">
        <v>-0.159175962919341</v>
      </c>
      <c r="H23" s="3">
        <v>0.66777877029396304</v>
      </c>
      <c r="I23" s="3">
        <v>-0.27393329208352901</v>
      </c>
      <c r="J23" s="3">
        <v>-0.74966554561426801</v>
      </c>
      <c r="K23" s="3">
        <v>0.23001768004727999</v>
      </c>
    </row>
    <row r="24" spans="1:11" ht="14.25" customHeight="1" x14ac:dyDescent="0.2">
      <c r="A24" s="1">
        <v>22</v>
      </c>
      <c r="B24" s="3">
        <v>-0.57510174613514697</v>
      </c>
      <c r="C24" s="3">
        <v>0.42334226081881798</v>
      </c>
      <c r="D24" s="3">
        <v>-0.50857096858830797</v>
      </c>
      <c r="E24" s="3">
        <v>0.57839481109598401</v>
      </c>
      <c r="F24" s="3">
        <v>1.0137026483618301</v>
      </c>
      <c r="G24" s="3">
        <v>-0.16675577067740499</v>
      </c>
      <c r="H24" s="3">
        <v>0.69957775935558097</v>
      </c>
      <c r="I24" s="3">
        <v>-0.28697773456369702</v>
      </c>
      <c r="J24" s="3">
        <v>-0.78536390492923402</v>
      </c>
      <c r="K24" s="3">
        <v>0.240970902906674</v>
      </c>
    </row>
    <row r="25" spans="1:11" ht="14.25" customHeight="1" x14ac:dyDescent="0.2">
      <c r="A25" s="1">
        <v>23</v>
      </c>
      <c r="B25" s="3">
        <v>-0.60124273459583599</v>
      </c>
      <c r="C25" s="3">
        <v>0.44258509085603698</v>
      </c>
      <c r="D25" s="3">
        <v>-0.53168783079686699</v>
      </c>
      <c r="E25" s="3">
        <v>0.60468548432762004</v>
      </c>
      <c r="F25" s="3">
        <v>1.05978004146918</v>
      </c>
      <c r="G25" s="3">
        <v>-0.17433557843546901</v>
      </c>
      <c r="H25" s="3">
        <v>0.73137674841719802</v>
      </c>
      <c r="I25" s="3">
        <v>-0.30002217704386502</v>
      </c>
      <c r="J25" s="3">
        <v>-0.82106226424419904</v>
      </c>
      <c r="K25" s="3">
        <v>0.25192412576606898</v>
      </c>
    </row>
    <row r="26" spans="1:11" ht="14.25" customHeight="1" x14ac:dyDescent="0.2">
      <c r="A26" s="1">
        <v>24</v>
      </c>
      <c r="B26" s="3">
        <v>-0.62738372305652401</v>
      </c>
      <c r="C26" s="3">
        <v>0.46182792089325603</v>
      </c>
      <c r="D26" s="3">
        <v>-0.55480469300542701</v>
      </c>
      <c r="E26" s="3">
        <v>0.63097615755925496</v>
      </c>
      <c r="F26" s="3">
        <v>1.10585743457654</v>
      </c>
      <c r="G26" s="3">
        <v>-0.18191538619353301</v>
      </c>
      <c r="H26" s="3">
        <v>0.76317573747881595</v>
      </c>
      <c r="I26" s="3">
        <v>-0.31306661952403297</v>
      </c>
      <c r="J26" s="3">
        <v>-0.85676062355916405</v>
      </c>
      <c r="K26" s="3">
        <v>0.26287734862546303</v>
      </c>
    </row>
    <row r="27" spans="1:11" ht="14.25" customHeight="1" x14ac:dyDescent="0.2">
      <c r="A27" s="1">
        <v>25</v>
      </c>
      <c r="B27" s="3">
        <v>-0.65352471151721303</v>
      </c>
      <c r="C27" s="3">
        <v>0.48107075093047502</v>
      </c>
      <c r="D27" s="3">
        <v>-0.57792155521398603</v>
      </c>
      <c r="E27" s="3">
        <v>0.65726683079089099</v>
      </c>
      <c r="F27" s="3">
        <v>1.1519348276839001</v>
      </c>
      <c r="G27" s="3">
        <v>-0.189495193951597</v>
      </c>
      <c r="H27" s="3">
        <v>0.794974726540433</v>
      </c>
      <c r="I27" s="3">
        <v>-0.32611106200420098</v>
      </c>
      <c r="J27" s="3">
        <v>-0.89245898287412895</v>
      </c>
      <c r="K27" s="3">
        <v>0.27383057148485701</v>
      </c>
    </row>
    <row r="28" spans="1:11" ht="14.25" customHeight="1" x14ac:dyDescent="0.2">
      <c r="A28" s="1">
        <v>26</v>
      </c>
      <c r="B28" s="3">
        <v>-0.67966569997790205</v>
      </c>
      <c r="C28" s="3">
        <v>0.50031358096769396</v>
      </c>
      <c r="D28" s="3">
        <v>-0.60103841742254605</v>
      </c>
      <c r="E28" s="3">
        <v>0.68355750402252702</v>
      </c>
      <c r="F28" s="3">
        <v>1.19801222079125</v>
      </c>
      <c r="G28" s="3">
        <v>-0.197075001709661</v>
      </c>
      <c r="H28" s="3">
        <v>0.82677371560205004</v>
      </c>
      <c r="I28" s="3">
        <v>-0.33915550448436899</v>
      </c>
      <c r="J28" s="3">
        <v>-0.92815734218909396</v>
      </c>
      <c r="K28" s="3">
        <v>0.28478379434425199</v>
      </c>
    </row>
    <row r="29" spans="1:11" ht="14.25" customHeight="1" x14ac:dyDescent="0.2">
      <c r="A29" s="1">
        <v>27</v>
      </c>
      <c r="B29" s="3">
        <v>-0.70580668843858996</v>
      </c>
      <c r="C29" s="3">
        <v>0.51955641100491301</v>
      </c>
      <c r="D29" s="3">
        <v>-0.62415527963110495</v>
      </c>
      <c r="E29" s="3">
        <v>0.70984817725416205</v>
      </c>
      <c r="F29" s="3">
        <v>1.2440896138986099</v>
      </c>
      <c r="G29" s="3">
        <v>-0.20465480946772499</v>
      </c>
      <c r="H29" s="3">
        <v>0.85857270466366697</v>
      </c>
      <c r="I29" s="3">
        <v>-0.35219994696453699</v>
      </c>
      <c r="J29" s="3">
        <v>-0.96385570150405997</v>
      </c>
      <c r="K29" s="3">
        <v>0.29573701720364598</v>
      </c>
    </row>
    <row r="30" spans="1:11" ht="14.25" customHeight="1" x14ac:dyDescent="0.2">
      <c r="A30" s="1">
        <v>28</v>
      </c>
      <c r="B30" s="3">
        <v>-0.73194767689927898</v>
      </c>
      <c r="C30" s="3">
        <v>0.53879924104213195</v>
      </c>
      <c r="D30" s="3">
        <v>-0.64727214183966497</v>
      </c>
      <c r="E30" s="3">
        <v>0.73613885048579797</v>
      </c>
      <c r="F30" s="3">
        <v>1.2901670070059601</v>
      </c>
      <c r="G30" s="3">
        <v>-0.21223461722578801</v>
      </c>
      <c r="H30" s="3">
        <v>0.89037169372528502</v>
      </c>
      <c r="I30" s="3">
        <v>-0.365244389444705</v>
      </c>
      <c r="J30" s="3">
        <v>-0.99955406081902498</v>
      </c>
      <c r="K30" s="3">
        <v>0.30669024006304002</v>
      </c>
    </row>
    <row r="31" spans="1:11" ht="14.25" customHeight="1" x14ac:dyDescent="0.2">
      <c r="A31" s="1">
        <v>29</v>
      </c>
      <c r="B31" s="3">
        <v>-0.758088665359967</v>
      </c>
      <c r="C31" s="3">
        <v>0.558042071079351</v>
      </c>
      <c r="D31" s="3">
        <v>-0.67038900404822399</v>
      </c>
      <c r="E31" s="3">
        <v>0.762429523717434</v>
      </c>
      <c r="F31" s="3">
        <v>1.33624440011332</v>
      </c>
      <c r="G31" s="3">
        <v>-0.21981442498385201</v>
      </c>
      <c r="H31" s="3">
        <v>0.92217068278690195</v>
      </c>
      <c r="I31" s="3">
        <v>-0.378288831924873</v>
      </c>
      <c r="J31" s="3">
        <v>-1.0352524201339901</v>
      </c>
      <c r="K31" s="3">
        <v>0.31764346292243401</v>
      </c>
    </row>
    <row r="32" spans="1:11" ht="14.25" customHeight="1" x14ac:dyDescent="0.2">
      <c r="A32" s="1">
        <v>30</v>
      </c>
      <c r="B32" s="3">
        <v>-0.78422965382065601</v>
      </c>
      <c r="C32" s="3">
        <v>0.57728490111657005</v>
      </c>
      <c r="D32" s="3">
        <v>-0.69350586625678401</v>
      </c>
      <c r="E32" s="3">
        <v>0.78872019694906903</v>
      </c>
      <c r="F32" s="3">
        <v>1.3823217932206799</v>
      </c>
      <c r="G32" s="3">
        <v>-0.227394232741916</v>
      </c>
      <c r="H32" s="3">
        <v>0.95396967184852</v>
      </c>
      <c r="I32" s="3">
        <v>-0.39133327440504101</v>
      </c>
      <c r="J32" s="3">
        <v>-1.0709507794489499</v>
      </c>
      <c r="K32" s="3">
        <v>0.32859668578182899</v>
      </c>
    </row>
    <row r="33" spans="1:11" ht="14.25" customHeight="1" x14ac:dyDescent="0.2">
      <c r="A33" s="1">
        <v>31</v>
      </c>
      <c r="B33" s="3">
        <v>-0.81037064228134403</v>
      </c>
      <c r="C33" s="3">
        <v>0.59652773115378899</v>
      </c>
      <c r="D33" s="3">
        <v>-0.71662272846534303</v>
      </c>
      <c r="E33" s="3">
        <v>0.81501087018070495</v>
      </c>
      <c r="F33" s="3">
        <v>1.4283991863280301</v>
      </c>
      <c r="G33" s="3">
        <v>-0.23497404049998</v>
      </c>
      <c r="H33" s="3">
        <v>0.98576866091013704</v>
      </c>
      <c r="I33" s="3">
        <v>-0.40437771688520902</v>
      </c>
      <c r="J33" s="3">
        <v>-1.1066491387639199</v>
      </c>
      <c r="K33" s="3">
        <v>0.33954990864122298</v>
      </c>
    </row>
    <row r="34" spans="1:11" ht="14.25" customHeight="1" x14ac:dyDescent="0.2">
      <c r="A34" s="1">
        <v>32</v>
      </c>
      <c r="B34" s="3">
        <v>-0.83651163074203305</v>
      </c>
      <c r="C34" s="3">
        <v>0.61577056119100804</v>
      </c>
      <c r="D34" s="3">
        <v>-0.73973959067390305</v>
      </c>
      <c r="E34" s="3">
        <v>0.84130154341234098</v>
      </c>
      <c r="F34" s="3">
        <v>1.47447657943539</v>
      </c>
      <c r="G34" s="3">
        <v>-0.24255384825804399</v>
      </c>
      <c r="H34" s="3">
        <v>1.0175676499717501</v>
      </c>
      <c r="I34" s="3">
        <v>-0.41742215936537702</v>
      </c>
      <c r="J34" s="3">
        <v>-1.1423474980788799</v>
      </c>
      <c r="K34" s="3">
        <v>0.35050313150061702</v>
      </c>
    </row>
    <row r="35" spans="1:11" ht="14.25" customHeight="1" x14ac:dyDescent="0.2">
      <c r="A35" s="1">
        <v>33</v>
      </c>
      <c r="B35" s="3">
        <v>-0.86265261920272096</v>
      </c>
      <c r="C35" s="3">
        <v>0.63501339122822698</v>
      </c>
      <c r="D35" s="3">
        <v>-0.76285645288246196</v>
      </c>
      <c r="E35" s="3">
        <v>0.86759221664397601</v>
      </c>
      <c r="F35" s="3">
        <v>1.5205539725427399</v>
      </c>
      <c r="G35" s="3">
        <v>-0.25013365601610799</v>
      </c>
      <c r="H35" s="3">
        <v>1.04936663903337</v>
      </c>
      <c r="I35" s="3">
        <v>-0.43046660184554503</v>
      </c>
      <c r="J35" s="3">
        <v>-1.1780458573938499</v>
      </c>
      <c r="K35" s="3">
        <v>0.361456354360012</v>
      </c>
    </row>
    <row r="36" spans="1:11" ht="14.25" customHeight="1" x14ac:dyDescent="0.2">
      <c r="A36" s="1">
        <v>34</v>
      </c>
      <c r="B36" s="3">
        <v>-0.88879360766340998</v>
      </c>
      <c r="C36" s="3">
        <v>0.65425622126544603</v>
      </c>
      <c r="D36" s="3">
        <v>-0.78597331509102197</v>
      </c>
      <c r="E36" s="3">
        <v>0.89388288987561204</v>
      </c>
      <c r="F36" s="3">
        <v>1.5666313656501001</v>
      </c>
      <c r="G36" s="3">
        <v>-0.25771346377417198</v>
      </c>
      <c r="H36" s="3">
        <v>1.08116562809498</v>
      </c>
      <c r="I36" s="3">
        <v>-0.44351104432571298</v>
      </c>
      <c r="J36" s="3">
        <v>-1.2137442167088099</v>
      </c>
      <c r="K36" s="3">
        <v>0.37240957721940599</v>
      </c>
    </row>
    <row r="37" spans="1:11" ht="14.25" customHeight="1" x14ac:dyDescent="0.2">
      <c r="A37" s="1">
        <v>35</v>
      </c>
      <c r="B37" s="3">
        <v>-0.914934596124098</v>
      </c>
      <c r="C37" s="3">
        <v>0.67349905130266496</v>
      </c>
      <c r="D37" s="3">
        <v>-0.80909017729958099</v>
      </c>
      <c r="E37" s="3">
        <v>0.92017356310724796</v>
      </c>
      <c r="F37" s="3">
        <v>1.61270875875746</v>
      </c>
      <c r="G37" s="3">
        <v>-0.26529327153223597</v>
      </c>
      <c r="H37" s="3">
        <v>1.1129646171565999</v>
      </c>
      <c r="I37" s="3">
        <v>-0.45655548680588098</v>
      </c>
      <c r="J37" s="3">
        <v>-1.2494425760237799</v>
      </c>
      <c r="K37" s="3">
        <v>0.38336280007880003</v>
      </c>
    </row>
    <row r="38" spans="1:11" ht="14.25" customHeight="1" x14ac:dyDescent="0.2">
      <c r="A38" s="1">
        <v>36</v>
      </c>
      <c r="B38" s="3">
        <v>-0.94107558458478702</v>
      </c>
      <c r="C38" s="3">
        <v>0.69274188133988401</v>
      </c>
      <c r="D38" s="3">
        <v>-0.83220703950814101</v>
      </c>
      <c r="E38" s="3">
        <v>0.94646423633888399</v>
      </c>
      <c r="F38" s="3">
        <v>1.6587861518648099</v>
      </c>
      <c r="G38" s="3">
        <v>-0.27287307929030002</v>
      </c>
      <c r="H38" s="3">
        <v>1.14476360621822</v>
      </c>
      <c r="I38" s="3">
        <v>-0.46959992928604899</v>
      </c>
      <c r="J38" s="3">
        <v>-1.28514093533874</v>
      </c>
      <c r="K38" s="3">
        <v>0.39431602293819501</v>
      </c>
    </row>
    <row r="39" spans="1:11" ht="14.25" customHeight="1" x14ac:dyDescent="0.2">
      <c r="A39" s="1">
        <v>37</v>
      </c>
      <c r="B39" s="3">
        <v>-0.96721657304547604</v>
      </c>
      <c r="C39" s="3">
        <v>0.71198471137710295</v>
      </c>
      <c r="D39" s="3">
        <v>-0.85532390171670003</v>
      </c>
      <c r="E39" s="3">
        <v>0.97275490957051902</v>
      </c>
      <c r="F39" s="3">
        <v>1.7048635449721701</v>
      </c>
      <c r="G39" s="3">
        <v>-0.28045288704836302</v>
      </c>
      <c r="H39" s="3">
        <v>1.17656259527984</v>
      </c>
      <c r="I39" s="3">
        <v>-0.482644371766217</v>
      </c>
      <c r="J39" s="3">
        <v>-1.32083929465371</v>
      </c>
      <c r="K39" s="3">
        <v>0.405269245797589</v>
      </c>
    </row>
    <row r="40" spans="1:11" ht="14.25" customHeight="1" x14ac:dyDescent="0.2">
      <c r="A40" s="1">
        <v>38</v>
      </c>
      <c r="B40" s="3">
        <v>-0.99335756150616406</v>
      </c>
      <c r="C40" s="3">
        <v>0.731227541414322</v>
      </c>
      <c r="D40" s="3">
        <v>-0.87844076392526005</v>
      </c>
      <c r="E40" s="3">
        <v>0.99904558280215505</v>
      </c>
      <c r="F40" s="3">
        <v>1.75094093807952</v>
      </c>
      <c r="G40" s="3">
        <v>-0.28803269480642701</v>
      </c>
      <c r="H40" s="3">
        <v>1.2083615843414499</v>
      </c>
      <c r="I40" s="3">
        <v>-0.495688814246385</v>
      </c>
      <c r="J40" s="3">
        <v>-1.35653765396867</v>
      </c>
      <c r="K40" s="3">
        <v>0.41622246865698298</v>
      </c>
    </row>
    <row r="41" spans="1:11" ht="14.25" customHeight="1" x14ac:dyDescent="0.2">
      <c r="A41" s="1">
        <v>39</v>
      </c>
      <c r="B41" s="3">
        <v>-1.0194985499668501</v>
      </c>
      <c r="C41" s="3">
        <v>0.75047037145154105</v>
      </c>
      <c r="D41" s="3">
        <v>-0.90155762613381896</v>
      </c>
      <c r="E41" s="3">
        <v>1.02533625603379</v>
      </c>
      <c r="F41" s="3">
        <v>1.7970183311868799</v>
      </c>
      <c r="G41" s="3">
        <v>-0.29561250256449101</v>
      </c>
      <c r="H41" s="3">
        <v>1.2401605734030701</v>
      </c>
      <c r="I41" s="3">
        <v>-0.50873325672655301</v>
      </c>
      <c r="J41" s="3">
        <v>-1.39223601328364</v>
      </c>
      <c r="K41" s="3">
        <v>0.42717569151637802</v>
      </c>
    </row>
    <row r="42" spans="1:11" ht="14.25" customHeight="1" x14ac:dyDescent="0.2">
      <c r="A42" s="1">
        <v>40</v>
      </c>
      <c r="B42" s="3">
        <v>-1.0456395384275401</v>
      </c>
      <c r="C42" s="3">
        <v>0.76971320148875999</v>
      </c>
      <c r="D42" s="3">
        <v>-0.92467448834237898</v>
      </c>
      <c r="E42" s="3">
        <v>1.0516269292654199</v>
      </c>
      <c r="F42" s="3">
        <v>1.8430957242942401</v>
      </c>
      <c r="G42" s="3">
        <v>-0.303192310322555</v>
      </c>
      <c r="H42" s="3">
        <v>1.27195956246469</v>
      </c>
      <c r="I42" s="3">
        <v>-0.52177769920672101</v>
      </c>
      <c r="J42" s="3">
        <v>-1.4279343725986</v>
      </c>
      <c r="K42" s="3">
        <v>0.43812891437577201</v>
      </c>
    </row>
    <row r="43" spans="1:11" ht="14.25" customHeight="1" x14ac:dyDescent="0.2">
      <c r="A43" s="1">
        <v>41</v>
      </c>
      <c r="B43" s="3">
        <v>-1.0717805268882299</v>
      </c>
      <c r="C43" s="3">
        <v>0.78895603152597904</v>
      </c>
      <c r="D43" s="3">
        <v>-0.94779135055093799</v>
      </c>
      <c r="E43" s="3">
        <v>1.07791760249706</v>
      </c>
      <c r="F43" s="3">
        <v>1.88917311740159</v>
      </c>
      <c r="G43" s="3">
        <v>-0.310772118080619</v>
      </c>
      <c r="H43" s="3">
        <v>1.3037585515263099</v>
      </c>
      <c r="I43" s="3">
        <v>-0.53482214168688902</v>
      </c>
      <c r="J43" s="3">
        <v>-1.46363273191357</v>
      </c>
      <c r="K43" s="3">
        <v>0.44908213723516599</v>
      </c>
    </row>
    <row r="44" spans="1:11" ht="14.25" customHeight="1" x14ac:dyDescent="0.2">
      <c r="A44" s="1">
        <v>42</v>
      </c>
      <c r="B44" s="3">
        <v>-1.0979215153489099</v>
      </c>
      <c r="C44" s="3">
        <v>0.80819886156319798</v>
      </c>
      <c r="D44" s="3">
        <v>-0.97090821275949801</v>
      </c>
      <c r="E44" s="3">
        <v>1.10420827572869</v>
      </c>
      <c r="F44" s="3">
        <v>1.9352505105089499</v>
      </c>
      <c r="G44" s="3">
        <v>-0.31835192583868299</v>
      </c>
      <c r="H44" s="3">
        <v>1.3355575405879201</v>
      </c>
      <c r="I44" s="3">
        <v>-0.54786658416705802</v>
      </c>
      <c r="J44" s="3">
        <v>-1.49933109122853</v>
      </c>
      <c r="K44" s="3">
        <v>0.46003536009456097</v>
      </c>
    </row>
    <row r="45" spans="1:11" ht="14.25" customHeight="1" x14ac:dyDescent="0.2">
      <c r="A45" s="1">
        <v>43</v>
      </c>
      <c r="B45" s="3">
        <v>-1.1240625038095999</v>
      </c>
      <c r="C45" s="3">
        <v>0.82744169160041703</v>
      </c>
      <c r="D45" s="3">
        <v>-0.99402507496805703</v>
      </c>
      <c r="E45" s="3">
        <v>1.1304989489603301</v>
      </c>
      <c r="F45" s="3">
        <v>1.9813279036163001</v>
      </c>
      <c r="G45" s="3">
        <v>-0.32593173359674699</v>
      </c>
      <c r="H45" s="3">
        <v>1.36735652964954</v>
      </c>
      <c r="I45" s="3">
        <v>-0.56091102664722603</v>
      </c>
      <c r="J45" s="3">
        <v>-1.5350294505435</v>
      </c>
      <c r="K45" s="3">
        <v>0.47098858295395502</v>
      </c>
    </row>
    <row r="46" spans="1:11" ht="14.25" customHeight="1" x14ac:dyDescent="0.2">
      <c r="A46" s="1">
        <v>44</v>
      </c>
      <c r="B46" s="3">
        <v>-1.15020349227029</v>
      </c>
      <c r="C46" s="3">
        <v>0.84668452163763597</v>
      </c>
      <c r="D46" s="3">
        <v>-1.0171419371766099</v>
      </c>
      <c r="E46" s="3">
        <v>1.15678962219196</v>
      </c>
      <c r="F46" s="3">
        <v>2.0274052967236602</v>
      </c>
      <c r="G46" s="3">
        <v>-0.33351154135481098</v>
      </c>
      <c r="H46" s="3">
        <v>1.39915551871116</v>
      </c>
      <c r="I46" s="3">
        <v>-0.57395546912739404</v>
      </c>
      <c r="J46" s="3">
        <v>-1.5707278098584601</v>
      </c>
      <c r="K46" s="3">
        <v>0.481941805813349</v>
      </c>
    </row>
    <row r="47" spans="1:11" ht="14.25" customHeight="1" x14ac:dyDescent="0.2">
      <c r="A47" s="1">
        <v>45</v>
      </c>
      <c r="B47" s="3">
        <v>-1.17634448073098</v>
      </c>
      <c r="C47" s="3">
        <v>0.86592735167485502</v>
      </c>
      <c r="D47" s="3">
        <v>-1.04025879938517</v>
      </c>
      <c r="E47" s="3">
        <v>1.1830802954235999</v>
      </c>
      <c r="F47" s="3">
        <v>2.0734826898310201</v>
      </c>
      <c r="G47" s="3">
        <v>-0.34109134911287498</v>
      </c>
      <c r="H47" s="3">
        <v>1.4309545077727801</v>
      </c>
      <c r="I47" s="3">
        <v>-0.58699991160756204</v>
      </c>
      <c r="J47" s="3">
        <v>-1.6064261691734301</v>
      </c>
      <c r="K47" s="3">
        <v>0.49289502867274299</v>
      </c>
    </row>
    <row r="48" spans="1:11" ht="14.25" customHeight="1" x14ac:dyDescent="0.2">
      <c r="A48" s="1">
        <v>46</v>
      </c>
      <c r="B48" s="3">
        <v>-1.20248546919167</v>
      </c>
      <c r="C48" s="3">
        <v>0.88517018171207396</v>
      </c>
      <c r="D48" s="3">
        <v>-1.06337566159373</v>
      </c>
      <c r="E48" s="3">
        <v>1.2093709686552401</v>
      </c>
      <c r="F48" s="3">
        <v>2.1195600829383698</v>
      </c>
      <c r="G48" s="3">
        <v>-0.34867115687093803</v>
      </c>
      <c r="H48" s="3">
        <v>1.46275349683439</v>
      </c>
      <c r="I48" s="3">
        <v>-0.60004435408773005</v>
      </c>
      <c r="J48" s="3">
        <v>-1.6421245284883901</v>
      </c>
      <c r="K48" s="3">
        <v>0.50384825153213797</v>
      </c>
    </row>
    <row r="49" spans="1:11" ht="14.25" customHeight="1" x14ac:dyDescent="0.2">
      <c r="A49" s="1">
        <v>47</v>
      </c>
      <c r="B49" s="3">
        <v>-1.22862645765236</v>
      </c>
      <c r="C49" s="3">
        <v>0.90441301174929301</v>
      </c>
      <c r="D49" s="3">
        <v>-1.08649252380229</v>
      </c>
      <c r="E49" s="3">
        <v>1.23566164188687</v>
      </c>
      <c r="F49" s="3">
        <v>2.1656374760457302</v>
      </c>
      <c r="G49" s="3">
        <v>-0.35625096462900202</v>
      </c>
      <c r="H49" s="3">
        <v>1.49455248589601</v>
      </c>
      <c r="I49" s="3">
        <v>-0.61308879656789805</v>
      </c>
      <c r="J49" s="3">
        <v>-1.6778228878033601</v>
      </c>
      <c r="K49" s="3">
        <v>0.51480147439153201</v>
      </c>
    </row>
    <row r="50" spans="1:11" ht="14.25" customHeight="1" x14ac:dyDescent="0.2">
      <c r="A50" s="1">
        <v>48</v>
      </c>
      <c r="B50" s="3">
        <v>-1.25476744611304</v>
      </c>
      <c r="C50" s="3">
        <v>0.92365584178651206</v>
      </c>
      <c r="D50" s="3">
        <v>-1.10960938601085</v>
      </c>
      <c r="E50" s="3">
        <v>1.2619523151185099</v>
      </c>
      <c r="F50" s="3">
        <v>2.2117148691530799</v>
      </c>
      <c r="G50" s="3">
        <v>-0.36383077238706601</v>
      </c>
      <c r="H50" s="3">
        <v>1.5263514749576299</v>
      </c>
      <c r="I50" s="3">
        <v>-0.62613323904806595</v>
      </c>
      <c r="J50" s="3">
        <v>-1.7135212471183201</v>
      </c>
      <c r="K50" s="3">
        <v>0.52575469725092605</v>
      </c>
    </row>
    <row r="51" spans="1:11" ht="14.25" customHeight="1" x14ac:dyDescent="0.2">
      <c r="A51" s="1">
        <v>49</v>
      </c>
      <c r="B51" s="3">
        <v>-1.28090843457373</v>
      </c>
      <c r="C51" s="3">
        <v>0.94289867182373099</v>
      </c>
      <c r="D51" s="3">
        <v>-1.13272624821941</v>
      </c>
      <c r="E51" s="3">
        <v>1.2882429883501401</v>
      </c>
      <c r="F51" s="3">
        <v>2.2577922622604398</v>
      </c>
      <c r="G51" s="3">
        <v>-0.37141058014513001</v>
      </c>
      <c r="H51" s="3">
        <v>1.5581504640192401</v>
      </c>
      <c r="I51" s="3">
        <v>-0.63917768152823395</v>
      </c>
      <c r="J51" s="3">
        <v>-1.7492196064332901</v>
      </c>
      <c r="K51" s="3">
        <v>0.53670792011032098</v>
      </c>
    </row>
    <row r="52" spans="1:11" ht="14.25" customHeight="1" x14ac:dyDescent="0.2">
      <c r="A52" s="1">
        <v>50</v>
      </c>
      <c r="B52" s="3">
        <v>-1.3070494230344201</v>
      </c>
      <c r="C52" s="3">
        <v>0.96214150186095004</v>
      </c>
      <c r="D52" s="3">
        <v>-1.1558431104279701</v>
      </c>
      <c r="E52" s="3">
        <v>1.31453366158178</v>
      </c>
      <c r="F52" s="3">
        <v>2.3038696553678002</v>
      </c>
      <c r="G52" s="3">
        <v>-0.378990387903194</v>
      </c>
      <c r="H52" s="3">
        <v>1.58994945308086</v>
      </c>
      <c r="I52" s="3">
        <v>-0.65222212400840196</v>
      </c>
      <c r="J52" s="3">
        <v>-1.7849179657482499</v>
      </c>
      <c r="K52" s="3">
        <v>0.54766114296971502</v>
      </c>
    </row>
    <row r="53" spans="1:11" ht="14.25" customHeight="1" x14ac:dyDescent="0.2">
      <c r="A53" s="1">
        <v>51</v>
      </c>
      <c r="B53" s="3">
        <v>-1.3331904114951101</v>
      </c>
      <c r="C53" s="3">
        <v>0.98138433189816898</v>
      </c>
      <c r="D53" s="3">
        <v>-1.1789599726365301</v>
      </c>
      <c r="E53" s="3">
        <v>1.3408243348134099</v>
      </c>
      <c r="F53" s="3">
        <v>2.3499470484751499</v>
      </c>
      <c r="G53" s="3">
        <v>-0.386570195661258</v>
      </c>
      <c r="H53" s="3">
        <v>1.6217484421424799</v>
      </c>
      <c r="I53" s="3">
        <v>-0.66526656648856997</v>
      </c>
      <c r="J53" s="3">
        <v>-1.8206163250632199</v>
      </c>
      <c r="K53" s="3">
        <v>0.55861436582910895</v>
      </c>
    </row>
    <row r="54" spans="1:11" ht="14.25" customHeight="1" x14ac:dyDescent="0.2">
      <c r="A54" s="1">
        <v>52</v>
      </c>
      <c r="B54" s="3">
        <v>-1.3593313999558001</v>
      </c>
      <c r="C54" s="3">
        <v>1.0006271619353799</v>
      </c>
      <c r="D54" s="3">
        <v>-1.2020768348450901</v>
      </c>
      <c r="E54" s="3">
        <v>1.36711500804505</v>
      </c>
      <c r="F54" s="3">
        <v>2.3960244415825098</v>
      </c>
      <c r="G54" s="3">
        <v>-0.39415000341932199</v>
      </c>
      <c r="H54" s="3">
        <v>1.6535474312041001</v>
      </c>
      <c r="I54" s="3">
        <v>-0.67831100896873797</v>
      </c>
      <c r="J54" s="3">
        <v>-1.8563146843781799</v>
      </c>
      <c r="K54" s="3">
        <v>0.56956758868850399</v>
      </c>
    </row>
    <row r="55" spans="1:11" ht="14.25" customHeight="1" x14ac:dyDescent="0.2">
      <c r="A55" s="1">
        <v>53</v>
      </c>
      <c r="B55" s="3">
        <v>-1.3854723884164899</v>
      </c>
      <c r="C55" s="3">
        <v>1.0198699919726</v>
      </c>
      <c r="D55" s="3">
        <v>-1.2251936970536501</v>
      </c>
      <c r="E55" s="3">
        <v>1.39340568127669</v>
      </c>
      <c r="F55" s="3">
        <v>2.44210183468986</v>
      </c>
      <c r="G55" s="3">
        <v>-0.40172981117738599</v>
      </c>
      <c r="H55" s="3">
        <v>1.68534642026571</v>
      </c>
      <c r="I55" s="3">
        <v>-0.69135545144890598</v>
      </c>
      <c r="J55" s="3">
        <v>-1.8920130436931499</v>
      </c>
      <c r="K55" s="3">
        <v>0.58052081154789803</v>
      </c>
    </row>
    <row r="56" spans="1:11" ht="14.25" customHeight="1" x14ac:dyDescent="0.2">
      <c r="A56" s="1">
        <v>54</v>
      </c>
      <c r="B56" s="3">
        <v>-1.4116133768771799</v>
      </c>
      <c r="C56" s="3">
        <v>1.03911282200982</v>
      </c>
      <c r="D56" s="3">
        <v>-1.2483105592622099</v>
      </c>
      <c r="E56" s="3">
        <v>1.4196963545083201</v>
      </c>
      <c r="F56" s="3">
        <v>2.4881792277972199</v>
      </c>
      <c r="G56" s="3">
        <v>-0.40930961893544998</v>
      </c>
      <c r="H56" s="3">
        <v>1.71714540932733</v>
      </c>
      <c r="I56" s="3">
        <v>-0.70439989392907398</v>
      </c>
      <c r="J56" s="3">
        <v>-1.9277114030081199</v>
      </c>
      <c r="K56" s="3">
        <v>0.59147403440729196</v>
      </c>
    </row>
    <row r="57" spans="1:11" ht="14.25" customHeight="1" x14ac:dyDescent="0.2">
      <c r="A57" s="1">
        <v>55</v>
      </c>
      <c r="B57" s="3">
        <v>-1.4377543653378599</v>
      </c>
      <c r="C57" s="3">
        <v>1.0583556520470401</v>
      </c>
      <c r="D57" s="3">
        <v>-1.2714274214707699</v>
      </c>
      <c r="E57" s="3">
        <v>1.44598702773996</v>
      </c>
      <c r="F57" s="3">
        <v>2.5342566209045798</v>
      </c>
      <c r="G57" s="3">
        <v>-0.41688942669351398</v>
      </c>
      <c r="H57" s="3">
        <v>1.7489443983889501</v>
      </c>
      <c r="I57" s="3">
        <v>-0.71744433640924199</v>
      </c>
      <c r="J57" s="3">
        <v>-1.96340976232308</v>
      </c>
      <c r="K57" s="3">
        <v>0.602427257266687</v>
      </c>
    </row>
    <row r="58" spans="1:11" ht="14.25" customHeight="1" x14ac:dyDescent="0.2">
      <c r="A58" s="1">
        <v>56</v>
      </c>
      <c r="B58" s="3">
        <v>-1.46389535379855</v>
      </c>
      <c r="C58" s="3">
        <v>1.0775984820842599</v>
      </c>
      <c r="D58" s="3">
        <v>-1.2945442836793299</v>
      </c>
      <c r="E58" s="3">
        <v>1.4722777009715899</v>
      </c>
      <c r="F58" s="3">
        <v>2.58033401401193</v>
      </c>
      <c r="G58" s="3">
        <v>-0.42446923445157703</v>
      </c>
      <c r="H58" s="3">
        <v>1.78074338745057</v>
      </c>
      <c r="I58" s="3">
        <v>-0.73048877888941</v>
      </c>
      <c r="J58" s="3">
        <v>-1.99910812163805</v>
      </c>
      <c r="K58" s="3">
        <v>0.61338048012608104</v>
      </c>
    </row>
    <row r="59" spans="1:11" ht="14.25" customHeight="1" x14ac:dyDescent="0.2">
      <c r="A59" s="1">
        <v>57</v>
      </c>
      <c r="B59" s="3">
        <v>-1.49003634225924</v>
      </c>
      <c r="C59" s="3">
        <v>1.0968413121214799</v>
      </c>
      <c r="D59" s="3">
        <v>-1.31766114588789</v>
      </c>
      <c r="E59" s="3">
        <v>1.4985683742032301</v>
      </c>
      <c r="F59" s="3">
        <v>2.6264114071192899</v>
      </c>
      <c r="G59" s="3">
        <v>-0.43204904220964102</v>
      </c>
      <c r="H59" s="3">
        <v>1.81254237651218</v>
      </c>
      <c r="I59" s="3">
        <v>-0.743533221369578</v>
      </c>
      <c r="J59" s="3">
        <v>-2.03480648095301</v>
      </c>
      <c r="K59" s="3">
        <v>0.62433370298547497</v>
      </c>
    </row>
    <row r="60" spans="1:11" ht="14.25" customHeight="1" x14ac:dyDescent="0.2">
      <c r="A60" s="1">
        <v>58</v>
      </c>
      <c r="B60" s="3">
        <v>-1.51617733071993</v>
      </c>
      <c r="C60" s="3">
        <v>1.1160841421587</v>
      </c>
      <c r="D60" s="3">
        <v>-1.34077800809644</v>
      </c>
      <c r="E60" s="3">
        <v>1.52485904743486</v>
      </c>
      <c r="F60" s="3">
        <v>2.67248880022664</v>
      </c>
      <c r="G60" s="3">
        <v>-0.43962884996770502</v>
      </c>
      <c r="H60" s="3">
        <v>1.8443413655737999</v>
      </c>
      <c r="I60" s="3">
        <v>-0.75657766384974601</v>
      </c>
      <c r="J60" s="3">
        <v>-2.0705048402679802</v>
      </c>
      <c r="K60" s="3">
        <v>0.63528692584486901</v>
      </c>
    </row>
    <row r="61" spans="1:11" ht="14.25" customHeight="1" x14ac:dyDescent="0.2">
      <c r="A61" s="1">
        <v>59</v>
      </c>
      <c r="B61" s="3">
        <v>-1.54231831918062</v>
      </c>
      <c r="C61" s="3">
        <v>1.13532697219592</v>
      </c>
      <c r="D61" s="3">
        <v>-1.363894870305</v>
      </c>
      <c r="E61" s="3">
        <v>1.5511497206664999</v>
      </c>
      <c r="F61" s="3">
        <v>2.718566193334</v>
      </c>
      <c r="G61" s="3">
        <v>-0.44720865772576901</v>
      </c>
      <c r="H61" s="3">
        <v>1.8761403546354201</v>
      </c>
      <c r="I61" s="3">
        <v>-0.76962210632991401</v>
      </c>
      <c r="J61" s="3">
        <v>-2.1062031995829402</v>
      </c>
      <c r="K61" s="3">
        <v>0.64624014870426405</v>
      </c>
    </row>
    <row r="62" spans="1:11" ht="14.25" customHeight="1" x14ac:dyDescent="0.2">
      <c r="A62" s="1">
        <v>60</v>
      </c>
      <c r="B62" s="3">
        <v>-1.56845930764131</v>
      </c>
      <c r="C62" s="3">
        <v>1.1545698022331401</v>
      </c>
      <c r="D62" s="3">
        <v>-1.38701173251356</v>
      </c>
      <c r="E62" s="3">
        <v>1.5774403938981301</v>
      </c>
      <c r="F62" s="3">
        <v>2.7646435864413599</v>
      </c>
      <c r="G62" s="3">
        <v>-0.454788465483833</v>
      </c>
      <c r="H62" s="3">
        <v>1.90793934369704</v>
      </c>
      <c r="I62" s="3">
        <v>-0.78266654881008202</v>
      </c>
      <c r="J62" s="3">
        <v>-2.14190155889791</v>
      </c>
      <c r="K62" s="3">
        <v>0.65719337156365798</v>
      </c>
    </row>
    <row r="63" spans="1:11" ht="14.25" customHeight="1" x14ac:dyDescent="0.2">
      <c r="A63" s="1">
        <v>61</v>
      </c>
      <c r="B63" s="3">
        <v>-1.594600296102</v>
      </c>
      <c r="C63" s="3">
        <v>1.1738126322703499</v>
      </c>
      <c r="D63" s="3">
        <v>-1.41012859472212</v>
      </c>
      <c r="E63" s="3">
        <v>1.60373106712977</v>
      </c>
      <c r="F63" s="3">
        <v>2.81072097954871</v>
      </c>
      <c r="G63" s="3">
        <v>-0.462368273241897</v>
      </c>
      <c r="H63" s="3">
        <v>1.9397383327586499</v>
      </c>
      <c r="I63" s="3">
        <v>-0.79571099129025002</v>
      </c>
      <c r="J63" s="3">
        <v>-2.17759991821287</v>
      </c>
      <c r="K63" s="3">
        <v>0.66814659442305202</v>
      </c>
    </row>
    <row r="64" spans="1:11" ht="14.25" customHeight="1" x14ac:dyDescent="0.2">
      <c r="A64" s="1">
        <v>62</v>
      </c>
      <c r="B64" s="3">
        <v>-1.6207412845626801</v>
      </c>
      <c r="C64" s="3">
        <v>1.19305546230757</v>
      </c>
      <c r="D64" s="3">
        <v>-1.4332454569306801</v>
      </c>
      <c r="E64" s="3">
        <v>1.6300217403614099</v>
      </c>
      <c r="F64" s="3">
        <v>2.85679837265607</v>
      </c>
      <c r="G64" s="3">
        <v>-0.46994808099996099</v>
      </c>
      <c r="H64" s="3">
        <v>1.9715373218202701</v>
      </c>
      <c r="I64" s="3">
        <v>-0.80875543377041803</v>
      </c>
      <c r="J64" s="3">
        <v>-2.2132982775278398</v>
      </c>
      <c r="K64" s="3">
        <v>0.67909981728244695</v>
      </c>
    </row>
    <row r="65" spans="1:11" ht="14.25" customHeight="1" x14ac:dyDescent="0.2">
      <c r="A65" s="1">
        <v>63</v>
      </c>
      <c r="B65" s="3">
        <v>-1.6468822730233701</v>
      </c>
      <c r="C65" s="3">
        <v>1.21229829234479</v>
      </c>
      <c r="D65" s="3">
        <v>-1.4563623191392401</v>
      </c>
      <c r="E65" s="3">
        <v>1.65631241359304</v>
      </c>
      <c r="F65" s="3">
        <v>2.9028757657634201</v>
      </c>
      <c r="G65" s="3">
        <v>-0.47752788875802499</v>
      </c>
      <c r="H65" s="3">
        <v>2.00333631088189</v>
      </c>
      <c r="I65" s="3">
        <v>-0.82179987625058704</v>
      </c>
      <c r="J65" s="3">
        <v>-2.2489966368427998</v>
      </c>
      <c r="K65" s="3">
        <v>0.69005304014184099</v>
      </c>
    </row>
    <row r="66" spans="1:11" ht="14.25" customHeight="1" x14ac:dyDescent="0.2">
      <c r="A66" s="1">
        <v>64</v>
      </c>
      <c r="B66" s="3">
        <v>-1.6730232614840601</v>
      </c>
      <c r="C66" s="3">
        <v>1.2315411223820101</v>
      </c>
      <c r="D66" s="3">
        <v>-1.4794791813478001</v>
      </c>
      <c r="E66" s="3">
        <v>1.68260308682468</v>
      </c>
      <c r="F66" s="3">
        <v>2.94895315887078</v>
      </c>
      <c r="G66" s="3">
        <v>-0.48510769651608898</v>
      </c>
      <c r="H66" s="3">
        <v>2.0351352999435002</v>
      </c>
      <c r="I66" s="3">
        <v>-0.83484431873075504</v>
      </c>
      <c r="J66" s="3">
        <v>-2.2846949961577701</v>
      </c>
      <c r="K66" s="3">
        <v>0.70100626300123503</v>
      </c>
    </row>
    <row r="67" spans="1:11" ht="14.25" customHeight="1" x14ac:dyDescent="0.2">
      <c r="A67" s="1">
        <v>65</v>
      </c>
      <c r="B67" s="3">
        <v>-1.6991642499447499</v>
      </c>
      <c r="C67" s="3">
        <v>1.2507839524192299</v>
      </c>
      <c r="D67" s="3">
        <v>-1.5025960435563599</v>
      </c>
      <c r="E67" s="3">
        <v>1.7088937600563101</v>
      </c>
      <c r="F67" s="3">
        <v>2.9950305519781399</v>
      </c>
      <c r="G67" s="3">
        <v>-0.49268750427415198</v>
      </c>
      <c r="H67" s="3">
        <v>2.0669342890051201</v>
      </c>
      <c r="I67" s="3">
        <v>-0.84788876121092305</v>
      </c>
      <c r="J67" s="3">
        <v>-2.3203933554727301</v>
      </c>
      <c r="K67" s="3">
        <v>0.71195948586062996</v>
      </c>
    </row>
    <row r="68" spans="1:11" ht="14.25" customHeight="1" x14ac:dyDescent="0.2">
      <c r="A68" s="1">
        <v>66</v>
      </c>
      <c r="B68" s="3">
        <v>-1.7253052384054399</v>
      </c>
      <c r="C68" s="3">
        <v>1.27002678245645</v>
      </c>
      <c r="D68" s="3">
        <v>-1.5257129057649199</v>
      </c>
      <c r="E68" s="3">
        <v>1.73518443328795</v>
      </c>
      <c r="F68" s="3">
        <v>3.0411079450854901</v>
      </c>
      <c r="G68" s="3">
        <v>-0.50026731203221597</v>
      </c>
      <c r="H68" s="3">
        <v>2.09873327806674</v>
      </c>
      <c r="I68" s="3">
        <v>-0.86093320369109105</v>
      </c>
      <c r="J68" s="3">
        <v>-2.3560917147876999</v>
      </c>
      <c r="K68" s="3">
        <v>0.722912708720024</v>
      </c>
    </row>
    <row r="69" spans="1:11" ht="14.25" customHeight="1" x14ac:dyDescent="0.2">
      <c r="A69" s="1">
        <v>67</v>
      </c>
      <c r="B69" s="3">
        <v>-1.7514462268661299</v>
      </c>
      <c r="C69" s="3">
        <v>1.28926961249367</v>
      </c>
      <c r="D69" s="3">
        <v>-1.5488297679734799</v>
      </c>
      <c r="E69" s="3">
        <v>1.7614751065195799</v>
      </c>
      <c r="F69" s="3">
        <v>3.08718533819285</v>
      </c>
      <c r="G69" s="3">
        <v>-0.50784711979027997</v>
      </c>
      <c r="H69" s="3">
        <v>2.13053226712836</v>
      </c>
      <c r="I69" s="3">
        <v>-0.87397764617125895</v>
      </c>
      <c r="J69" s="3">
        <v>-2.3917900741026599</v>
      </c>
      <c r="K69" s="3">
        <v>0.73386593157941804</v>
      </c>
    </row>
    <row r="70" spans="1:11" ht="14.25" customHeight="1" x14ac:dyDescent="0.2">
      <c r="A70" s="1">
        <v>68</v>
      </c>
      <c r="B70" s="3">
        <v>-1.77758721532682</v>
      </c>
      <c r="C70" s="3">
        <v>1.3085124425308901</v>
      </c>
      <c r="D70" s="3">
        <v>-1.57194663018204</v>
      </c>
      <c r="E70" s="3">
        <v>1.7877657797512201</v>
      </c>
      <c r="F70" s="3">
        <v>3.1332627313002002</v>
      </c>
      <c r="G70" s="3">
        <v>-0.51542692754834396</v>
      </c>
      <c r="H70" s="3">
        <v>2.1623312561899701</v>
      </c>
      <c r="I70" s="3">
        <v>-0.88702208865142695</v>
      </c>
      <c r="J70" s="3">
        <v>-2.4274884334176301</v>
      </c>
      <c r="K70" s="3">
        <v>0.74481915443881297</v>
      </c>
    </row>
    <row r="71" spans="1:11" ht="14.25" customHeight="1" x14ac:dyDescent="0.2">
      <c r="A71" s="1">
        <v>69</v>
      </c>
      <c r="B71" s="3">
        <v>-1.8037282037875</v>
      </c>
      <c r="C71" s="3">
        <v>1.3277552725681101</v>
      </c>
      <c r="D71" s="3">
        <v>-1.5950634923906</v>
      </c>
      <c r="E71" s="3">
        <v>1.81405645298286</v>
      </c>
      <c r="F71" s="3">
        <v>3.1793401244075601</v>
      </c>
      <c r="G71" s="3">
        <v>-0.52300673530640795</v>
      </c>
      <c r="H71" s="3">
        <v>2.1941302452515901</v>
      </c>
      <c r="I71" s="3">
        <v>-0.90006653113159496</v>
      </c>
      <c r="J71" s="3">
        <v>-2.4631867927325901</v>
      </c>
      <c r="K71" s="3">
        <v>0.75577237729820701</v>
      </c>
    </row>
    <row r="72" spans="1:11" ht="14.25" customHeight="1" x14ac:dyDescent="0.2">
      <c r="A72" s="1">
        <v>70</v>
      </c>
      <c r="B72" s="3">
        <v>-1.82986919224819</v>
      </c>
      <c r="C72" s="3">
        <v>1.3469981026053299</v>
      </c>
      <c r="D72" s="3">
        <v>-1.61818035459916</v>
      </c>
      <c r="E72" s="3">
        <v>1.8403471262144899</v>
      </c>
      <c r="F72" s="3">
        <v>3.22541751751492</v>
      </c>
      <c r="G72" s="3">
        <v>-0.53058654306447195</v>
      </c>
      <c r="H72" s="3">
        <v>2.22592923431321</v>
      </c>
      <c r="I72" s="3">
        <v>-0.91311097361176297</v>
      </c>
      <c r="J72" s="3">
        <v>-2.4988851520475599</v>
      </c>
      <c r="K72" s="3">
        <v>0.76672560015760105</v>
      </c>
    </row>
    <row r="73" spans="1:11" ht="14.25" customHeight="1" x14ac:dyDescent="0.2">
      <c r="A73" s="1">
        <v>71</v>
      </c>
      <c r="B73" s="3">
        <v>-1.85601018070888</v>
      </c>
      <c r="C73" s="3">
        <v>1.36624093264254</v>
      </c>
      <c r="D73" s="3">
        <v>-1.64129721680772</v>
      </c>
      <c r="E73" s="3">
        <v>1.8666377994461301</v>
      </c>
      <c r="F73" s="3">
        <v>3.2714949106222702</v>
      </c>
      <c r="G73" s="3">
        <v>-0.53816635082253605</v>
      </c>
      <c r="H73" s="3">
        <v>2.2577282233748299</v>
      </c>
      <c r="I73" s="3">
        <v>-0.92615541609193097</v>
      </c>
      <c r="J73" s="3">
        <v>-2.5345835113625199</v>
      </c>
      <c r="K73" s="3">
        <v>0.77767882301699598</v>
      </c>
    </row>
    <row r="74" spans="1:11" ht="14.25" customHeight="1" x14ac:dyDescent="0.2">
      <c r="A74" s="1">
        <v>72</v>
      </c>
      <c r="B74" s="3">
        <v>-1.88215116916957</v>
      </c>
      <c r="C74" s="3">
        <v>1.38548376267976</v>
      </c>
      <c r="D74" s="3">
        <v>-1.66441407901628</v>
      </c>
      <c r="E74" s="3">
        <v>1.89292847267776</v>
      </c>
      <c r="F74" s="3">
        <v>3.3175723037296301</v>
      </c>
      <c r="G74" s="3">
        <v>-0.54574615858060005</v>
      </c>
      <c r="H74" s="3">
        <v>2.2895272124364401</v>
      </c>
      <c r="I74" s="3">
        <v>-0.93919985857209898</v>
      </c>
      <c r="J74" s="3">
        <v>-2.5702818706774901</v>
      </c>
      <c r="K74" s="3">
        <v>0.78863204587639002</v>
      </c>
    </row>
    <row r="75" spans="1:11" ht="14.25" customHeight="1" x14ac:dyDescent="0.2">
      <c r="A75" s="1">
        <v>73</v>
      </c>
      <c r="B75" s="3">
        <v>-1.9082921576302601</v>
      </c>
      <c r="C75" s="3">
        <v>1.4047265927169801</v>
      </c>
      <c r="D75" s="3">
        <v>-1.68753094122484</v>
      </c>
      <c r="E75" s="3">
        <v>1.9192191459093999</v>
      </c>
      <c r="F75" s="3">
        <v>3.3636496968369798</v>
      </c>
      <c r="G75" s="3">
        <v>-0.55332596633866404</v>
      </c>
      <c r="H75" s="3">
        <v>2.32132620149806</v>
      </c>
      <c r="I75" s="3">
        <v>-0.95224430105226698</v>
      </c>
      <c r="J75" s="3">
        <v>-2.6059802299924502</v>
      </c>
      <c r="K75" s="3">
        <v>0.79958526873578395</v>
      </c>
    </row>
    <row r="76" spans="1:11" ht="14.25" customHeight="1" x14ac:dyDescent="0.2">
      <c r="A76" s="1">
        <v>74</v>
      </c>
      <c r="B76" s="3">
        <v>-1.9344331460909501</v>
      </c>
      <c r="C76" s="3">
        <v>1.4239694227541999</v>
      </c>
      <c r="D76" s="3">
        <v>-1.7106478034334001</v>
      </c>
      <c r="E76" s="3">
        <v>1.9455098191410301</v>
      </c>
      <c r="F76" s="3">
        <v>3.4097270899443402</v>
      </c>
      <c r="G76" s="3">
        <v>-0.56090577409672704</v>
      </c>
      <c r="H76" s="3">
        <v>2.3531251905596799</v>
      </c>
      <c r="I76" s="3">
        <v>-0.96528874353243499</v>
      </c>
      <c r="J76" s="3">
        <v>-2.6416785893074199</v>
      </c>
      <c r="K76" s="3">
        <v>0.81053849159517799</v>
      </c>
    </row>
    <row r="77" spans="1:11" ht="14.25" customHeight="1" x14ac:dyDescent="0.2">
      <c r="A77" s="1">
        <v>75</v>
      </c>
      <c r="B77" s="3">
        <v>-1.9605741345516401</v>
      </c>
      <c r="C77" s="3">
        <v>1.44321225279142</v>
      </c>
      <c r="D77" s="3">
        <v>-1.7337646656419601</v>
      </c>
      <c r="E77" s="3">
        <v>1.97180049237267</v>
      </c>
      <c r="F77" s="3">
        <v>3.4558044830517001</v>
      </c>
      <c r="G77" s="3">
        <v>-0.56848558185479103</v>
      </c>
      <c r="H77" s="3">
        <v>2.3849241796212999</v>
      </c>
      <c r="I77" s="3">
        <v>-0.978333186012603</v>
      </c>
      <c r="J77" s="3">
        <v>-2.67737694862238</v>
      </c>
      <c r="K77" s="3">
        <v>0.82149171445457303</v>
      </c>
    </row>
    <row r="78" spans="1:11" ht="14.25" customHeight="1" x14ac:dyDescent="0.2">
      <c r="A78" s="1">
        <v>76</v>
      </c>
      <c r="B78" s="3">
        <v>-1.9867151230123199</v>
      </c>
      <c r="C78" s="3">
        <v>1.46245508282864</v>
      </c>
      <c r="D78" s="3">
        <v>-1.7568815278505201</v>
      </c>
      <c r="E78" s="3">
        <v>1.9980911656043101</v>
      </c>
      <c r="F78" s="3">
        <v>3.5018818761590502</v>
      </c>
      <c r="G78" s="3">
        <v>-0.57606538961285503</v>
      </c>
      <c r="H78" s="3">
        <v>2.41672316868291</v>
      </c>
      <c r="I78" s="3">
        <v>-0.991377628492771</v>
      </c>
      <c r="J78" s="3">
        <v>-2.7130753079373502</v>
      </c>
      <c r="K78" s="3">
        <v>0.83244493731396696</v>
      </c>
    </row>
    <row r="79" spans="1:11" ht="14.25" customHeight="1" x14ac:dyDescent="0.2">
      <c r="A79" s="1">
        <v>77</v>
      </c>
      <c r="B79" s="3">
        <v>-2.0128561114730101</v>
      </c>
      <c r="C79" s="3">
        <v>1.4816979128658601</v>
      </c>
      <c r="D79" s="3">
        <v>-1.7799983900590699</v>
      </c>
      <c r="E79" s="3">
        <v>2.0243818388359398</v>
      </c>
      <c r="F79" s="3">
        <v>3.5479592692664101</v>
      </c>
      <c r="G79" s="3">
        <v>-0.58364519737091902</v>
      </c>
      <c r="H79" s="3">
        <v>2.44852215774453</v>
      </c>
      <c r="I79" s="3">
        <v>-1.0044220709729299</v>
      </c>
      <c r="J79" s="3">
        <v>-2.7487736672523102</v>
      </c>
      <c r="K79" s="3">
        <v>0.843398160173361</v>
      </c>
    </row>
    <row r="80" spans="1:11" ht="14.25" customHeight="1" x14ac:dyDescent="0.2">
      <c r="A80" s="1">
        <v>78</v>
      </c>
      <c r="B80" s="3">
        <v>-2.0389970999337002</v>
      </c>
      <c r="C80" s="3">
        <v>1.5009407429030801</v>
      </c>
      <c r="D80" s="3">
        <v>-1.8031152522676299</v>
      </c>
      <c r="E80" s="3">
        <v>2.0506725120675799</v>
      </c>
      <c r="F80" s="3">
        <v>3.5940366623737598</v>
      </c>
      <c r="G80" s="3">
        <v>-0.59122500512898302</v>
      </c>
      <c r="H80" s="3">
        <v>2.4803211468061499</v>
      </c>
      <c r="I80" s="3">
        <v>-1.0174665134531</v>
      </c>
      <c r="J80" s="3">
        <v>-2.78447202656728</v>
      </c>
      <c r="K80" s="3">
        <v>0.85435138303275604</v>
      </c>
    </row>
    <row r="81" spans="1:11" ht="14.25" customHeight="1" x14ac:dyDescent="0.2">
      <c r="A81" s="1">
        <v>79</v>
      </c>
      <c r="B81" s="3">
        <v>-2.0651380883943902</v>
      </c>
      <c r="C81" s="3">
        <v>1.5201835729402999</v>
      </c>
      <c r="D81" s="3">
        <v>-1.8262321144761899</v>
      </c>
      <c r="E81" s="3">
        <v>2.0769631852992099</v>
      </c>
      <c r="F81" s="3">
        <v>3.6401140554811202</v>
      </c>
      <c r="G81" s="3">
        <v>-0.59880481288704701</v>
      </c>
      <c r="H81" s="3">
        <v>2.5121201358677601</v>
      </c>
      <c r="I81" s="3">
        <v>-1.0305109559332699</v>
      </c>
      <c r="J81" s="3">
        <v>-2.82017038588224</v>
      </c>
      <c r="K81" s="3">
        <v>0.86530460589214997</v>
      </c>
    </row>
    <row r="82" spans="1:11" ht="14.25" customHeight="1" x14ac:dyDescent="0.2">
      <c r="A82" s="1">
        <v>80</v>
      </c>
      <c r="B82" s="3">
        <v>-2.0912790768550802</v>
      </c>
      <c r="C82" s="3">
        <v>1.53942640297752</v>
      </c>
      <c r="D82" s="3">
        <v>-1.84934897668475</v>
      </c>
      <c r="E82" s="3">
        <v>2.10325385853085</v>
      </c>
      <c r="F82" s="3">
        <v>3.6861914485884801</v>
      </c>
      <c r="G82" s="3">
        <v>-0.60638462064511101</v>
      </c>
      <c r="H82" s="3">
        <v>2.54391912492938</v>
      </c>
      <c r="I82" s="3">
        <v>-1.04355539841344</v>
      </c>
      <c r="J82" s="3">
        <v>-2.8558687451972098</v>
      </c>
      <c r="K82" s="3">
        <v>0.87625782875154401</v>
      </c>
    </row>
    <row r="83" spans="1:11" ht="14.25" customHeight="1" x14ac:dyDescent="0.2">
      <c r="A83" s="1">
        <v>81</v>
      </c>
      <c r="B83" s="3">
        <v>-2.1174200653157702</v>
      </c>
      <c r="C83" s="3">
        <v>1.55866923301473</v>
      </c>
      <c r="D83" s="3">
        <v>-1.87246583889331</v>
      </c>
      <c r="E83" s="3">
        <v>2.1295445317624799</v>
      </c>
      <c r="F83" s="3">
        <v>3.7322688416958298</v>
      </c>
      <c r="G83" s="3">
        <v>-0.613964428403175</v>
      </c>
      <c r="H83" s="3">
        <v>2.5757181139909999</v>
      </c>
      <c r="I83" s="3">
        <v>-1.0565998408936099</v>
      </c>
      <c r="J83" s="3">
        <v>-2.89156710451218</v>
      </c>
      <c r="K83" s="3">
        <v>0.88721105161093905</v>
      </c>
    </row>
    <row r="84" spans="1:11" ht="14.25" customHeight="1" x14ac:dyDescent="0.2">
      <c r="A84" s="1">
        <v>82</v>
      </c>
      <c r="B84" s="3">
        <v>-2.1435610537764598</v>
      </c>
      <c r="C84" s="3">
        <v>1.5779120630519501</v>
      </c>
      <c r="D84" s="3">
        <v>-1.89558270110187</v>
      </c>
      <c r="E84" s="3">
        <v>2.1558352049941201</v>
      </c>
      <c r="F84" s="3">
        <v>3.7783462348031902</v>
      </c>
      <c r="G84" s="3">
        <v>-0.62154423616123899</v>
      </c>
      <c r="H84" s="3">
        <v>2.6075171030526199</v>
      </c>
      <c r="I84" s="3">
        <v>-1.06964428337377</v>
      </c>
      <c r="J84" s="3">
        <v>-2.92726546382714</v>
      </c>
      <c r="K84" s="3">
        <v>0.89816427447033298</v>
      </c>
    </row>
    <row r="85" spans="1:11" ht="14.25" customHeight="1" x14ac:dyDescent="0.2">
      <c r="A85" s="1">
        <v>83</v>
      </c>
      <c r="B85" s="3">
        <v>-2.16970204223714</v>
      </c>
      <c r="C85" s="3">
        <v>1.5971548930891699</v>
      </c>
      <c r="D85" s="3">
        <v>-1.91869956331043</v>
      </c>
      <c r="E85" s="3">
        <v>2.1821258782257602</v>
      </c>
      <c r="F85" s="3">
        <v>3.8244236279105399</v>
      </c>
      <c r="G85" s="3">
        <v>-0.62912404391930199</v>
      </c>
      <c r="H85" s="3">
        <v>2.63931609211423</v>
      </c>
      <c r="I85" s="3">
        <v>-1.0826887258539399</v>
      </c>
      <c r="J85" s="3">
        <v>-2.9629638231421098</v>
      </c>
      <c r="K85" s="3">
        <v>0.90911749732972702</v>
      </c>
    </row>
    <row r="86" spans="1:11" ht="14.25" customHeight="1" x14ac:dyDescent="0.2">
      <c r="A86" s="1">
        <v>84</v>
      </c>
      <c r="B86" s="3">
        <v>-2.19584303069783</v>
      </c>
      <c r="C86" s="3">
        <v>1.61639772312639</v>
      </c>
      <c r="D86" s="3">
        <v>-1.94181642551899</v>
      </c>
      <c r="E86" s="3">
        <v>2.2084165514573901</v>
      </c>
      <c r="F86" s="3">
        <v>3.8705010210178998</v>
      </c>
      <c r="G86" s="3">
        <v>-0.63670385167736598</v>
      </c>
      <c r="H86" s="3">
        <v>2.6711150811758499</v>
      </c>
      <c r="I86" s="3">
        <v>-1.0957331683341101</v>
      </c>
      <c r="J86" s="3">
        <v>-2.9986621824570698</v>
      </c>
      <c r="K86" s="3">
        <v>0.92007072018912195</v>
      </c>
    </row>
    <row r="87" spans="1:11" ht="14.25" customHeight="1" x14ac:dyDescent="0.2">
      <c r="A87" s="1">
        <v>85</v>
      </c>
      <c r="B87" s="3">
        <v>-2.2219840191585201</v>
      </c>
      <c r="C87" s="3">
        <v>1.63564055316361</v>
      </c>
      <c r="D87" s="3">
        <v>-1.96493328772755</v>
      </c>
      <c r="E87" s="3">
        <v>2.2347072246890298</v>
      </c>
      <c r="F87" s="3">
        <v>3.9165784141252602</v>
      </c>
      <c r="G87" s="3">
        <v>-0.64428365943542998</v>
      </c>
      <c r="H87" s="3">
        <v>2.7029140702374699</v>
      </c>
      <c r="I87" s="3">
        <v>-1.1087776108142799</v>
      </c>
      <c r="J87" s="3">
        <v>-3.0343605417720401</v>
      </c>
      <c r="K87" s="3">
        <v>0.93102394304851599</v>
      </c>
    </row>
    <row r="88" spans="1:11" ht="14.25" customHeight="1" x14ac:dyDescent="0.2">
      <c r="A88" s="1">
        <v>86</v>
      </c>
      <c r="B88" s="3">
        <v>-2.2481250076192101</v>
      </c>
      <c r="C88" s="3">
        <v>1.6548833832008301</v>
      </c>
      <c r="D88" s="3">
        <v>-1.9880501499361101</v>
      </c>
      <c r="E88" s="3">
        <v>2.2609978979206602</v>
      </c>
      <c r="F88" s="3">
        <v>3.9626558072326099</v>
      </c>
      <c r="G88" s="3">
        <v>-0.65186346719349397</v>
      </c>
      <c r="H88" s="3">
        <v>2.7347130592990898</v>
      </c>
      <c r="I88" s="3">
        <v>-1.1218220532944501</v>
      </c>
      <c r="J88" s="3">
        <v>-3.0700589010870001</v>
      </c>
      <c r="K88" s="3">
        <v>0.94197716590791003</v>
      </c>
    </row>
    <row r="89" spans="1:11" ht="14.25" customHeight="1" x14ac:dyDescent="0.2">
      <c r="A89" s="1">
        <v>87</v>
      </c>
      <c r="B89" s="3">
        <v>-2.2742659960799001</v>
      </c>
      <c r="C89" s="3">
        <v>1.6741262132380501</v>
      </c>
      <c r="D89" s="3">
        <v>-2.0111670121446701</v>
      </c>
      <c r="E89" s="3">
        <v>2.2872885711522999</v>
      </c>
      <c r="F89" s="3">
        <v>4.0087332003399698</v>
      </c>
      <c r="G89" s="3">
        <v>-0.65944327495155797</v>
      </c>
      <c r="H89" s="3">
        <v>2.7665120483607</v>
      </c>
      <c r="I89" s="3">
        <v>-1.13486649577462</v>
      </c>
      <c r="J89" s="3">
        <v>-3.1057572604019699</v>
      </c>
      <c r="K89" s="3">
        <v>0.95293038876730496</v>
      </c>
    </row>
    <row r="90" spans="1:11" ht="14.25" customHeight="1" x14ac:dyDescent="0.2">
      <c r="A90" s="1">
        <v>88</v>
      </c>
      <c r="B90" s="3">
        <v>-2.3004069845405901</v>
      </c>
      <c r="C90" s="3">
        <v>1.6933690432752699</v>
      </c>
      <c r="D90" s="3">
        <v>-2.0342838743532301</v>
      </c>
      <c r="E90" s="3">
        <v>2.3135792443839298</v>
      </c>
      <c r="F90" s="3">
        <v>4.0548105934473302</v>
      </c>
      <c r="G90" s="3">
        <v>-0.66702308270962196</v>
      </c>
      <c r="H90" s="3">
        <v>2.7983110374223199</v>
      </c>
      <c r="I90" s="3">
        <v>-1.1479109382547801</v>
      </c>
      <c r="J90" s="3">
        <v>-3.1414556197169299</v>
      </c>
      <c r="K90" s="3">
        <v>0.963883611626699</v>
      </c>
    </row>
    <row r="91" spans="1:11" ht="14.25" customHeight="1" x14ac:dyDescent="0.2">
      <c r="A91" s="1">
        <v>89</v>
      </c>
      <c r="B91" s="3">
        <v>-2.3265479730012801</v>
      </c>
      <c r="C91" s="3">
        <v>1.71261187331249</v>
      </c>
      <c r="D91" s="3">
        <v>-2.0574007365617901</v>
      </c>
      <c r="E91" s="3">
        <v>2.3398699176155699</v>
      </c>
      <c r="F91" s="3">
        <v>4.1008879865546799</v>
      </c>
      <c r="G91" s="3">
        <v>-0.67460289046768596</v>
      </c>
      <c r="H91" s="3">
        <v>2.8301100264839398</v>
      </c>
      <c r="I91" s="3">
        <v>-1.16095538073495</v>
      </c>
      <c r="J91" s="3">
        <v>-3.1771539790319001</v>
      </c>
      <c r="K91" s="3">
        <v>0.97483683448609304</v>
      </c>
    </row>
    <row r="92" spans="1:11" ht="14.25" customHeight="1" x14ac:dyDescent="0.2">
      <c r="A92" s="1">
        <v>90</v>
      </c>
      <c r="B92" s="3">
        <v>-2.3526889614619599</v>
      </c>
      <c r="C92" s="3">
        <v>1.73185470334971</v>
      </c>
      <c r="D92" s="3">
        <v>-2.0805175987703501</v>
      </c>
      <c r="E92" s="3">
        <v>2.3661605908471999</v>
      </c>
      <c r="F92" s="3">
        <v>4.1469653796620403</v>
      </c>
      <c r="G92" s="3">
        <v>-0.68218269822574995</v>
      </c>
      <c r="H92" s="3">
        <v>2.8619090155455602</v>
      </c>
      <c r="I92" s="3">
        <v>-1.1739998232151201</v>
      </c>
      <c r="J92" s="3">
        <v>-3.2128523383468601</v>
      </c>
      <c r="K92" s="3">
        <v>0.98579005734548797</v>
      </c>
    </row>
    <row r="93" spans="1:11" ht="14.25" customHeight="1" x14ac:dyDescent="0.2">
      <c r="A93" s="1">
        <v>91</v>
      </c>
      <c r="B93" s="3">
        <v>-2.37882994992265</v>
      </c>
      <c r="C93" s="3">
        <v>1.7510975333869201</v>
      </c>
      <c r="D93" s="3">
        <v>-2.1036344609789102</v>
      </c>
      <c r="E93" s="3">
        <v>2.39245126407884</v>
      </c>
      <c r="F93" s="3">
        <v>4.19304277276939</v>
      </c>
      <c r="G93" s="3">
        <v>-0.68976250598381394</v>
      </c>
      <c r="H93" s="3">
        <v>2.8937080046071699</v>
      </c>
      <c r="I93" s="3">
        <v>-1.18704426569529</v>
      </c>
      <c r="J93" s="3">
        <v>-3.2485506976618299</v>
      </c>
      <c r="K93" s="3">
        <v>0.99674328020488201</v>
      </c>
    </row>
    <row r="94" spans="1:11" ht="14.25" customHeight="1" x14ac:dyDescent="0.2">
      <c r="A94" s="1">
        <v>92</v>
      </c>
      <c r="B94" s="3">
        <v>-2.40497093838334</v>
      </c>
      <c r="C94" s="3">
        <v>1.7703403634241399</v>
      </c>
      <c r="D94" s="3">
        <v>-2.1267513231874702</v>
      </c>
      <c r="E94" s="3">
        <v>2.4187419373104802</v>
      </c>
      <c r="F94" s="3">
        <v>4.2391201658767503</v>
      </c>
      <c r="G94" s="3">
        <v>-0.69734231374187705</v>
      </c>
      <c r="H94" s="3">
        <v>2.9255069936687899</v>
      </c>
      <c r="I94" s="3">
        <v>-1.2000887081754601</v>
      </c>
      <c r="J94" s="3">
        <v>-3.2842490569767899</v>
      </c>
      <c r="K94" s="3">
        <v>1.0076965030642699</v>
      </c>
    </row>
    <row r="95" spans="1:11" ht="14.25" customHeight="1" x14ac:dyDescent="0.2">
      <c r="A95" s="1">
        <v>93</v>
      </c>
      <c r="B95" s="3">
        <v>-2.43111192684403</v>
      </c>
      <c r="C95" s="3">
        <v>1.78958319346136</v>
      </c>
      <c r="D95" s="3">
        <v>-2.1498681853960302</v>
      </c>
      <c r="E95" s="3">
        <v>2.4450326105421101</v>
      </c>
      <c r="F95" s="3">
        <v>4.2851975589841098</v>
      </c>
      <c r="G95" s="3">
        <v>-0.70492212149994105</v>
      </c>
      <c r="H95" s="3">
        <v>2.9573059827304098</v>
      </c>
      <c r="I95" s="3">
        <v>-1.21313315065562</v>
      </c>
      <c r="J95" s="3">
        <v>-3.3199474162917602</v>
      </c>
      <c r="K95" s="3">
        <v>1.01864972592367</v>
      </c>
    </row>
    <row r="96" spans="1:11" ht="14.25" customHeight="1" x14ac:dyDescent="0.2">
      <c r="A96" s="1">
        <v>94</v>
      </c>
      <c r="B96" s="3">
        <v>-2.45725291530472</v>
      </c>
      <c r="C96" s="3">
        <v>1.80882602349858</v>
      </c>
      <c r="D96" s="3">
        <v>-2.1729850476045902</v>
      </c>
      <c r="E96" s="3">
        <v>2.4713232837737502</v>
      </c>
      <c r="F96" s="3">
        <v>4.3312749520914604</v>
      </c>
      <c r="G96" s="3">
        <v>-0.71250192925800504</v>
      </c>
      <c r="H96" s="3">
        <v>2.9891049717920199</v>
      </c>
      <c r="I96" s="3">
        <v>-1.2261775931357899</v>
      </c>
      <c r="J96" s="3">
        <v>-3.3556457756067202</v>
      </c>
      <c r="K96" s="3">
        <v>1.02960294878306</v>
      </c>
    </row>
    <row r="97" spans="1:11" ht="14.25" customHeight="1" x14ac:dyDescent="0.2">
      <c r="A97" s="1">
        <v>95</v>
      </c>
      <c r="B97" s="3">
        <v>-2.48339390376541</v>
      </c>
      <c r="C97" s="3">
        <v>1.8280688535358001</v>
      </c>
      <c r="D97" s="3">
        <v>-2.1961019098131498</v>
      </c>
      <c r="E97" s="3">
        <v>2.4976139570053801</v>
      </c>
      <c r="F97" s="3">
        <v>4.3773523451988199</v>
      </c>
      <c r="G97" s="3">
        <v>-0.72008173701606903</v>
      </c>
      <c r="H97" s="3">
        <v>3.0209039608536399</v>
      </c>
      <c r="I97" s="3">
        <v>-1.23922203561596</v>
      </c>
      <c r="J97" s="3">
        <v>-3.39134413492169</v>
      </c>
      <c r="K97" s="3">
        <v>1.0405561716424501</v>
      </c>
    </row>
    <row r="98" spans="1:11" ht="14.25" customHeight="1" x14ac:dyDescent="0.2">
      <c r="A98" s="1">
        <v>96</v>
      </c>
      <c r="B98" s="3">
        <v>-2.5095348922261</v>
      </c>
      <c r="C98" s="3">
        <v>1.8473116835730199</v>
      </c>
      <c r="D98" s="3">
        <v>-2.2192187720217</v>
      </c>
      <c r="E98" s="3">
        <v>2.5239046302370198</v>
      </c>
      <c r="F98" s="3">
        <v>4.4234297383061696</v>
      </c>
      <c r="G98" s="3">
        <v>-0.72766154477413303</v>
      </c>
      <c r="H98" s="3">
        <v>3.0527029499152598</v>
      </c>
      <c r="I98" s="3">
        <v>-1.2522664780961299</v>
      </c>
      <c r="J98" s="3">
        <v>-3.42704249423665</v>
      </c>
      <c r="K98" s="3">
        <v>1.0515093945018501</v>
      </c>
    </row>
    <row r="99" spans="1:11" ht="14.25" customHeight="1" x14ac:dyDescent="0.2">
      <c r="A99" s="1">
        <v>97</v>
      </c>
      <c r="B99" s="3">
        <v>-2.5356758806867798</v>
      </c>
      <c r="C99" s="3">
        <v>1.8665545136102399</v>
      </c>
      <c r="D99" s="3">
        <v>-2.2423356342302601</v>
      </c>
      <c r="E99" s="3">
        <v>2.5501953034686502</v>
      </c>
      <c r="F99" s="3">
        <v>4.46950713141353</v>
      </c>
      <c r="G99" s="3">
        <v>-0.73524135253219702</v>
      </c>
      <c r="H99" s="3">
        <v>3.0845019389768802</v>
      </c>
      <c r="I99" s="3">
        <v>-1.2653109205763</v>
      </c>
      <c r="J99" s="3">
        <v>-3.4627408535516202</v>
      </c>
      <c r="K99" s="3">
        <v>1.0624626173612399</v>
      </c>
    </row>
    <row r="100" spans="1:11" ht="14.25" customHeight="1" x14ac:dyDescent="0.2">
      <c r="A100" s="1">
        <v>98</v>
      </c>
      <c r="B100" s="3">
        <v>-2.5618168691474699</v>
      </c>
      <c r="C100" s="3">
        <v>1.88579734364746</v>
      </c>
      <c r="D100" s="3">
        <v>-2.2654524964388201</v>
      </c>
      <c r="E100" s="3">
        <v>2.5764859767002899</v>
      </c>
      <c r="F100" s="3">
        <v>4.5155845245208903</v>
      </c>
      <c r="G100" s="3">
        <v>-0.74282116029026102</v>
      </c>
      <c r="H100" s="3">
        <v>3.1163009280384899</v>
      </c>
      <c r="I100" s="3">
        <v>-1.2783553630564599</v>
      </c>
      <c r="J100" s="3">
        <v>-3.4984392128665802</v>
      </c>
      <c r="K100" s="3">
        <v>1.07341584022064</v>
      </c>
    </row>
    <row r="101" spans="1:11" ht="14.25" customHeight="1" x14ac:dyDescent="0.2">
      <c r="A101" s="1">
        <v>99</v>
      </c>
      <c r="B101" s="3">
        <v>-2.5879578576081599</v>
      </c>
      <c r="C101" s="3">
        <v>1.90504017368468</v>
      </c>
      <c r="D101" s="3">
        <v>-2.2885693586473801</v>
      </c>
      <c r="E101" s="3">
        <v>2.60277664993193</v>
      </c>
      <c r="F101" s="3">
        <v>4.56166191762824</v>
      </c>
      <c r="G101" s="3">
        <v>-0.75040096804832501</v>
      </c>
      <c r="H101" s="3">
        <v>3.1480999171001098</v>
      </c>
      <c r="I101" s="3">
        <v>-1.29139980553663</v>
      </c>
      <c r="J101" s="3">
        <v>-3.53413757218155</v>
      </c>
      <c r="K101" s="3">
        <v>1.08436906308003</v>
      </c>
    </row>
    <row r="102" spans="1:11" ht="14.25" customHeight="1" x14ac:dyDescent="0.2">
      <c r="A102" s="1">
        <v>100</v>
      </c>
      <c r="B102" s="3">
        <v>-2.6140988460688499</v>
      </c>
      <c r="C102" s="3">
        <v>1.9242830037219001</v>
      </c>
      <c r="D102" s="3">
        <v>-2.3116862208559401</v>
      </c>
      <c r="E102" s="3">
        <v>2.62906732316356</v>
      </c>
      <c r="F102" s="3">
        <v>4.6077393107356004</v>
      </c>
      <c r="G102" s="3">
        <v>-0.75798077580638901</v>
      </c>
      <c r="H102" s="3">
        <v>3.1798989061617302</v>
      </c>
      <c r="I102" s="3">
        <v>-1.3044442480167999</v>
      </c>
      <c r="J102" s="3">
        <v>-3.56983593149651</v>
      </c>
      <c r="K102" s="3">
        <v>1.09532228593943</v>
      </c>
    </row>
    <row r="103" spans="1:11" ht="14.25" customHeight="1" x14ac:dyDescent="0.15"/>
    <row r="104" spans="1:11" ht="14.25" customHeight="1" x14ac:dyDescent="0.15"/>
    <row r="105" spans="1:11" ht="14.25" customHeight="1" x14ac:dyDescent="0.15"/>
    <row r="106" spans="1:11" ht="14.25" customHeight="1" x14ac:dyDescent="0.15"/>
    <row r="107" spans="1:11" ht="14.25" customHeight="1" x14ac:dyDescent="0.15"/>
    <row r="108" spans="1:11" ht="14.25" customHeight="1" x14ac:dyDescent="0.15"/>
    <row r="109" spans="1:11" ht="14.25" customHeight="1" x14ac:dyDescent="0.15"/>
    <row r="110" spans="1:11" ht="14.25" customHeight="1" x14ac:dyDescent="0.15"/>
    <row r="111" spans="1:11" ht="14.25" customHeight="1" x14ac:dyDescent="0.15"/>
    <row r="112" spans="1:11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000"/>
  <sheetViews>
    <sheetView workbookViewId="0"/>
  </sheetViews>
  <sheetFormatPr baseColWidth="10" defaultColWidth="12.6640625" defaultRowHeight="15" customHeight="1" x14ac:dyDescent="0.15"/>
  <cols>
    <col min="1" max="9" width="7.6640625" customWidth="1"/>
    <col min="10" max="10" width="8.83203125" customWidth="1"/>
    <col min="11" max="26" width="7.6640625" customWidth="1"/>
  </cols>
  <sheetData>
    <row r="1" spans="1:24" ht="14.25" customHeight="1" x14ac:dyDescent="0.2">
      <c r="A1" s="1" t="s">
        <v>76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</row>
    <row r="2" spans="1:24" ht="14.25" customHeight="1" x14ac:dyDescent="0.2">
      <c r="A2" s="1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</row>
    <row r="3" spans="1:24" ht="14.25" customHeight="1" x14ac:dyDescent="0.2">
      <c r="A3" s="1">
        <v>1</v>
      </c>
      <c r="B3" s="3">
        <v>6.4637348304305606E-2</v>
      </c>
      <c r="C3" s="3">
        <v>-0.40959828297682399</v>
      </c>
      <c r="D3" s="3">
        <v>1.0818638657684501E-2</v>
      </c>
      <c r="E3" s="3">
        <v>-0.47453839889913801</v>
      </c>
      <c r="F3" s="3">
        <v>7.3078364864898604E-2</v>
      </c>
      <c r="G3" s="3">
        <v>-0.51092506119464198</v>
      </c>
      <c r="H3" s="3">
        <v>4.3604403938427301E-2</v>
      </c>
      <c r="I3" s="3">
        <v>-0.50049743284652803</v>
      </c>
      <c r="J3" s="3">
        <v>9.6135423116925203E-2</v>
      </c>
      <c r="K3" s="3">
        <v>-0.46860819205153698</v>
      </c>
      <c r="X3" s="9"/>
    </row>
    <row r="4" spans="1:24" ht="14.25" customHeight="1" x14ac:dyDescent="0.2">
      <c r="A4" s="1">
        <v>2</v>
      </c>
      <c r="B4" s="3">
        <v>0.12927469660861099</v>
      </c>
      <c r="C4" s="3">
        <v>-0.81919656595364898</v>
      </c>
      <c r="D4" s="3">
        <v>2.1637277315369099E-2</v>
      </c>
      <c r="E4" s="3">
        <v>-0.94907679779827803</v>
      </c>
      <c r="F4" s="3">
        <v>0.14615672972979701</v>
      </c>
      <c r="G4" s="3">
        <v>-1.02185012238928</v>
      </c>
      <c r="H4" s="3">
        <v>8.7208807876854699E-2</v>
      </c>
      <c r="I4" s="3">
        <v>-1.0009948656930501</v>
      </c>
      <c r="J4" s="3">
        <v>0.19227084623384999</v>
      </c>
      <c r="K4" s="3">
        <v>-0.93721638410307495</v>
      </c>
      <c r="X4" s="9"/>
    </row>
    <row r="5" spans="1:24" ht="14.25" customHeight="1" x14ac:dyDescent="0.2">
      <c r="A5" s="1">
        <v>3</v>
      </c>
      <c r="B5" s="3">
        <v>0.193912044912916</v>
      </c>
      <c r="C5" s="3">
        <v>-1.2287948489304701</v>
      </c>
      <c r="D5" s="3">
        <v>3.2455915973053702E-2</v>
      </c>
      <c r="E5" s="3">
        <v>-1.42361519669741</v>
      </c>
      <c r="F5" s="3">
        <v>0.21923509459469501</v>
      </c>
      <c r="G5" s="3">
        <v>-1.5327751835839201</v>
      </c>
      <c r="H5" s="3">
        <v>0.13081321181528199</v>
      </c>
      <c r="I5" s="3">
        <v>-1.50149229853958</v>
      </c>
      <c r="J5" s="3">
        <v>0.28840626935077501</v>
      </c>
      <c r="K5" s="3">
        <v>-1.40582457615461</v>
      </c>
      <c r="X5" s="9"/>
    </row>
    <row r="6" spans="1:24" ht="14.25" customHeight="1" x14ac:dyDescent="0.2">
      <c r="A6" s="1">
        <v>4</v>
      </c>
      <c r="B6" s="3">
        <v>0.25854939321722198</v>
      </c>
      <c r="C6" s="3">
        <v>-1.63839313190729</v>
      </c>
      <c r="D6" s="3">
        <v>4.3274554630738302E-2</v>
      </c>
      <c r="E6" s="3">
        <v>-1.8981535955965501</v>
      </c>
      <c r="F6" s="3">
        <v>0.29231345945959403</v>
      </c>
      <c r="G6" s="3">
        <v>-2.0437002447785702</v>
      </c>
      <c r="H6" s="3">
        <v>0.17441761575370901</v>
      </c>
      <c r="I6" s="3">
        <v>-2.0019897313861099</v>
      </c>
      <c r="J6" s="3">
        <v>0.38454169246769998</v>
      </c>
      <c r="K6" s="3">
        <v>-1.8744327682061499</v>
      </c>
    </row>
    <row r="7" spans="1:24" ht="14.25" customHeight="1" x14ac:dyDescent="0.2">
      <c r="A7" s="1">
        <v>5</v>
      </c>
      <c r="B7" s="3">
        <v>0.32318674152152799</v>
      </c>
      <c r="C7" s="3">
        <v>-2.0479914148841201</v>
      </c>
      <c r="D7" s="3">
        <v>5.4093193288422901E-2</v>
      </c>
      <c r="E7" s="3">
        <v>-2.3726919944956899</v>
      </c>
      <c r="F7" s="3">
        <v>0.36539182432449302</v>
      </c>
      <c r="G7" s="3">
        <v>-2.55462530597321</v>
      </c>
      <c r="H7" s="3">
        <v>0.218022019692136</v>
      </c>
      <c r="I7" s="3">
        <v>-2.5024871642326398</v>
      </c>
      <c r="J7" s="3">
        <v>0.480677115584626</v>
      </c>
      <c r="K7" s="3">
        <v>-2.3430409602576798</v>
      </c>
    </row>
    <row r="8" spans="1:24" ht="14.25" customHeight="1" x14ac:dyDescent="0.2">
      <c r="A8" s="1">
        <v>6</v>
      </c>
      <c r="B8" s="3">
        <v>0.387824089825833</v>
      </c>
      <c r="C8" s="3">
        <v>-2.4575896978609402</v>
      </c>
      <c r="D8" s="3">
        <v>6.4911831946107501E-2</v>
      </c>
      <c r="E8" s="3">
        <v>-2.8472303933948302</v>
      </c>
      <c r="F8" s="3">
        <v>0.43847018918939101</v>
      </c>
      <c r="G8" s="3">
        <v>-3.0655503671678499</v>
      </c>
      <c r="H8" s="3">
        <v>0.26162642363056399</v>
      </c>
      <c r="I8" s="3">
        <v>-3.00298459707916</v>
      </c>
      <c r="J8" s="3">
        <v>0.57681253870155103</v>
      </c>
      <c r="K8" s="3">
        <v>-2.81164915230922</v>
      </c>
    </row>
    <row r="9" spans="1:24" ht="14.25" customHeight="1" x14ac:dyDescent="0.2">
      <c r="A9" s="1">
        <v>7</v>
      </c>
      <c r="B9" s="3">
        <v>0.452461438130139</v>
      </c>
      <c r="C9" s="3">
        <v>-2.86718798083777</v>
      </c>
      <c r="D9" s="3">
        <v>7.5730470603792094E-2</v>
      </c>
      <c r="E9" s="3">
        <v>-3.32176879229397</v>
      </c>
      <c r="F9" s="3">
        <v>0.51154855405429001</v>
      </c>
      <c r="G9" s="3">
        <v>-3.5764754283624902</v>
      </c>
      <c r="H9" s="3">
        <v>0.305230827568991</v>
      </c>
      <c r="I9" s="3">
        <v>-3.5034820299256899</v>
      </c>
      <c r="J9" s="3">
        <v>0.67294796181847605</v>
      </c>
      <c r="K9" s="3">
        <v>-3.2802573443607601</v>
      </c>
    </row>
    <row r="10" spans="1:24" ht="14.25" customHeight="1" x14ac:dyDescent="0.2">
      <c r="A10" s="1">
        <v>8</v>
      </c>
      <c r="B10" s="3">
        <v>0.51709878643444496</v>
      </c>
      <c r="C10" s="3">
        <v>-3.2767862638145901</v>
      </c>
      <c r="D10" s="3">
        <v>8.6549109261476603E-2</v>
      </c>
      <c r="E10" s="3">
        <v>-3.7963071911931099</v>
      </c>
      <c r="F10" s="3">
        <v>0.58462691891918905</v>
      </c>
      <c r="G10" s="3">
        <v>-4.0874004895571403</v>
      </c>
      <c r="H10" s="3">
        <v>0.34883523150741802</v>
      </c>
      <c r="I10" s="3">
        <v>-4.0039794627722198</v>
      </c>
      <c r="J10" s="3">
        <v>0.76908338493540096</v>
      </c>
      <c r="K10" s="3">
        <v>-3.7488655364122998</v>
      </c>
    </row>
    <row r="11" spans="1:24" ht="14.25" customHeight="1" x14ac:dyDescent="0.2">
      <c r="A11" s="1">
        <v>9</v>
      </c>
      <c r="B11" s="3">
        <v>0.58173613473875097</v>
      </c>
      <c r="C11" s="3">
        <v>-3.68638454679142</v>
      </c>
      <c r="D11" s="3">
        <v>9.7367747919161196E-2</v>
      </c>
      <c r="E11" s="3">
        <v>-4.2708455900922502</v>
      </c>
      <c r="F11" s="3">
        <v>0.65770528378408699</v>
      </c>
      <c r="G11" s="3">
        <v>-4.5983255507517802</v>
      </c>
      <c r="H11" s="3">
        <v>0.39243963544584598</v>
      </c>
      <c r="I11" s="3">
        <v>-4.5044768956187502</v>
      </c>
      <c r="J11" s="3">
        <v>0.86521880805232698</v>
      </c>
      <c r="K11" s="3">
        <v>-4.2174737284638404</v>
      </c>
    </row>
    <row r="12" spans="1:24" ht="14.25" customHeight="1" x14ac:dyDescent="0.2">
      <c r="A12" s="1">
        <v>10</v>
      </c>
      <c r="B12" s="3">
        <v>0.64637348304305597</v>
      </c>
      <c r="C12" s="3">
        <v>-4.0959828297682401</v>
      </c>
      <c r="D12" s="3">
        <v>0.108186386576845</v>
      </c>
      <c r="E12" s="3">
        <v>-4.7453839889913896</v>
      </c>
      <c r="F12" s="3">
        <v>0.73078364864898604</v>
      </c>
      <c r="G12" s="3">
        <v>-5.1092506119464201</v>
      </c>
      <c r="H12" s="3">
        <v>0.436044039384273</v>
      </c>
      <c r="I12" s="3">
        <v>-5.0049743284652797</v>
      </c>
      <c r="J12" s="3">
        <v>0.961354231169252</v>
      </c>
      <c r="K12" s="3">
        <v>-4.6860819205153703</v>
      </c>
    </row>
    <row r="13" spans="1:24" ht="14.25" customHeight="1" x14ac:dyDescent="0.15"/>
    <row r="14" spans="1:24" ht="14.25" customHeight="1" x14ac:dyDescent="0.15"/>
    <row r="15" spans="1:24" ht="14.25" customHeight="1" x14ac:dyDescent="0.15"/>
    <row r="16" spans="1:24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000"/>
  <sheetViews>
    <sheetView workbookViewId="0"/>
  </sheetViews>
  <sheetFormatPr baseColWidth="10" defaultColWidth="12.6640625" defaultRowHeight="15" customHeight="1" x14ac:dyDescent="0.15"/>
  <cols>
    <col min="1" max="1" width="11.5" customWidth="1"/>
    <col min="2" max="26" width="7.6640625" customWidth="1"/>
  </cols>
  <sheetData>
    <row r="1" spans="1:11" ht="14.25" customHeight="1" x14ac:dyDescent="0.2">
      <c r="A1" s="2" t="s">
        <v>77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</row>
    <row r="2" spans="1:11" ht="14.25" customHeight="1" x14ac:dyDescent="0.2">
      <c r="A2" s="2" t="s">
        <v>37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 ht="14.25" customHeight="1" x14ac:dyDescent="0.2">
      <c r="A3" s="1" t="s">
        <v>13</v>
      </c>
      <c r="B3" s="3">
        <v>0.146984478677152</v>
      </c>
      <c r="C3" s="3">
        <v>-0.14451006447263301</v>
      </c>
      <c r="D3" s="3">
        <v>-6.20208168035771E-2</v>
      </c>
      <c r="E3" s="3">
        <v>-0.140691577683627</v>
      </c>
      <c r="F3" s="3">
        <v>-0.27181272731788703</v>
      </c>
      <c r="G3" s="3">
        <v>-0.34139080434677099</v>
      </c>
      <c r="H3" s="3">
        <v>3.3015172400874697E-2</v>
      </c>
      <c r="I3" s="3">
        <v>-7.0724633326509001E-3</v>
      </c>
      <c r="J3" s="3">
        <v>0.66204133270697796</v>
      </c>
      <c r="K3" s="3">
        <v>5.46263806754268E-2</v>
      </c>
    </row>
    <row r="4" spans="1:11" ht="14.25" customHeight="1" x14ac:dyDescent="0.2">
      <c r="A4" s="2" t="s">
        <v>21</v>
      </c>
      <c r="B4" s="3">
        <v>8.2127541958128998E-3</v>
      </c>
      <c r="C4" s="3">
        <v>-0.20193986603934</v>
      </c>
      <c r="D4" s="3">
        <v>-0.20079443898993099</v>
      </c>
      <c r="E4" s="3">
        <v>-0.242135411880814</v>
      </c>
      <c r="F4" s="3">
        <v>0.15493221869094001</v>
      </c>
      <c r="G4" s="3">
        <v>0.69678898639043296</v>
      </c>
      <c r="H4" s="3">
        <v>-0.43528514143161601</v>
      </c>
      <c r="I4" s="3">
        <v>-6.2972875349038407E-2</v>
      </c>
      <c r="J4" s="3">
        <v>0.55434949713871395</v>
      </c>
      <c r="K4" s="3">
        <v>0.23633781362447701</v>
      </c>
    </row>
    <row r="5" spans="1:11" ht="14.25" customHeight="1" x14ac:dyDescent="0.2">
      <c r="A5" s="1" t="s">
        <v>78</v>
      </c>
      <c r="B5" s="3">
        <v>0.40303053126099198</v>
      </c>
      <c r="C5" s="3">
        <v>0.18016033130843401</v>
      </c>
      <c r="D5" s="3">
        <v>0.30561681771021998</v>
      </c>
      <c r="E5" s="3">
        <v>3.46956114510997E-2</v>
      </c>
      <c r="F5" s="3">
        <v>0.43618258349889399</v>
      </c>
      <c r="G5" s="3">
        <v>0.44326494964769603</v>
      </c>
      <c r="H5" s="3">
        <v>0.317981198697317</v>
      </c>
      <c r="I5" s="3">
        <v>0.44611382341230099</v>
      </c>
      <c r="J5" s="3">
        <v>1.22543646357182</v>
      </c>
      <c r="K5" s="3">
        <v>0.52234726099767803</v>
      </c>
    </row>
    <row r="6" spans="1:11" ht="14.25" customHeight="1" x14ac:dyDescent="0.2">
      <c r="A6" s="1" t="s">
        <v>50</v>
      </c>
      <c r="B6" s="3">
        <v>0.63492158641033503</v>
      </c>
      <c r="C6" s="3">
        <v>0.38424371611132302</v>
      </c>
      <c r="D6" s="3">
        <v>0.384134528874851</v>
      </c>
      <c r="E6" s="3">
        <v>0.34089645412583103</v>
      </c>
      <c r="F6" s="3">
        <v>0.48772218837157699</v>
      </c>
      <c r="G6" s="3">
        <v>0.51660180697594804</v>
      </c>
      <c r="H6" s="3">
        <v>0.60343114969205802</v>
      </c>
      <c r="I6" s="3">
        <v>0.53437149677465801</v>
      </c>
      <c r="J6" s="3">
        <v>1.2091525527012099</v>
      </c>
      <c r="K6" s="3">
        <v>0.61383280497223403</v>
      </c>
    </row>
    <row r="7" spans="1:11" ht="14.25" customHeight="1" x14ac:dyDescent="0.2">
      <c r="A7" s="1" t="s">
        <v>43</v>
      </c>
      <c r="B7" s="3">
        <v>8.7798394806507807E-2</v>
      </c>
      <c r="C7" s="3">
        <v>-0.26662511097214903</v>
      </c>
      <c r="D7" s="3">
        <v>-0.15313385491890599</v>
      </c>
      <c r="E7" s="3">
        <v>-0.198864091182403</v>
      </c>
      <c r="F7" s="3">
        <v>-0.42865358665247799</v>
      </c>
      <c r="G7" s="3">
        <v>-0.49180809838148698</v>
      </c>
      <c r="H7" s="3">
        <v>0.21484434500698199</v>
      </c>
      <c r="I7" s="3">
        <v>5.0667243715821E-3</v>
      </c>
      <c r="J7" s="3">
        <v>0.64795857714074301</v>
      </c>
      <c r="K7" s="3">
        <v>3.4849459421715502E-2</v>
      </c>
    </row>
    <row r="8" spans="1:11" ht="14.25" customHeight="1" x14ac:dyDescent="0.2">
      <c r="A8" s="1" t="s">
        <v>32</v>
      </c>
      <c r="B8" s="3">
        <v>0.22829049934183801</v>
      </c>
      <c r="C8" s="3">
        <v>-0.22943274691566001</v>
      </c>
      <c r="D8" s="3">
        <v>-0.124979558917791</v>
      </c>
      <c r="E8" s="3">
        <v>-0.31877195296931399</v>
      </c>
      <c r="F8" s="3">
        <v>0.13458036978419899</v>
      </c>
      <c r="G8" s="3">
        <v>1.7045627774269E-2</v>
      </c>
      <c r="H8" s="3">
        <v>9.87753631613313E-2</v>
      </c>
      <c r="I8" s="3">
        <v>-1.36570350378759E-2</v>
      </c>
      <c r="J8" s="3">
        <v>0.75257293165338801</v>
      </c>
      <c r="K8" s="3">
        <v>4.8290901175398797E-2</v>
      </c>
    </row>
    <row r="9" spans="1:11" ht="14.25" customHeight="1" x14ac:dyDescent="0.15"/>
    <row r="10" spans="1:11" ht="14.25" customHeight="1" x14ac:dyDescent="0.15"/>
    <row r="11" spans="1:11" ht="14.25" customHeight="1" x14ac:dyDescent="0.15"/>
    <row r="12" spans="1:11" ht="14.25" customHeight="1" x14ac:dyDescent="0.15"/>
    <row r="13" spans="1:11" ht="14.25" customHeight="1" x14ac:dyDescent="0.15"/>
    <row r="14" spans="1:11" ht="14.25" customHeight="1" x14ac:dyDescent="0.15"/>
    <row r="15" spans="1:11" ht="14.25" customHeight="1" x14ac:dyDescent="0.15"/>
    <row r="16" spans="1:11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11" ht="14.25" customHeight="1" x14ac:dyDescent="0.2">
      <c r="A1" s="1" t="s">
        <v>79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</row>
    <row r="2" spans="1:11" ht="14.25" customHeight="1" x14ac:dyDescent="0.2">
      <c r="A2" s="1" t="s">
        <v>14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</row>
    <row r="3" spans="1:11" ht="14.25" customHeight="1" x14ac:dyDescent="0.2">
      <c r="A3" s="1" t="s">
        <v>48</v>
      </c>
      <c r="B3" s="3">
        <v>0.23530672114679799</v>
      </c>
      <c r="C3" s="3">
        <v>0.344990278470726</v>
      </c>
      <c r="D3" s="3">
        <v>0.36313793126428501</v>
      </c>
      <c r="E3" s="3">
        <v>0.39021568173785898</v>
      </c>
      <c r="F3" s="3">
        <v>-0.38573887594593298</v>
      </c>
      <c r="G3" s="3">
        <v>-0.46197148068653199</v>
      </c>
      <c r="H3" s="3">
        <v>-0.25296459293524298</v>
      </c>
      <c r="I3" s="3">
        <v>-0.166246550524284</v>
      </c>
      <c r="J3" s="3">
        <v>-0.107486401920606</v>
      </c>
      <c r="K3" s="3">
        <v>-0.24830707407778699</v>
      </c>
    </row>
    <row r="4" spans="1:11" ht="14.25" customHeight="1" x14ac:dyDescent="0.15"/>
    <row r="5" spans="1:11" ht="14.25" customHeight="1" x14ac:dyDescent="0.15"/>
    <row r="6" spans="1:11" ht="14.25" customHeight="1" x14ac:dyDescent="0.15"/>
    <row r="7" spans="1:11" ht="14.25" customHeight="1" x14ac:dyDescent="0.15"/>
    <row r="8" spans="1:11" ht="14.25" customHeight="1" x14ac:dyDescent="0.15"/>
    <row r="9" spans="1:11" ht="14.25" customHeight="1" x14ac:dyDescent="0.15"/>
    <row r="10" spans="1:11" ht="14.25" customHeight="1" x14ac:dyDescent="0.15"/>
    <row r="11" spans="1:11" ht="14.25" customHeight="1" x14ac:dyDescent="0.15"/>
    <row r="12" spans="1:11" ht="14.25" customHeight="1" x14ac:dyDescent="0.15"/>
    <row r="13" spans="1:11" ht="14.25" customHeight="1" x14ac:dyDescent="0.15"/>
    <row r="14" spans="1:11" ht="14.25" customHeight="1" x14ac:dyDescent="0.15"/>
    <row r="15" spans="1:11" ht="14.25" customHeight="1" x14ac:dyDescent="0.15"/>
    <row r="16" spans="1:11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13" ht="14.25" customHeight="1" x14ac:dyDescent="0.2">
      <c r="A1" s="1" t="s">
        <v>80</v>
      </c>
      <c r="B1" s="1" t="s">
        <v>81</v>
      </c>
      <c r="C1" s="1" t="s">
        <v>82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</row>
    <row r="2" spans="1:13" ht="14.25" customHeight="1" x14ac:dyDescent="0.2">
      <c r="A2" s="1" t="s">
        <v>37</v>
      </c>
      <c r="B2" s="1" t="s">
        <v>37</v>
      </c>
      <c r="C2" s="1" t="s">
        <v>37</v>
      </c>
      <c r="D2" s="3">
        <v>0.49406982186160397</v>
      </c>
      <c r="E2" s="3">
        <v>0.17953742897411001</v>
      </c>
      <c r="F2" s="3">
        <v>0.25940989732333902</v>
      </c>
      <c r="G2" s="3">
        <v>0.138729242247846</v>
      </c>
      <c r="H2" s="3">
        <v>0.18794713393208101</v>
      </c>
      <c r="I2" s="3">
        <v>0.155791067995938</v>
      </c>
      <c r="J2" s="3">
        <v>0.47760176268201399</v>
      </c>
      <c r="K2" s="3">
        <v>0.360968612690582</v>
      </c>
      <c r="L2" s="3">
        <v>0.93762825247016901</v>
      </c>
      <c r="M2" s="3">
        <v>0.30616734098695397</v>
      </c>
    </row>
    <row r="3" spans="1:13" ht="14.25" customHeight="1" x14ac:dyDescent="0.2">
      <c r="A3" s="1">
        <v>0</v>
      </c>
      <c r="B3" s="1">
        <v>7</v>
      </c>
      <c r="C3" s="1" t="s">
        <v>83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</row>
    <row r="4" spans="1:13" ht="14.25" customHeight="1" x14ac:dyDescent="0.2">
      <c r="A4" s="1">
        <v>7.01</v>
      </c>
      <c r="B4" s="1">
        <v>14</v>
      </c>
      <c r="C4" s="1" t="s">
        <v>84</v>
      </c>
      <c r="D4" s="3">
        <v>-5.4558778855653502E-2</v>
      </c>
      <c r="E4" s="3">
        <v>-0.123741058142102</v>
      </c>
      <c r="F4" s="3">
        <v>-0.13804492175076699</v>
      </c>
      <c r="G4" s="3">
        <v>-0.21391129654376401</v>
      </c>
      <c r="H4" s="3">
        <v>-0.24762622340905299</v>
      </c>
      <c r="I4" s="3">
        <v>-6.8618244576246004E-2</v>
      </c>
      <c r="J4" s="3">
        <v>-0.29626094322494601</v>
      </c>
      <c r="K4" s="3">
        <v>-0.34016827215128398</v>
      </c>
      <c r="L4" s="3">
        <v>-0.32054149328917803</v>
      </c>
      <c r="M4" s="3">
        <v>-0.29123030795497801</v>
      </c>
    </row>
    <row r="5" spans="1:13" ht="14.25" customHeight="1" x14ac:dyDescent="0.2">
      <c r="A5" s="1">
        <v>14.01</v>
      </c>
      <c r="B5" s="1">
        <v>30</v>
      </c>
      <c r="C5" s="1" t="s">
        <v>85</v>
      </c>
      <c r="D5" s="3">
        <v>-0.25975789448982201</v>
      </c>
      <c r="E5" s="3">
        <v>-0.137863085745312</v>
      </c>
      <c r="F5" s="3">
        <v>-0.28642985035192098</v>
      </c>
      <c r="G5" s="3">
        <v>-0.26841051586452702</v>
      </c>
      <c r="H5" s="3">
        <v>2.37880199016204E-2</v>
      </c>
      <c r="I5" s="3">
        <v>0.26379680458987198</v>
      </c>
      <c r="J5" s="3">
        <v>-0.30037111206401301</v>
      </c>
      <c r="K5" s="3">
        <v>-5.44527921869555E-2</v>
      </c>
      <c r="L5" s="3">
        <v>-0.50181319117623502</v>
      </c>
      <c r="M5" s="3">
        <v>-0.13298480487560299</v>
      </c>
    </row>
    <row r="6" spans="1:13" ht="14.25" customHeight="1" x14ac:dyDescent="0.2">
      <c r="A6" s="1">
        <v>30.01</v>
      </c>
      <c r="B6" s="1">
        <v>90</v>
      </c>
      <c r="C6" s="1" t="s">
        <v>86</v>
      </c>
      <c r="D6" s="3">
        <v>-2.59305404383279E-2</v>
      </c>
      <c r="E6" s="3">
        <v>0.269041995816586</v>
      </c>
      <c r="F6" s="3">
        <v>-2.2962684007006998E-3</v>
      </c>
      <c r="G6" s="3">
        <v>6.3200702544664394E-2</v>
      </c>
      <c r="H6" s="3">
        <v>5.8395323880117297E-2</v>
      </c>
      <c r="I6" s="3">
        <v>0.357196491759044</v>
      </c>
      <c r="J6" s="3">
        <v>-5.6705443815806798E-2</v>
      </c>
      <c r="K6" s="3">
        <v>0.39403937532135203</v>
      </c>
      <c r="L6" s="3">
        <v>-0.29653290279274602</v>
      </c>
      <c r="M6" s="3">
        <v>-7.0036144560949601E-2</v>
      </c>
    </row>
    <row r="7" spans="1:13" ht="14.25" customHeight="1" x14ac:dyDescent="0.2">
      <c r="A7" s="1">
        <v>90.01</v>
      </c>
      <c r="B7" s="1">
        <v>108</v>
      </c>
      <c r="C7" s="1" t="s">
        <v>87</v>
      </c>
      <c r="D7" s="3">
        <v>0.52954454326659295</v>
      </c>
      <c r="E7" s="3">
        <v>0.650081831456501</v>
      </c>
      <c r="F7" s="3">
        <v>0.27429090939929102</v>
      </c>
      <c r="G7" s="3">
        <v>0.34444790917124501</v>
      </c>
      <c r="H7" s="3">
        <v>0.163974277034418</v>
      </c>
      <c r="I7" s="3">
        <v>0.54388316810403303</v>
      </c>
      <c r="J7" s="3">
        <v>0.58286034595497804</v>
      </c>
      <c r="K7" s="3">
        <v>0.57369115055303199</v>
      </c>
      <c r="L7" s="3">
        <v>0.79146048550130499</v>
      </c>
      <c r="M7" s="3">
        <v>0.71069062473551203</v>
      </c>
    </row>
    <row r="8" spans="1:13" ht="14.25" customHeight="1" x14ac:dyDescent="0.2">
      <c r="A8" s="1">
        <v>108.01</v>
      </c>
      <c r="B8" s="1">
        <v>365</v>
      </c>
      <c r="C8" s="1" t="s">
        <v>88</v>
      </c>
      <c r="D8" s="3">
        <v>0.69085326132329905</v>
      </c>
      <c r="E8" s="3">
        <v>0.66547632405829305</v>
      </c>
      <c r="F8" s="3">
        <v>0.63700645278364398</v>
      </c>
      <c r="G8" s="3">
        <v>0.51699462192310996</v>
      </c>
      <c r="H8" s="3">
        <v>0.339680006355567</v>
      </c>
      <c r="I8" s="3">
        <v>0.62536776890288703</v>
      </c>
      <c r="J8" s="3">
        <v>0.68159437977503401</v>
      </c>
      <c r="K8" s="3">
        <v>0.86218921775212598</v>
      </c>
      <c r="L8" s="3">
        <v>0.50796390214174403</v>
      </c>
      <c r="M8" s="3">
        <v>0.74456775130338004</v>
      </c>
    </row>
    <row r="9" spans="1:13" ht="14.25" customHeight="1" x14ac:dyDescent="0.2">
      <c r="A9" s="1">
        <v>365.01</v>
      </c>
      <c r="B9" s="2" t="s">
        <v>89</v>
      </c>
      <c r="C9" s="1" t="s">
        <v>90</v>
      </c>
      <c r="D9" s="3">
        <v>0.86049974676996999</v>
      </c>
      <c r="E9" s="3">
        <v>0.83178518425905801</v>
      </c>
      <c r="F9" s="3">
        <v>0.71951281160643499</v>
      </c>
      <c r="G9" s="3">
        <v>0.78096303253937904</v>
      </c>
      <c r="H9" s="3">
        <v>0.49087398083435901</v>
      </c>
      <c r="I9" s="3">
        <v>0.71151818633886299</v>
      </c>
      <c r="J9" s="3">
        <v>0.80789453898111796</v>
      </c>
      <c r="K9" s="3">
        <v>0.96004028793851104</v>
      </c>
      <c r="L9" s="3">
        <v>0.80161759423637002</v>
      </c>
      <c r="M9" s="3">
        <v>0.857340110421139</v>
      </c>
    </row>
    <row r="10" spans="1:13" ht="14.25" customHeight="1" x14ac:dyDescent="0.15"/>
    <row r="11" spans="1:13" ht="14.25" customHeight="1" x14ac:dyDescent="0.2"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4.25" customHeight="1" x14ac:dyDescent="0.15"/>
    <row r="13" spans="1:13" ht="14.25" customHeight="1" x14ac:dyDescent="0.15"/>
    <row r="14" spans="1:13" ht="14.25" customHeight="1" x14ac:dyDescent="0.15"/>
    <row r="15" spans="1:13" ht="14.25" customHeight="1" x14ac:dyDescent="0.15"/>
    <row r="16" spans="1:13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Patient Data</vt:lpstr>
      <vt:lpstr>Intercepts</vt:lpstr>
      <vt:lpstr>Age</vt:lpstr>
      <vt:lpstr>Sex</vt:lpstr>
      <vt:lpstr>AdmitScore</vt:lpstr>
      <vt:lpstr>AdmitPain</vt:lpstr>
      <vt:lpstr>Payer</vt:lpstr>
      <vt:lpstr>TxType</vt:lpstr>
      <vt:lpstr>Duration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Snow</dc:creator>
  <cp:lastModifiedBy>Justin Smith</cp:lastModifiedBy>
  <dcterms:created xsi:type="dcterms:W3CDTF">2019-03-12T17:27:02Z</dcterms:created>
  <dcterms:modified xsi:type="dcterms:W3CDTF">2022-01-06T18:16:18Z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1a4512-8026-4a73-bfb7-8d52c1779a3a_Enabled">
    <vt:lpwstr>True</vt:lpwstr>
  </property>
  <property fmtid="{D5CDD505-2E9C-101B-9397-08002B2CF9AE}" pid="3" name="MSIP_Label_ba1a4512-8026-4a73-bfb7-8d52c1779a3a_SiteId">
    <vt:lpwstr>a79016de-bdd0-4e47-91f4-79416ab912ad</vt:lpwstr>
  </property>
  <property fmtid="{D5CDD505-2E9C-101B-9397-08002B2CF9AE}" pid="4" name="MSIP_Label_ba1a4512-8026-4a73-bfb7-8d52c1779a3a_Owner">
    <vt:lpwstr>Greg.Snow@imail.org</vt:lpwstr>
  </property>
  <property fmtid="{D5CDD505-2E9C-101B-9397-08002B2CF9AE}" pid="5" name="MSIP_Label_ba1a4512-8026-4a73-bfb7-8d52c1779a3a_SetDate">
    <vt:lpwstr>2019-03-12T17:27:09.4638872Z</vt:lpwstr>
  </property>
  <property fmtid="{D5CDD505-2E9C-101B-9397-08002B2CF9AE}" pid="6" name="MSIP_Label_ba1a4512-8026-4a73-bfb7-8d52c1779a3a_Name">
    <vt:lpwstr>Sensitive Information</vt:lpwstr>
  </property>
  <property fmtid="{D5CDD505-2E9C-101B-9397-08002B2CF9AE}" pid="7" name="MSIP_Label_ba1a4512-8026-4a73-bfb7-8d52c1779a3a_Application">
    <vt:lpwstr>Microsoft Azure Information Protection</vt:lpwstr>
  </property>
  <property fmtid="{D5CDD505-2E9C-101B-9397-08002B2CF9AE}" pid="8" name="MSIP_Label_ba1a4512-8026-4a73-bfb7-8d52c1779a3a_Extended_MSFT_Method">
    <vt:lpwstr>Automatic</vt:lpwstr>
  </property>
  <property fmtid="{D5CDD505-2E9C-101B-9397-08002B2CF9AE}" pid="9" name="Sensitivity">
    <vt:lpwstr>Sensitive Information</vt:lpwstr>
  </property>
</Properties>
</file>