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60" yWindow="15" windowWidth="13620" windowHeight="9930" activeTab="7"/>
  </bookViews>
  <sheets>
    <sheet name="patriotgames_teams_06282013 (1)" sheetId="23" r:id="rId1"/>
    <sheet name="Chronologic" sheetId="39" r:id="rId2"/>
    <sheet name="Brackets 2013" sheetId="38" r:id="rId3"/>
    <sheet name="Field Grid 2013 public" sheetId="2" r:id="rId4"/>
    <sheet name="Field Grid 2013 playoffs" sheetId="12" r:id="rId5"/>
    <sheet name="champs" sheetId="41" r:id="rId6"/>
    <sheet name="final results" sheetId="42" r:id="rId7"/>
    <sheet name="winners" sheetId="44" r:id="rId8"/>
  </sheets>
  <definedNames>
    <definedName name="_xlnm._FilterDatabase" localSheetId="2" hidden="1">'Brackets 2013'!$A$1:$AI$524</definedName>
    <definedName name="_xlnm._FilterDatabase" localSheetId="1" hidden="1">Chronologic!$A$1:$O$1189</definedName>
    <definedName name="_xlnm._FilterDatabase" localSheetId="6" hidden="1">'final results'!$A$1:$N$1071</definedName>
    <definedName name="_xlnm._FilterDatabase" localSheetId="0" hidden="1">'patriotgames_teams_06282013 (1)'!$A$1:$AA$232</definedName>
    <definedName name="_xlnm.Print_Area" localSheetId="2">'Brackets 2013'!$L$1:$AD$508</definedName>
    <definedName name="_xlnm.Print_Area" localSheetId="1">Chronologic!$A$1:$K$1189</definedName>
    <definedName name="_xlnm.Print_Area" localSheetId="4">'Field Grid 2013 playoffs'!$A$1:$AC$34</definedName>
    <definedName name="_xlnm.Print_Area" localSheetId="3">'Field Grid 2013 public'!$A$1:$AC$34</definedName>
    <definedName name="_xlnm.Print_Titles" localSheetId="1">Chronologic!$1:$1</definedName>
  </definedNames>
  <calcPr calcId="145621"/>
</workbook>
</file>

<file path=xl/calcChain.xml><?xml version="1.0" encoding="utf-8"?>
<calcChain xmlns="http://schemas.openxmlformats.org/spreadsheetml/2006/main">
  <c r="G131" i="2" l="1"/>
  <c r="B126" i="2"/>
  <c r="F131" i="2"/>
  <c r="H1037" i="42" l="1"/>
  <c r="H1036" i="42"/>
  <c r="H1035" i="42"/>
  <c r="H1034" i="42"/>
  <c r="H1033" i="42"/>
  <c r="H1032" i="42"/>
  <c r="H1031" i="42"/>
  <c r="H1030" i="42"/>
  <c r="H1029" i="42"/>
  <c r="H1028" i="42"/>
  <c r="H1027" i="42"/>
  <c r="H1026" i="42"/>
  <c r="H1025" i="42"/>
  <c r="H1024" i="42"/>
  <c r="H991" i="42"/>
  <c r="H990" i="42"/>
  <c r="H989" i="42"/>
  <c r="H987" i="42"/>
  <c r="H986" i="42"/>
  <c r="H985" i="42"/>
  <c r="H984" i="42"/>
  <c r="H983" i="42"/>
  <c r="H982" i="42"/>
  <c r="H981" i="42"/>
  <c r="H980" i="42"/>
  <c r="H979" i="42"/>
  <c r="H978" i="42"/>
  <c r="H977" i="42"/>
  <c r="H976" i="42"/>
  <c r="H943" i="42"/>
  <c r="H942" i="42"/>
  <c r="H941" i="42"/>
  <c r="H940" i="42"/>
  <c r="H939" i="42"/>
  <c r="H938" i="42"/>
  <c r="H937" i="42"/>
  <c r="H936" i="42"/>
  <c r="H885" i="42"/>
  <c r="H884" i="42"/>
  <c r="H988" i="42" s="1"/>
  <c r="H803" i="42"/>
  <c r="H802" i="42"/>
  <c r="H801" i="42"/>
  <c r="H800" i="42"/>
  <c r="H799" i="42"/>
  <c r="H798" i="42"/>
  <c r="H797" i="42"/>
  <c r="H796" i="42"/>
  <c r="H795" i="42"/>
  <c r="H794" i="42"/>
  <c r="H793" i="42"/>
  <c r="H792" i="42"/>
  <c r="H791" i="42"/>
  <c r="H790" i="42"/>
  <c r="H789" i="42"/>
  <c r="H788" i="42"/>
  <c r="H755" i="42"/>
  <c r="H754" i="42"/>
  <c r="H753" i="42"/>
  <c r="H752" i="42"/>
  <c r="H751" i="42"/>
  <c r="H750" i="42"/>
  <c r="H749" i="42"/>
  <c r="H748" i="42"/>
  <c r="H747" i="42"/>
  <c r="H746" i="42"/>
  <c r="H745" i="42"/>
  <c r="H744" i="42"/>
  <c r="H743" i="42"/>
  <c r="H742" i="42"/>
  <c r="H741" i="42"/>
  <c r="H740" i="42"/>
  <c r="O116" i="2" l="1"/>
  <c r="O111" i="2" l="1"/>
  <c r="O112" i="2"/>
  <c r="O113" i="2"/>
  <c r="O114" i="2"/>
  <c r="O115" i="2"/>
  <c r="O109" i="2"/>
  <c r="F2" i="39" l="1"/>
  <c r="F3" i="39"/>
  <c r="A4" i="39"/>
  <c r="A6" i="39" s="1"/>
  <c r="A8" i="39" s="1"/>
  <c r="A10" i="39" s="1"/>
  <c r="A12" i="39" s="1"/>
  <c r="A14" i="39" s="1"/>
  <c r="A16" i="39" s="1"/>
  <c r="A18" i="39" s="1"/>
  <c r="A20" i="39" s="1"/>
  <c r="A22" i="39" s="1"/>
  <c r="A24" i="39" s="1"/>
  <c r="A26" i="39" s="1"/>
  <c r="A28" i="39" s="1"/>
  <c r="A30" i="39" s="1"/>
  <c r="A32" i="39" s="1"/>
  <c r="A34" i="39" s="1"/>
  <c r="A36" i="39" s="1"/>
  <c r="A38" i="39" s="1"/>
  <c r="A40" i="39" s="1"/>
  <c r="A42" i="39" s="1"/>
  <c r="A44" i="39" s="1"/>
  <c r="A46" i="39" s="1"/>
  <c r="A48" i="39" s="1"/>
  <c r="A50" i="39" s="1"/>
  <c r="A52" i="39" s="1"/>
  <c r="A54" i="39" s="1"/>
  <c r="A56" i="39" s="1"/>
  <c r="A58" i="39" s="1"/>
  <c r="A60" i="39" s="1"/>
  <c r="A62" i="39" s="1"/>
  <c r="A64" i="39" s="1"/>
  <c r="A66" i="39" s="1"/>
  <c r="A68" i="39" s="1"/>
  <c r="A70" i="39" s="1"/>
  <c r="A72" i="39" s="1"/>
  <c r="A74" i="39" s="1"/>
  <c r="A76" i="39" s="1"/>
  <c r="A78" i="39" s="1"/>
  <c r="A80" i="39" s="1"/>
  <c r="A82" i="39" s="1"/>
  <c r="A84" i="39" s="1"/>
  <c r="A86" i="39" s="1"/>
  <c r="A88" i="39" s="1"/>
  <c r="A90" i="39" s="1"/>
  <c r="A92" i="39" s="1"/>
  <c r="A94" i="39" s="1"/>
  <c r="A96" i="39" s="1"/>
  <c r="A98" i="39" s="1"/>
  <c r="A100" i="39" s="1"/>
  <c r="A102" i="39" s="1"/>
  <c r="A104" i="39" s="1"/>
  <c r="A106" i="39" s="1"/>
  <c r="A108" i="39" s="1"/>
  <c r="A110" i="39" s="1"/>
  <c r="A112" i="39" s="1"/>
  <c r="A114" i="39" s="1"/>
  <c r="A116" i="39" s="1"/>
  <c r="A118" i="39" s="1"/>
  <c r="A120" i="39" s="1"/>
  <c r="A122" i="39" s="1"/>
  <c r="A124" i="39" s="1"/>
  <c r="A126" i="39" s="1"/>
  <c r="A128" i="39" s="1"/>
  <c r="A130" i="39" s="1"/>
  <c r="A132" i="39" s="1"/>
  <c r="A134" i="39" s="1"/>
  <c r="A136" i="39" s="1"/>
  <c r="A138" i="39" s="1"/>
  <c r="A140" i="39" s="1"/>
  <c r="A142" i="39" s="1"/>
  <c r="A144" i="39" s="1"/>
  <c r="A146" i="39" s="1"/>
  <c r="A148" i="39" s="1"/>
  <c r="A150" i="39" s="1"/>
  <c r="A152" i="39" s="1"/>
  <c r="A154" i="39" s="1"/>
  <c r="A156" i="39" s="1"/>
  <c r="A158" i="39" s="1"/>
  <c r="A160" i="39" s="1"/>
  <c r="A162" i="39" s="1"/>
  <c r="A164" i="39" s="1"/>
  <c r="A166" i="39" s="1"/>
  <c r="A168" i="39" s="1"/>
  <c r="A170" i="39" s="1"/>
  <c r="A172" i="39" s="1"/>
  <c r="A174" i="39" s="1"/>
  <c r="A176" i="39" s="1"/>
  <c r="A178" i="39" s="1"/>
  <c r="A180" i="39" s="1"/>
  <c r="A182" i="39" s="1"/>
  <c r="A184" i="39" s="1"/>
  <c r="A186" i="39" s="1"/>
  <c r="A188" i="39" s="1"/>
  <c r="A190" i="39" s="1"/>
  <c r="A192" i="39" s="1"/>
  <c r="A194" i="39" s="1"/>
  <c r="A196" i="39" s="1"/>
  <c r="A198" i="39" s="1"/>
  <c r="A200" i="39" s="1"/>
  <c r="A202" i="39" s="1"/>
  <c r="A204" i="39" s="1"/>
  <c r="A206" i="39" s="1"/>
  <c r="A208" i="39" s="1"/>
  <c r="A210" i="39" s="1"/>
  <c r="A212" i="39" s="1"/>
  <c r="A214" i="39" s="1"/>
  <c r="A216" i="39" s="1"/>
  <c r="A218" i="39" s="1"/>
  <c r="A220" i="39" s="1"/>
  <c r="A222" i="39" s="1"/>
  <c r="A224" i="39" s="1"/>
  <c r="A226" i="39" s="1"/>
  <c r="A228" i="39" s="1"/>
  <c r="A230" i="39" s="1"/>
  <c r="A232" i="39" s="1"/>
  <c r="A234" i="39" s="1"/>
  <c r="A236" i="39" s="1"/>
  <c r="A238" i="39" s="1"/>
  <c r="A240" i="39" s="1"/>
  <c r="A242" i="39" s="1"/>
  <c r="A244" i="39" s="1"/>
  <c r="A246" i="39" s="1"/>
  <c r="A248" i="39" s="1"/>
  <c r="A250" i="39" s="1"/>
  <c r="A252" i="39" s="1"/>
  <c r="A254" i="39" s="1"/>
  <c r="A256" i="39" s="1"/>
  <c r="A258" i="39" s="1"/>
  <c r="A260" i="39" s="1"/>
  <c r="A262" i="39" s="1"/>
  <c r="A264" i="39" s="1"/>
  <c r="A266" i="39" s="1"/>
  <c r="A268" i="39" s="1"/>
  <c r="A270" i="39" s="1"/>
  <c r="A272" i="39" s="1"/>
  <c r="A274" i="39" s="1"/>
  <c r="A276" i="39" s="1"/>
  <c r="A278" i="39" s="1"/>
  <c r="A280" i="39" s="1"/>
  <c r="A282" i="39" s="1"/>
  <c r="A284" i="39" s="1"/>
  <c r="A286" i="39" s="1"/>
  <c r="A288" i="39" s="1"/>
  <c r="A290" i="39" s="1"/>
  <c r="A292" i="39" s="1"/>
  <c r="A294" i="39" s="1"/>
  <c r="A296" i="39" s="1"/>
  <c r="A298" i="39" s="1"/>
  <c r="A300" i="39" s="1"/>
  <c r="A302" i="39" s="1"/>
  <c r="A304" i="39" s="1"/>
  <c r="A306" i="39" s="1"/>
  <c r="A308" i="39" s="1"/>
  <c r="A310" i="39" s="1"/>
  <c r="A312" i="39" s="1"/>
  <c r="A314" i="39" s="1"/>
  <c r="A316" i="39" s="1"/>
  <c r="A318" i="39" s="1"/>
  <c r="A320" i="39" s="1"/>
  <c r="A322" i="39" s="1"/>
  <c r="A324" i="39" s="1"/>
  <c r="A326" i="39" s="1"/>
  <c r="A328" i="39" s="1"/>
  <c r="A330" i="39" s="1"/>
  <c r="A332" i="39" s="1"/>
  <c r="A334" i="39" s="1"/>
  <c r="A336" i="39" s="1"/>
  <c r="A338" i="39" s="1"/>
  <c r="A340" i="39" s="1"/>
  <c r="A342" i="39" s="1"/>
  <c r="A344" i="39" s="1"/>
  <c r="A346" i="39" s="1"/>
  <c r="A348" i="39" s="1"/>
  <c r="A350" i="39" s="1"/>
  <c r="A352" i="39" s="1"/>
  <c r="A354" i="39" s="1"/>
  <c r="A356" i="39" s="1"/>
  <c r="A358" i="39" s="1"/>
  <c r="A360" i="39" s="1"/>
  <c r="A362" i="39" s="1"/>
  <c r="A364" i="39" s="1"/>
  <c r="A366" i="39" s="1"/>
  <c r="A368" i="39" s="1"/>
  <c r="A370" i="39" s="1"/>
  <c r="A372" i="39" s="1"/>
  <c r="A374" i="39" s="1"/>
  <c r="A376" i="39" s="1"/>
  <c r="A378" i="39" s="1"/>
  <c r="A380" i="39" s="1"/>
  <c r="A382" i="39" s="1"/>
  <c r="A384" i="39" s="1"/>
  <c r="A386" i="39" s="1"/>
  <c r="A388" i="39" s="1"/>
  <c r="A390" i="39" s="1"/>
  <c r="A392" i="39" s="1"/>
  <c r="A394" i="39" s="1"/>
  <c r="A396" i="39" s="1"/>
  <c r="A398" i="39" s="1"/>
  <c r="A400" i="39" s="1"/>
  <c r="A402" i="39" s="1"/>
  <c r="A404" i="39" s="1"/>
  <c r="A406" i="39" s="1"/>
  <c r="A408" i="39" s="1"/>
  <c r="A410" i="39" s="1"/>
  <c r="A412" i="39" s="1"/>
  <c r="A414" i="39" s="1"/>
  <c r="A416" i="39" s="1"/>
  <c r="A418" i="39" s="1"/>
  <c r="A420" i="39" s="1"/>
  <c r="A422" i="39" s="1"/>
  <c r="A424" i="39" s="1"/>
  <c r="A426" i="39" s="1"/>
  <c r="A428" i="39" s="1"/>
  <c r="A430" i="39" s="1"/>
  <c r="A432" i="39" s="1"/>
  <c r="A434" i="39" s="1"/>
  <c r="A436" i="39" s="1"/>
  <c r="A438" i="39" s="1"/>
  <c r="A440" i="39" s="1"/>
  <c r="A442" i="39" s="1"/>
  <c r="A444" i="39" s="1"/>
  <c r="A446" i="39" s="1"/>
  <c r="A448" i="39" s="1"/>
  <c r="A450" i="39" s="1"/>
  <c r="A452" i="39" s="1"/>
  <c r="A454" i="39" s="1"/>
  <c r="A456" i="39" s="1"/>
  <c r="A458" i="39" s="1"/>
  <c r="A460" i="39" s="1"/>
  <c r="A462" i="39" s="1"/>
  <c r="A464" i="39" s="1"/>
  <c r="A466" i="39" s="1"/>
  <c r="A468" i="39" s="1"/>
  <c r="A470" i="39" s="1"/>
  <c r="A472" i="39" s="1"/>
  <c r="A474" i="39" s="1"/>
  <c r="A476" i="39" s="1"/>
  <c r="A478" i="39" s="1"/>
  <c r="A480" i="39" s="1"/>
  <c r="A482" i="39" s="1"/>
  <c r="A484" i="39" s="1"/>
  <c r="A486" i="39" s="1"/>
  <c r="A488" i="39" s="1"/>
  <c r="A490" i="39" s="1"/>
  <c r="A492" i="39" s="1"/>
  <c r="A494" i="39" s="1"/>
  <c r="A496" i="39" s="1"/>
  <c r="A498" i="39" s="1"/>
  <c r="A500" i="39" s="1"/>
  <c r="A502" i="39" s="1"/>
  <c r="A504" i="39" s="1"/>
  <c r="A506" i="39" s="1"/>
  <c r="A508" i="39" s="1"/>
  <c r="A510" i="39" s="1"/>
  <c r="A512" i="39" s="1"/>
  <c r="A514" i="39" s="1"/>
  <c r="A516" i="39" s="1"/>
  <c r="A518" i="39" s="1"/>
  <c r="A520" i="39" s="1"/>
  <c r="A522" i="39" s="1"/>
  <c r="A524" i="39" s="1"/>
  <c r="A526" i="39" s="1"/>
  <c r="A528" i="39" s="1"/>
  <c r="A530" i="39" s="1"/>
  <c r="A532" i="39" s="1"/>
  <c r="A534" i="39" s="1"/>
  <c r="A536" i="39" s="1"/>
  <c r="A538" i="39" s="1"/>
  <c r="A540" i="39" s="1"/>
  <c r="A542" i="39" s="1"/>
  <c r="A544" i="39" s="1"/>
  <c r="A546" i="39" s="1"/>
  <c r="A548" i="39" s="1"/>
  <c r="A550" i="39" s="1"/>
  <c r="A552" i="39" s="1"/>
  <c r="A554" i="39" s="1"/>
  <c r="A556" i="39" s="1"/>
  <c r="A558" i="39" s="1"/>
  <c r="A560" i="39" s="1"/>
  <c r="A562" i="39" s="1"/>
  <c r="A564" i="39" s="1"/>
  <c r="A566" i="39" s="1"/>
  <c r="A568" i="39" s="1"/>
  <c r="A570" i="39" s="1"/>
  <c r="A572" i="39" s="1"/>
  <c r="A574" i="39" s="1"/>
  <c r="A576" i="39" s="1"/>
  <c r="A578" i="39" s="1"/>
  <c r="A580" i="39" s="1"/>
  <c r="A582" i="39" s="1"/>
  <c r="A584" i="39" s="1"/>
  <c r="A586" i="39" s="1"/>
  <c r="A588" i="39" s="1"/>
  <c r="A590" i="39" s="1"/>
  <c r="A592" i="39" s="1"/>
  <c r="A594" i="39" s="1"/>
  <c r="A596" i="39" s="1"/>
  <c r="A598" i="39" s="1"/>
  <c r="A600" i="39" s="1"/>
  <c r="A602" i="39" s="1"/>
  <c r="A604" i="39" s="1"/>
  <c r="A606" i="39" s="1"/>
  <c r="A608" i="39" s="1"/>
  <c r="A610" i="39" s="1"/>
  <c r="A612" i="39" s="1"/>
  <c r="A614" i="39" s="1"/>
  <c r="A616" i="39" s="1"/>
  <c r="A618" i="39" s="1"/>
  <c r="A620" i="39" s="1"/>
  <c r="A622" i="39" s="1"/>
  <c r="A624" i="39" s="1"/>
  <c r="A626" i="39" s="1"/>
  <c r="A628" i="39" s="1"/>
  <c r="A630" i="39" s="1"/>
  <c r="A632" i="39" s="1"/>
  <c r="A634" i="39" s="1"/>
  <c r="A636" i="39" s="1"/>
  <c r="A638" i="39" s="1"/>
  <c r="A640" i="39" s="1"/>
  <c r="A642" i="39" s="1"/>
  <c r="A644" i="39" s="1"/>
  <c r="A646" i="39" s="1"/>
  <c r="A648" i="39" s="1"/>
  <c r="A650" i="39" s="1"/>
  <c r="A652" i="39" s="1"/>
  <c r="A654" i="39" s="1"/>
  <c r="A656" i="39" s="1"/>
  <c r="A658" i="39" s="1"/>
  <c r="A660" i="39" s="1"/>
  <c r="A662" i="39" s="1"/>
  <c r="A664" i="39" s="1"/>
  <c r="A666" i="39" s="1"/>
  <c r="A668" i="39" s="1"/>
  <c r="A670" i="39" s="1"/>
  <c r="A672" i="39" s="1"/>
  <c r="A674" i="39" s="1"/>
  <c r="A676" i="39" s="1"/>
  <c r="A678" i="39" s="1"/>
  <c r="A680" i="39" s="1"/>
  <c r="A682" i="39" s="1"/>
  <c r="A684" i="39" s="1"/>
  <c r="A686" i="39" s="1"/>
  <c r="A688" i="39" s="1"/>
  <c r="A690" i="39" s="1"/>
  <c r="A692" i="39" s="1"/>
  <c r="A694" i="39" s="1"/>
  <c r="A696" i="39" s="1"/>
  <c r="A698" i="39" s="1"/>
  <c r="A700" i="39" s="1"/>
  <c r="A702" i="39" s="1"/>
  <c r="A704" i="39" s="1"/>
  <c r="A706" i="39" s="1"/>
  <c r="A708" i="39" s="1"/>
  <c r="A710" i="39" s="1"/>
  <c r="A712" i="39" s="1"/>
  <c r="A714" i="39" s="1"/>
  <c r="A716" i="39" s="1"/>
  <c r="A718" i="39" s="1"/>
  <c r="A720" i="39" s="1"/>
  <c r="A722" i="39" s="1"/>
  <c r="A724" i="39" s="1"/>
  <c r="A726" i="39" s="1"/>
  <c r="A728" i="39" s="1"/>
  <c r="A730" i="39" s="1"/>
  <c r="A732" i="39" s="1"/>
  <c r="A734" i="39" s="1"/>
  <c r="A736" i="39" s="1"/>
  <c r="A738" i="39" s="1"/>
  <c r="A740" i="39" s="1"/>
  <c r="A742" i="39" s="1"/>
  <c r="A744" i="39" s="1"/>
  <c r="A746" i="39" s="1"/>
  <c r="A748" i="39" s="1"/>
  <c r="A750" i="39" s="1"/>
  <c r="A752" i="39" s="1"/>
  <c r="A754" i="39" s="1"/>
  <c r="A756" i="39" s="1"/>
  <c r="A758" i="39" s="1"/>
  <c r="A760" i="39" s="1"/>
  <c r="A762" i="39" s="1"/>
  <c r="A764" i="39" s="1"/>
  <c r="A766" i="39" s="1"/>
  <c r="A768" i="39" s="1"/>
  <c r="A770" i="39" s="1"/>
  <c r="A772" i="39" s="1"/>
  <c r="A774" i="39" s="1"/>
  <c r="A776" i="39" s="1"/>
  <c r="A778" i="39" s="1"/>
  <c r="A780" i="39" s="1"/>
  <c r="A782" i="39" s="1"/>
  <c r="A784" i="39" s="1"/>
  <c r="A786" i="39" s="1"/>
  <c r="A788" i="39" s="1"/>
  <c r="A790" i="39" s="1"/>
  <c r="A792" i="39" s="1"/>
  <c r="A794" i="39" s="1"/>
  <c r="A796" i="39" s="1"/>
  <c r="A798" i="39" s="1"/>
  <c r="A800" i="39" s="1"/>
  <c r="A802" i="39" s="1"/>
  <c r="A804" i="39" s="1"/>
  <c r="A806" i="39" s="1"/>
  <c r="A808" i="39" s="1"/>
  <c r="A810" i="39" s="1"/>
  <c r="A812" i="39" s="1"/>
  <c r="A814" i="39" s="1"/>
  <c r="A816" i="39" s="1"/>
  <c r="A818" i="39" s="1"/>
  <c r="A820" i="39" s="1"/>
  <c r="A822" i="39" s="1"/>
  <c r="A824" i="39" s="1"/>
  <c r="A826" i="39" s="1"/>
  <c r="A828" i="39" s="1"/>
  <c r="A830" i="39" s="1"/>
  <c r="A832" i="39" s="1"/>
  <c r="A834" i="39" s="1"/>
  <c r="A836" i="39" s="1"/>
  <c r="A838" i="39" s="1"/>
  <c r="A840" i="39" s="1"/>
  <c r="A842" i="39" s="1"/>
  <c r="A844" i="39" s="1"/>
  <c r="A846" i="39" s="1"/>
  <c r="A848" i="39" s="1"/>
  <c r="A850" i="39" s="1"/>
  <c r="A852" i="39" s="1"/>
  <c r="A854" i="39" s="1"/>
  <c r="A856" i="39" s="1"/>
  <c r="A858" i="39" s="1"/>
  <c r="A860" i="39" s="1"/>
  <c r="A862" i="39" s="1"/>
  <c r="A864" i="39" s="1"/>
  <c r="A866" i="39" s="1"/>
  <c r="A868" i="39" s="1"/>
  <c r="A870" i="39" s="1"/>
  <c r="A872" i="39" s="1"/>
  <c r="A874" i="39" s="1"/>
  <c r="A876" i="39" s="1"/>
  <c r="A878" i="39" s="1"/>
  <c r="A880" i="39" s="1"/>
  <c r="A882" i="39" s="1"/>
  <c r="A884" i="39" s="1"/>
  <c r="A886" i="39" s="1"/>
  <c r="A888" i="39" s="1"/>
  <c r="A890" i="39" s="1"/>
  <c r="A892" i="39" s="1"/>
  <c r="A894" i="39" s="1"/>
  <c r="A896" i="39" s="1"/>
  <c r="A898" i="39" s="1"/>
  <c r="A900" i="39" s="1"/>
  <c r="A902" i="39" s="1"/>
  <c r="A904" i="39" s="1"/>
  <c r="A906" i="39" s="1"/>
  <c r="A908" i="39" s="1"/>
  <c r="A910" i="39" s="1"/>
  <c r="A912" i="39" s="1"/>
  <c r="A914" i="39" s="1"/>
  <c r="A916" i="39" s="1"/>
  <c r="A918" i="39" s="1"/>
  <c r="A920" i="39" s="1"/>
  <c r="A922" i="39" s="1"/>
  <c r="A924" i="39" s="1"/>
  <c r="A926" i="39" s="1"/>
  <c r="A928" i="39" s="1"/>
  <c r="A930" i="39" s="1"/>
  <c r="A932" i="39" s="1"/>
  <c r="A934" i="39" s="1"/>
  <c r="A936" i="39" s="1"/>
  <c r="A938" i="39" s="1"/>
  <c r="A940" i="39" s="1"/>
  <c r="A942" i="39" s="1"/>
  <c r="A944" i="39" s="1"/>
  <c r="A946" i="39" s="1"/>
  <c r="A948" i="39" s="1"/>
  <c r="A950" i="39" s="1"/>
  <c r="A952" i="39" s="1"/>
  <c r="A954" i="39" s="1"/>
  <c r="A956" i="39" s="1"/>
  <c r="A958" i="39" s="1"/>
  <c r="A960" i="39" s="1"/>
  <c r="A962" i="39" s="1"/>
  <c r="A964" i="39" s="1"/>
  <c r="A966" i="39" s="1"/>
  <c r="A968" i="39" s="1"/>
  <c r="A970" i="39" s="1"/>
  <c r="A972" i="39" s="1"/>
  <c r="A974" i="39" s="1"/>
  <c r="A976" i="39" s="1"/>
  <c r="A978" i="39" s="1"/>
  <c r="A980" i="39" s="1"/>
  <c r="A982" i="39" s="1"/>
  <c r="A984" i="39" s="1"/>
  <c r="A986" i="39" s="1"/>
  <c r="A988" i="39" s="1"/>
  <c r="A990" i="39" s="1"/>
  <c r="A992" i="39" s="1"/>
  <c r="A994" i="39" s="1"/>
  <c r="A996" i="39" s="1"/>
  <c r="A998" i="39" s="1"/>
  <c r="A1000" i="39" s="1"/>
  <c r="A1002" i="39" s="1"/>
  <c r="A1004" i="39" s="1"/>
  <c r="A1006" i="39" s="1"/>
  <c r="A1008" i="39" s="1"/>
  <c r="A1010" i="39" s="1"/>
  <c r="A1012" i="39" s="1"/>
  <c r="A1014" i="39" s="1"/>
  <c r="A1016" i="39" s="1"/>
  <c r="A1018" i="39" s="1"/>
  <c r="A1020" i="39" s="1"/>
  <c r="A1022" i="39" s="1"/>
  <c r="A1024" i="39" s="1"/>
  <c r="A1026" i="39" s="1"/>
  <c r="A1028" i="39" s="1"/>
  <c r="A1030" i="39" s="1"/>
  <c r="A1032" i="39" s="1"/>
  <c r="A1034" i="39" s="1"/>
  <c r="A1036" i="39" s="1"/>
  <c r="A1038" i="39" s="1"/>
  <c r="A1040" i="39" s="1"/>
  <c r="A1042" i="39" s="1"/>
  <c r="A1044" i="39" s="1"/>
  <c r="A1046" i="39" s="1"/>
  <c r="A1048" i="39" s="1"/>
  <c r="A1050" i="39" s="1"/>
  <c r="A1052" i="39" s="1"/>
  <c r="A1054" i="39" s="1"/>
  <c r="A1056" i="39" s="1"/>
  <c r="A1058" i="39" s="1"/>
  <c r="A1060" i="39" s="1"/>
  <c r="A1062" i="39" s="1"/>
  <c r="A1064" i="39" s="1"/>
  <c r="A1066" i="39" s="1"/>
  <c r="A1068" i="39" s="1"/>
  <c r="A1070" i="39" s="1"/>
  <c r="A1072" i="39" s="1"/>
  <c r="A1074" i="39" s="1"/>
  <c r="A1076" i="39" s="1"/>
  <c r="A1078" i="39" s="1"/>
  <c r="A1080" i="39" s="1"/>
  <c r="A1082" i="39" s="1"/>
  <c r="A1084" i="39" s="1"/>
  <c r="A1086" i="39" s="1"/>
  <c r="A1088" i="39" s="1"/>
  <c r="A1090" i="39" s="1"/>
  <c r="A1092" i="39" s="1"/>
  <c r="A1094" i="39" s="1"/>
  <c r="A1096" i="39" s="1"/>
  <c r="A1098" i="39" s="1"/>
  <c r="A1100" i="39" s="1"/>
  <c r="A1102" i="39" s="1"/>
  <c r="A1104" i="39" s="1"/>
  <c r="A1106" i="39" s="1"/>
  <c r="A1108" i="39" s="1"/>
  <c r="A1110" i="39" s="1"/>
  <c r="A1112" i="39" s="1"/>
  <c r="A1114" i="39" s="1"/>
  <c r="A1116" i="39" s="1"/>
  <c r="A1118" i="39" s="1"/>
  <c r="A1120" i="39" s="1"/>
  <c r="A1122" i="39" s="1"/>
  <c r="A1124" i="39" s="1"/>
  <c r="A1126" i="39" s="1"/>
  <c r="A1128" i="39" s="1"/>
  <c r="A1130" i="39" s="1"/>
  <c r="A1132" i="39" s="1"/>
  <c r="A1134" i="39" s="1"/>
  <c r="A1136" i="39" s="1"/>
  <c r="A1138" i="39" s="1"/>
  <c r="A1140" i="39" s="1"/>
  <c r="A1142" i="39" s="1"/>
  <c r="A1144" i="39" s="1"/>
  <c r="A1146" i="39" s="1"/>
  <c r="A1148" i="39" s="1"/>
  <c r="A1150" i="39" s="1"/>
  <c r="A1152" i="39" s="1"/>
  <c r="A1154" i="39" s="1"/>
  <c r="A1156" i="39" s="1"/>
  <c r="A1158" i="39" s="1"/>
  <c r="A1160" i="39" s="1"/>
  <c r="A1162" i="39" s="1"/>
  <c r="A1164" i="39" s="1"/>
  <c r="A1166" i="39" s="1"/>
  <c r="A1168" i="39" s="1"/>
  <c r="A1170" i="39" s="1"/>
  <c r="A1172" i="39" s="1"/>
  <c r="A1174" i="39" s="1"/>
  <c r="A1176" i="39" s="1"/>
  <c r="A1178" i="39" s="1"/>
  <c r="A1180" i="39" s="1"/>
  <c r="A1182" i="39" s="1"/>
  <c r="A1184" i="39" s="1"/>
  <c r="A1186" i="39" s="1"/>
  <c r="A1188" i="39" s="1"/>
  <c r="F4" i="39"/>
  <c r="A5" i="39"/>
  <c r="A7" i="39" s="1"/>
  <c r="A9" i="39" s="1"/>
  <c r="A11" i="39" s="1"/>
  <c r="A13" i="39" s="1"/>
  <c r="A15" i="39" s="1"/>
  <c r="A17" i="39" s="1"/>
  <c r="A19" i="39" s="1"/>
  <c r="A21" i="39" s="1"/>
  <c r="A23" i="39" s="1"/>
  <c r="A25" i="39" s="1"/>
  <c r="A27" i="39" s="1"/>
  <c r="A29" i="39" s="1"/>
  <c r="A31" i="39" s="1"/>
  <c r="A33" i="39" s="1"/>
  <c r="A35" i="39" s="1"/>
  <c r="A37" i="39" s="1"/>
  <c r="A39" i="39" s="1"/>
  <c r="A41" i="39" s="1"/>
  <c r="A43" i="39" s="1"/>
  <c r="A45" i="39" s="1"/>
  <c r="A47" i="39" s="1"/>
  <c r="A49" i="39" s="1"/>
  <c r="A51" i="39" s="1"/>
  <c r="A53" i="39" s="1"/>
  <c r="A55" i="39" s="1"/>
  <c r="A57" i="39" s="1"/>
  <c r="A59" i="39" s="1"/>
  <c r="A61" i="39" s="1"/>
  <c r="A63" i="39" s="1"/>
  <c r="A65" i="39" s="1"/>
  <c r="A67" i="39" s="1"/>
  <c r="A69" i="39" s="1"/>
  <c r="A71" i="39" s="1"/>
  <c r="A73" i="39" s="1"/>
  <c r="A75" i="39" s="1"/>
  <c r="A77" i="39" s="1"/>
  <c r="A79" i="39" s="1"/>
  <c r="A81" i="39" s="1"/>
  <c r="A83" i="39" s="1"/>
  <c r="A85" i="39" s="1"/>
  <c r="A87" i="39" s="1"/>
  <c r="A89" i="39" s="1"/>
  <c r="A91" i="39" s="1"/>
  <c r="A93" i="39" s="1"/>
  <c r="A95" i="39" s="1"/>
  <c r="A97" i="39" s="1"/>
  <c r="A99" i="39" s="1"/>
  <c r="A101" i="39" s="1"/>
  <c r="A103" i="39" s="1"/>
  <c r="A105" i="39" s="1"/>
  <c r="A107" i="39" s="1"/>
  <c r="A109" i="39" s="1"/>
  <c r="A111" i="39" s="1"/>
  <c r="A113" i="39" s="1"/>
  <c r="A115" i="39" s="1"/>
  <c r="A117" i="39" s="1"/>
  <c r="A119" i="39" s="1"/>
  <c r="A121" i="39" s="1"/>
  <c r="A123" i="39" s="1"/>
  <c r="A125" i="39" s="1"/>
  <c r="A127" i="39" s="1"/>
  <c r="A129" i="39" s="1"/>
  <c r="A131" i="39" s="1"/>
  <c r="A133" i="39" s="1"/>
  <c r="A135" i="39" s="1"/>
  <c r="A137" i="39" s="1"/>
  <c r="A139" i="39" s="1"/>
  <c r="A141" i="39" s="1"/>
  <c r="A143" i="39" s="1"/>
  <c r="A145" i="39" s="1"/>
  <c r="A147" i="39" s="1"/>
  <c r="A149" i="39" s="1"/>
  <c r="A151" i="39" s="1"/>
  <c r="A153" i="39" s="1"/>
  <c r="A155" i="39" s="1"/>
  <c r="A157" i="39" s="1"/>
  <c r="A159" i="39" s="1"/>
  <c r="A161" i="39" s="1"/>
  <c r="A163" i="39" s="1"/>
  <c r="A165" i="39" s="1"/>
  <c r="A167" i="39" s="1"/>
  <c r="A169" i="39" s="1"/>
  <c r="A171" i="39" s="1"/>
  <c r="A173" i="39" s="1"/>
  <c r="A175" i="39" s="1"/>
  <c r="A177" i="39" s="1"/>
  <c r="A179" i="39" s="1"/>
  <c r="A181" i="39" s="1"/>
  <c r="A183" i="39" s="1"/>
  <c r="A185" i="39" s="1"/>
  <c r="A187" i="39" s="1"/>
  <c r="A189" i="39" s="1"/>
  <c r="A191" i="39" s="1"/>
  <c r="A193" i="39" s="1"/>
  <c r="A195" i="39" s="1"/>
  <c r="A197" i="39" s="1"/>
  <c r="A199" i="39" s="1"/>
  <c r="A201" i="39" s="1"/>
  <c r="A203" i="39" s="1"/>
  <c r="A205" i="39" s="1"/>
  <c r="A207" i="39" s="1"/>
  <c r="A209" i="39" s="1"/>
  <c r="A211" i="39" s="1"/>
  <c r="A213" i="39" s="1"/>
  <c r="A215" i="39" s="1"/>
  <c r="A217" i="39" s="1"/>
  <c r="A219" i="39" s="1"/>
  <c r="A221" i="39" s="1"/>
  <c r="A223" i="39" s="1"/>
  <c r="A225" i="39" s="1"/>
  <c r="A227" i="39" s="1"/>
  <c r="A229" i="39" s="1"/>
  <c r="A231" i="39" s="1"/>
  <c r="A233" i="39" s="1"/>
  <c r="A235" i="39" s="1"/>
  <c r="A237" i="39" s="1"/>
  <c r="A239" i="39" s="1"/>
  <c r="A241" i="39" s="1"/>
  <c r="A243" i="39" s="1"/>
  <c r="A245" i="39" s="1"/>
  <c r="A247" i="39" s="1"/>
  <c r="A249" i="39" s="1"/>
  <c r="A251" i="39" s="1"/>
  <c r="A253" i="39" s="1"/>
  <c r="A255" i="39" s="1"/>
  <c r="A257" i="39" s="1"/>
  <c r="A259" i="39" s="1"/>
  <c r="A261" i="39" s="1"/>
  <c r="A263" i="39" s="1"/>
  <c r="A265" i="39" s="1"/>
  <c r="A267" i="39" s="1"/>
  <c r="A269" i="39" s="1"/>
  <c r="A271" i="39" s="1"/>
  <c r="A273" i="39" s="1"/>
  <c r="A275" i="39" s="1"/>
  <c r="A277" i="39" s="1"/>
  <c r="A279" i="39" s="1"/>
  <c r="A281" i="39" s="1"/>
  <c r="A283" i="39" s="1"/>
  <c r="A285" i="39" s="1"/>
  <c r="A287" i="39" s="1"/>
  <c r="A289" i="39" s="1"/>
  <c r="A291" i="39" s="1"/>
  <c r="A293" i="39" s="1"/>
  <c r="A295" i="39" s="1"/>
  <c r="A297" i="39" s="1"/>
  <c r="A299" i="39" s="1"/>
  <c r="A301" i="39" s="1"/>
  <c r="A303" i="39" s="1"/>
  <c r="A305" i="39" s="1"/>
  <c r="A307" i="39" s="1"/>
  <c r="A309" i="39" s="1"/>
  <c r="A311" i="39" s="1"/>
  <c r="A313" i="39" s="1"/>
  <c r="A315" i="39" s="1"/>
  <c r="A317" i="39" s="1"/>
  <c r="A319" i="39" s="1"/>
  <c r="A321" i="39" s="1"/>
  <c r="A323" i="39" s="1"/>
  <c r="A325" i="39" s="1"/>
  <c r="A327" i="39" s="1"/>
  <c r="A329" i="39" s="1"/>
  <c r="A331" i="39" s="1"/>
  <c r="A333" i="39" s="1"/>
  <c r="A335" i="39" s="1"/>
  <c r="A337" i="39" s="1"/>
  <c r="A339" i="39" s="1"/>
  <c r="A341" i="39" s="1"/>
  <c r="A343" i="39" s="1"/>
  <c r="A345" i="39" s="1"/>
  <c r="A347" i="39" s="1"/>
  <c r="A349" i="39" s="1"/>
  <c r="A351" i="39" s="1"/>
  <c r="A353" i="39" s="1"/>
  <c r="A355" i="39" s="1"/>
  <c r="A357" i="39" s="1"/>
  <c r="A359" i="39" s="1"/>
  <c r="A361" i="39" s="1"/>
  <c r="A363" i="39" s="1"/>
  <c r="A365" i="39" s="1"/>
  <c r="A367" i="39" s="1"/>
  <c r="A369" i="39" s="1"/>
  <c r="A371" i="39" s="1"/>
  <c r="A373" i="39" s="1"/>
  <c r="A375" i="39" s="1"/>
  <c r="A377" i="39" s="1"/>
  <c r="A379" i="39" s="1"/>
  <c r="A381" i="39" s="1"/>
  <c r="A383" i="39" s="1"/>
  <c r="A385" i="39" s="1"/>
  <c r="A387" i="39" s="1"/>
  <c r="A389" i="39" s="1"/>
  <c r="A391" i="39" s="1"/>
  <c r="A393" i="39" s="1"/>
  <c r="A395" i="39" s="1"/>
  <c r="A397" i="39" s="1"/>
  <c r="A399" i="39" s="1"/>
  <c r="A401" i="39" s="1"/>
  <c r="A403" i="39" s="1"/>
  <c r="A405" i="39" s="1"/>
  <c r="A407" i="39" s="1"/>
  <c r="A409" i="39" s="1"/>
  <c r="A411" i="39" s="1"/>
  <c r="A413" i="39" s="1"/>
  <c r="A415" i="39" s="1"/>
  <c r="A417" i="39" s="1"/>
  <c r="A419" i="39" s="1"/>
  <c r="A421" i="39" s="1"/>
  <c r="A423" i="39" s="1"/>
  <c r="A425" i="39" s="1"/>
  <c r="A427" i="39" s="1"/>
  <c r="A429" i="39" s="1"/>
  <c r="A431" i="39" s="1"/>
  <c r="A433" i="39" s="1"/>
  <c r="A435" i="39" s="1"/>
  <c r="A437" i="39" s="1"/>
  <c r="A439" i="39" s="1"/>
  <c r="A441" i="39" s="1"/>
  <c r="A443" i="39" s="1"/>
  <c r="A445" i="39" s="1"/>
  <c r="A447" i="39" s="1"/>
  <c r="A449" i="39" s="1"/>
  <c r="A451" i="39" s="1"/>
  <c r="A453" i="39" s="1"/>
  <c r="A455" i="39" s="1"/>
  <c r="A457" i="39" s="1"/>
  <c r="A459" i="39" s="1"/>
  <c r="A461" i="39" s="1"/>
  <c r="A463" i="39" s="1"/>
  <c r="A465" i="39" s="1"/>
  <c r="A467" i="39" s="1"/>
  <c r="A469" i="39" s="1"/>
  <c r="A471" i="39" s="1"/>
  <c r="A473" i="39" s="1"/>
  <c r="A475" i="39" s="1"/>
  <c r="A477" i="39" s="1"/>
  <c r="A479" i="39" s="1"/>
  <c r="A481" i="39" s="1"/>
  <c r="A483" i="39" s="1"/>
  <c r="A485" i="39" s="1"/>
  <c r="A487" i="39" s="1"/>
  <c r="A489" i="39" s="1"/>
  <c r="A491" i="39" s="1"/>
  <c r="A493" i="39" s="1"/>
  <c r="A495" i="39" s="1"/>
  <c r="A497" i="39" s="1"/>
  <c r="A499" i="39" s="1"/>
  <c r="A501" i="39" s="1"/>
  <c r="A503" i="39" s="1"/>
  <c r="A505" i="39" s="1"/>
  <c r="A507" i="39" s="1"/>
  <c r="A509" i="39" s="1"/>
  <c r="A511" i="39" s="1"/>
  <c r="A513" i="39" s="1"/>
  <c r="A515" i="39" s="1"/>
  <c r="A517" i="39" s="1"/>
  <c r="A519" i="39" s="1"/>
  <c r="A521" i="39" s="1"/>
  <c r="A523" i="39" s="1"/>
  <c r="A525" i="39" s="1"/>
  <c r="A527" i="39" s="1"/>
  <c r="A529" i="39" s="1"/>
  <c r="A531" i="39" s="1"/>
  <c r="A533" i="39" s="1"/>
  <c r="A535" i="39" s="1"/>
  <c r="A537" i="39" s="1"/>
  <c r="A539" i="39" s="1"/>
  <c r="A541" i="39" s="1"/>
  <c r="A543" i="39" s="1"/>
  <c r="A545" i="39" s="1"/>
  <c r="A547" i="39" s="1"/>
  <c r="A549" i="39" s="1"/>
  <c r="A551" i="39" s="1"/>
  <c r="A553" i="39" s="1"/>
  <c r="A555" i="39" s="1"/>
  <c r="A557" i="39" s="1"/>
  <c r="A559" i="39" s="1"/>
  <c r="A561" i="39" s="1"/>
  <c r="A563" i="39" s="1"/>
  <c r="A565" i="39" s="1"/>
  <c r="A567" i="39" s="1"/>
  <c r="A569" i="39" s="1"/>
  <c r="A571" i="39" s="1"/>
  <c r="A573" i="39" s="1"/>
  <c r="A575" i="39" s="1"/>
  <c r="A577" i="39" s="1"/>
  <c r="A579" i="39" s="1"/>
  <c r="A581" i="39" s="1"/>
  <c r="A583" i="39" s="1"/>
  <c r="A585" i="39" s="1"/>
  <c r="A587" i="39" s="1"/>
  <c r="A589" i="39" s="1"/>
  <c r="A591" i="39" s="1"/>
  <c r="A593" i="39" s="1"/>
  <c r="A595" i="39" s="1"/>
  <c r="A597" i="39" s="1"/>
  <c r="A599" i="39" s="1"/>
  <c r="A601" i="39" s="1"/>
  <c r="A603" i="39" s="1"/>
  <c r="A605" i="39" s="1"/>
  <c r="A607" i="39" s="1"/>
  <c r="A609" i="39" s="1"/>
  <c r="A611" i="39" s="1"/>
  <c r="A613" i="39" s="1"/>
  <c r="A615" i="39" s="1"/>
  <c r="A617" i="39" s="1"/>
  <c r="A619" i="39" s="1"/>
  <c r="A621" i="39" s="1"/>
  <c r="A623" i="39" s="1"/>
  <c r="A625" i="39" s="1"/>
  <c r="A627" i="39" s="1"/>
  <c r="A629" i="39" s="1"/>
  <c r="A631" i="39" s="1"/>
  <c r="A633" i="39" s="1"/>
  <c r="A635" i="39" s="1"/>
  <c r="A637" i="39" s="1"/>
  <c r="A639" i="39" s="1"/>
  <c r="A641" i="39" s="1"/>
  <c r="A643" i="39" s="1"/>
  <c r="A645" i="39" s="1"/>
  <c r="A647" i="39" s="1"/>
  <c r="A649" i="39" s="1"/>
  <c r="A651" i="39" s="1"/>
  <c r="A653" i="39" s="1"/>
  <c r="A655" i="39" s="1"/>
  <c r="A657" i="39" s="1"/>
  <c r="A659" i="39" s="1"/>
  <c r="A661" i="39" s="1"/>
  <c r="A663" i="39" s="1"/>
  <c r="A665" i="39" s="1"/>
  <c r="A667" i="39" s="1"/>
  <c r="A669" i="39" s="1"/>
  <c r="A671" i="39" s="1"/>
  <c r="A673" i="39" s="1"/>
  <c r="A675" i="39" s="1"/>
  <c r="A677" i="39" s="1"/>
  <c r="A679" i="39" s="1"/>
  <c r="A681" i="39" s="1"/>
  <c r="A683" i="39" s="1"/>
  <c r="A685" i="39" s="1"/>
  <c r="A687" i="39" s="1"/>
  <c r="A689" i="39" s="1"/>
  <c r="A691" i="39" s="1"/>
  <c r="A693" i="39" s="1"/>
  <c r="A695" i="39" s="1"/>
  <c r="A697" i="39" s="1"/>
  <c r="A699" i="39" s="1"/>
  <c r="A701" i="39" s="1"/>
  <c r="A703" i="39" s="1"/>
  <c r="A705" i="39" s="1"/>
  <c r="A707" i="39" s="1"/>
  <c r="A709" i="39" s="1"/>
  <c r="A711" i="39" s="1"/>
  <c r="A713" i="39" s="1"/>
  <c r="A715" i="39" s="1"/>
  <c r="A717" i="39" s="1"/>
  <c r="A719" i="39" s="1"/>
  <c r="A721" i="39" s="1"/>
  <c r="A723" i="39" s="1"/>
  <c r="A725" i="39" s="1"/>
  <c r="A727" i="39" s="1"/>
  <c r="A729" i="39" s="1"/>
  <c r="A731" i="39" s="1"/>
  <c r="A733" i="39" s="1"/>
  <c r="A735" i="39" s="1"/>
  <c r="A737" i="39" s="1"/>
  <c r="A739" i="39" s="1"/>
  <c r="A741" i="39" s="1"/>
  <c r="A743" i="39" s="1"/>
  <c r="A745" i="39" s="1"/>
  <c r="A747" i="39" s="1"/>
  <c r="A749" i="39" s="1"/>
  <c r="A751" i="39" s="1"/>
  <c r="A753" i="39" s="1"/>
  <c r="A755" i="39" s="1"/>
  <c r="A757" i="39" s="1"/>
  <c r="A759" i="39" s="1"/>
  <c r="A761" i="39" s="1"/>
  <c r="A763" i="39" s="1"/>
  <c r="A765" i="39" s="1"/>
  <c r="A767" i="39" s="1"/>
  <c r="A769" i="39" s="1"/>
  <c r="A771" i="39" s="1"/>
  <c r="A773" i="39" s="1"/>
  <c r="A775" i="39" s="1"/>
  <c r="A777" i="39" s="1"/>
  <c r="A779" i="39" s="1"/>
  <c r="A781" i="39" s="1"/>
  <c r="A783" i="39" s="1"/>
  <c r="A785" i="39" s="1"/>
  <c r="A787" i="39" s="1"/>
  <c r="A789" i="39" s="1"/>
  <c r="A791" i="39" s="1"/>
  <c r="A793" i="39" s="1"/>
  <c r="A795" i="39" s="1"/>
  <c r="A797" i="39" s="1"/>
  <c r="A799" i="39" s="1"/>
  <c r="A801" i="39" s="1"/>
  <c r="A803" i="39" s="1"/>
  <c r="A805" i="39" s="1"/>
  <c r="A807" i="39" s="1"/>
  <c r="A809" i="39" s="1"/>
  <c r="A811" i="39" s="1"/>
  <c r="A813" i="39" s="1"/>
  <c r="A815" i="39" s="1"/>
  <c r="A817" i="39" s="1"/>
  <c r="A819" i="39" s="1"/>
  <c r="A821" i="39" s="1"/>
  <c r="A823" i="39" s="1"/>
  <c r="A825" i="39" s="1"/>
  <c r="A827" i="39" s="1"/>
  <c r="A829" i="39" s="1"/>
  <c r="A831" i="39" s="1"/>
  <c r="A833" i="39" s="1"/>
  <c r="A835" i="39" s="1"/>
  <c r="A837" i="39" s="1"/>
  <c r="A839" i="39" s="1"/>
  <c r="A841" i="39" s="1"/>
  <c r="A843" i="39" s="1"/>
  <c r="A845" i="39" s="1"/>
  <c r="A847" i="39" s="1"/>
  <c r="A849" i="39" s="1"/>
  <c r="A851" i="39" s="1"/>
  <c r="A853" i="39" s="1"/>
  <c r="A855" i="39" s="1"/>
  <c r="A857" i="39" s="1"/>
  <c r="A859" i="39" s="1"/>
  <c r="A861" i="39" s="1"/>
  <c r="A863" i="39" s="1"/>
  <c r="A865" i="39" s="1"/>
  <c r="A867" i="39" s="1"/>
  <c r="A869" i="39" s="1"/>
  <c r="A871" i="39" s="1"/>
  <c r="A873" i="39" s="1"/>
  <c r="A875" i="39" s="1"/>
  <c r="A877" i="39" s="1"/>
  <c r="A879" i="39" s="1"/>
  <c r="A881" i="39" s="1"/>
  <c r="A883" i="39" s="1"/>
  <c r="A885" i="39" s="1"/>
  <c r="A887" i="39" s="1"/>
  <c r="A889" i="39" s="1"/>
  <c r="A891" i="39" s="1"/>
  <c r="A893" i="39" s="1"/>
  <c r="A895" i="39" s="1"/>
  <c r="A897" i="39" s="1"/>
  <c r="A899" i="39" s="1"/>
  <c r="A901" i="39" s="1"/>
  <c r="A903" i="39" s="1"/>
  <c r="A905" i="39" s="1"/>
  <c r="A907" i="39" s="1"/>
  <c r="A909" i="39" s="1"/>
  <c r="A911" i="39" s="1"/>
  <c r="A913" i="39" s="1"/>
  <c r="A915" i="39" s="1"/>
  <c r="A917" i="39" s="1"/>
  <c r="A919" i="39" s="1"/>
  <c r="A921" i="39" s="1"/>
  <c r="A923" i="39" s="1"/>
  <c r="A925" i="39" s="1"/>
  <c r="A927" i="39" s="1"/>
  <c r="A929" i="39" s="1"/>
  <c r="A931" i="39" s="1"/>
  <c r="A933" i="39" s="1"/>
  <c r="A935" i="39" s="1"/>
  <c r="A937" i="39" s="1"/>
  <c r="A939" i="39" s="1"/>
  <c r="A941" i="39" s="1"/>
  <c r="A943" i="39" s="1"/>
  <c r="A945" i="39" s="1"/>
  <c r="A947" i="39" s="1"/>
  <c r="A949" i="39" s="1"/>
  <c r="A951" i="39" s="1"/>
  <c r="A953" i="39" s="1"/>
  <c r="A955" i="39" s="1"/>
  <c r="A957" i="39" s="1"/>
  <c r="A959" i="39" s="1"/>
  <c r="A961" i="39" s="1"/>
  <c r="A963" i="39" s="1"/>
  <c r="A965" i="39" s="1"/>
  <c r="A967" i="39" s="1"/>
  <c r="A969" i="39" s="1"/>
  <c r="A971" i="39" s="1"/>
  <c r="A973" i="39" s="1"/>
  <c r="A975" i="39" s="1"/>
  <c r="A977" i="39" s="1"/>
  <c r="A979" i="39" s="1"/>
  <c r="A981" i="39" s="1"/>
  <c r="A983" i="39" s="1"/>
  <c r="A985" i="39" s="1"/>
  <c r="A987" i="39" s="1"/>
  <c r="A989" i="39" s="1"/>
  <c r="A991" i="39" s="1"/>
  <c r="A993" i="39" s="1"/>
  <c r="A995" i="39" s="1"/>
  <c r="A997" i="39" s="1"/>
  <c r="A999" i="39" s="1"/>
  <c r="A1001" i="39" s="1"/>
  <c r="A1003" i="39" s="1"/>
  <c r="A1005" i="39" s="1"/>
  <c r="A1007" i="39" s="1"/>
  <c r="A1009" i="39" s="1"/>
  <c r="A1011" i="39" s="1"/>
  <c r="A1013" i="39" s="1"/>
  <c r="A1015" i="39" s="1"/>
  <c r="A1017" i="39" s="1"/>
  <c r="A1019" i="39" s="1"/>
  <c r="A1021" i="39" s="1"/>
  <c r="A1023" i="39" s="1"/>
  <c r="A1025" i="39" s="1"/>
  <c r="A1027" i="39" s="1"/>
  <c r="A1029" i="39" s="1"/>
  <c r="A1031" i="39" s="1"/>
  <c r="A1033" i="39" s="1"/>
  <c r="A1035" i="39" s="1"/>
  <c r="A1037" i="39" s="1"/>
  <c r="A1039" i="39" s="1"/>
  <c r="A1041" i="39" s="1"/>
  <c r="A1043" i="39" s="1"/>
  <c r="A1045" i="39" s="1"/>
  <c r="A1047" i="39" s="1"/>
  <c r="A1049" i="39" s="1"/>
  <c r="A1051" i="39" s="1"/>
  <c r="A1053" i="39" s="1"/>
  <c r="A1055" i="39" s="1"/>
  <c r="A1057" i="39" s="1"/>
  <c r="A1059" i="39" s="1"/>
  <c r="A1061" i="39" s="1"/>
  <c r="A1063" i="39" s="1"/>
  <c r="A1065" i="39" s="1"/>
  <c r="A1067" i="39" s="1"/>
  <c r="A1069" i="39" s="1"/>
  <c r="A1071" i="39" s="1"/>
  <c r="A1073" i="39" s="1"/>
  <c r="A1075" i="39" s="1"/>
  <c r="A1077" i="39" s="1"/>
  <c r="A1079" i="39" s="1"/>
  <c r="A1081" i="39" s="1"/>
  <c r="A1083" i="39" s="1"/>
  <c r="A1085" i="39" s="1"/>
  <c r="A1087" i="39" s="1"/>
  <c r="A1089" i="39" s="1"/>
  <c r="A1091" i="39" s="1"/>
  <c r="A1093" i="39" s="1"/>
  <c r="A1095" i="39" s="1"/>
  <c r="A1097" i="39" s="1"/>
  <c r="A1099" i="39" s="1"/>
  <c r="A1101" i="39" s="1"/>
  <c r="A1103" i="39" s="1"/>
  <c r="A1105" i="39" s="1"/>
  <c r="A1107" i="39" s="1"/>
  <c r="A1109" i="39" s="1"/>
  <c r="A1111" i="39" s="1"/>
  <c r="A1113" i="39" s="1"/>
  <c r="A1115" i="39" s="1"/>
  <c r="A1117" i="39" s="1"/>
  <c r="A1119" i="39" s="1"/>
  <c r="A1121" i="39" s="1"/>
  <c r="A1123" i="39" s="1"/>
  <c r="A1125" i="39" s="1"/>
  <c r="A1127" i="39" s="1"/>
  <c r="A1129" i="39" s="1"/>
  <c r="A1131" i="39" s="1"/>
  <c r="A1133" i="39" s="1"/>
  <c r="A1135" i="39" s="1"/>
  <c r="A1137" i="39" s="1"/>
  <c r="A1139" i="39" s="1"/>
  <c r="A1141" i="39" s="1"/>
  <c r="A1143" i="39" s="1"/>
  <c r="A1145" i="39" s="1"/>
  <c r="A1147" i="39" s="1"/>
  <c r="A1149" i="39" s="1"/>
  <c r="A1151" i="39" s="1"/>
  <c r="A1153" i="39" s="1"/>
  <c r="A1155" i="39" s="1"/>
  <c r="A1157" i="39" s="1"/>
  <c r="A1159" i="39" s="1"/>
  <c r="A1161" i="39" s="1"/>
  <c r="A1163" i="39" s="1"/>
  <c r="A1165" i="39" s="1"/>
  <c r="A1167" i="39" s="1"/>
  <c r="A1169" i="39" s="1"/>
  <c r="A1171" i="39" s="1"/>
  <c r="A1173" i="39" s="1"/>
  <c r="A1175" i="39" s="1"/>
  <c r="A1177" i="39" s="1"/>
  <c r="A1179" i="39" s="1"/>
  <c r="A1181" i="39" s="1"/>
  <c r="A1183" i="39" s="1"/>
  <c r="A1185" i="39" s="1"/>
  <c r="A1187" i="39" s="1"/>
  <c r="A1189" i="39" s="1"/>
  <c r="F5" i="39"/>
  <c r="F6" i="39"/>
  <c r="F7" i="39"/>
  <c r="F8" i="39"/>
  <c r="F9" i="39"/>
  <c r="F10" i="39"/>
  <c r="F11" i="39"/>
  <c r="F12" i="39"/>
  <c r="F13" i="39"/>
  <c r="F14" i="39"/>
  <c r="F15" i="39"/>
  <c r="F16" i="39"/>
  <c r="F17" i="39"/>
  <c r="F18" i="39"/>
  <c r="F19" i="39"/>
  <c r="F20" i="39"/>
  <c r="F21" i="39"/>
  <c r="F22" i="39"/>
  <c r="F23" i="39"/>
  <c r="F24" i="39"/>
  <c r="F25" i="39"/>
  <c r="F26" i="39"/>
  <c r="F27" i="39"/>
  <c r="F28" i="39"/>
  <c r="F29" i="39"/>
  <c r="F30" i="39"/>
  <c r="F31" i="39"/>
  <c r="F32" i="39"/>
  <c r="F33" i="39"/>
  <c r="F34" i="39"/>
  <c r="F35" i="39"/>
  <c r="F36" i="39"/>
  <c r="F37" i="39"/>
  <c r="F38" i="39"/>
  <c r="F39" i="39"/>
  <c r="F40" i="39"/>
  <c r="F41" i="39"/>
  <c r="F42" i="39"/>
  <c r="F43" i="39"/>
  <c r="F44" i="39"/>
  <c r="F45" i="39"/>
  <c r="F46" i="39"/>
  <c r="F47" i="39"/>
  <c r="F48" i="39"/>
  <c r="F49" i="39"/>
  <c r="F50" i="39"/>
  <c r="F51" i="39"/>
  <c r="F52" i="39"/>
  <c r="F53" i="39"/>
  <c r="F54" i="39"/>
  <c r="F55" i="39"/>
  <c r="C56" i="39"/>
  <c r="C110" i="39" s="1"/>
  <c r="F56" i="39"/>
  <c r="C57" i="39"/>
  <c r="C111" i="39" s="1"/>
  <c r="C165" i="39" s="1"/>
  <c r="C219" i="39" s="1"/>
  <c r="C273" i="39" s="1"/>
  <c r="C327" i="39" s="1"/>
  <c r="C381" i="39" s="1"/>
  <c r="C435" i="39" s="1"/>
  <c r="C489" i="39" s="1"/>
  <c r="F57" i="39"/>
  <c r="C58" i="39"/>
  <c r="F58" i="39"/>
  <c r="C59" i="39"/>
  <c r="C113" i="39" s="1"/>
  <c r="C167" i="39" s="1"/>
  <c r="F59" i="39"/>
  <c r="C60" i="39"/>
  <c r="C708" i="39" s="1"/>
  <c r="F60" i="39"/>
  <c r="C61" i="39"/>
  <c r="C115" i="39" s="1"/>
  <c r="C169" i="39" s="1"/>
  <c r="C223" i="39" s="1"/>
  <c r="C277" i="39" s="1"/>
  <c r="C331" i="39" s="1"/>
  <c r="C385" i="39" s="1"/>
  <c r="C439" i="39" s="1"/>
  <c r="C493" i="39" s="1"/>
  <c r="C547" i="39" s="1"/>
  <c r="C601" i="39" s="1"/>
  <c r="F61" i="39"/>
  <c r="C62" i="39"/>
  <c r="F62" i="39"/>
  <c r="C63" i="39"/>
  <c r="C117" i="39" s="1"/>
  <c r="C171" i="39" s="1"/>
  <c r="C225" i="39" s="1"/>
  <c r="C279" i="39" s="1"/>
  <c r="C333" i="39" s="1"/>
  <c r="C387" i="39" s="1"/>
  <c r="C1035" i="39" s="1"/>
  <c r="F63" i="39"/>
  <c r="C64" i="39"/>
  <c r="C118" i="39" s="1"/>
  <c r="F64" i="39"/>
  <c r="C65" i="39"/>
  <c r="C119" i="39" s="1"/>
  <c r="C173" i="39" s="1"/>
  <c r="C227" i="39" s="1"/>
  <c r="C281" i="39" s="1"/>
  <c r="C335" i="39" s="1"/>
  <c r="C389" i="39" s="1"/>
  <c r="C443" i="39" s="1"/>
  <c r="C497" i="39" s="1"/>
  <c r="F65" i="39"/>
  <c r="C66" i="39"/>
  <c r="F66" i="39"/>
  <c r="C67" i="39"/>
  <c r="C121" i="39" s="1"/>
  <c r="F67" i="39"/>
  <c r="C68" i="39"/>
  <c r="C122" i="39" s="1"/>
  <c r="C176" i="39" s="1"/>
  <c r="F68" i="39"/>
  <c r="C69" i="39"/>
  <c r="C123" i="39" s="1"/>
  <c r="C177" i="39" s="1"/>
  <c r="C231" i="39" s="1"/>
  <c r="C285" i="39" s="1"/>
  <c r="C339" i="39" s="1"/>
  <c r="C393" i="39" s="1"/>
  <c r="F69" i="39"/>
  <c r="C70" i="39"/>
  <c r="F70" i="39"/>
  <c r="C71" i="39"/>
  <c r="C125" i="39" s="1"/>
  <c r="C179" i="39" s="1"/>
  <c r="C233" i="39" s="1"/>
  <c r="C287" i="39" s="1"/>
  <c r="C341" i="39" s="1"/>
  <c r="C395" i="39" s="1"/>
  <c r="C449" i="39" s="1"/>
  <c r="C503" i="39" s="1"/>
  <c r="F71" i="39"/>
  <c r="C72" i="39"/>
  <c r="C720" i="39" s="1"/>
  <c r="F72" i="39"/>
  <c r="C73" i="39"/>
  <c r="C127" i="39" s="1"/>
  <c r="C181" i="39" s="1"/>
  <c r="C235" i="39" s="1"/>
  <c r="C289" i="39" s="1"/>
  <c r="C343" i="39" s="1"/>
  <c r="C991" i="39" s="1"/>
  <c r="F73" i="39"/>
  <c r="C74" i="39"/>
  <c r="F74" i="39"/>
  <c r="C75" i="39"/>
  <c r="C723" i="39" s="1"/>
  <c r="F75" i="39"/>
  <c r="C76" i="39"/>
  <c r="C130" i="39" s="1"/>
  <c r="F76" i="39"/>
  <c r="C77" i="39"/>
  <c r="C131" i="39" s="1"/>
  <c r="C185" i="39" s="1"/>
  <c r="C239" i="39" s="1"/>
  <c r="C293" i="39" s="1"/>
  <c r="C347" i="39" s="1"/>
  <c r="C401" i="39" s="1"/>
  <c r="C455" i="39" s="1"/>
  <c r="C509" i="39" s="1"/>
  <c r="C563" i="39" s="1"/>
  <c r="C617" i="39" s="1"/>
  <c r="F77" i="39"/>
  <c r="C78" i="39"/>
  <c r="F78" i="39"/>
  <c r="C79" i="39"/>
  <c r="C133" i="39" s="1"/>
  <c r="C781" i="39" s="1"/>
  <c r="F79" i="39"/>
  <c r="C80" i="39"/>
  <c r="C134" i="39" s="1"/>
  <c r="C188" i="39" s="1"/>
  <c r="C242" i="39" s="1"/>
  <c r="F80" i="39"/>
  <c r="C81" i="39"/>
  <c r="C135" i="39" s="1"/>
  <c r="C189" i="39" s="1"/>
  <c r="C243" i="39" s="1"/>
  <c r="C297" i="39" s="1"/>
  <c r="C351" i="39" s="1"/>
  <c r="C405" i="39" s="1"/>
  <c r="F81" i="39"/>
  <c r="C82" i="39"/>
  <c r="F82" i="39"/>
  <c r="C83" i="39"/>
  <c r="C137" i="39" s="1"/>
  <c r="C191" i="39" s="1"/>
  <c r="C839" i="39" s="1"/>
  <c r="F83" i="39"/>
  <c r="C84" i="39"/>
  <c r="C138" i="39" s="1"/>
  <c r="C192" i="39" s="1"/>
  <c r="C246" i="39" s="1"/>
  <c r="C300" i="39" s="1"/>
  <c r="C354" i="39" s="1"/>
  <c r="F84" i="39"/>
  <c r="C85" i="39"/>
  <c r="C139" i="39" s="1"/>
  <c r="C193" i="39" s="1"/>
  <c r="C247" i="39" s="1"/>
  <c r="C301" i="39" s="1"/>
  <c r="C355" i="39" s="1"/>
  <c r="C409" i="39" s="1"/>
  <c r="F85" i="39"/>
  <c r="C86" i="39"/>
  <c r="F86" i="39"/>
  <c r="C87" i="39"/>
  <c r="C141" i="39" s="1"/>
  <c r="C195" i="39" s="1"/>
  <c r="C249" i="39" s="1"/>
  <c r="C897" i="39" s="1"/>
  <c r="F87" i="39"/>
  <c r="C88" i="39"/>
  <c r="C736" i="39" s="1"/>
  <c r="F88" i="39"/>
  <c r="C89" i="39"/>
  <c r="C143" i="39" s="1"/>
  <c r="C197" i="39" s="1"/>
  <c r="C251" i="39" s="1"/>
  <c r="C305" i="39" s="1"/>
  <c r="C359" i="39" s="1"/>
  <c r="C1007" i="39" s="1"/>
  <c r="F89" i="39"/>
  <c r="C90" i="39"/>
  <c r="F90" i="39"/>
  <c r="C91" i="39"/>
  <c r="C145" i="39" s="1"/>
  <c r="F91" i="39"/>
  <c r="C92" i="39"/>
  <c r="C740" i="39" s="1"/>
  <c r="F92" i="39"/>
  <c r="C93" i="39"/>
  <c r="C147" i="39" s="1"/>
  <c r="C201" i="39" s="1"/>
  <c r="C255" i="39" s="1"/>
  <c r="C309" i="39" s="1"/>
  <c r="C363" i="39" s="1"/>
  <c r="C1011" i="39" s="1"/>
  <c r="F93" i="39"/>
  <c r="C94" i="39"/>
  <c r="F94" i="39"/>
  <c r="C95" i="39"/>
  <c r="C149" i="39" s="1"/>
  <c r="C203" i="39" s="1"/>
  <c r="F95" i="39"/>
  <c r="C96" i="39"/>
  <c r="C150" i="39" s="1"/>
  <c r="C204" i="39" s="1"/>
  <c r="C258" i="39" s="1"/>
  <c r="C312" i="39" s="1"/>
  <c r="C960" i="39" s="1"/>
  <c r="F96" i="39"/>
  <c r="C97" i="39"/>
  <c r="C151" i="39" s="1"/>
  <c r="C205" i="39" s="1"/>
  <c r="C259" i="39" s="1"/>
  <c r="C313" i="39" s="1"/>
  <c r="C367" i="39" s="1"/>
  <c r="C421" i="39" s="1"/>
  <c r="C475" i="39" s="1"/>
  <c r="C1123" i="39" s="1"/>
  <c r="F97" i="39"/>
  <c r="C98" i="39"/>
  <c r="F98" i="39"/>
  <c r="C99" i="39"/>
  <c r="C153" i="39" s="1"/>
  <c r="C207" i="39" s="1"/>
  <c r="C261" i="39" s="1"/>
  <c r="F99" i="39"/>
  <c r="C100" i="39"/>
  <c r="C748" i="39" s="1"/>
  <c r="F100" i="39"/>
  <c r="C101" i="39"/>
  <c r="C155" i="39" s="1"/>
  <c r="C209" i="39" s="1"/>
  <c r="C263" i="39" s="1"/>
  <c r="C317" i="39" s="1"/>
  <c r="C371" i="39" s="1"/>
  <c r="C1019" i="39" s="1"/>
  <c r="F101" i="39"/>
  <c r="C102" i="39"/>
  <c r="F102" i="39"/>
  <c r="C103" i="39"/>
  <c r="C157" i="39" s="1"/>
  <c r="C211" i="39" s="1"/>
  <c r="F103" i="39"/>
  <c r="C104" i="39"/>
  <c r="C158" i="39" s="1"/>
  <c r="F104" i="39"/>
  <c r="C105" i="39"/>
  <c r="C159" i="39" s="1"/>
  <c r="C213" i="39" s="1"/>
  <c r="C267" i="39" s="1"/>
  <c r="C321" i="39" s="1"/>
  <c r="C969" i="39" s="1"/>
  <c r="F105" i="39"/>
  <c r="C106" i="39"/>
  <c r="F106" i="39"/>
  <c r="C107" i="39"/>
  <c r="C755" i="39" s="1"/>
  <c r="F107" i="39"/>
  <c r="C108" i="39"/>
  <c r="C162" i="39" s="1"/>
  <c r="C216" i="39" s="1"/>
  <c r="C270" i="39" s="1"/>
  <c r="C324" i="39" s="1"/>
  <c r="F108" i="39"/>
  <c r="C109" i="39"/>
  <c r="C163" i="39" s="1"/>
  <c r="C217" i="39" s="1"/>
  <c r="C271" i="39" s="1"/>
  <c r="C325" i="39" s="1"/>
  <c r="C973" i="39" s="1"/>
  <c r="F109" i="39"/>
  <c r="F110" i="39"/>
  <c r="F111" i="39"/>
  <c r="F112" i="39"/>
  <c r="F113" i="39"/>
  <c r="F114" i="39"/>
  <c r="F115" i="39"/>
  <c r="F116" i="39"/>
  <c r="F117" i="39"/>
  <c r="F118" i="39"/>
  <c r="F119" i="39"/>
  <c r="F120" i="39"/>
  <c r="F121" i="39"/>
  <c r="F122" i="39"/>
  <c r="F123" i="39"/>
  <c r="F124" i="39"/>
  <c r="F125" i="39"/>
  <c r="F126" i="39"/>
  <c r="F127" i="39"/>
  <c r="F128" i="39"/>
  <c r="F129" i="39"/>
  <c r="F130" i="39"/>
  <c r="F131" i="39"/>
  <c r="F132" i="39"/>
  <c r="F133" i="39"/>
  <c r="F134" i="39"/>
  <c r="F135" i="39"/>
  <c r="F136" i="39"/>
  <c r="F137" i="39"/>
  <c r="F138" i="39"/>
  <c r="F139" i="39"/>
  <c r="F140" i="39"/>
  <c r="F141" i="39"/>
  <c r="F142" i="39"/>
  <c r="F143" i="39"/>
  <c r="F144" i="39"/>
  <c r="F145" i="39"/>
  <c r="F146" i="39"/>
  <c r="F147" i="39"/>
  <c r="F148" i="39"/>
  <c r="F149" i="39"/>
  <c r="F150" i="39"/>
  <c r="F151" i="39"/>
  <c r="F152" i="39"/>
  <c r="F153" i="39"/>
  <c r="F154" i="39"/>
  <c r="F155" i="39"/>
  <c r="F156" i="39"/>
  <c r="F157" i="39"/>
  <c r="F158" i="39"/>
  <c r="F159" i="39"/>
  <c r="F160" i="39"/>
  <c r="F161" i="39"/>
  <c r="F162" i="39"/>
  <c r="F163" i="39"/>
  <c r="F164" i="39"/>
  <c r="F165" i="39"/>
  <c r="F166" i="39"/>
  <c r="F167" i="39"/>
  <c r="F168" i="39"/>
  <c r="F169" i="39"/>
  <c r="F170" i="39"/>
  <c r="F171" i="39"/>
  <c r="F172" i="39"/>
  <c r="F173" i="39"/>
  <c r="F174" i="39"/>
  <c r="F175" i="39"/>
  <c r="F176" i="39"/>
  <c r="F177" i="39"/>
  <c r="F178" i="39"/>
  <c r="F179" i="39"/>
  <c r="F180" i="39"/>
  <c r="F181" i="39"/>
  <c r="F182" i="39"/>
  <c r="F183" i="39"/>
  <c r="F184" i="39"/>
  <c r="F185" i="39"/>
  <c r="F186" i="39"/>
  <c r="F187" i="39"/>
  <c r="F188" i="39"/>
  <c r="F189" i="39"/>
  <c r="F190" i="39"/>
  <c r="F191" i="39"/>
  <c r="F192" i="39"/>
  <c r="F193" i="39"/>
  <c r="F194" i="39"/>
  <c r="F195" i="39"/>
  <c r="F196" i="39"/>
  <c r="F197" i="39"/>
  <c r="F198" i="39"/>
  <c r="F199" i="39"/>
  <c r="F200" i="39"/>
  <c r="F201" i="39"/>
  <c r="F202" i="39"/>
  <c r="F203" i="39"/>
  <c r="F204" i="39"/>
  <c r="F205" i="39"/>
  <c r="F206" i="39"/>
  <c r="F207" i="39"/>
  <c r="F208" i="39"/>
  <c r="F209" i="39"/>
  <c r="F210" i="39"/>
  <c r="F211" i="39"/>
  <c r="F212" i="39"/>
  <c r="F213" i="39"/>
  <c r="F214" i="39"/>
  <c r="F215" i="39"/>
  <c r="F216" i="39"/>
  <c r="F217" i="39"/>
  <c r="F218" i="39"/>
  <c r="F219" i="39"/>
  <c r="F220" i="39"/>
  <c r="F221" i="39"/>
  <c r="F222" i="39"/>
  <c r="F223" i="39"/>
  <c r="F224" i="39"/>
  <c r="F225" i="39"/>
  <c r="F226" i="39"/>
  <c r="F227" i="39"/>
  <c r="F228" i="39"/>
  <c r="F229" i="39"/>
  <c r="F230" i="39"/>
  <c r="F231" i="39"/>
  <c r="F232" i="39"/>
  <c r="F233" i="39"/>
  <c r="F234" i="39"/>
  <c r="F235" i="39"/>
  <c r="F236" i="39"/>
  <c r="F237" i="39"/>
  <c r="F238" i="39"/>
  <c r="F239" i="39"/>
  <c r="F240" i="39"/>
  <c r="F241" i="39"/>
  <c r="F242" i="39"/>
  <c r="F243" i="39"/>
  <c r="F244" i="39"/>
  <c r="F245" i="39"/>
  <c r="F246" i="39"/>
  <c r="F247" i="39"/>
  <c r="F248" i="39"/>
  <c r="F249" i="39"/>
  <c r="F250" i="39"/>
  <c r="F251" i="39"/>
  <c r="F252" i="39"/>
  <c r="F253" i="39"/>
  <c r="F254" i="39"/>
  <c r="F255" i="39"/>
  <c r="F256" i="39"/>
  <c r="F257" i="39"/>
  <c r="F258" i="39"/>
  <c r="F259" i="39"/>
  <c r="F260" i="39"/>
  <c r="F261" i="39"/>
  <c r="F262" i="39"/>
  <c r="F263" i="39"/>
  <c r="F264" i="39"/>
  <c r="F265" i="39"/>
  <c r="F266" i="39"/>
  <c r="F267" i="39"/>
  <c r="F268" i="39"/>
  <c r="F269" i="39"/>
  <c r="F270" i="39"/>
  <c r="F271" i="39"/>
  <c r="F272" i="39"/>
  <c r="F273" i="39"/>
  <c r="F274" i="39"/>
  <c r="F275" i="39"/>
  <c r="F276" i="39"/>
  <c r="F277" i="39"/>
  <c r="F278" i="39"/>
  <c r="F279" i="39"/>
  <c r="F280" i="39"/>
  <c r="F281" i="39"/>
  <c r="F282" i="39"/>
  <c r="F283" i="39"/>
  <c r="F284" i="39"/>
  <c r="F285" i="39"/>
  <c r="F286" i="39"/>
  <c r="F287" i="39"/>
  <c r="F288" i="39"/>
  <c r="F289" i="39"/>
  <c r="F290" i="39"/>
  <c r="F291" i="39"/>
  <c r="F292" i="39"/>
  <c r="F293" i="39"/>
  <c r="F294" i="39"/>
  <c r="F295" i="39"/>
  <c r="F296" i="39"/>
  <c r="F297" i="39"/>
  <c r="F298" i="39"/>
  <c r="F299" i="39"/>
  <c r="F300" i="39"/>
  <c r="F301" i="39"/>
  <c r="F302" i="39"/>
  <c r="F303" i="39"/>
  <c r="F304" i="39"/>
  <c r="F305" i="39"/>
  <c r="F306" i="39"/>
  <c r="F307" i="39"/>
  <c r="F308" i="39"/>
  <c r="F309" i="39"/>
  <c r="F310" i="39"/>
  <c r="F311" i="39"/>
  <c r="F312" i="39"/>
  <c r="F313" i="39"/>
  <c r="F314" i="39"/>
  <c r="F315" i="39"/>
  <c r="F316" i="39"/>
  <c r="F317" i="39"/>
  <c r="F318" i="39"/>
  <c r="F319" i="39"/>
  <c r="F320" i="39"/>
  <c r="F321" i="39"/>
  <c r="F322" i="39"/>
  <c r="F323" i="39"/>
  <c r="F324" i="39"/>
  <c r="F325" i="39"/>
  <c r="F326" i="39"/>
  <c r="F327" i="39"/>
  <c r="F328" i="39"/>
  <c r="F329" i="39"/>
  <c r="F330" i="39"/>
  <c r="F331" i="39"/>
  <c r="F332" i="39"/>
  <c r="F333" i="39"/>
  <c r="F334" i="39"/>
  <c r="F335" i="39"/>
  <c r="F336" i="39"/>
  <c r="F337" i="39"/>
  <c r="F338" i="39"/>
  <c r="F339" i="39"/>
  <c r="F340" i="39"/>
  <c r="F341" i="39"/>
  <c r="F342" i="39"/>
  <c r="F343" i="39"/>
  <c r="F344" i="39"/>
  <c r="F345" i="39"/>
  <c r="F346" i="39"/>
  <c r="F347" i="39"/>
  <c r="F348" i="39"/>
  <c r="F349" i="39"/>
  <c r="F350" i="39"/>
  <c r="F351" i="39"/>
  <c r="F352" i="39"/>
  <c r="F353" i="39"/>
  <c r="F354" i="39"/>
  <c r="F355" i="39"/>
  <c r="F356" i="39"/>
  <c r="F357" i="39"/>
  <c r="F358" i="39"/>
  <c r="F359" i="39"/>
  <c r="F360" i="39"/>
  <c r="F361" i="39"/>
  <c r="F362" i="39"/>
  <c r="F363" i="39"/>
  <c r="F364" i="39"/>
  <c r="F365" i="39"/>
  <c r="F366" i="39"/>
  <c r="F367" i="39"/>
  <c r="F368" i="39"/>
  <c r="F369" i="39"/>
  <c r="F370" i="39"/>
  <c r="F371" i="39"/>
  <c r="F372" i="39"/>
  <c r="F373" i="39"/>
  <c r="F374" i="39"/>
  <c r="F375" i="39"/>
  <c r="F376" i="39"/>
  <c r="F377" i="39"/>
  <c r="F378" i="39"/>
  <c r="F379" i="39"/>
  <c r="F380" i="39"/>
  <c r="F381" i="39"/>
  <c r="F382" i="39"/>
  <c r="F383" i="39"/>
  <c r="F384" i="39"/>
  <c r="F385" i="39"/>
  <c r="F386" i="39"/>
  <c r="F387" i="39"/>
  <c r="F388" i="39"/>
  <c r="F389" i="39"/>
  <c r="F390" i="39"/>
  <c r="F391" i="39"/>
  <c r="F392" i="39"/>
  <c r="F393" i="39"/>
  <c r="F394" i="39"/>
  <c r="F395" i="39"/>
  <c r="F398" i="39"/>
  <c r="F399" i="39"/>
  <c r="F400" i="39"/>
  <c r="F401" i="39"/>
  <c r="F402" i="39"/>
  <c r="F403" i="39"/>
  <c r="F404" i="39"/>
  <c r="F405" i="39"/>
  <c r="F406" i="39"/>
  <c r="F407" i="39"/>
  <c r="F408" i="39"/>
  <c r="F409" i="39"/>
  <c r="F410" i="39"/>
  <c r="F411" i="39"/>
  <c r="F412" i="39"/>
  <c r="F413" i="39"/>
  <c r="F414" i="39"/>
  <c r="F415" i="39"/>
  <c r="F416" i="39"/>
  <c r="F417" i="39"/>
  <c r="F418" i="39"/>
  <c r="F419" i="39"/>
  <c r="F420" i="39"/>
  <c r="F421" i="39"/>
  <c r="F422" i="39"/>
  <c r="F423" i="39"/>
  <c r="F424" i="39"/>
  <c r="F425" i="39"/>
  <c r="F426" i="39"/>
  <c r="F427" i="39"/>
  <c r="F428" i="39"/>
  <c r="F429" i="39"/>
  <c r="F430" i="39"/>
  <c r="F431" i="39"/>
  <c r="F432" i="39"/>
  <c r="F433" i="39"/>
  <c r="F434" i="39"/>
  <c r="F435" i="39"/>
  <c r="F436" i="39"/>
  <c r="F437" i="39"/>
  <c r="F438" i="39"/>
  <c r="F439" i="39"/>
  <c r="F440" i="39"/>
  <c r="F441" i="39"/>
  <c r="F442" i="39"/>
  <c r="F443" i="39"/>
  <c r="F444" i="39"/>
  <c r="F445" i="39"/>
  <c r="F446" i="39"/>
  <c r="F447" i="39"/>
  <c r="F448" i="39"/>
  <c r="F449" i="39"/>
  <c r="F450" i="39"/>
  <c r="F451" i="39"/>
  <c r="F452" i="39"/>
  <c r="F453" i="39"/>
  <c r="F454" i="39"/>
  <c r="F455" i="39"/>
  <c r="F456" i="39"/>
  <c r="F457" i="39"/>
  <c r="F458" i="39"/>
  <c r="F459" i="39"/>
  <c r="F460" i="39"/>
  <c r="F461" i="39"/>
  <c r="F462" i="39"/>
  <c r="F463" i="39"/>
  <c r="F464" i="39"/>
  <c r="F465" i="39"/>
  <c r="F466" i="39"/>
  <c r="F467" i="39"/>
  <c r="F468" i="39"/>
  <c r="F469" i="39"/>
  <c r="F470" i="39"/>
  <c r="F471" i="39"/>
  <c r="F472" i="39"/>
  <c r="F473" i="39"/>
  <c r="F474" i="39"/>
  <c r="F475" i="39"/>
  <c r="F476" i="39"/>
  <c r="F477" i="39"/>
  <c r="F478" i="39"/>
  <c r="F479" i="39"/>
  <c r="F480" i="39"/>
  <c r="F481" i="39"/>
  <c r="F482" i="39"/>
  <c r="F483" i="39"/>
  <c r="F484" i="39"/>
  <c r="F485" i="39"/>
  <c r="F486" i="39"/>
  <c r="F487" i="39"/>
  <c r="F488" i="39"/>
  <c r="F489" i="39"/>
  <c r="F490" i="39"/>
  <c r="F491" i="39"/>
  <c r="F492" i="39"/>
  <c r="F493" i="39"/>
  <c r="F494" i="39"/>
  <c r="F495" i="39"/>
  <c r="F496" i="39"/>
  <c r="F497" i="39"/>
  <c r="F498" i="39"/>
  <c r="F499" i="39"/>
  <c r="F500" i="39"/>
  <c r="F501" i="39"/>
  <c r="F502" i="39"/>
  <c r="F503" i="39"/>
  <c r="F506" i="39"/>
  <c r="F507" i="39"/>
  <c r="F508" i="39"/>
  <c r="F509" i="39"/>
  <c r="F510" i="39"/>
  <c r="F511" i="39"/>
  <c r="F512" i="39"/>
  <c r="F513" i="39"/>
  <c r="F514" i="39"/>
  <c r="F515" i="39"/>
  <c r="F516" i="39"/>
  <c r="F517" i="39"/>
  <c r="F518" i="39"/>
  <c r="F519" i="39"/>
  <c r="F520" i="39"/>
  <c r="F521" i="39"/>
  <c r="F522" i="39"/>
  <c r="F523" i="39"/>
  <c r="F524" i="39"/>
  <c r="F525" i="39"/>
  <c r="F526" i="39"/>
  <c r="F527" i="39"/>
  <c r="F528" i="39"/>
  <c r="F529" i="39"/>
  <c r="F530" i="39"/>
  <c r="F531" i="39"/>
  <c r="F532" i="39"/>
  <c r="F533" i="39"/>
  <c r="F534" i="39"/>
  <c r="F535" i="39"/>
  <c r="F536" i="39"/>
  <c r="F537" i="39"/>
  <c r="F538" i="39"/>
  <c r="F539" i="39"/>
  <c r="F540" i="39"/>
  <c r="F541" i="39"/>
  <c r="F542" i="39"/>
  <c r="F543" i="39"/>
  <c r="F544" i="39"/>
  <c r="F545" i="39"/>
  <c r="F546" i="39"/>
  <c r="F547" i="39"/>
  <c r="F548" i="39"/>
  <c r="F549" i="39"/>
  <c r="F550" i="39"/>
  <c r="F551" i="39"/>
  <c r="F552" i="39"/>
  <c r="F553" i="39"/>
  <c r="F554" i="39"/>
  <c r="F555" i="39"/>
  <c r="F556" i="39"/>
  <c r="F557" i="39"/>
  <c r="F558" i="39"/>
  <c r="F559" i="39"/>
  <c r="F560" i="39"/>
  <c r="F561" i="39"/>
  <c r="F562" i="39"/>
  <c r="F563" i="39"/>
  <c r="F564" i="39"/>
  <c r="F565" i="39"/>
  <c r="F566" i="39"/>
  <c r="F567" i="39"/>
  <c r="F568" i="39"/>
  <c r="F569" i="39"/>
  <c r="F570" i="39"/>
  <c r="F571" i="39"/>
  <c r="F572" i="39"/>
  <c r="F573" i="39"/>
  <c r="F574" i="39"/>
  <c r="F575" i="39"/>
  <c r="F576" i="39"/>
  <c r="F577" i="39"/>
  <c r="F578" i="39"/>
  <c r="F579" i="39"/>
  <c r="F580" i="39"/>
  <c r="F581" i="39"/>
  <c r="F582" i="39"/>
  <c r="F583" i="39"/>
  <c r="F584" i="39"/>
  <c r="F585" i="39"/>
  <c r="F586" i="39"/>
  <c r="F587" i="39"/>
  <c r="F588" i="39"/>
  <c r="F589" i="39"/>
  <c r="F590" i="39"/>
  <c r="F591" i="39"/>
  <c r="F592" i="39"/>
  <c r="F593" i="39"/>
  <c r="F594" i="39"/>
  <c r="F595" i="39"/>
  <c r="F596" i="39"/>
  <c r="F597" i="39"/>
  <c r="F598" i="39"/>
  <c r="F599" i="39"/>
  <c r="F600" i="39"/>
  <c r="F601" i="39"/>
  <c r="F602" i="39"/>
  <c r="F603" i="39"/>
  <c r="F604" i="39"/>
  <c r="F605" i="39"/>
  <c r="F606" i="39"/>
  <c r="F607" i="39"/>
  <c r="F608" i="39"/>
  <c r="F609" i="39"/>
  <c r="F610" i="39"/>
  <c r="F611" i="39"/>
  <c r="F614" i="39"/>
  <c r="F615" i="39"/>
  <c r="F616" i="39"/>
  <c r="F617" i="39"/>
  <c r="F618" i="39"/>
  <c r="F619" i="39"/>
  <c r="F620" i="39"/>
  <c r="F621" i="39"/>
  <c r="F622" i="39"/>
  <c r="F623" i="39"/>
  <c r="F624" i="39"/>
  <c r="F625" i="39"/>
  <c r="F626" i="39"/>
  <c r="F627" i="39"/>
  <c r="F628" i="39"/>
  <c r="F629" i="39"/>
  <c r="F630" i="39"/>
  <c r="F631" i="39"/>
  <c r="F632" i="39"/>
  <c r="F633" i="39"/>
  <c r="F634" i="39"/>
  <c r="F635" i="39"/>
  <c r="F636" i="39"/>
  <c r="F637" i="39"/>
  <c r="F638" i="39"/>
  <c r="F639" i="39"/>
  <c r="F640" i="39"/>
  <c r="F641" i="39"/>
  <c r="F642" i="39"/>
  <c r="F643" i="39"/>
  <c r="F644" i="39"/>
  <c r="F645" i="39"/>
  <c r="F646" i="39"/>
  <c r="F647" i="39"/>
  <c r="F648" i="39"/>
  <c r="F649" i="39"/>
  <c r="B650" i="39"/>
  <c r="C650" i="39"/>
  <c r="D650" i="39"/>
  <c r="E650" i="39"/>
  <c r="F650" i="39"/>
  <c r="B651" i="39"/>
  <c r="C651" i="39"/>
  <c r="D651" i="39"/>
  <c r="E651" i="39"/>
  <c r="F651" i="39"/>
  <c r="B652" i="39"/>
  <c r="C652" i="39"/>
  <c r="D652" i="39"/>
  <c r="E652" i="39"/>
  <c r="F652" i="39"/>
  <c r="B653" i="39"/>
  <c r="C653" i="39"/>
  <c r="D653" i="39"/>
  <c r="E653" i="39"/>
  <c r="F653" i="39"/>
  <c r="B654" i="39"/>
  <c r="C654" i="39"/>
  <c r="D654" i="39"/>
  <c r="E654" i="39"/>
  <c r="F654" i="39"/>
  <c r="B655" i="39"/>
  <c r="C655" i="39"/>
  <c r="D655" i="39"/>
  <c r="E655" i="39"/>
  <c r="F655" i="39"/>
  <c r="B656" i="39"/>
  <c r="C656" i="39"/>
  <c r="D656" i="39"/>
  <c r="E656" i="39"/>
  <c r="F656" i="39"/>
  <c r="B657" i="39"/>
  <c r="C657" i="39"/>
  <c r="D657" i="39"/>
  <c r="E657" i="39"/>
  <c r="F657" i="39"/>
  <c r="B658" i="39"/>
  <c r="C658" i="39"/>
  <c r="D658" i="39"/>
  <c r="E658" i="39"/>
  <c r="F658" i="39"/>
  <c r="B659" i="39"/>
  <c r="C659" i="39"/>
  <c r="D659" i="39"/>
  <c r="E659" i="39"/>
  <c r="F659" i="39"/>
  <c r="B660" i="39"/>
  <c r="C660" i="39"/>
  <c r="D660" i="39"/>
  <c r="E660" i="39"/>
  <c r="F660" i="39"/>
  <c r="B661" i="39"/>
  <c r="C661" i="39"/>
  <c r="D661" i="39"/>
  <c r="E661" i="39"/>
  <c r="F661" i="39"/>
  <c r="B662" i="39"/>
  <c r="C662" i="39"/>
  <c r="D662" i="39"/>
  <c r="E662" i="39"/>
  <c r="F662" i="39"/>
  <c r="B663" i="39"/>
  <c r="C663" i="39"/>
  <c r="D663" i="39"/>
  <c r="E663" i="39"/>
  <c r="F663" i="39"/>
  <c r="B664" i="39"/>
  <c r="C664" i="39"/>
  <c r="D664" i="39"/>
  <c r="E664" i="39"/>
  <c r="F664" i="39"/>
  <c r="B665" i="39"/>
  <c r="C665" i="39"/>
  <c r="D665" i="39"/>
  <c r="E665" i="39"/>
  <c r="F665" i="39"/>
  <c r="B666" i="39"/>
  <c r="C666" i="39"/>
  <c r="D666" i="39"/>
  <c r="E666" i="39"/>
  <c r="F666" i="39"/>
  <c r="B667" i="39"/>
  <c r="C667" i="39"/>
  <c r="D667" i="39"/>
  <c r="E667" i="39"/>
  <c r="F667" i="39"/>
  <c r="B668" i="39"/>
  <c r="C668" i="39"/>
  <c r="D668" i="39"/>
  <c r="E668" i="39"/>
  <c r="F668" i="39"/>
  <c r="B669" i="39"/>
  <c r="C669" i="39"/>
  <c r="D669" i="39"/>
  <c r="E669" i="39"/>
  <c r="F669" i="39"/>
  <c r="B670" i="39"/>
  <c r="C670" i="39"/>
  <c r="D670" i="39"/>
  <c r="E670" i="39"/>
  <c r="F670" i="39"/>
  <c r="B671" i="39"/>
  <c r="C671" i="39"/>
  <c r="D671" i="39"/>
  <c r="E671" i="39"/>
  <c r="F671" i="39"/>
  <c r="B672" i="39"/>
  <c r="C672" i="39"/>
  <c r="D672" i="39"/>
  <c r="E672" i="39"/>
  <c r="F672" i="39"/>
  <c r="B673" i="39"/>
  <c r="C673" i="39"/>
  <c r="D673" i="39"/>
  <c r="E673" i="39"/>
  <c r="F673" i="39"/>
  <c r="B674" i="39"/>
  <c r="C674" i="39"/>
  <c r="D674" i="39"/>
  <c r="E674" i="39"/>
  <c r="F674" i="39"/>
  <c r="B675" i="39"/>
  <c r="C675" i="39"/>
  <c r="D675" i="39"/>
  <c r="E675" i="39"/>
  <c r="F675" i="39"/>
  <c r="B676" i="39"/>
  <c r="C676" i="39"/>
  <c r="D676" i="39"/>
  <c r="E676" i="39"/>
  <c r="F676" i="39"/>
  <c r="B677" i="39"/>
  <c r="C677" i="39"/>
  <c r="D677" i="39"/>
  <c r="E677" i="39"/>
  <c r="F677" i="39"/>
  <c r="B678" i="39"/>
  <c r="C678" i="39"/>
  <c r="D678" i="39"/>
  <c r="E678" i="39"/>
  <c r="F678" i="39"/>
  <c r="B679" i="39"/>
  <c r="C679" i="39"/>
  <c r="D679" i="39"/>
  <c r="E679" i="39"/>
  <c r="F679" i="39"/>
  <c r="B680" i="39"/>
  <c r="C680" i="39"/>
  <c r="D680" i="39"/>
  <c r="E680" i="39"/>
  <c r="F680" i="39"/>
  <c r="B681" i="39"/>
  <c r="C681" i="39"/>
  <c r="D681" i="39"/>
  <c r="E681" i="39"/>
  <c r="F681" i="39"/>
  <c r="B682" i="39"/>
  <c r="C682" i="39"/>
  <c r="D682" i="39"/>
  <c r="E682" i="39"/>
  <c r="F682" i="39"/>
  <c r="B683" i="39"/>
  <c r="C683" i="39"/>
  <c r="D683" i="39"/>
  <c r="E683" i="39"/>
  <c r="F683" i="39"/>
  <c r="B684" i="39"/>
  <c r="C684" i="39"/>
  <c r="D684" i="39"/>
  <c r="E684" i="39"/>
  <c r="F684" i="39"/>
  <c r="B685" i="39"/>
  <c r="C685" i="39"/>
  <c r="D685" i="39"/>
  <c r="E685" i="39"/>
  <c r="F685" i="39"/>
  <c r="B686" i="39"/>
  <c r="C686" i="39"/>
  <c r="D686" i="39"/>
  <c r="E686" i="39"/>
  <c r="F686" i="39"/>
  <c r="B687" i="39"/>
  <c r="C687" i="39"/>
  <c r="D687" i="39"/>
  <c r="E687" i="39"/>
  <c r="F687" i="39"/>
  <c r="B688" i="39"/>
  <c r="C688" i="39"/>
  <c r="D688" i="39"/>
  <c r="E688" i="39"/>
  <c r="F688" i="39"/>
  <c r="B689" i="39"/>
  <c r="C689" i="39"/>
  <c r="D689" i="39"/>
  <c r="E689" i="39"/>
  <c r="F689" i="39"/>
  <c r="B690" i="39"/>
  <c r="C690" i="39"/>
  <c r="D690" i="39"/>
  <c r="E690" i="39"/>
  <c r="F690" i="39"/>
  <c r="B691" i="39"/>
  <c r="C691" i="39"/>
  <c r="D691" i="39"/>
  <c r="E691" i="39"/>
  <c r="F691" i="39"/>
  <c r="B692" i="39"/>
  <c r="C692" i="39"/>
  <c r="D692" i="39"/>
  <c r="E692" i="39"/>
  <c r="F692" i="39"/>
  <c r="B693" i="39"/>
  <c r="C693" i="39"/>
  <c r="D693" i="39"/>
  <c r="E693" i="39"/>
  <c r="F693" i="39"/>
  <c r="B694" i="39"/>
  <c r="C694" i="39"/>
  <c r="D694" i="39"/>
  <c r="E694" i="39"/>
  <c r="F694" i="39"/>
  <c r="B695" i="39"/>
  <c r="C695" i="39"/>
  <c r="D695" i="39"/>
  <c r="E695" i="39"/>
  <c r="F695" i="39"/>
  <c r="B696" i="39"/>
  <c r="C696" i="39"/>
  <c r="D696" i="39"/>
  <c r="E696" i="39"/>
  <c r="F696" i="39"/>
  <c r="B697" i="39"/>
  <c r="C697" i="39"/>
  <c r="D697" i="39"/>
  <c r="E697" i="39"/>
  <c r="F697" i="39"/>
  <c r="B698" i="39"/>
  <c r="C698" i="39"/>
  <c r="D698" i="39"/>
  <c r="E698" i="39"/>
  <c r="B699" i="39"/>
  <c r="C699" i="39"/>
  <c r="D699" i="39"/>
  <c r="E699" i="39"/>
  <c r="B700" i="39"/>
  <c r="C700" i="39"/>
  <c r="D700" i="39"/>
  <c r="E700" i="39"/>
  <c r="B701" i="39"/>
  <c r="C701" i="39"/>
  <c r="D701" i="39"/>
  <c r="E701" i="39"/>
  <c r="B702" i="39"/>
  <c r="C702" i="39"/>
  <c r="D702" i="39"/>
  <c r="E702" i="39"/>
  <c r="B703" i="39"/>
  <c r="C703" i="39"/>
  <c r="D703" i="39"/>
  <c r="E703" i="39"/>
  <c r="B704" i="39"/>
  <c r="D704" i="39"/>
  <c r="E704" i="39"/>
  <c r="F704" i="39"/>
  <c r="B705" i="39"/>
  <c r="D705" i="39"/>
  <c r="E705" i="39"/>
  <c r="F705" i="39"/>
  <c r="B706" i="39"/>
  <c r="D706" i="39"/>
  <c r="E706" i="39"/>
  <c r="F706" i="39"/>
  <c r="B707" i="39"/>
  <c r="D707" i="39"/>
  <c r="E707" i="39"/>
  <c r="F707" i="39"/>
  <c r="B708" i="39"/>
  <c r="D708" i="39"/>
  <c r="E708" i="39"/>
  <c r="F708" i="39"/>
  <c r="B709" i="39"/>
  <c r="D709" i="39"/>
  <c r="E709" i="39"/>
  <c r="F709" i="39"/>
  <c r="B710" i="39"/>
  <c r="D710" i="39"/>
  <c r="E710" i="39"/>
  <c r="F710" i="39"/>
  <c r="B711" i="39"/>
  <c r="D711" i="39"/>
  <c r="E711" i="39"/>
  <c r="F711" i="39"/>
  <c r="B712" i="39"/>
  <c r="D712" i="39"/>
  <c r="E712" i="39"/>
  <c r="F712" i="39"/>
  <c r="B713" i="39"/>
  <c r="D713" i="39"/>
  <c r="E713" i="39"/>
  <c r="F713" i="39"/>
  <c r="B714" i="39"/>
  <c r="D714" i="39"/>
  <c r="E714" i="39"/>
  <c r="F714" i="39"/>
  <c r="B715" i="39"/>
  <c r="D715" i="39"/>
  <c r="E715" i="39"/>
  <c r="F715" i="39"/>
  <c r="B716" i="39"/>
  <c r="D716" i="39"/>
  <c r="E716" i="39"/>
  <c r="F716" i="39"/>
  <c r="B717" i="39"/>
  <c r="D717" i="39"/>
  <c r="E717" i="39"/>
  <c r="F717" i="39"/>
  <c r="B718" i="39"/>
  <c r="D718" i="39"/>
  <c r="E718" i="39"/>
  <c r="F718" i="39"/>
  <c r="B719" i="39"/>
  <c r="D719" i="39"/>
  <c r="E719" i="39"/>
  <c r="F719" i="39"/>
  <c r="B720" i="39"/>
  <c r="D720" i="39"/>
  <c r="E720" i="39"/>
  <c r="F720" i="39"/>
  <c r="B721" i="39"/>
  <c r="D721" i="39"/>
  <c r="E721" i="39"/>
  <c r="F721" i="39"/>
  <c r="B722" i="39"/>
  <c r="D722" i="39"/>
  <c r="E722" i="39"/>
  <c r="F722" i="39"/>
  <c r="B723" i="39"/>
  <c r="D723" i="39"/>
  <c r="E723" i="39"/>
  <c r="F723" i="39"/>
  <c r="B724" i="39"/>
  <c r="D724" i="39"/>
  <c r="E724" i="39"/>
  <c r="F724" i="39"/>
  <c r="B725" i="39"/>
  <c r="D725" i="39"/>
  <c r="E725" i="39"/>
  <c r="F725" i="39"/>
  <c r="B726" i="39"/>
  <c r="D726" i="39"/>
  <c r="E726" i="39"/>
  <c r="F726" i="39"/>
  <c r="B727" i="39"/>
  <c r="D727" i="39"/>
  <c r="E727" i="39"/>
  <c r="F727" i="39"/>
  <c r="B728" i="39"/>
  <c r="D728" i="39"/>
  <c r="E728" i="39"/>
  <c r="F728" i="39"/>
  <c r="B729" i="39"/>
  <c r="D729" i="39"/>
  <c r="E729" i="39"/>
  <c r="F729" i="39"/>
  <c r="B730" i="39"/>
  <c r="D730" i="39"/>
  <c r="E730" i="39"/>
  <c r="F730" i="39"/>
  <c r="B731" i="39"/>
  <c r="D731" i="39"/>
  <c r="E731" i="39"/>
  <c r="F731" i="39"/>
  <c r="B732" i="39"/>
  <c r="D732" i="39"/>
  <c r="E732" i="39"/>
  <c r="F732" i="39"/>
  <c r="B733" i="39"/>
  <c r="D733" i="39"/>
  <c r="E733" i="39"/>
  <c r="F733" i="39"/>
  <c r="B734" i="39"/>
  <c r="D734" i="39"/>
  <c r="E734" i="39"/>
  <c r="F734" i="39"/>
  <c r="B735" i="39"/>
  <c r="D735" i="39"/>
  <c r="E735" i="39"/>
  <c r="F735" i="39"/>
  <c r="B736" i="39"/>
  <c r="D736" i="39"/>
  <c r="E736" i="39"/>
  <c r="F736" i="39"/>
  <c r="B737" i="39"/>
  <c r="D737" i="39"/>
  <c r="E737" i="39"/>
  <c r="F737" i="39"/>
  <c r="B738" i="39"/>
  <c r="D738" i="39"/>
  <c r="E738" i="39"/>
  <c r="F738" i="39"/>
  <c r="B739" i="39"/>
  <c r="D739" i="39"/>
  <c r="E739" i="39"/>
  <c r="F739" i="39"/>
  <c r="B740" i="39"/>
  <c r="D740" i="39"/>
  <c r="E740" i="39"/>
  <c r="F740" i="39"/>
  <c r="B741" i="39"/>
  <c r="D741" i="39"/>
  <c r="E741" i="39"/>
  <c r="F741" i="39"/>
  <c r="B742" i="39"/>
  <c r="D742" i="39"/>
  <c r="E742" i="39"/>
  <c r="F742" i="39"/>
  <c r="B743" i="39"/>
  <c r="D743" i="39"/>
  <c r="E743" i="39"/>
  <c r="F743" i="39"/>
  <c r="B744" i="39"/>
  <c r="D744" i="39"/>
  <c r="E744" i="39"/>
  <c r="F744" i="39"/>
  <c r="B745" i="39"/>
  <c r="D745" i="39"/>
  <c r="E745" i="39"/>
  <c r="F745" i="39"/>
  <c r="B746" i="39"/>
  <c r="D746" i="39"/>
  <c r="E746" i="39"/>
  <c r="F746" i="39"/>
  <c r="B747" i="39"/>
  <c r="D747" i="39"/>
  <c r="E747" i="39"/>
  <c r="F747" i="39"/>
  <c r="B748" i="39"/>
  <c r="D748" i="39"/>
  <c r="E748" i="39"/>
  <c r="F748" i="39"/>
  <c r="B749" i="39"/>
  <c r="D749" i="39"/>
  <c r="E749" i="39"/>
  <c r="F749" i="39"/>
  <c r="B750" i="39"/>
  <c r="D750" i="39"/>
  <c r="E750" i="39"/>
  <c r="F750" i="39"/>
  <c r="B751" i="39"/>
  <c r="D751" i="39"/>
  <c r="E751" i="39"/>
  <c r="F751" i="39"/>
  <c r="B752" i="39"/>
  <c r="D752" i="39"/>
  <c r="E752" i="39"/>
  <c r="B753" i="39"/>
  <c r="D753" i="39"/>
  <c r="E753" i="39"/>
  <c r="B754" i="39"/>
  <c r="D754" i="39"/>
  <c r="E754" i="39"/>
  <c r="B755" i="39"/>
  <c r="D755" i="39"/>
  <c r="E755" i="39"/>
  <c r="B756" i="39"/>
  <c r="D756" i="39"/>
  <c r="E756" i="39"/>
  <c r="B757" i="39"/>
  <c r="D757" i="39"/>
  <c r="E757" i="39"/>
  <c r="B758" i="39"/>
  <c r="D758" i="39"/>
  <c r="E758" i="39"/>
  <c r="F758" i="39"/>
  <c r="H758" i="39"/>
  <c r="B759" i="39"/>
  <c r="D759" i="39"/>
  <c r="E759" i="39"/>
  <c r="F759" i="39"/>
  <c r="H759" i="39"/>
  <c r="B760" i="39"/>
  <c r="D760" i="39"/>
  <c r="E760" i="39"/>
  <c r="F760" i="39"/>
  <c r="H760" i="39"/>
  <c r="B761" i="39"/>
  <c r="D761" i="39"/>
  <c r="E761" i="39"/>
  <c r="F761" i="39"/>
  <c r="H761" i="39"/>
  <c r="B762" i="39"/>
  <c r="D762" i="39"/>
  <c r="E762" i="39"/>
  <c r="F762" i="39"/>
  <c r="H762" i="39"/>
  <c r="B763" i="39"/>
  <c r="D763" i="39"/>
  <c r="E763" i="39"/>
  <c r="F763" i="39"/>
  <c r="H763" i="39"/>
  <c r="B764" i="39"/>
  <c r="D764" i="39"/>
  <c r="E764" i="39"/>
  <c r="F764" i="39"/>
  <c r="H764" i="39"/>
  <c r="B765" i="39"/>
  <c r="D765" i="39"/>
  <c r="E765" i="39"/>
  <c r="F765" i="39"/>
  <c r="H765" i="39"/>
  <c r="B766" i="39"/>
  <c r="D766" i="39"/>
  <c r="E766" i="39"/>
  <c r="F766" i="39"/>
  <c r="H766" i="39"/>
  <c r="B767" i="39"/>
  <c r="D767" i="39"/>
  <c r="E767" i="39"/>
  <c r="F767" i="39"/>
  <c r="H767" i="39"/>
  <c r="B768" i="39"/>
  <c r="D768" i="39"/>
  <c r="E768" i="39"/>
  <c r="F768" i="39"/>
  <c r="H768" i="39"/>
  <c r="B769" i="39"/>
  <c r="D769" i="39"/>
  <c r="E769" i="39"/>
  <c r="F769" i="39"/>
  <c r="H769" i="39"/>
  <c r="B770" i="39"/>
  <c r="D770" i="39"/>
  <c r="E770" i="39"/>
  <c r="F770" i="39"/>
  <c r="H770" i="39"/>
  <c r="B771" i="39"/>
  <c r="D771" i="39"/>
  <c r="E771" i="39"/>
  <c r="F771" i="39"/>
  <c r="H771" i="39"/>
  <c r="B772" i="39"/>
  <c r="D772" i="39"/>
  <c r="E772" i="39"/>
  <c r="F772" i="39"/>
  <c r="H772" i="39"/>
  <c r="B773" i="39"/>
  <c r="D773" i="39"/>
  <c r="E773" i="39"/>
  <c r="F773" i="39"/>
  <c r="H773" i="39"/>
  <c r="B774" i="39"/>
  <c r="D774" i="39"/>
  <c r="E774" i="39"/>
  <c r="F774" i="39"/>
  <c r="H774" i="39"/>
  <c r="B775" i="39"/>
  <c r="D775" i="39"/>
  <c r="E775" i="39"/>
  <c r="F775" i="39"/>
  <c r="H775" i="39"/>
  <c r="B776" i="39"/>
  <c r="D776" i="39"/>
  <c r="E776" i="39"/>
  <c r="F776" i="39"/>
  <c r="H776" i="39"/>
  <c r="B777" i="39"/>
  <c r="D777" i="39"/>
  <c r="E777" i="39"/>
  <c r="F777" i="39"/>
  <c r="H777" i="39"/>
  <c r="B778" i="39"/>
  <c r="D778" i="39"/>
  <c r="E778" i="39"/>
  <c r="F778" i="39"/>
  <c r="H778" i="39"/>
  <c r="B779" i="39"/>
  <c r="D779" i="39"/>
  <c r="E779" i="39"/>
  <c r="F779" i="39"/>
  <c r="H779" i="39"/>
  <c r="B780" i="39"/>
  <c r="D780" i="39"/>
  <c r="E780" i="39"/>
  <c r="F780" i="39"/>
  <c r="H780" i="39"/>
  <c r="B781" i="39"/>
  <c r="D781" i="39"/>
  <c r="E781" i="39"/>
  <c r="F781" i="39"/>
  <c r="H781" i="39"/>
  <c r="B782" i="39"/>
  <c r="D782" i="39"/>
  <c r="E782" i="39"/>
  <c r="F782" i="39"/>
  <c r="H782" i="39"/>
  <c r="B783" i="39"/>
  <c r="D783" i="39"/>
  <c r="E783" i="39"/>
  <c r="F783" i="39"/>
  <c r="H783" i="39"/>
  <c r="B784" i="39"/>
  <c r="D784" i="39"/>
  <c r="E784" i="39"/>
  <c r="F784" i="39"/>
  <c r="H784" i="39"/>
  <c r="B785" i="39"/>
  <c r="D785" i="39"/>
  <c r="E785" i="39"/>
  <c r="F785" i="39"/>
  <c r="H785" i="39"/>
  <c r="B786" i="39"/>
  <c r="D786" i="39"/>
  <c r="E786" i="39"/>
  <c r="F786" i="39"/>
  <c r="H786" i="39"/>
  <c r="B787" i="39"/>
  <c r="D787" i="39"/>
  <c r="E787" i="39"/>
  <c r="F787" i="39"/>
  <c r="H787" i="39"/>
  <c r="B788" i="39"/>
  <c r="D788" i="39"/>
  <c r="E788" i="39"/>
  <c r="F788" i="39"/>
  <c r="H788" i="39"/>
  <c r="B789" i="39"/>
  <c r="D789" i="39"/>
  <c r="E789" i="39"/>
  <c r="F789" i="39"/>
  <c r="H789" i="39"/>
  <c r="B790" i="39"/>
  <c r="D790" i="39"/>
  <c r="E790" i="39"/>
  <c r="F790" i="39"/>
  <c r="H790" i="39"/>
  <c r="B791" i="39"/>
  <c r="D791" i="39"/>
  <c r="E791" i="39"/>
  <c r="F791" i="39"/>
  <c r="H791" i="39"/>
  <c r="B792" i="39"/>
  <c r="D792" i="39"/>
  <c r="E792" i="39"/>
  <c r="F792" i="39"/>
  <c r="H792" i="39"/>
  <c r="B793" i="39"/>
  <c r="D793" i="39"/>
  <c r="E793" i="39"/>
  <c r="F793" i="39"/>
  <c r="H793" i="39"/>
  <c r="B794" i="39"/>
  <c r="D794" i="39"/>
  <c r="E794" i="39"/>
  <c r="F794" i="39"/>
  <c r="H794" i="39"/>
  <c r="B795" i="39"/>
  <c r="D795" i="39"/>
  <c r="E795" i="39"/>
  <c r="F795" i="39"/>
  <c r="H795" i="39"/>
  <c r="B796" i="39"/>
  <c r="D796" i="39"/>
  <c r="E796" i="39"/>
  <c r="F796" i="39"/>
  <c r="H796" i="39"/>
  <c r="B797" i="39"/>
  <c r="D797" i="39"/>
  <c r="E797" i="39"/>
  <c r="F797" i="39"/>
  <c r="H797" i="39"/>
  <c r="B798" i="39"/>
  <c r="D798" i="39"/>
  <c r="E798" i="39"/>
  <c r="F798" i="39"/>
  <c r="H798" i="39"/>
  <c r="B799" i="39"/>
  <c r="D799" i="39"/>
  <c r="E799" i="39"/>
  <c r="F799" i="39"/>
  <c r="H799" i="39"/>
  <c r="B800" i="39"/>
  <c r="D800" i="39"/>
  <c r="E800" i="39"/>
  <c r="F800" i="39"/>
  <c r="H800" i="39"/>
  <c r="B801" i="39"/>
  <c r="D801" i="39"/>
  <c r="E801" i="39"/>
  <c r="F801" i="39"/>
  <c r="H801" i="39"/>
  <c r="B802" i="39"/>
  <c r="D802" i="39"/>
  <c r="E802" i="39"/>
  <c r="F802" i="39"/>
  <c r="H802" i="39"/>
  <c r="B803" i="39"/>
  <c r="D803" i="39"/>
  <c r="E803" i="39"/>
  <c r="F803" i="39"/>
  <c r="H803" i="39"/>
  <c r="B804" i="39"/>
  <c r="D804" i="39"/>
  <c r="E804" i="39"/>
  <c r="F804" i="39"/>
  <c r="H804" i="39"/>
  <c r="B805" i="39"/>
  <c r="D805" i="39"/>
  <c r="E805" i="39"/>
  <c r="F805" i="39"/>
  <c r="H805" i="39"/>
  <c r="B806" i="39"/>
  <c r="D806" i="39"/>
  <c r="E806" i="39"/>
  <c r="B807" i="39"/>
  <c r="D807" i="39"/>
  <c r="E807" i="39"/>
  <c r="B808" i="39"/>
  <c r="D808" i="39"/>
  <c r="E808" i="39"/>
  <c r="B809" i="39"/>
  <c r="D809" i="39"/>
  <c r="E809" i="39"/>
  <c r="B810" i="39"/>
  <c r="D810" i="39"/>
  <c r="E810" i="39"/>
  <c r="B811" i="39"/>
  <c r="D811" i="39"/>
  <c r="E811" i="39"/>
  <c r="B812" i="39"/>
  <c r="D812" i="39"/>
  <c r="E812" i="39"/>
  <c r="F812" i="39"/>
  <c r="H812" i="39"/>
  <c r="B813" i="39"/>
  <c r="D813" i="39"/>
  <c r="E813" i="39"/>
  <c r="F813" i="39"/>
  <c r="H813" i="39"/>
  <c r="B814" i="39"/>
  <c r="D814" i="39"/>
  <c r="E814" i="39"/>
  <c r="F814" i="39"/>
  <c r="H814" i="39"/>
  <c r="B815" i="39"/>
  <c r="D815" i="39"/>
  <c r="E815" i="39"/>
  <c r="F815" i="39"/>
  <c r="H815" i="39"/>
  <c r="B816" i="39"/>
  <c r="D816" i="39"/>
  <c r="E816" i="39"/>
  <c r="F816" i="39"/>
  <c r="H816" i="39"/>
  <c r="B817" i="39"/>
  <c r="D817" i="39"/>
  <c r="E817" i="39"/>
  <c r="F817" i="39"/>
  <c r="H817" i="39"/>
  <c r="B818" i="39"/>
  <c r="D818" i="39"/>
  <c r="E818" i="39"/>
  <c r="F818" i="39"/>
  <c r="H818" i="39"/>
  <c r="B819" i="39"/>
  <c r="D819" i="39"/>
  <c r="E819" i="39"/>
  <c r="F819" i="39"/>
  <c r="H819" i="39"/>
  <c r="B820" i="39"/>
  <c r="D820" i="39"/>
  <c r="E820" i="39"/>
  <c r="F820" i="39"/>
  <c r="H820" i="39"/>
  <c r="B821" i="39"/>
  <c r="D821" i="39"/>
  <c r="E821" i="39"/>
  <c r="F821" i="39"/>
  <c r="H821" i="39"/>
  <c r="B822" i="39"/>
  <c r="D822" i="39"/>
  <c r="E822" i="39"/>
  <c r="F822" i="39"/>
  <c r="H822" i="39"/>
  <c r="B823" i="39"/>
  <c r="D823" i="39"/>
  <c r="E823" i="39"/>
  <c r="F823" i="39"/>
  <c r="H823" i="39"/>
  <c r="B824" i="39"/>
  <c r="D824" i="39"/>
  <c r="E824" i="39"/>
  <c r="F824" i="39"/>
  <c r="H824" i="39"/>
  <c r="B825" i="39"/>
  <c r="D825" i="39"/>
  <c r="E825" i="39"/>
  <c r="F825" i="39"/>
  <c r="H825" i="39"/>
  <c r="B826" i="39"/>
  <c r="D826" i="39"/>
  <c r="E826" i="39"/>
  <c r="F826" i="39"/>
  <c r="H826" i="39"/>
  <c r="B827" i="39"/>
  <c r="C827" i="39"/>
  <c r="D827" i="39"/>
  <c r="E827" i="39"/>
  <c r="F827" i="39"/>
  <c r="H827" i="39"/>
  <c r="B828" i="39"/>
  <c r="D828" i="39"/>
  <c r="E828" i="39"/>
  <c r="F828" i="39"/>
  <c r="H828" i="39"/>
  <c r="B829" i="39"/>
  <c r="D829" i="39"/>
  <c r="E829" i="39"/>
  <c r="F829" i="39"/>
  <c r="H829" i="39"/>
  <c r="B830" i="39"/>
  <c r="D830" i="39"/>
  <c r="E830" i="39"/>
  <c r="F830" i="39"/>
  <c r="H830" i="39"/>
  <c r="B831" i="39"/>
  <c r="D831" i="39"/>
  <c r="E831" i="39"/>
  <c r="F831" i="39"/>
  <c r="H831" i="39"/>
  <c r="B832" i="39"/>
  <c r="D832" i="39"/>
  <c r="E832" i="39"/>
  <c r="F832" i="39"/>
  <c r="H832" i="39"/>
  <c r="B833" i="39"/>
  <c r="D833" i="39"/>
  <c r="E833" i="39"/>
  <c r="F833" i="39"/>
  <c r="H833" i="39"/>
  <c r="B834" i="39"/>
  <c r="D834" i="39"/>
  <c r="E834" i="39"/>
  <c r="F834" i="39"/>
  <c r="H834" i="39"/>
  <c r="B835" i="39"/>
  <c r="D835" i="39"/>
  <c r="E835" i="39"/>
  <c r="F835" i="39"/>
  <c r="H835" i="39"/>
  <c r="B836" i="39"/>
  <c r="D836" i="39"/>
  <c r="E836" i="39"/>
  <c r="F836" i="39"/>
  <c r="H836" i="39"/>
  <c r="B837" i="39"/>
  <c r="D837" i="39"/>
  <c r="E837" i="39"/>
  <c r="F837" i="39"/>
  <c r="H837" i="39"/>
  <c r="B838" i="39"/>
  <c r="D838" i="39"/>
  <c r="E838" i="39"/>
  <c r="F838" i="39"/>
  <c r="H838" i="39"/>
  <c r="B839" i="39"/>
  <c r="D839" i="39"/>
  <c r="E839" i="39"/>
  <c r="F839" i="39"/>
  <c r="H839" i="39"/>
  <c r="B840" i="39"/>
  <c r="D840" i="39"/>
  <c r="E840" i="39"/>
  <c r="F840" i="39"/>
  <c r="H840" i="39"/>
  <c r="B841" i="39"/>
  <c r="D841" i="39"/>
  <c r="E841" i="39"/>
  <c r="F841" i="39"/>
  <c r="H841" i="39"/>
  <c r="B842" i="39"/>
  <c r="D842" i="39"/>
  <c r="E842" i="39"/>
  <c r="F842" i="39"/>
  <c r="H842" i="39"/>
  <c r="B843" i="39"/>
  <c r="D843" i="39"/>
  <c r="E843" i="39"/>
  <c r="F843" i="39"/>
  <c r="H843" i="39"/>
  <c r="B844" i="39"/>
  <c r="D844" i="39"/>
  <c r="E844" i="39"/>
  <c r="F844" i="39"/>
  <c r="H844" i="39"/>
  <c r="B845" i="39"/>
  <c r="D845" i="39"/>
  <c r="E845" i="39"/>
  <c r="F845" i="39"/>
  <c r="H845" i="39"/>
  <c r="B846" i="39"/>
  <c r="D846" i="39"/>
  <c r="E846" i="39"/>
  <c r="F846" i="39"/>
  <c r="H846" i="39"/>
  <c r="B847" i="39"/>
  <c r="D847" i="39"/>
  <c r="E847" i="39"/>
  <c r="F847" i="39"/>
  <c r="H847" i="39"/>
  <c r="B848" i="39"/>
  <c r="D848" i="39"/>
  <c r="E848" i="39"/>
  <c r="F848" i="39"/>
  <c r="H848" i="39"/>
  <c r="B849" i="39"/>
  <c r="D849" i="39"/>
  <c r="E849" i="39"/>
  <c r="F849" i="39"/>
  <c r="H849" i="39"/>
  <c r="B850" i="39"/>
  <c r="D850" i="39"/>
  <c r="E850" i="39"/>
  <c r="F850" i="39"/>
  <c r="H850" i="39"/>
  <c r="B851" i="39"/>
  <c r="D851" i="39"/>
  <c r="E851" i="39"/>
  <c r="F851" i="39"/>
  <c r="H851" i="39"/>
  <c r="B852" i="39"/>
  <c r="D852" i="39"/>
  <c r="E852" i="39"/>
  <c r="F852" i="39"/>
  <c r="H852" i="39"/>
  <c r="B853" i="39"/>
  <c r="D853" i="39"/>
  <c r="E853" i="39"/>
  <c r="F853" i="39"/>
  <c r="H853" i="39"/>
  <c r="B854" i="39"/>
  <c r="D854" i="39"/>
  <c r="E854" i="39"/>
  <c r="F854" i="39"/>
  <c r="H854" i="39"/>
  <c r="B855" i="39"/>
  <c r="D855" i="39"/>
  <c r="E855" i="39"/>
  <c r="F855" i="39"/>
  <c r="H855" i="39"/>
  <c r="B856" i="39"/>
  <c r="D856" i="39"/>
  <c r="E856" i="39"/>
  <c r="F856" i="39"/>
  <c r="H856" i="39"/>
  <c r="B857" i="39"/>
  <c r="D857" i="39"/>
  <c r="E857" i="39"/>
  <c r="F857" i="39"/>
  <c r="H857" i="39"/>
  <c r="B858" i="39"/>
  <c r="D858" i="39"/>
  <c r="E858" i="39"/>
  <c r="F858" i="39"/>
  <c r="H858" i="39"/>
  <c r="B859" i="39"/>
  <c r="D859" i="39"/>
  <c r="E859" i="39"/>
  <c r="F859" i="39"/>
  <c r="H859" i="39"/>
  <c r="B860" i="39"/>
  <c r="D860" i="39"/>
  <c r="E860" i="39"/>
  <c r="B861" i="39"/>
  <c r="D861" i="39"/>
  <c r="E861" i="39"/>
  <c r="B862" i="39"/>
  <c r="D862" i="39"/>
  <c r="E862" i="39"/>
  <c r="B863" i="39"/>
  <c r="D863" i="39"/>
  <c r="E863" i="39"/>
  <c r="B864" i="39"/>
  <c r="D864" i="39"/>
  <c r="E864" i="39"/>
  <c r="B865" i="39"/>
  <c r="D865" i="39"/>
  <c r="E865" i="39"/>
  <c r="B866" i="39"/>
  <c r="D866" i="39"/>
  <c r="E866" i="39"/>
  <c r="F866" i="39"/>
  <c r="B867" i="39"/>
  <c r="D867" i="39"/>
  <c r="E867" i="39"/>
  <c r="F867" i="39"/>
  <c r="B868" i="39"/>
  <c r="D868" i="39"/>
  <c r="E868" i="39"/>
  <c r="F868" i="39"/>
  <c r="B869" i="39"/>
  <c r="D869" i="39"/>
  <c r="E869" i="39"/>
  <c r="F869" i="39"/>
  <c r="B870" i="39"/>
  <c r="D870" i="39"/>
  <c r="E870" i="39"/>
  <c r="F870" i="39"/>
  <c r="B871" i="39"/>
  <c r="D871" i="39"/>
  <c r="E871" i="39"/>
  <c r="F871" i="39"/>
  <c r="B872" i="39"/>
  <c r="D872" i="39"/>
  <c r="E872" i="39"/>
  <c r="F872" i="39"/>
  <c r="B873" i="39"/>
  <c r="C873" i="39"/>
  <c r="D873" i="39"/>
  <c r="E873" i="39"/>
  <c r="F873" i="39"/>
  <c r="B874" i="39"/>
  <c r="D874" i="39"/>
  <c r="E874" i="39"/>
  <c r="F874" i="39"/>
  <c r="B875" i="39"/>
  <c r="D875" i="39"/>
  <c r="E875" i="39"/>
  <c r="F875" i="39"/>
  <c r="B876" i="39"/>
  <c r="D876" i="39"/>
  <c r="E876" i="39"/>
  <c r="F876" i="39"/>
  <c r="B877" i="39"/>
  <c r="D877" i="39"/>
  <c r="E877" i="39"/>
  <c r="F877" i="39"/>
  <c r="B878" i="39"/>
  <c r="D878" i="39"/>
  <c r="E878" i="39"/>
  <c r="F878" i="39"/>
  <c r="B879" i="39"/>
  <c r="D879" i="39"/>
  <c r="E879" i="39"/>
  <c r="F879" i="39"/>
  <c r="B880" i="39"/>
  <c r="D880" i="39"/>
  <c r="E880" i="39"/>
  <c r="F880" i="39"/>
  <c r="B881" i="39"/>
  <c r="D881" i="39"/>
  <c r="E881" i="39"/>
  <c r="F881" i="39"/>
  <c r="B882" i="39"/>
  <c r="D882" i="39"/>
  <c r="E882" i="39"/>
  <c r="F882" i="39"/>
  <c r="B883" i="39"/>
  <c r="D883" i="39"/>
  <c r="E883" i="39"/>
  <c r="F883" i="39"/>
  <c r="B884" i="39"/>
  <c r="D884" i="39"/>
  <c r="E884" i="39"/>
  <c r="F884" i="39"/>
  <c r="B885" i="39"/>
  <c r="D885" i="39"/>
  <c r="E885" i="39"/>
  <c r="F885" i="39"/>
  <c r="B886" i="39"/>
  <c r="D886" i="39"/>
  <c r="E886" i="39"/>
  <c r="F886" i="39"/>
  <c r="B887" i="39"/>
  <c r="D887" i="39"/>
  <c r="E887" i="39"/>
  <c r="F887" i="39"/>
  <c r="B888" i="39"/>
  <c r="D888" i="39"/>
  <c r="E888" i="39"/>
  <c r="F888" i="39"/>
  <c r="B889" i="39"/>
  <c r="D889" i="39"/>
  <c r="E889" i="39"/>
  <c r="F889" i="39"/>
  <c r="B890" i="39"/>
  <c r="D890" i="39"/>
  <c r="E890" i="39"/>
  <c r="F890" i="39"/>
  <c r="B891" i="39"/>
  <c r="D891" i="39"/>
  <c r="E891" i="39"/>
  <c r="F891" i="39"/>
  <c r="B892" i="39"/>
  <c r="D892" i="39"/>
  <c r="E892" i="39"/>
  <c r="F892" i="39"/>
  <c r="B893" i="39"/>
  <c r="D893" i="39"/>
  <c r="E893" i="39"/>
  <c r="F893" i="39"/>
  <c r="B894" i="39"/>
  <c r="D894" i="39"/>
  <c r="E894" i="39"/>
  <c r="F894" i="39"/>
  <c r="B895" i="39"/>
  <c r="D895" i="39"/>
  <c r="E895" i="39"/>
  <c r="F895" i="39"/>
  <c r="B896" i="39"/>
  <c r="D896" i="39"/>
  <c r="E896" i="39"/>
  <c r="F896" i="39"/>
  <c r="B897" i="39"/>
  <c r="D897" i="39"/>
  <c r="E897" i="39"/>
  <c r="F897" i="39"/>
  <c r="B898" i="39"/>
  <c r="D898" i="39"/>
  <c r="E898" i="39"/>
  <c r="F898" i="39"/>
  <c r="B899" i="39"/>
  <c r="D899" i="39"/>
  <c r="E899" i="39"/>
  <c r="F899" i="39"/>
  <c r="B900" i="39"/>
  <c r="D900" i="39"/>
  <c r="E900" i="39"/>
  <c r="F900" i="39"/>
  <c r="B901" i="39"/>
  <c r="D901" i="39"/>
  <c r="E901" i="39"/>
  <c r="F901" i="39"/>
  <c r="B902" i="39"/>
  <c r="D902" i="39"/>
  <c r="E902" i="39"/>
  <c r="F902" i="39"/>
  <c r="B903" i="39"/>
  <c r="D903" i="39"/>
  <c r="E903" i="39"/>
  <c r="F903" i="39"/>
  <c r="B904" i="39"/>
  <c r="D904" i="39"/>
  <c r="E904" i="39"/>
  <c r="F904" i="39"/>
  <c r="B905" i="39"/>
  <c r="D905" i="39"/>
  <c r="E905" i="39"/>
  <c r="F905" i="39"/>
  <c r="B906" i="39"/>
  <c r="D906" i="39"/>
  <c r="E906" i="39"/>
  <c r="F906" i="39"/>
  <c r="B907" i="39"/>
  <c r="D907" i="39"/>
  <c r="E907" i="39"/>
  <c r="F907" i="39"/>
  <c r="B908" i="39"/>
  <c r="D908" i="39"/>
  <c r="E908" i="39"/>
  <c r="F908" i="39"/>
  <c r="B909" i="39"/>
  <c r="D909" i="39"/>
  <c r="E909" i="39"/>
  <c r="F909" i="39"/>
  <c r="B910" i="39"/>
  <c r="D910" i="39"/>
  <c r="E910" i="39"/>
  <c r="F910" i="39"/>
  <c r="B911" i="39"/>
  <c r="D911" i="39"/>
  <c r="E911" i="39"/>
  <c r="F911" i="39"/>
  <c r="B912" i="39"/>
  <c r="D912" i="39"/>
  <c r="E912" i="39"/>
  <c r="F912" i="39"/>
  <c r="B913" i="39"/>
  <c r="D913" i="39"/>
  <c r="E913" i="39"/>
  <c r="F913" i="39"/>
  <c r="B914" i="39"/>
  <c r="D914" i="39"/>
  <c r="E914" i="39"/>
  <c r="B915" i="39"/>
  <c r="D915" i="39"/>
  <c r="E915" i="39"/>
  <c r="B916" i="39"/>
  <c r="D916" i="39"/>
  <c r="E916" i="39"/>
  <c r="B917" i="39"/>
  <c r="D917" i="39"/>
  <c r="E917" i="39"/>
  <c r="B918" i="39"/>
  <c r="D918" i="39"/>
  <c r="E918" i="39"/>
  <c r="B919" i="39"/>
  <c r="D919" i="39"/>
  <c r="E919" i="39"/>
  <c r="B920" i="39"/>
  <c r="D920" i="39"/>
  <c r="E920" i="39"/>
  <c r="B921" i="39"/>
  <c r="D921" i="39"/>
  <c r="E921" i="39"/>
  <c r="B922" i="39"/>
  <c r="D922" i="39"/>
  <c r="E922" i="39"/>
  <c r="F922" i="39"/>
  <c r="H922" i="39"/>
  <c r="B923" i="39"/>
  <c r="D923" i="39"/>
  <c r="E923" i="39"/>
  <c r="F923" i="39"/>
  <c r="H923" i="39"/>
  <c r="B924" i="39"/>
  <c r="D924" i="39"/>
  <c r="E924" i="39"/>
  <c r="F924" i="39"/>
  <c r="B925" i="39"/>
  <c r="D925" i="39"/>
  <c r="E925" i="39"/>
  <c r="F925" i="39"/>
  <c r="B926" i="39"/>
  <c r="D926" i="39"/>
  <c r="E926" i="39"/>
  <c r="F926" i="39"/>
  <c r="B927" i="39"/>
  <c r="D927" i="39"/>
  <c r="E927" i="39"/>
  <c r="F927" i="39"/>
  <c r="B928" i="39"/>
  <c r="D928" i="39"/>
  <c r="E928" i="39"/>
  <c r="F928" i="39"/>
  <c r="B929" i="39"/>
  <c r="D929" i="39"/>
  <c r="E929" i="39"/>
  <c r="F929" i="39"/>
  <c r="B930" i="39"/>
  <c r="D930" i="39"/>
  <c r="E930" i="39"/>
  <c r="F930" i="39"/>
  <c r="B931" i="39"/>
  <c r="D931" i="39"/>
  <c r="E931" i="39"/>
  <c r="F931" i="39"/>
  <c r="B932" i="39"/>
  <c r="D932" i="39"/>
  <c r="E932" i="39"/>
  <c r="F932" i="39"/>
  <c r="B933" i="39"/>
  <c r="D933" i="39"/>
  <c r="E933" i="39"/>
  <c r="F933" i="39"/>
  <c r="B934" i="39"/>
  <c r="D934" i="39"/>
  <c r="E934" i="39"/>
  <c r="F934" i="39"/>
  <c r="B935" i="39"/>
  <c r="D935" i="39"/>
  <c r="E935" i="39"/>
  <c r="F935" i="39"/>
  <c r="B936" i="39"/>
  <c r="D936" i="39"/>
  <c r="E936" i="39"/>
  <c r="B937" i="39"/>
  <c r="D937" i="39"/>
  <c r="E937" i="39"/>
  <c r="B938" i="39"/>
  <c r="D938" i="39"/>
  <c r="E938" i="39"/>
  <c r="F938" i="39"/>
  <c r="B939" i="39"/>
  <c r="D939" i="39"/>
  <c r="E939" i="39"/>
  <c r="F939" i="39"/>
  <c r="B940" i="39"/>
  <c r="D940" i="39"/>
  <c r="E940" i="39"/>
  <c r="F940" i="39"/>
  <c r="B941" i="39"/>
  <c r="D941" i="39"/>
  <c r="E941" i="39"/>
  <c r="F941" i="39"/>
  <c r="B942" i="39"/>
  <c r="D942" i="39"/>
  <c r="E942" i="39"/>
  <c r="F942" i="39"/>
  <c r="B943" i="39"/>
  <c r="D943" i="39"/>
  <c r="E943" i="39"/>
  <c r="F943" i="39"/>
  <c r="B944" i="39"/>
  <c r="D944" i="39"/>
  <c r="E944" i="39"/>
  <c r="F944" i="39"/>
  <c r="B945" i="39"/>
  <c r="D945" i="39"/>
  <c r="E945" i="39"/>
  <c r="F945" i="39"/>
  <c r="B946" i="39"/>
  <c r="D946" i="39"/>
  <c r="E946" i="39"/>
  <c r="F946" i="39"/>
  <c r="B947" i="39"/>
  <c r="D947" i="39"/>
  <c r="E947" i="39"/>
  <c r="F947" i="39"/>
  <c r="B948" i="39"/>
  <c r="D948" i="39"/>
  <c r="E948" i="39"/>
  <c r="F948" i="39"/>
  <c r="B949" i="39"/>
  <c r="D949" i="39"/>
  <c r="E949" i="39"/>
  <c r="F949" i="39"/>
  <c r="B950" i="39"/>
  <c r="D950" i="39"/>
  <c r="E950" i="39"/>
  <c r="F950" i="39"/>
  <c r="B951" i="39"/>
  <c r="D951" i="39"/>
  <c r="E951" i="39"/>
  <c r="F951" i="39"/>
  <c r="B952" i="39"/>
  <c r="D952" i="39"/>
  <c r="E952" i="39"/>
  <c r="F952" i="39"/>
  <c r="B953" i="39"/>
  <c r="D953" i="39"/>
  <c r="E953" i="39"/>
  <c r="F953" i="39"/>
  <c r="B954" i="39"/>
  <c r="D954" i="39"/>
  <c r="E954" i="39"/>
  <c r="F954" i="39"/>
  <c r="B955" i="39"/>
  <c r="D955" i="39"/>
  <c r="E955" i="39"/>
  <c r="F955" i="39"/>
  <c r="B956" i="39"/>
  <c r="D956" i="39"/>
  <c r="E956" i="39"/>
  <c r="F956" i="39"/>
  <c r="B957" i="39"/>
  <c r="D957" i="39"/>
  <c r="E957" i="39"/>
  <c r="F957" i="39"/>
  <c r="B958" i="39"/>
  <c r="D958" i="39"/>
  <c r="E958" i="39"/>
  <c r="F958" i="39"/>
  <c r="B959" i="39"/>
  <c r="D959" i="39"/>
  <c r="E959" i="39"/>
  <c r="F959" i="39"/>
  <c r="B960" i="39"/>
  <c r="D960" i="39"/>
  <c r="E960" i="39"/>
  <c r="F960" i="39"/>
  <c r="B961" i="39"/>
  <c r="D961" i="39"/>
  <c r="E961" i="39"/>
  <c r="F961" i="39"/>
  <c r="B962" i="39"/>
  <c r="D962" i="39"/>
  <c r="E962" i="39"/>
  <c r="F962" i="39"/>
  <c r="B963" i="39"/>
  <c r="D963" i="39"/>
  <c r="E963" i="39"/>
  <c r="F963" i="39"/>
  <c r="B964" i="39"/>
  <c r="D964" i="39"/>
  <c r="E964" i="39"/>
  <c r="F964" i="39"/>
  <c r="B965" i="39"/>
  <c r="D965" i="39"/>
  <c r="E965" i="39"/>
  <c r="F965" i="39"/>
  <c r="B966" i="39"/>
  <c r="D966" i="39"/>
  <c r="E966" i="39"/>
  <c r="F966" i="39"/>
  <c r="B967" i="39"/>
  <c r="D967" i="39"/>
  <c r="E967" i="39"/>
  <c r="F967" i="39"/>
  <c r="B968" i="39"/>
  <c r="D968" i="39"/>
  <c r="E968" i="39"/>
  <c r="B969" i="39"/>
  <c r="D969" i="39"/>
  <c r="E969" i="39"/>
  <c r="B970" i="39"/>
  <c r="D970" i="39"/>
  <c r="E970" i="39"/>
  <c r="B971" i="39"/>
  <c r="D971" i="39"/>
  <c r="E971" i="39"/>
  <c r="B972" i="39"/>
  <c r="D972" i="39"/>
  <c r="E972" i="39"/>
  <c r="B973" i="39"/>
  <c r="D973" i="39"/>
  <c r="E973" i="39"/>
  <c r="B974" i="39"/>
  <c r="D974" i="39"/>
  <c r="E974" i="39"/>
  <c r="F974" i="39"/>
  <c r="B975" i="39"/>
  <c r="D975" i="39"/>
  <c r="E975" i="39"/>
  <c r="F975" i="39"/>
  <c r="B976" i="39"/>
  <c r="D976" i="39"/>
  <c r="E976" i="39"/>
  <c r="F976" i="39"/>
  <c r="B977" i="39"/>
  <c r="D977" i="39"/>
  <c r="E977" i="39"/>
  <c r="F977" i="39"/>
  <c r="B978" i="39"/>
  <c r="D978" i="39"/>
  <c r="E978" i="39"/>
  <c r="F978" i="39"/>
  <c r="B979" i="39"/>
  <c r="D979" i="39"/>
  <c r="E979" i="39"/>
  <c r="F979" i="39"/>
  <c r="B980" i="39"/>
  <c r="D980" i="39"/>
  <c r="E980" i="39"/>
  <c r="F980" i="39"/>
  <c r="B981" i="39"/>
  <c r="D981" i="39"/>
  <c r="E981" i="39"/>
  <c r="F981" i="39"/>
  <c r="B982" i="39"/>
  <c r="D982" i="39"/>
  <c r="E982" i="39"/>
  <c r="F982" i="39"/>
  <c r="H982" i="39"/>
  <c r="B983" i="39"/>
  <c r="D983" i="39"/>
  <c r="E983" i="39"/>
  <c r="F983" i="39"/>
  <c r="H983" i="39"/>
  <c r="B984" i="39"/>
  <c r="D984" i="39"/>
  <c r="E984" i="39"/>
  <c r="F984" i="39"/>
  <c r="H984" i="39"/>
  <c r="B985" i="39"/>
  <c r="D985" i="39"/>
  <c r="E985" i="39"/>
  <c r="F985" i="39"/>
  <c r="H985" i="39"/>
  <c r="B986" i="39"/>
  <c r="D986" i="39"/>
  <c r="E986" i="39"/>
  <c r="F986" i="39"/>
  <c r="H986" i="39"/>
  <c r="B987" i="39"/>
  <c r="D987" i="39"/>
  <c r="E987" i="39"/>
  <c r="F987" i="39"/>
  <c r="H987" i="39"/>
  <c r="B988" i="39"/>
  <c r="D988" i="39"/>
  <c r="E988" i="39"/>
  <c r="F988" i="39"/>
  <c r="H988" i="39"/>
  <c r="B989" i="39"/>
  <c r="D989" i="39"/>
  <c r="E989" i="39"/>
  <c r="F989" i="39"/>
  <c r="H989" i="39"/>
  <c r="B990" i="39"/>
  <c r="D990" i="39"/>
  <c r="E990" i="39"/>
  <c r="F990" i="39"/>
  <c r="H990" i="39"/>
  <c r="B991" i="39"/>
  <c r="D991" i="39"/>
  <c r="E991" i="39"/>
  <c r="F991" i="39"/>
  <c r="H991" i="39"/>
  <c r="B992" i="39"/>
  <c r="D992" i="39"/>
  <c r="E992" i="39"/>
  <c r="F992" i="39"/>
  <c r="H992" i="39"/>
  <c r="B993" i="39"/>
  <c r="D993" i="39"/>
  <c r="E993" i="39"/>
  <c r="F993" i="39"/>
  <c r="H993" i="39"/>
  <c r="B994" i="39"/>
  <c r="D994" i="39"/>
  <c r="E994" i="39"/>
  <c r="F994" i="39"/>
  <c r="H994" i="39"/>
  <c r="B995" i="39"/>
  <c r="D995" i="39"/>
  <c r="E995" i="39"/>
  <c r="F995" i="39"/>
  <c r="H995" i="39"/>
  <c r="B996" i="39"/>
  <c r="D996" i="39"/>
  <c r="E996" i="39"/>
  <c r="F996" i="39"/>
  <c r="H996" i="39"/>
  <c r="B997" i="39"/>
  <c r="D997" i="39"/>
  <c r="E997" i="39"/>
  <c r="F997" i="39"/>
  <c r="H997" i="39"/>
  <c r="B998" i="39"/>
  <c r="D998" i="39"/>
  <c r="E998" i="39"/>
  <c r="F998" i="39"/>
  <c r="H998" i="39"/>
  <c r="B999" i="39"/>
  <c r="D999" i="39"/>
  <c r="E999" i="39"/>
  <c r="F999" i="39"/>
  <c r="H999" i="39"/>
  <c r="B1000" i="39"/>
  <c r="D1000" i="39"/>
  <c r="E1000" i="39"/>
  <c r="F1000" i="39"/>
  <c r="H1000" i="39"/>
  <c r="B1001" i="39"/>
  <c r="D1001" i="39"/>
  <c r="E1001" i="39"/>
  <c r="F1001" i="39"/>
  <c r="H1001" i="39"/>
  <c r="B1002" i="39"/>
  <c r="D1002" i="39"/>
  <c r="E1002" i="39"/>
  <c r="F1002" i="39"/>
  <c r="H1002" i="39"/>
  <c r="B1003" i="39"/>
  <c r="D1003" i="39"/>
  <c r="E1003" i="39"/>
  <c r="F1003" i="39"/>
  <c r="H1003" i="39"/>
  <c r="B1004" i="39"/>
  <c r="D1004" i="39"/>
  <c r="E1004" i="39"/>
  <c r="F1004" i="39"/>
  <c r="H1004" i="39"/>
  <c r="B1005" i="39"/>
  <c r="D1005" i="39"/>
  <c r="E1005" i="39"/>
  <c r="F1005" i="39"/>
  <c r="H1005" i="39"/>
  <c r="B1006" i="39"/>
  <c r="D1006" i="39"/>
  <c r="E1006" i="39"/>
  <c r="F1006" i="39"/>
  <c r="H1006" i="39"/>
  <c r="B1007" i="39"/>
  <c r="D1007" i="39"/>
  <c r="E1007" i="39"/>
  <c r="F1007" i="39"/>
  <c r="H1007" i="39"/>
  <c r="B1008" i="39"/>
  <c r="D1008" i="39"/>
  <c r="E1008" i="39"/>
  <c r="F1008" i="39"/>
  <c r="H1008" i="39"/>
  <c r="B1009" i="39"/>
  <c r="D1009" i="39"/>
  <c r="E1009" i="39"/>
  <c r="F1009" i="39"/>
  <c r="H1009" i="39"/>
  <c r="B1010" i="39"/>
  <c r="D1010" i="39"/>
  <c r="E1010" i="39"/>
  <c r="F1010" i="39"/>
  <c r="H1010" i="39"/>
  <c r="B1011" i="39"/>
  <c r="D1011" i="39"/>
  <c r="E1011" i="39"/>
  <c r="F1011" i="39"/>
  <c r="H1011" i="39"/>
  <c r="B1012" i="39"/>
  <c r="D1012" i="39"/>
  <c r="E1012" i="39"/>
  <c r="F1012" i="39"/>
  <c r="H1012" i="39"/>
  <c r="B1013" i="39"/>
  <c r="D1013" i="39"/>
  <c r="E1013" i="39"/>
  <c r="F1013" i="39"/>
  <c r="H1013" i="39"/>
  <c r="B1014" i="39"/>
  <c r="D1014" i="39"/>
  <c r="E1014" i="39"/>
  <c r="F1014" i="39"/>
  <c r="H1014" i="39"/>
  <c r="B1015" i="39"/>
  <c r="D1015" i="39"/>
  <c r="E1015" i="39"/>
  <c r="F1015" i="39"/>
  <c r="H1015" i="39"/>
  <c r="B1016" i="39"/>
  <c r="D1016" i="39"/>
  <c r="E1016" i="39"/>
  <c r="F1016" i="39"/>
  <c r="H1016" i="39"/>
  <c r="B1017" i="39"/>
  <c r="D1017" i="39"/>
  <c r="E1017" i="39"/>
  <c r="F1017" i="39"/>
  <c r="H1017" i="39"/>
  <c r="B1018" i="39"/>
  <c r="D1018" i="39"/>
  <c r="E1018" i="39"/>
  <c r="F1018" i="39"/>
  <c r="H1018" i="39"/>
  <c r="B1019" i="39"/>
  <c r="D1019" i="39"/>
  <c r="E1019" i="39"/>
  <c r="F1019" i="39"/>
  <c r="H1019" i="39"/>
  <c r="B1020" i="39"/>
  <c r="D1020" i="39"/>
  <c r="E1020" i="39"/>
  <c r="F1020" i="39"/>
  <c r="H1020" i="39"/>
  <c r="B1021" i="39"/>
  <c r="D1021" i="39"/>
  <c r="E1021" i="39"/>
  <c r="F1021" i="39"/>
  <c r="H1021" i="39"/>
  <c r="B1022" i="39"/>
  <c r="D1022" i="39"/>
  <c r="E1022" i="39"/>
  <c r="B1023" i="39"/>
  <c r="D1023" i="39"/>
  <c r="E1023" i="39"/>
  <c r="B1024" i="39"/>
  <c r="D1024" i="39"/>
  <c r="E1024" i="39"/>
  <c r="B1025" i="39"/>
  <c r="D1025" i="39"/>
  <c r="E1025" i="39"/>
  <c r="B1026" i="39"/>
  <c r="D1026" i="39"/>
  <c r="E1026" i="39"/>
  <c r="B1027" i="39"/>
  <c r="D1027" i="39"/>
  <c r="E1027" i="39"/>
  <c r="B1028" i="39"/>
  <c r="D1028" i="39"/>
  <c r="E1028" i="39"/>
  <c r="F1028" i="39"/>
  <c r="H1028" i="39"/>
  <c r="B1029" i="39"/>
  <c r="D1029" i="39"/>
  <c r="E1029" i="39"/>
  <c r="F1029" i="39"/>
  <c r="H1029" i="39"/>
  <c r="B1030" i="39"/>
  <c r="D1030" i="39"/>
  <c r="E1030" i="39"/>
  <c r="F1030" i="39"/>
  <c r="H1030" i="39"/>
  <c r="B1031" i="39"/>
  <c r="D1031" i="39"/>
  <c r="E1031" i="39"/>
  <c r="F1031" i="39"/>
  <c r="H1031" i="39"/>
  <c r="B1032" i="39"/>
  <c r="D1032" i="39"/>
  <c r="E1032" i="39"/>
  <c r="F1032" i="39"/>
  <c r="H1032" i="39"/>
  <c r="B1033" i="39"/>
  <c r="D1033" i="39"/>
  <c r="E1033" i="39"/>
  <c r="F1033" i="39"/>
  <c r="H1033" i="39"/>
  <c r="B1034" i="39"/>
  <c r="D1034" i="39"/>
  <c r="E1034" i="39"/>
  <c r="F1034" i="39"/>
  <c r="H1034" i="39"/>
  <c r="B1035" i="39"/>
  <c r="D1035" i="39"/>
  <c r="E1035" i="39"/>
  <c r="F1035" i="39"/>
  <c r="H1035" i="39"/>
  <c r="B1036" i="39"/>
  <c r="D1036" i="39"/>
  <c r="E1036" i="39"/>
  <c r="F1036" i="39"/>
  <c r="H1036" i="39"/>
  <c r="B1037" i="39"/>
  <c r="D1037" i="39"/>
  <c r="E1037" i="39"/>
  <c r="F1037" i="39"/>
  <c r="H1037" i="39"/>
  <c r="B1038" i="39"/>
  <c r="D1038" i="39"/>
  <c r="E1038" i="39"/>
  <c r="F1038" i="39"/>
  <c r="H1038" i="39"/>
  <c r="B1039" i="39"/>
  <c r="D1039" i="39"/>
  <c r="E1039" i="39"/>
  <c r="F1039" i="39"/>
  <c r="H1039" i="39"/>
  <c r="B1040" i="39"/>
  <c r="D1040" i="39"/>
  <c r="E1040" i="39"/>
  <c r="F1040" i="39"/>
  <c r="H1040" i="39"/>
  <c r="B1041" i="39"/>
  <c r="D1041" i="39"/>
  <c r="E1041" i="39"/>
  <c r="F1041" i="39"/>
  <c r="H1041" i="39"/>
  <c r="B1042" i="39"/>
  <c r="D1042" i="39"/>
  <c r="E1042" i="39"/>
  <c r="F1042" i="39"/>
  <c r="H1042" i="39"/>
  <c r="B1043" i="39"/>
  <c r="D1043" i="39"/>
  <c r="E1043" i="39"/>
  <c r="F1043" i="39"/>
  <c r="H1043" i="39"/>
  <c r="B1044" i="39"/>
  <c r="D1044" i="39"/>
  <c r="E1044" i="39"/>
  <c r="F1044" i="39"/>
  <c r="B1045" i="39"/>
  <c r="D1045" i="39"/>
  <c r="E1045" i="39"/>
  <c r="F1045" i="39"/>
  <c r="B1046" i="39"/>
  <c r="D1046" i="39"/>
  <c r="E1046" i="39"/>
  <c r="F1046" i="39"/>
  <c r="B1047" i="39"/>
  <c r="D1047" i="39"/>
  <c r="E1047" i="39"/>
  <c r="F1047" i="39"/>
  <c r="B1048" i="39"/>
  <c r="D1048" i="39"/>
  <c r="E1048" i="39"/>
  <c r="F1048" i="39"/>
  <c r="B1049" i="39"/>
  <c r="D1049" i="39"/>
  <c r="E1049" i="39"/>
  <c r="F1049" i="39"/>
  <c r="B1050" i="39"/>
  <c r="D1050" i="39"/>
  <c r="E1050" i="39"/>
  <c r="F1050" i="39"/>
  <c r="B1051" i="39"/>
  <c r="D1051" i="39"/>
  <c r="E1051" i="39"/>
  <c r="F1051" i="39"/>
  <c r="B1052" i="39"/>
  <c r="D1052" i="39"/>
  <c r="E1052" i="39"/>
  <c r="F1052" i="39"/>
  <c r="B1053" i="39"/>
  <c r="D1053" i="39"/>
  <c r="E1053" i="39"/>
  <c r="F1053" i="39"/>
  <c r="B1054" i="39"/>
  <c r="D1054" i="39"/>
  <c r="E1054" i="39"/>
  <c r="F1054" i="39"/>
  <c r="B1055" i="39"/>
  <c r="D1055" i="39"/>
  <c r="E1055" i="39"/>
  <c r="F1055" i="39"/>
  <c r="B1056" i="39"/>
  <c r="D1056" i="39"/>
  <c r="E1056" i="39"/>
  <c r="F1056" i="39"/>
  <c r="B1057" i="39"/>
  <c r="D1057" i="39"/>
  <c r="E1057" i="39"/>
  <c r="F1057" i="39"/>
  <c r="B1058" i="39"/>
  <c r="D1058" i="39"/>
  <c r="E1058" i="39"/>
  <c r="F1058" i="39"/>
  <c r="B1059" i="39"/>
  <c r="D1059" i="39"/>
  <c r="E1059" i="39"/>
  <c r="F1059" i="39"/>
  <c r="B1060" i="39"/>
  <c r="D1060" i="39"/>
  <c r="E1060" i="39"/>
  <c r="F1060" i="39"/>
  <c r="B1061" i="39"/>
  <c r="D1061" i="39"/>
  <c r="E1061" i="39"/>
  <c r="F1061" i="39"/>
  <c r="B1062" i="39"/>
  <c r="D1062" i="39"/>
  <c r="E1062" i="39"/>
  <c r="F1062" i="39"/>
  <c r="B1063" i="39"/>
  <c r="D1063" i="39"/>
  <c r="E1063" i="39"/>
  <c r="F1063" i="39"/>
  <c r="B1064" i="39"/>
  <c r="D1064" i="39"/>
  <c r="E1064" i="39"/>
  <c r="F1064" i="39"/>
  <c r="B1065" i="39"/>
  <c r="D1065" i="39"/>
  <c r="E1065" i="39"/>
  <c r="F1065" i="39"/>
  <c r="B1066" i="39"/>
  <c r="D1066" i="39"/>
  <c r="E1066" i="39"/>
  <c r="F1066" i="39"/>
  <c r="H1066" i="39"/>
  <c r="B1067" i="39"/>
  <c r="D1067" i="39"/>
  <c r="E1067" i="39"/>
  <c r="F1067" i="39"/>
  <c r="H1067" i="39"/>
  <c r="B1068" i="39"/>
  <c r="D1068" i="39"/>
  <c r="E1068" i="39"/>
  <c r="F1068" i="39"/>
  <c r="H1068" i="39"/>
  <c r="B1069" i="39"/>
  <c r="D1069" i="39"/>
  <c r="E1069" i="39"/>
  <c r="F1069" i="39"/>
  <c r="H1069" i="39"/>
  <c r="B1070" i="39"/>
  <c r="D1070" i="39"/>
  <c r="E1070" i="39"/>
  <c r="F1070" i="39"/>
  <c r="H1070" i="39"/>
  <c r="B1071" i="39"/>
  <c r="D1071" i="39"/>
  <c r="E1071" i="39"/>
  <c r="F1071" i="39"/>
  <c r="H1071" i="39"/>
  <c r="B1072" i="39"/>
  <c r="D1072" i="39"/>
  <c r="E1072" i="39"/>
  <c r="F1072" i="39"/>
  <c r="H1072" i="39"/>
  <c r="B1073" i="39"/>
  <c r="D1073" i="39"/>
  <c r="E1073" i="39"/>
  <c r="F1073" i="39"/>
  <c r="H1073" i="39"/>
  <c r="B1074" i="39"/>
  <c r="D1074" i="39"/>
  <c r="E1074" i="39"/>
  <c r="F1074" i="39"/>
  <c r="H1074" i="39"/>
  <c r="B1075" i="39"/>
  <c r="D1075" i="39"/>
  <c r="E1075" i="39"/>
  <c r="F1075" i="39"/>
  <c r="H1075" i="39"/>
  <c r="B1076" i="39"/>
  <c r="D1076" i="39"/>
  <c r="E1076" i="39"/>
  <c r="B1077" i="39"/>
  <c r="D1077" i="39"/>
  <c r="E1077" i="39"/>
  <c r="B1078" i="39"/>
  <c r="D1078" i="39"/>
  <c r="E1078" i="39"/>
  <c r="B1079" i="39"/>
  <c r="D1079" i="39"/>
  <c r="E1079" i="39"/>
  <c r="B1080" i="39"/>
  <c r="D1080" i="39"/>
  <c r="E1080" i="39"/>
  <c r="B1081" i="39"/>
  <c r="D1081" i="39"/>
  <c r="E1081" i="39"/>
  <c r="B1082" i="39"/>
  <c r="D1082" i="39"/>
  <c r="E1082" i="39"/>
  <c r="F1082" i="39"/>
  <c r="H1082" i="39"/>
  <c r="B1083" i="39"/>
  <c r="D1083" i="39"/>
  <c r="E1083" i="39"/>
  <c r="F1083" i="39"/>
  <c r="H1083" i="39"/>
  <c r="B1084" i="39"/>
  <c r="D1084" i="39"/>
  <c r="E1084" i="39"/>
  <c r="F1084" i="39"/>
  <c r="H1084" i="39"/>
  <c r="B1085" i="39"/>
  <c r="D1085" i="39"/>
  <c r="E1085" i="39"/>
  <c r="F1085" i="39"/>
  <c r="H1085" i="39"/>
  <c r="B1086" i="39"/>
  <c r="D1086" i="39"/>
  <c r="E1086" i="39"/>
  <c r="F1086" i="39"/>
  <c r="H1086" i="39"/>
  <c r="B1087" i="39"/>
  <c r="D1087" i="39"/>
  <c r="E1087" i="39"/>
  <c r="F1087" i="39"/>
  <c r="H1087" i="39"/>
  <c r="B1088" i="39"/>
  <c r="D1088" i="39"/>
  <c r="E1088" i="39"/>
  <c r="F1088" i="39"/>
  <c r="H1088" i="39"/>
  <c r="B1089" i="39"/>
  <c r="D1089" i="39"/>
  <c r="E1089" i="39"/>
  <c r="F1089" i="39"/>
  <c r="H1089" i="39"/>
  <c r="B1090" i="39"/>
  <c r="D1090" i="39"/>
  <c r="E1090" i="39"/>
  <c r="F1090" i="39"/>
  <c r="H1090" i="39"/>
  <c r="B1091" i="39"/>
  <c r="D1091" i="39"/>
  <c r="E1091" i="39"/>
  <c r="F1091" i="39"/>
  <c r="H1091" i="39"/>
  <c r="B1092" i="39"/>
  <c r="D1092" i="39"/>
  <c r="E1092" i="39"/>
  <c r="F1092" i="39"/>
  <c r="H1092" i="39"/>
  <c r="B1093" i="39"/>
  <c r="D1093" i="39"/>
  <c r="E1093" i="39"/>
  <c r="F1093" i="39"/>
  <c r="H1093" i="39"/>
  <c r="B1094" i="39"/>
  <c r="D1094" i="39"/>
  <c r="E1094" i="39"/>
  <c r="F1094" i="39"/>
  <c r="H1094" i="39"/>
  <c r="B1095" i="39"/>
  <c r="D1095" i="39"/>
  <c r="E1095" i="39"/>
  <c r="F1095" i="39"/>
  <c r="H1095" i="39"/>
  <c r="B1096" i="39"/>
  <c r="D1096" i="39"/>
  <c r="E1096" i="39"/>
  <c r="B1097" i="39"/>
  <c r="D1097" i="39"/>
  <c r="E1097" i="39"/>
  <c r="B1098" i="39"/>
  <c r="D1098" i="39"/>
  <c r="E1098" i="39"/>
  <c r="B1099" i="39"/>
  <c r="D1099" i="39"/>
  <c r="E1099" i="39"/>
  <c r="B1100" i="39"/>
  <c r="D1100" i="39"/>
  <c r="E1100" i="39"/>
  <c r="F1100" i="39"/>
  <c r="H1100" i="39"/>
  <c r="B1101" i="39"/>
  <c r="D1101" i="39"/>
  <c r="E1101" i="39"/>
  <c r="F1101" i="39"/>
  <c r="H1101" i="39"/>
  <c r="B1102" i="39"/>
  <c r="D1102" i="39"/>
  <c r="E1102" i="39"/>
  <c r="F1102" i="39"/>
  <c r="H1102" i="39"/>
  <c r="B1103" i="39"/>
  <c r="D1103" i="39"/>
  <c r="E1103" i="39"/>
  <c r="F1103" i="39"/>
  <c r="H1103" i="39"/>
  <c r="B1104" i="39"/>
  <c r="D1104" i="39"/>
  <c r="E1104" i="39"/>
  <c r="F1104" i="39"/>
  <c r="H1104" i="39"/>
  <c r="B1105" i="39"/>
  <c r="D1105" i="39"/>
  <c r="E1105" i="39"/>
  <c r="F1105" i="39"/>
  <c r="H1105" i="39"/>
  <c r="B1106" i="39"/>
  <c r="D1106" i="39"/>
  <c r="E1106" i="39"/>
  <c r="F1106" i="39"/>
  <c r="H1106" i="39"/>
  <c r="B1107" i="39"/>
  <c r="D1107" i="39"/>
  <c r="E1107" i="39"/>
  <c r="F1107" i="39"/>
  <c r="H1107" i="39"/>
  <c r="B1108" i="39"/>
  <c r="D1108" i="39"/>
  <c r="E1108" i="39"/>
  <c r="F1108" i="39"/>
  <c r="H1108" i="39"/>
  <c r="B1109" i="39"/>
  <c r="D1109" i="39"/>
  <c r="E1109" i="39"/>
  <c r="F1109" i="39"/>
  <c r="H1109" i="39"/>
  <c r="B1110" i="39"/>
  <c r="D1110" i="39"/>
  <c r="E1110" i="39"/>
  <c r="F1110" i="39"/>
  <c r="H1110" i="39"/>
  <c r="B1111" i="39"/>
  <c r="D1111" i="39"/>
  <c r="E1111" i="39"/>
  <c r="F1111" i="39"/>
  <c r="H1111" i="39"/>
  <c r="B1112" i="39"/>
  <c r="D1112" i="39"/>
  <c r="E1112" i="39"/>
  <c r="F1112" i="39"/>
  <c r="H1112" i="39"/>
  <c r="B1113" i="39"/>
  <c r="D1113" i="39"/>
  <c r="E1113" i="39"/>
  <c r="F1113" i="39"/>
  <c r="H1113" i="39"/>
  <c r="B1114" i="39"/>
  <c r="D1114" i="39"/>
  <c r="E1114" i="39"/>
  <c r="F1114" i="39"/>
  <c r="H1114" i="39"/>
  <c r="B1115" i="39"/>
  <c r="D1115" i="39"/>
  <c r="E1115" i="39"/>
  <c r="F1115" i="39"/>
  <c r="H1115" i="39"/>
  <c r="B1116" i="39"/>
  <c r="D1116" i="39"/>
  <c r="E1116" i="39"/>
  <c r="B1117" i="39"/>
  <c r="D1117" i="39"/>
  <c r="E1117" i="39"/>
  <c r="B1118" i="39"/>
  <c r="D1118" i="39"/>
  <c r="E1118" i="39"/>
  <c r="B1119" i="39"/>
  <c r="D1119" i="39"/>
  <c r="E1119" i="39"/>
  <c r="B1120" i="39"/>
  <c r="D1120" i="39"/>
  <c r="E1120" i="39"/>
  <c r="B1121" i="39"/>
  <c r="D1121" i="39"/>
  <c r="E1121" i="39"/>
  <c r="B1122" i="39"/>
  <c r="D1122" i="39"/>
  <c r="E1122" i="39"/>
  <c r="B1123" i="39"/>
  <c r="D1123" i="39"/>
  <c r="E1123" i="39"/>
  <c r="B1124" i="39"/>
  <c r="D1124" i="39"/>
  <c r="E1124" i="39"/>
  <c r="B1125" i="39"/>
  <c r="D1125" i="39"/>
  <c r="E1125" i="39"/>
  <c r="B1126" i="39"/>
  <c r="D1126" i="39"/>
  <c r="E1126" i="39"/>
  <c r="B1127" i="39"/>
  <c r="D1127" i="39"/>
  <c r="E1127" i="39"/>
  <c r="B1128" i="39"/>
  <c r="D1128" i="39"/>
  <c r="E1128" i="39"/>
  <c r="B1129" i="39"/>
  <c r="D1129" i="39"/>
  <c r="E1129" i="39"/>
  <c r="B1130" i="39"/>
  <c r="D1130" i="39"/>
  <c r="E1130" i="39"/>
  <c r="B1131" i="39"/>
  <c r="D1131" i="39"/>
  <c r="E1131" i="39"/>
  <c r="B1132" i="39"/>
  <c r="D1132" i="39"/>
  <c r="E1132" i="39"/>
  <c r="B1133" i="39"/>
  <c r="D1133" i="39"/>
  <c r="E1133" i="39"/>
  <c r="B1134" i="39"/>
  <c r="D1134" i="39"/>
  <c r="E1134" i="39"/>
  <c r="B1135" i="39"/>
  <c r="D1135" i="39"/>
  <c r="E1135" i="39"/>
  <c r="B1136" i="39"/>
  <c r="D1136" i="39"/>
  <c r="E1136" i="39"/>
  <c r="B1137" i="39"/>
  <c r="D1137" i="39"/>
  <c r="E1137" i="39"/>
  <c r="B1138" i="39"/>
  <c r="D1138" i="39"/>
  <c r="E1138" i="39"/>
  <c r="B1139" i="39"/>
  <c r="D1139" i="39"/>
  <c r="E1139" i="39"/>
  <c r="B1140" i="39"/>
  <c r="D1140" i="39"/>
  <c r="E1140" i="39"/>
  <c r="B1141" i="39"/>
  <c r="D1141" i="39"/>
  <c r="E1141" i="39"/>
  <c r="B1142" i="39"/>
  <c r="D1142" i="39"/>
  <c r="E1142" i="39"/>
  <c r="B1143" i="39"/>
  <c r="D1143" i="39"/>
  <c r="E1143" i="39"/>
  <c r="B1144" i="39"/>
  <c r="D1144" i="39"/>
  <c r="E1144" i="39"/>
  <c r="B1145" i="39"/>
  <c r="D1145" i="39"/>
  <c r="E1145" i="39"/>
  <c r="B1146" i="39"/>
  <c r="D1146" i="39"/>
  <c r="E1146" i="39"/>
  <c r="B1147" i="39"/>
  <c r="D1147" i="39"/>
  <c r="E1147" i="39"/>
  <c r="B1148" i="39"/>
  <c r="D1148" i="39"/>
  <c r="E1148" i="39"/>
  <c r="B1149" i="39"/>
  <c r="D1149" i="39"/>
  <c r="E1149" i="39"/>
  <c r="B1150" i="39"/>
  <c r="D1150" i="39"/>
  <c r="E1150" i="39"/>
  <c r="B1151" i="39"/>
  <c r="D1151" i="39"/>
  <c r="E1151" i="39"/>
  <c r="B1152" i="39"/>
  <c r="D1152" i="39"/>
  <c r="E1152" i="39"/>
  <c r="F1152" i="39"/>
  <c r="H1152" i="39"/>
  <c r="B1153" i="39"/>
  <c r="D1153" i="39"/>
  <c r="E1153" i="39"/>
  <c r="F1153" i="39"/>
  <c r="H1153" i="39"/>
  <c r="B1154" i="39"/>
  <c r="D1154" i="39"/>
  <c r="E1154" i="39"/>
  <c r="F1154" i="39"/>
  <c r="H1154" i="39"/>
  <c r="B1155" i="39"/>
  <c r="D1155" i="39"/>
  <c r="E1155" i="39"/>
  <c r="F1155" i="39"/>
  <c r="H1155" i="39"/>
  <c r="B1156" i="39"/>
  <c r="D1156" i="39"/>
  <c r="E1156" i="39"/>
  <c r="F1156" i="39"/>
  <c r="H1156" i="39"/>
  <c r="B1157" i="39"/>
  <c r="D1157" i="39"/>
  <c r="E1157" i="39"/>
  <c r="F1157" i="39"/>
  <c r="H1157" i="39"/>
  <c r="B1158" i="39"/>
  <c r="D1158" i="39"/>
  <c r="E1158" i="39"/>
  <c r="F1158" i="39"/>
  <c r="H1158" i="39"/>
  <c r="B1159" i="39"/>
  <c r="D1159" i="39"/>
  <c r="E1159" i="39"/>
  <c r="F1159" i="39"/>
  <c r="H1159" i="39"/>
  <c r="B1160" i="39"/>
  <c r="D1160" i="39"/>
  <c r="E1160" i="39"/>
  <c r="F1160" i="39"/>
  <c r="H1160" i="39"/>
  <c r="B1161" i="39"/>
  <c r="D1161" i="39"/>
  <c r="E1161" i="39"/>
  <c r="F1161" i="39"/>
  <c r="H1161" i="39"/>
  <c r="B1162" i="39"/>
  <c r="D1162" i="39"/>
  <c r="E1162" i="39"/>
  <c r="F1162" i="39"/>
  <c r="H1162" i="39"/>
  <c r="B1163" i="39"/>
  <c r="D1163" i="39"/>
  <c r="E1163" i="39"/>
  <c r="F1163" i="39"/>
  <c r="H1163" i="39"/>
  <c r="B1164" i="39"/>
  <c r="D1164" i="39"/>
  <c r="E1164" i="39"/>
  <c r="F1164" i="39"/>
  <c r="H1164" i="39"/>
  <c r="B1165" i="39"/>
  <c r="D1165" i="39"/>
  <c r="E1165" i="39"/>
  <c r="F1165" i="39"/>
  <c r="H1165" i="39"/>
  <c r="B1166" i="39"/>
  <c r="D1166" i="39"/>
  <c r="E1166" i="39"/>
  <c r="F1166" i="39"/>
  <c r="H1166" i="39"/>
  <c r="B1167" i="39"/>
  <c r="D1167" i="39"/>
  <c r="E1167" i="39"/>
  <c r="F1167" i="39"/>
  <c r="H1167" i="39"/>
  <c r="B1168" i="39"/>
  <c r="D1168" i="39"/>
  <c r="E1168" i="39"/>
  <c r="F1168" i="39"/>
  <c r="H1168" i="39"/>
  <c r="B1169" i="39"/>
  <c r="D1169" i="39"/>
  <c r="E1169" i="39"/>
  <c r="F1169" i="39"/>
  <c r="H1169" i="39"/>
  <c r="B1170" i="39"/>
  <c r="D1170" i="39"/>
  <c r="E1170" i="39"/>
  <c r="B1171" i="39"/>
  <c r="D1171" i="39"/>
  <c r="E1171" i="39"/>
  <c r="B1172" i="39"/>
  <c r="D1172" i="39"/>
  <c r="E1172" i="39"/>
  <c r="B1173" i="39"/>
  <c r="D1173" i="39"/>
  <c r="E1173" i="39"/>
  <c r="B1174" i="39"/>
  <c r="D1174" i="39"/>
  <c r="E1174" i="39"/>
  <c r="B1175" i="39"/>
  <c r="D1175" i="39"/>
  <c r="E1175" i="39"/>
  <c r="B1176" i="39"/>
  <c r="D1176" i="39"/>
  <c r="E1176" i="39"/>
  <c r="B1177" i="39"/>
  <c r="D1177" i="39"/>
  <c r="E1177" i="39"/>
  <c r="B1178" i="39"/>
  <c r="D1178" i="39"/>
  <c r="E1178" i="39"/>
  <c r="B1179" i="39"/>
  <c r="D1179" i="39"/>
  <c r="E1179" i="39"/>
  <c r="B1180" i="39"/>
  <c r="D1180" i="39"/>
  <c r="E1180" i="39"/>
  <c r="B1181" i="39"/>
  <c r="D1181" i="39"/>
  <c r="E1181" i="39"/>
  <c r="B1182" i="39"/>
  <c r="D1182" i="39"/>
  <c r="E1182" i="39"/>
  <c r="B1183" i="39"/>
  <c r="D1183" i="39"/>
  <c r="E1183" i="39"/>
  <c r="B1184" i="39"/>
  <c r="D1184" i="39"/>
  <c r="E1184" i="39"/>
  <c r="B1185" i="39"/>
  <c r="D1185" i="39"/>
  <c r="E1185" i="39"/>
  <c r="B1186" i="39"/>
  <c r="D1186" i="39"/>
  <c r="E1186" i="39"/>
  <c r="B1187" i="39"/>
  <c r="D1187" i="39"/>
  <c r="E1187" i="39"/>
  <c r="B1188" i="39"/>
  <c r="D1188" i="39"/>
  <c r="E1188" i="39"/>
  <c r="B1189" i="39"/>
  <c r="D1189" i="39"/>
  <c r="E1189" i="39"/>
  <c r="E1197" i="39"/>
  <c r="E1225" i="39" s="1"/>
  <c r="E1198" i="39"/>
  <c r="E1199" i="39"/>
  <c r="E1200" i="39"/>
  <c r="E1201" i="39"/>
  <c r="E1202" i="39"/>
  <c r="E1203" i="39"/>
  <c r="E1204" i="39"/>
  <c r="E1205" i="39"/>
  <c r="E1206" i="39"/>
  <c r="E1207" i="39"/>
  <c r="E1208" i="39"/>
  <c r="E1209" i="39"/>
  <c r="E1210" i="39"/>
  <c r="E1211" i="39"/>
  <c r="E1212" i="39"/>
  <c r="E1213" i="39"/>
  <c r="E1214" i="39"/>
  <c r="E1215" i="39"/>
  <c r="E1216" i="39"/>
  <c r="E1217" i="39"/>
  <c r="E1218" i="39"/>
  <c r="E1219" i="39"/>
  <c r="E1220" i="39"/>
  <c r="E1221" i="39"/>
  <c r="E1222" i="39"/>
  <c r="E1223" i="39"/>
  <c r="E1224" i="39"/>
  <c r="D1225" i="39"/>
  <c r="K1" i="38"/>
  <c r="K2" i="38"/>
  <c r="L2" i="38"/>
  <c r="A3" i="38"/>
  <c r="D3" i="38"/>
  <c r="L4" i="38" s="1"/>
  <c r="K3" i="38"/>
  <c r="A4" i="38"/>
  <c r="D4" i="38"/>
  <c r="P4" i="38" s="1"/>
  <c r="H689" i="39" s="1"/>
  <c r="K4" i="38"/>
  <c r="A5" i="38"/>
  <c r="D5" i="38"/>
  <c r="L5" i="38" s="1"/>
  <c r="H688" i="39" s="1"/>
  <c r="K5" i="38"/>
  <c r="A6" i="38"/>
  <c r="D6" i="38"/>
  <c r="P5" i="38" s="1"/>
  <c r="K6" i="38"/>
  <c r="A7" i="38"/>
  <c r="D7" i="38"/>
  <c r="L6" i="38" s="1"/>
  <c r="K7" i="38"/>
  <c r="A8" i="38"/>
  <c r="D8" i="38"/>
  <c r="P6" i="38" s="1"/>
  <c r="K8" i="38"/>
  <c r="A9" i="38"/>
  <c r="D9" i="38"/>
  <c r="L7" i="38" s="1"/>
  <c r="A10" i="38"/>
  <c r="D10" i="38"/>
  <c r="P7" i="38" s="1"/>
  <c r="H151" i="39" s="1"/>
  <c r="G10" i="38"/>
  <c r="G11" i="38"/>
  <c r="G12" i="38"/>
  <c r="G13" i="38"/>
  <c r="G14" i="38"/>
  <c r="G15" i="38"/>
  <c r="G16" i="38"/>
  <c r="G17" i="38"/>
  <c r="G18" i="38"/>
  <c r="G19" i="38"/>
  <c r="E20" i="38"/>
  <c r="K22" i="38"/>
  <c r="K23" i="38"/>
  <c r="L23" i="38"/>
  <c r="K24" i="38"/>
  <c r="A25" i="38"/>
  <c r="D25" i="38"/>
  <c r="L25" i="38" s="1"/>
  <c r="H444" i="39" s="1"/>
  <c r="K25" i="38"/>
  <c r="A26" i="38"/>
  <c r="D26" i="38"/>
  <c r="P25" i="38" s="1"/>
  <c r="H876" i="39" s="1"/>
  <c r="K26" i="38"/>
  <c r="A27" i="38"/>
  <c r="D27" i="38"/>
  <c r="L26" i="38" s="1"/>
  <c r="H874" i="39" s="1"/>
  <c r="K27" i="38"/>
  <c r="A28" i="38"/>
  <c r="D28" i="38"/>
  <c r="P26" i="38" s="1"/>
  <c r="K28" i="38"/>
  <c r="A29" i="38"/>
  <c r="D29" i="38"/>
  <c r="L27" i="38" s="1"/>
  <c r="K29" i="38"/>
  <c r="A30" i="38"/>
  <c r="D30" i="38"/>
  <c r="P27" i="38" s="1"/>
  <c r="G30" i="38"/>
  <c r="A31" i="38"/>
  <c r="D31" i="38"/>
  <c r="L28" i="38" s="1"/>
  <c r="G31" i="38"/>
  <c r="A32" i="38"/>
  <c r="D32" i="38"/>
  <c r="P28" i="38" s="1"/>
  <c r="H341" i="39" s="1"/>
  <c r="G32" i="38"/>
  <c r="G33" i="38"/>
  <c r="G34" i="38"/>
  <c r="G35" i="38"/>
  <c r="G36" i="38"/>
  <c r="G37" i="38"/>
  <c r="G38" i="38"/>
  <c r="G39" i="38"/>
  <c r="K43" i="38"/>
  <c r="K44" i="38"/>
  <c r="L44" i="38"/>
  <c r="A45" i="38"/>
  <c r="D45" i="38"/>
  <c r="L46" i="38" s="1"/>
  <c r="H62" i="39" s="1"/>
  <c r="K45" i="38"/>
  <c r="A46" i="38"/>
  <c r="D46" i="38"/>
  <c r="P46" i="38" s="1"/>
  <c r="K46" i="38"/>
  <c r="A47" i="38"/>
  <c r="D47" i="38"/>
  <c r="L47" i="38" s="1"/>
  <c r="H63" i="39" s="1"/>
  <c r="K47" i="38"/>
  <c r="A48" i="38"/>
  <c r="D48" i="38"/>
  <c r="P47" i="38" s="1"/>
  <c r="K48" i="38"/>
  <c r="A49" i="38"/>
  <c r="D49" i="38"/>
  <c r="L48" i="38" s="1"/>
  <c r="H718" i="39" s="1"/>
  <c r="K49" i="38"/>
  <c r="A50" i="38"/>
  <c r="D50" i="38"/>
  <c r="P48" i="38" s="1"/>
  <c r="H717" i="39" s="1"/>
  <c r="K50" i="38"/>
  <c r="A51" i="38"/>
  <c r="D51" i="38"/>
  <c r="L49" i="38" s="1"/>
  <c r="K51" i="38"/>
  <c r="A52" i="38"/>
  <c r="D52" i="38"/>
  <c r="P49" i="38" s="1"/>
  <c r="G52" i="38"/>
  <c r="A53" i="38"/>
  <c r="D53" i="38"/>
  <c r="L50" i="38" s="1"/>
  <c r="G53" i="38"/>
  <c r="A54" i="38"/>
  <c r="D54" i="38"/>
  <c r="P50" i="38" s="1"/>
  <c r="G54" i="38"/>
  <c r="G55" i="38"/>
  <c r="G56" i="38"/>
  <c r="G57" i="38"/>
  <c r="G58" i="38"/>
  <c r="G59" i="38"/>
  <c r="G60" i="38"/>
  <c r="G61" i="38"/>
  <c r="G62" i="38"/>
  <c r="G63" i="38"/>
  <c r="G64" i="38"/>
  <c r="G65" i="38"/>
  <c r="G66" i="38"/>
  <c r="K68" i="38"/>
  <c r="K69" i="38"/>
  <c r="L69" i="38"/>
  <c r="A70" i="38"/>
  <c r="D70" i="38"/>
  <c r="L71" i="38" s="1"/>
  <c r="H224" i="39" s="1"/>
  <c r="K70" i="38"/>
  <c r="A71" i="38"/>
  <c r="D71" i="38"/>
  <c r="P71" i="38" s="1"/>
  <c r="K71" i="38"/>
  <c r="A72" i="38"/>
  <c r="D72" i="38"/>
  <c r="L72" i="38" s="1"/>
  <c r="K72" i="38"/>
  <c r="A73" i="38"/>
  <c r="D73" i="38"/>
  <c r="P72" i="38" s="1"/>
  <c r="K73" i="38"/>
  <c r="A74" i="38"/>
  <c r="D74" i="38"/>
  <c r="L73" i="38" s="1"/>
  <c r="H656" i="39" s="1"/>
  <c r="K74" i="38"/>
  <c r="A75" i="38"/>
  <c r="D75" i="38"/>
  <c r="P73" i="38" s="1"/>
  <c r="K75" i="38"/>
  <c r="A76" i="38"/>
  <c r="D76" i="38"/>
  <c r="L74" i="38" s="1"/>
  <c r="H11" i="39" s="1"/>
  <c r="K76" i="38"/>
  <c r="A77" i="38"/>
  <c r="D77" i="38"/>
  <c r="P74" i="38" s="1"/>
  <c r="A78" i="38"/>
  <c r="D78" i="38"/>
  <c r="L75" i="38" s="1"/>
  <c r="G78" i="38"/>
  <c r="A79" i="38"/>
  <c r="D79" i="38"/>
  <c r="P75" i="38" s="1"/>
  <c r="H125" i="39" s="1"/>
  <c r="G79" i="38"/>
  <c r="F93" i="38" s="1"/>
  <c r="G80" i="38"/>
  <c r="G81" i="38"/>
  <c r="G82" i="38"/>
  <c r="G83" i="38"/>
  <c r="G84" i="38"/>
  <c r="G85" i="38"/>
  <c r="G86" i="38"/>
  <c r="G87" i="38"/>
  <c r="G88" i="38"/>
  <c r="G89" i="38"/>
  <c r="G90" i="38"/>
  <c r="G91" i="38"/>
  <c r="G92" i="38"/>
  <c r="K94" i="38"/>
  <c r="K95" i="38"/>
  <c r="L95" i="38"/>
  <c r="A96" i="38"/>
  <c r="D96" i="38"/>
  <c r="L97" i="38" s="1"/>
  <c r="K96" i="38"/>
  <c r="A97" i="38"/>
  <c r="D97" i="38"/>
  <c r="P97" i="38" s="1"/>
  <c r="H975" i="39" s="1"/>
  <c r="K97" i="38"/>
  <c r="A98" i="38"/>
  <c r="D98" i="38"/>
  <c r="L98" i="38" s="1"/>
  <c r="H381" i="39" s="1"/>
  <c r="K98" i="38"/>
  <c r="P98" i="38"/>
  <c r="A99" i="38"/>
  <c r="D99" i="38"/>
  <c r="K99" i="38"/>
  <c r="L99" i="38"/>
  <c r="H382" i="39" s="1"/>
  <c r="A100" i="38"/>
  <c r="D100" i="38"/>
  <c r="K100" i="38"/>
  <c r="A101" i="38"/>
  <c r="D101" i="38"/>
  <c r="P99" i="38" s="1"/>
  <c r="K101" i="38"/>
  <c r="A102" i="38"/>
  <c r="D102" i="38"/>
  <c r="P100" i="38" s="1"/>
  <c r="H387" i="39" s="1"/>
  <c r="A103" i="38"/>
  <c r="D103" i="38"/>
  <c r="L100" i="38" s="1"/>
  <c r="H383" i="39" s="1"/>
  <c r="G103" i="38"/>
  <c r="G104" i="38"/>
  <c r="G105" i="38"/>
  <c r="G106" i="38"/>
  <c r="G107" i="38"/>
  <c r="G108" i="38"/>
  <c r="G109" i="38"/>
  <c r="G110" i="38"/>
  <c r="G111" i="38"/>
  <c r="G112" i="38"/>
  <c r="E113" i="38"/>
  <c r="K115" i="38"/>
  <c r="K116" i="38"/>
  <c r="L116" i="38"/>
  <c r="A117" i="38"/>
  <c r="D117" i="38"/>
  <c r="L118" i="38" s="1"/>
  <c r="H946" i="39" s="1"/>
  <c r="K117" i="38"/>
  <c r="A118" i="38"/>
  <c r="D118" i="38"/>
  <c r="P118" i="38" s="1"/>
  <c r="K118" i="38"/>
  <c r="A119" i="38"/>
  <c r="D119" i="38"/>
  <c r="L119" i="38" s="1"/>
  <c r="H953" i="39" s="1"/>
  <c r="K119" i="38"/>
  <c r="A120" i="38"/>
  <c r="D120" i="38"/>
  <c r="P119" i="38" s="1"/>
  <c r="K120" i="38"/>
  <c r="A121" i="38"/>
  <c r="D121" i="38"/>
  <c r="L120" i="38" s="1"/>
  <c r="H390" i="39" s="1"/>
  <c r="K121" i="38"/>
  <c r="A122" i="38"/>
  <c r="D122" i="38"/>
  <c r="P120" i="38" s="1"/>
  <c r="H394" i="39" s="1"/>
  <c r="K122" i="38"/>
  <c r="A123" i="38"/>
  <c r="D123" i="38"/>
  <c r="L121" i="38" s="1"/>
  <c r="A124" i="38"/>
  <c r="D124" i="38"/>
  <c r="P121" i="38" s="1"/>
  <c r="H395" i="39" s="1"/>
  <c r="G124" i="38"/>
  <c r="G125" i="38"/>
  <c r="G126" i="38"/>
  <c r="G127" i="38"/>
  <c r="G128" i="38"/>
  <c r="G129" i="38"/>
  <c r="G130" i="38"/>
  <c r="G131" i="38"/>
  <c r="G132" i="38"/>
  <c r="G133" i="38"/>
  <c r="K136" i="38"/>
  <c r="K137" i="38"/>
  <c r="L137" i="38"/>
  <c r="A138" i="38"/>
  <c r="K138" i="38"/>
  <c r="A139" i="38"/>
  <c r="D139" i="38"/>
  <c r="L139" i="38" s="1"/>
  <c r="K139" i="38"/>
  <c r="A140" i="38"/>
  <c r="D140" i="38"/>
  <c r="P139" i="38" s="1"/>
  <c r="H945" i="39" s="1"/>
  <c r="K140" i="38"/>
  <c r="A141" i="38"/>
  <c r="D141" i="38"/>
  <c r="L140" i="38" s="1"/>
  <c r="H941" i="39" s="1"/>
  <c r="K141" i="38"/>
  <c r="A142" i="38"/>
  <c r="D142" i="38"/>
  <c r="P140" i="38" s="1"/>
  <c r="K142" i="38"/>
  <c r="A143" i="38"/>
  <c r="D143" i="38"/>
  <c r="L141" i="38" s="1"/>
  <c r="H400" i="39" s="1"/>
  <c r="K143" i="38"/>
  <c r="A144" i="38"/>
  <c r="D144" i="38"/>
  <c r="P141" i="38" s="1"/>
  <c r="G144" i="38"/>
  <c r="A145" i="38"/>
  <c r="D145" i="38"/>
  <c r="L142" i="38" s="1"/>
  <c r="H401" i="39" s="1"/>
  <c r="G145" i="38"/>
  <c r="A146" i="38"/>
  <c r="D146" i="38"/>
  <c r="P142" i="38" s="1"/>
  <c r="H405" i="39" s="1"/>
  <c r="G146" i="38"/>
  <c r="G147" i="38"/>
  <c r="G148" i="38"/>
  <c r="G149" i="38"/>
  <c r="G150" i="38"/>
  <c r="G151" i="38"/>
  <c r="G152" i="38"/>
  <c r="G153" i="38"/>
  <c r="K161" i="38"/>
  <c r="K162" i="38"/>
  <c r="L162" i="38"/>
  <c r="A163" i="38"/>
  <c r="D163" i="38"/>
  <c r="L164" i="38" s="1"/>
  <c r="H470" i="39" s="1"/>
  <c r="K163" i="38"/>
  <c r="A164" i="38"/>
  <c r="D164" i="38"/>
  <c r="P164" i="38" s="1"/>
  <c r="K164" i="38"/>
  <c r="A165" i="38"/>
  <c r="D165" i="38"/>
  <c r="L165" i="38" s="1"/>
  <c r="K165" i="38"/>
  <c r="A166" i="38"/>
  <c r="D166" i="38"/>
  <c r="P165" i="38" s="1"/>
  <c r="H582" i="39" s="1"/>
  <c r="K166" i="38"/>
  <c r="A167" i="38"/>
  <c r="D167" i="38"/>
  <c r="L166" i="38" s="1"/>
  <c r="H577" i="39" s="1"/>
  <c r="K167" i="38"/>
  <c r="A168" i="38"/>
  <c r="D168" i="38"/>
  <c r="P166" i="38" s="1"/>
  <c r="H905" i="39" s="1"/>
  <c r="K168" i="38"/>
  <c r="A169" i="38"/>
  <c r="D169" i="38"/>
  <c r="L167" i="38" s="1"/>
  <c r="H471" i="39" s="1"/>
  <c r="A170" i="38"/>
  <c r="D170" i="38"/>
  <c r="P167" i="38" s="1"/>
  <c r="H907" i="39" s="1"/>
  <c r="G170" i="38"/>
  <c r="G171" i="38"/>
  <c r="F180" i="38" s="1"/>
  <c r="G172" i="38"/>
  <c r="G173" i="38"/>
  <c r="G174" i="38"/>
  <c r="G175" i="38"/>
  <c r="G176" i="38"/>
  <c r="G177" i="38"/>
  <c r="G178" i="38"/>
  <c r="G179" i="38"/>
  <c r="K183" i="38"/>
  <c r="K184" i="38"/>
  <c r="L184" i="38"/>
  <c r="A185" i="38"/>
  <c r="D185" i="38"/>
  <c r="L186" i="38" s="1"/>
  <c r="H630" i="39" s="1"/>
  <c r="K185" i="38"/>
  <c r="A186" i="38"/>
  <c r="D186" i="38"/>
  <c r="P186" i="38" s="1"/>
  <c r="H634" i="39" s="1"/>
  <c r="K186" i="38"/>
  <c r="A187" i="38"/>
  <c r="D187" i="38"/>
  <c r="L187" i="38" s="1"/>
  <c r="H415" i="39" s="1"/>
  <c r="K187" i="38"/>
  <c r="A188" i="38"/>
  <c r="D188" i="38"/>
  <c r="P187" i="38" s="1"/>
  <c r="K188" i="38"/>
  <c r="A189" i="38"/>
  <c r="D189" i="38"/>
  <c r="L188" i="38" s="1"/>
  <c r="H416" i="39" s="1"/>
  <c r="H1062" i="39" s="1"/>
  <c r="K189" i="38"/>
  <c r="A190" i="38"/>
  <c r="D190" i="38"/>
  <c r="P188" i="38" s="1"/>
  <c r="K190" i="38"/>
  <c r="A191" i="38"/>
  <c r="D191" i="38"/>
  <c r="L189" i="38" s="1"/>
  <c r="H417" i="39" s="1"/>
  <c r="A192" i="38"/>
  <c r="D192" i="38"/>
  <c r="P189" i="38" s="1"/>
  <c r="H529" i="39" s="1"/>
  <c r="G192" i="38"/>
  <c r="G193" i="38"/>
  <c r="E202" i="38" s="1"/>
  <c r="G194" i="38"/>
  <c r="G195" i="38"/>
  <c r="G196" i="38"/>
  <c r="G197" i="38"/>
  <c r="G198" i="38"/>
  <c r="G199" i="38"/>
  <c r="G200" i="38"/>
  <c r="G201" i="38"/>
  <c r="K205" i="38"/>
  <c r="K206" i="38"/>
  <c r="A207" i="38"/>
  <c r="D207" i="38"/>
  <c r="L208" i="38" s="1"/>
  <c r="K207" i="38"/>
  <c r="A208" i="38"/>
  <c r="D208" i="38"/>
  <c r="P208" i="38" s="1"/>
  <c r="K208" i="38"/>
  <c r="A209" i="38"/>
  <c r="D209" i="38"/>
  <c r="L209" i="38" s="1"/>
  <c r="H924" i="39" s="1"/>
  <c r="K209" i="38"/>
  <c r="A210" i="38"/>
  <c r="D210" i="38"/>
  <c r="P209" i="38" s="1"/>
  <c r="K210" i="38"/>
  <c r="A211" i="38"/>
  <c r="D211" i="38"/>
  <c r="L210" i="38" s="1"/>
  <c r="K211" i="38"/>
  <c r="A212" i="38"/>
  <c r="D212" i="38"/>
  <c r="P210" i="38" s="1"/>
  <c r="H332" i="39" s="1"/>
  <c r="A213" i="38"/>
  <c r="D213" i="38"/>
  <c r="L211" i="38" s="1"/>
  <c r="H545" i="39" s="1"/>
  <c r="G213" i="38"/>
  <c r="A214" i="38"/>
  <c r="D214" i="38"/>
  <c r="P211" i="38" s="1"/>
  <c r="G214" i="38"/>
  <c r="A215" i="38"/>
  <c r="D215" i="38"/>
  <c r="W208" i="38" s="1"/>
  <c r="G215" i="38"/>
  <c r="A216" i="38"/>
  <c r="D216" i="38"/>
  <c r="AA208" i="38" s="1"/>
  <c r="G216" i="38"/>
  <c r="A217" i="38"/>
  <c r="D217" i="38"/>
  <c r="W209" i="38" s="1"/>
  <c r="G217" i="38"/>
  <c r="A218" i="38"/>
  <c r="D218" i="38"/>
  <c r="AA209" i="38" s="1"/>
  <c r="G218" i="38"/>
  <c r="A219" i="38"/>
  <c r="D219" i="38"/>
  <c r="W210" i="38" s="1"/>
  <c r="H928" i="39" s="1"/>
  <c r="G219" i="38"/>
  <c r="A220" i="38"/>
  <c r="D220" i="38"/>
  <c r="AA210" i="38" s="1"/>
  <c r="G220" i="38"/>
  <c r="G221" i="38"/>
  <c r="G222" i="38"/>
  <c r="K225" i="38"/>
  <c r="K226" i="38"/>
  <c r="K227" i="38"/>
  <c r="L227" i="38"/>
  <c r="A228" i="38"/>
  <c r="D228" i="38"/>
  <c r="L229" i="38" s="1"/>
  <c r="H72" i="39" s="1"/>
  <c r="K228" i="38"/>
  <c r="A229" i="38"/>
  <c r="D229" i="38"/>
  <c r="P229" i="38" s="1"/>
  <c r="H722" i="39" s="1"/>
  <c r="K229" i="38"/>
  <c r="A230" i="38"/>
  <c r="D230" i="38"/>
  <c r="L230" i="38" s="1"/>
  <c r="H724" i="39" s="1"/>
  <c r="K230" i="38"/>
  <c r="A231" i="38"/>
  <c r="D231" i="38"/>
  <c r="P230" i="38" s="1"/>
  <c r="H725" i="39" s="1"/>
  <c r="K231" i="38"/>
  <c r="A232" i="38"/>
  <c r="D232" i="38"/>
  <c r="L231" i="38" s="1"/>
  <c r="K232" i="38"/>
  <c r="A233" i="38"/>
  <c r="D233" i="38"/>
  <c r="P231" i="38" s="1"/>
  <c r="K233" i="38"/>
  <c r="A234" i="38"/>
  <c r="D234" i="38"/>
  <c r="L232" i="38" s="1"/>
  <c r="A235" i="38"/>
  <c r="D235" i="38"/>
  <c r="P232" i="38" s="1"/>
  <c r="G235" i="38"/>
  <c r="G236" i="38"/>
  <c r="F245" i="38" s="1"/>
  <c r="G237" i="38"/>
  <c r="G238" i="38"/>
  <c r="G239" i="38"/>
  <c r="G240" i="38"/>
  <c r="G241" i="38"/>
  <c r="G242" i="38"/>
  <c r="G243" i="38"/>
  <c r="G244" i="38"/>
  <c r="K248" i="38"/>
  <c r="K249" i="38"/>
  <c r="L249" i="38"/>
  <c r="A250" i="38"/>
  <c r="D250" i="38"/>
  <c r="L251" i="38" s="1"/>
  <c r="H888" i="39" s="1"/>
  <c r="K250" i="38"/>
  <c r="A251" i="38"/>
  <c r="D251" i="38"/>
  <c r="P251" i="38" s="1"/>
  <c r="K251" i="38"/>
  <c r="A252" i="38"/>
  <c r="D252" i="38"/>
  <c r="L252" i="38" s="1"/>
  <c r="K252" i="38"/>
  <c r="A253" i="38"/>
  <c r="D253" i="38"/>
  <c r="P252" i="38" s="1"/>
  <c r="H566" i="39" s="1"/>
  <c r="K253" i="38"/>
  <c r="A254" i="38"/>
  <c r="D254" i="38"/>
  <c r="L253" i="38" s="1"/>
  <c r="K254" i="38"/>
  <c r="A255" i="38"/>
  <c r="D255" i="38"/>
  <c r="P253" i="38" s="1"/>
  <c r="K255" i="38"/>
  <c r="A256" i="38"/>
  <c r="D256" i="38"/>
  <c r="L254" i="38" s="1"/>
  <c r="H559" i="39" s="1"/>
  <c r="K256" i="38"/>
  <c r="A257" i="38"/>
  <c r="D257" i="38"/>
  <c r="P254" i="38" s="1"/>
  <c r="G257" i="38"/>
  <c r="A258" i="38"/>
  <c r="D258" i="38"/>
  <c r="L255" i="38" s="1"/>
  <c r="H561" i="39" s="1"/>
  <c r="G258" i="38"/>
  <c r="A259" i="38"/>
  <c r="D259" i="38"/>
  <c r="P255" i="38" s="1"/>
  <c r="H891" i="39" s="1"/>
  <c r="G259" i="38"/>
  <c r="G260" i="38"/>
  <c r="G261" i="38"/>
  <c r="G262" i="38"/>
  <c r="G263" i="38"/>
  <c r="G264" i="38"/>
  <c r="G265" i="38"/>
  <c r="G266" i="38"/>
  <c r="G267" i="38"/>
  <c r="G268" i="38"/>
  <c r="G269" i="38"/>
  <c r="G270" i="38"/>
  <c r="G271" i="38"/>
  <c r="K273" i="38"/>
  <c r="K274" i="38"/>
  <c r="L274" i="38"/>
  <c r="A275" i="38"/>
  <c r="D275" i="38"/>
  <c r="L276" i="38" s="1"/>
  <c r="H462" i="39" s="1"/>
  <c r="K275" i="38"/>
  <c r="A276" i="38"/>
  <c r="D276" i="38"/>
  <c r="P276" i="38" s="1"/>
  <c r="K276" i="38"/>
  <c r="A277" i="38"/>
  <c r="D277" i="38"/>
  <c r="L277" i="38" s="1"/>
  <c r="H896" i="39" s="1"/>
  <c r="K277" i="38"/>
  <c r="A278" i="38"/>
  <c r="D278" i="38"/>
  <c r="P277" i="38" s="1"/>
  <c r="H574" i="39" s="1"/>
  <c r="K278" i="38"/>
  <c r="A279" i="38"/>
  <c r="D279" i="38"/>
  <c r="L278" i="38" s="1"/>
  <c r="H569" i="39" s="1"/>
  <c r="K279" i="38"/>
  <c r="A280" i="38"/>
  <c r="D280" i="38"/>
  <c r="P278" i="38" s="1"/>
  <c r="K280" i="38"/>
  <c r="A281" i="38"/>
  <c r="D281" i="38"/>
  <c r="L279" i="38" s="1"/>
  <c r="A282" i="38"/>
  <c r="D282" i="38"/>
  <c r="P279" i="38" s="1"/>
  <c r="H575" i="39" s="1"/>
  <c r="G282" i="38"/>
  <c r="G283" i="38"/>
  <c r="G284" i="38"/>
  <c r="G285" i="38"/>
  <c r="G286" i="38"/>
  <c r="G287" i="38"/>
  <c r="G288" i="38"/>
  <c r="G289" i="38"/>
  <c r="G290" i="38"/>
  <c r="G291" i="38"/>
  <c r="K294" i="38"/>
  <c r="K295" i="38"/>
  <c r="L295" i="38"/>
  <c r="A296" i="38"/>
  <c r="D296" i="38"/>
  <c r="L297" i="38" s="1"/>
  <c r="H234" i="39" s="1"/>
  <c r="K296" i="38"/>
  <c r="A297" i="38"/>
  <c r="D297" i="38"/>
  <c r="P297" i="38" s="1"/>
  <c r="K297" i="38"/>
  <c r="A298" i="38"/>
  <c r="D298" i="38"/>
  <c r="L298" i="38" s="1"/>
  <c r="K298" i="38"/>
  <c r="A299" i="38"/>
  <c r="D299" i="38"/>
  <c r="P298" i="38" s="1"/>
  <c r="H668" i="39" s="1"/>
  <c r="K299" i="38"/>
  <c r="A300" i="38"/>
  <c r="D300" i="38"/>
  <c r="L299" i="38" s="1"/>
  <c r="H127" i="39" s="1"/>
  <c r="K300" i="38"/>
  <c r="A301" i="38"/>
  <c r="D301" i="38"/>
  <c r="P299" i="38" s="1"/>
  <c r="K301" i="38"/>
  <c r="A302" i="38"/>
  <c r="D302" i="38"/>
  <c r="L300" i="38" s="1"/>
  <c r="H666" i="39" s="1"/>
  <c r="A303" i="38"/>
  <c r="D303" i="38"/>
  <c r="P300" i="38" s="1"/>
  <c r="G303" i="38"/>
  <c r="G304" i="38"/>
  <c r="F313" i="38" s="1"/>
  <c r="G305" i="38"/>
  <c r="G306" i="38"/>
  <c r="G307" i="38"/>
  <c r="G308" i="38"/>
  <c r="G309" i="38"/>
  <c r="G310" i="38"/>
  <c r="G311" i="38"/>
  <c r="G312" i="38"/>
  <c r="K315" i="38"/>
  <c r="K316" i="38"/>
  <c r="A317" i="38"/>
  <c r="D317" i="38"/>
  <c r="L318" i="38" s="1"/>
  <c r="K317" i="38"/>
  <c r="A318" i="38"/>
  <c r="D318" i="38"/>
  <c r="P318" i="38" s="1"/>
  <c r="K318" i="38"/>
  <c r="A319" i="38"/>
  <c r="D319" i="38"/>
  <c r="W318" i="38" s="1"/>
  <c r="H654" i="39" s="1"/>
  <c r="K319" i="38"/>
  <c r="A320" i="38"/>
  <c r="D320" i="38"/>
  <c r="AA318" i="38" s="1"/>
  <c r="H59" i="39" s="1"/>
  <c r="K320" i="38"/>
  <c r="A321" i="38"/>
  <c r="D321" i="38"/>
  <c r="L319" i="38" s="1"/>
  <c r="K321" i="38"/>
  <c r="A322" i="38"/>
  <c r="D322" i="38"/>
  <c r="P319" i="38" s="1"/>
  <c r="H705" i="39" s="1"/>
  <c r="A323" i="38"/>
  <c r="D323" i="38"/>
  <c r="W319" i="38" s="1"/>
  <c r="H650" i="39" s="1"/>
  <c r="G323" i="38"/>
  <c r="A324" i="38"/>
  <c r="D324" i="38"/>
  <c r="P320" i="38" s="1"/>
  <c r="G324" i="38"/>
  <c r="F334" i="38" s="1"/>
  <c r="A325" i="38"/>
  <c r="D325" i="38"/>
  <c r="L320" i="38" s="1"/>
  <c r="H652" i="39" s="1"/>
  <c r="G325" i="38"/>
  <c r="A326" i="38"/>
  <c r="D326" i="38"/>
  <c r="AA319" i="38" s="1"/>
  <c r="H167" i="39" s="1"/>
  <c r="G326" i="38"/>
  <c r="A327" i="38"/>
  <c r="D327" i="38"/>
  <c r="W320" i="38" s="1"/>
  <c r="H708" i="39" s="1"/>
  <c r="G327" i="38"/>
  <c r="A328" i="38"/>
  <c r="D328" i="38"/>
  <c r="AA320" i="38" s="1"/>
  <c r="G328" i="38"/>
  <c r="G329" i="38"/>
  <c r="G330" i="38"/>
  <c r="G331" i="38"/>
  <c r="G332" i="38"/>
  <c r="K336" i="38"/>
  <c r="K337" i="38"/>
  <c r="L337" i="38"/>
  <c r="A338" i="38"/>
  <c r="D338" i="38"/>
  <c r="L339" i="38" s="1"/>
  <c r="K338" i="38"/>
  <c r="A339" i="38"/>
  <c r="D339" i="38"/>
  <c r="P339" i="38" s="1"/>
  <c r="H626" i="39" s="1"/>
  <c r="K339" i="38"/>
  <c r="A340" i="38"/>
  <c r="D340" i="38"/>
  <c r="L340" i="38" s="1"/>
  <c r="K340" i="38"/>
  <c r="A341" i="38"/>
  <c r="D341" i="38"/>
  <c r="P340" i="38" s="1"/>
  <c r="K341" i="38"/>
  <c r="A342" i="38"/>
  <c r="D342" i="38"/>
  <c r="L341" i="38" s="1"/>
  <c r="K342" i="38"/>
  <c r="A343" i="38"/>
  <c r="D343" i="38"/>
  <c r="P341" i="38" s="1"/>
  <c r="H412" i="39" s="1"/>
  <c r="K343" i="38"/>
  <c r="A344" i="38"/>
  <c r="D344" i="38"/>
  <c r="L342" i="38" s="1"/>
  <c r="A345" i="38"/>
  <c r="D345" i="38"/>
  <c r="P342" i="38" s="1"/>
  <c r="H413" i="39" s="1"/>
  <c r="G345" i="38"/>
  <c r="G346" i="38"/>
  <c r="E355" i="38" s="1"/>
  <c r="G347" i="38"/>
  <c r="G348" i="38"/>
  <c r="G349" i="38"/>
  <c r="G350" i="38"/>
  <c r="G351" i="38"/>
  <c r="G352" i="38"/>
  <c r="G353" i="38"/>
  <c r="G354" i="38"/>
  <c r="K357" i="38"/>
  <c r="K358" i="38"/>
  <c r="A359" i="38"/>
  <c r="D359" i="38"/>
  <c r="L360" i="38" s="1"/>
  <c r="H487" i="39" s="1"/>
  <c r="K359" i="38"/>
  <c r="A360" i="38"/>
  <c r="D360" i="38"/>
  <c r="P360" i="38" s="1"/>
  <c r="K360" i="38"/>
  <c r="A361" i="38"/>
  <c r="D361" i="38"/>
  <c r="W360" i="38" s="1"/>
  <c r="K361" i="38"/>
  <c r="A362" i="38"/>
  <c r="D362" i="38"/>
  <c r="AA360" i="38" s="1"/>
  <c r="K362" i="38"/>
  <c r="A363" i="38"/>
  <c r="D363" i="38"/>
  <c r="L361" i="38" s="1"/>
  <c r="K363" i="38"/>
  <c r="A364" i="38"/>
  <c r="D364" i="38"/>
  <c r="P361" i="38" s="1"/>
  <c r="A365" i="38"/>
  <c r="D365" i="38"/>
  <c r="W361" i="38" s="1"/>
  <c r="H646" i="39" s="1"/>
  <c r="G365" i="38"/>
  <c r="A366" i="38"/>
  <c r="D366" i="38"/>
  <c r="P362" i="38" s="1"/>
  <c r="H1055" i="39" s="1"/>
  <c r="G366" i="38"/>
  <c r="A367" i="38"/>
  <c r="D367" i="38"/>
  <c r="L362" i="38" s="1"/>
  <c r="H376" i="39" s="1"/>
  <c r="G367" i="38"/>
  <c r="A368" i="38"/>
  <c r="D368" i="38"/>
  <c r="AA361" i="38" s="1"/>
  <c r="H432" i="39" s="1"/>
  <c r="G368" i="38"/>
  <c r="A369" i="38"/>
  <c r="D369" i="38"/>
  <c r="W362" i="38" s="1"/>
  <c r="G369" i="38"/>
  <c r="A370" i="38"/>
  <c r="D370" i="38"/>
  <c r="AA362" i="38" s="1"/>
  <c r="G370" i="38"/>
  <c r="G371" i="38"/>
  <c r="G372" i="38"/>
  <c r="G373" i="38"/>
  <c r="G374" i="38"/>
  <c r="K378" i="38"/>
  <c r="K379" i="38"/>
  <c r="L379" i="38"/>
  <c r="A380" i="38"/>
  <c r="D380" i="38"/>
  <c r="L381" i="38" s="1"/>
  <c r="H138" i="39" s="1"/>
  <c r="K380" i="38"/>
  <c r="A381" i="38"/>
  <c r="D381" i="38"/>
  <c r="P381" i="38" s="1"/>
  <c r="H680" i="39" s="1"/>
  <c r="K381" i="38"/>
  <c r="A382" i="38"/>
  <c r="D382" i="38"/>
  <c r="L382" i="38" s="1"/>
  <c r="K382" i="38"/>
  <c r="A383" i="38"/>
  <c r="D383" i="38"/>
  <c r="P382" i="38" s="1"/>
  <c r="H33" i="39" s="1"/>
  <c r="K383" i="38"/>
  <c r="A384" i="38"/>
  <c r="D384" i="38"/>
  <c r="L383" i="38" s="1"/>
  <c r="H674" i="39" s="1"/>
  <c r="K384" i="38"/>
  <c r="A385" i="38"/>
  <c r="D385" i="38"/>
  <c r="P383" i="38" s="1"/>
  <c r="K385" i="38"/>
  <c r="A386" i="38"/>
  <c r="D386" i="38"/>
  <c r="L384" i="38" s="1"/>
  <c r="K386" i="38"/>
  <c r="A387" i="38"/>
  <c r="D387" i="38"/>
  <c r="P384" i="38" s="1"/>
  <c r="G387" i="38"/>
  <c r="A388" i="38"/>
  <c r="D388" i="38"/>
  <c r="L385" i="38" s="1"/>
  <c r="H676" i="39" s="1"/>
  <c r="G388" i="38"/>
  <c r="A389" i="38"/>
  <c r="D389" i="38"/>
  <c r="P385" i="38" s="1"/>
  <c r="H251" i="39" s="1"/>
  <c r="G389" i="38"/>
  <c r="G390" i="38"/>
  <c r="G391" i="38"/>
  <c r="G392" i="38"/>
  <c r="G393" i="38"/>
  <c r="G394" i="38"/>
  <c r="G395" i="38"/>
  <c r="G396" i="38"/>
  <c r="G397" i="38"/>
  <c r="G398" i="38"/>
  <c r="G399" i="38"/>
  <c r="G400" i="38"/>
  <c r="G401" i="38"/>
  <c r="K404" i="38"/>
  <c r="K405" i="38"/>
  <c r="L405" i="38"/>
  <c r="A406" i="38"/>
  <c r="D406" i="38"/>
  <c r="L407" i="38" s="1"/>
  <c r="H730" i="39" s="1"/>
  <c r="K406" i="38"/>
  <c r="A407" i="38"/>
  <c r="D407" i="38"/>
  <c r="P407" i="38" s="1"/>
  <c r="H737" i="39" s="1"/>
  <c r="K407" i="38"/>
  <c r="A408" i="38"/>
  <c r="D408" i="38"/>
  <c r="L408" i="38" s="1"/>
  <c r="K408" i="38"/>
  <c r="A409" i="38"/>
  <c r="D409" i="38"/>
  <c r="P408" i="38" s="1"/>
  <c r="K409" i="38"/>
  <c r="A410" i="38"/>
  <c r="D410" i="38"/>
  <c r="L409" i="38" s="1"/>
  <c r="K410" i="38"/>
  <c r="A411" i="38"/>
  <c r="D411" i="38"/>
  <c r="P409" i="38" s="1"/>
  <c r="H734" i="39" s="1"/>
  <c r="K411" i="38"/>
  <c r="A412" i="38"/>
  <c r="D412" i="38"/>
  <c r="L410" i="38" s="1"/>
  <c r="H190" i="39" s="1"/>
  <c r="K412" i="38"/>
  <c r="A413" i="38"/>
  <c r="D413" i="38"/>
  <c r="P410" i="38" s="1"/>
  <c r="H733" i="39" s="1"/>
  <c r="G413" i="38"/>
  <c r="A414" i="38"/>
  <c r="D414" i="38"/>
  <c r="L411" i="38" s="1"/>
  <c r="H299" i="39" s="1"/>
  <c r="G414" i="38"/>
  <c r="A415" i="38"/>
  <c r="D415" i="38"/>
  <c r="P411" i="38" s="1"/>
  <c r="G415" i="38"/>
  <c r="G416" i="38"/>
  <c r="G417" i="38"/>
  <c r="G418" i="38"/>
  <c r="G419" i="38"/>
  <c r="G420" i="38"/>
  <c r="G421" i="38"/>
  <c r="G422" i="38"/>
  <c r="G423" i="38"/>
  <c r="G424" i="38"/>
  <c r="G425" i="38"/>
  <c r="G426" i="38"/>
  <c r="G427" i="38"/>
  <c r="K429" i="38"/>
  <c r="K430" i="38"/>
  <c r="A431" i="38"/>
  <c r="D431" i="38"/>
  <c r="L432" i="38" s="1"/>
  <c r="K431" i="38"/>
  <c r="A432" i="38"/>
  <c r="D432" i="38"/>
  <c r="P432" i="38" s="1"/>
  <c r="K432" i="38"/>
  <c r="A433" i="38"/>
  <c r="D433" i="38"/>
  <c r="L433" i="38" s="1"/>
  <c r="H738" i="39" s="1"/>
  <c r="K433" i="38"/>
  <c r="A434" i="38"/>
  <c r="D434" i="38"/>
  <c r="P433" i="38" s="1"/>
  <c r="H739" i="39" s="1"/>
  <c r="K434" i="38"/>
  <c r="A435" i="38"/>
  <c r="D435" i="38"/>
  <c r="L434" i="38" s="1"/>
  <c r="H199" i="39" s="1"/>
  <c r="K435" i="38"/>
  <c r="A436" i="38"/>
  <c r="D436" i="38"/>
  <c r="P434" i="38" s="1"/>
  <c r="A437" i="38"/>
  <c r="D437" i="38"/>
  <c r="L435" i="38" s="1"/>
  <c r="H93" i="39" s="1"/>
  <c r="G437" i="38"/>
  <c r="A438" i="38"/>
  <c r="D438" i="38"/>
  <c r="P435" i="38" s="1"/>
  <c r="H743" i="39" s="1"/>
  <c r="G438" i="38"/>
  <c r="A439" i="38"/>
  <c r="D439" i="38"/>
  <c r="W432" i="38" s="1"/>
  <c r="G439" i="38"/>
  <c r="A440" i="38"/>
  <c r="D440" i="38"/>
  <c r="AA432" i="38" s="1"/>
  <c r="H749" i="39" s="1"/>
  <c r="G440" i="38"/>
  <c r="A441" i="38"/>
  <c r="D441" i="38"/>
  <c r="W433" i="38" s="1"/>
  <c r="H740" i="39" s="1"/>
  <c r="G441" i="38"/>
  <c r="A442" i="38"/>
  <c r="D442" i="38"/>
  <c r="AA433" i="38" s="1"/>
  <c r="H102" i="39" s="1"/>
  <c r="G442" i="38"/>
  <c r="A443" i="38"/>
  <c r="D443" i="38"/>
  <c r="W434" i="38" s="1"/>
  <c r="G443" i="38"/>
  <c r="A444" i="38"/>
  <c r="D444" i="38"/>
  <c r="AA434" i="38" s="1"/>
  <c r="H745" i="39" s="1"/>
  <c r="G444" i="38"/>
  <c r="G445" i="38"/>
  <c r="G446" i="38"/>
  <c r="F449" i="38"/>
  <c r="K450" i="38"/>
  <c r="K451" i="38"/>
  <c r="K452" i="38"/>
  <c r="L452" i="38"/>
  <c r="A453" i="38"/>
  <c r="D453" i="38"/>
  <c r="L454" i="38" s="1"/>
  <c r="K453" i="38"/>
  <c r="A454" i="38"/>
  <c r="D454" i="38"/>
  <c r="P454" i="38" s="1"/>
  <c r="K454" i="38"/>
  <c r="A455" i="38"/>
  <c r="D455" i="38"/>
  <c r="L455" i="38" s="1"/>
  <c r="K455" i="38"/>
  <c r="A456" i="38"/>
  <c r="D456" i="38"/>
  <c r="P455" i="38" s="1"/>
  <c r="K456" i="38"/>
  <c r="A457" i="38"/>
  <c r="D457" i="38"/>
  <c r="L456" i="38" s="1"/>
  <c r="K457" i="38"/>
  <c r="A458" i="38"/>
  <c r="D458" i="38"/>
  <c r="P456" i="38" s="1"/>
  <c r="H265" i="39" s="1"/>
  <c r="G459" i="38"/>
  <c r="G460" i="38"/>
  <c r="G461" i="38"/>
  <c r="G462" i="38"/>
  <c r="G463" i="38"/>
  <c r="G464" i="38"/>
  <c r="G465" i="38"/>
  <c r="G466" i="38"/>
  <c r="G467" i="38"/>
  <c r="G468" i="38"/>
  <c r="K471" i="38"/>
  <c r="K472" i="38"/>
  <c r="L472" i="38"/>
  <c r="A473" i="38"/>
  <c r="D473" i="38"/>
  <c r="L474" i="38" s="1"/>
  <c r="K473" i="38"/>
  <c r="A474" i="38"/>
  <c r="D474" i="38"/>
  <c r="P474" i="38" s="1"/>
  <c r="K474" i="38"/>
  <c r="A475" i="38"/>
  <c r="D475" i="38"/>
  <c r="L475" i="38" s="1"/>
  <c r="K475" i="38"/>
  <c r="A476" i="38"/>
  <c r="D476" i="38"/>
  <c r="P475" i="38" s="1"/>
  <c r="H1049" i="39" s="1"/>
  <c r="K476" i="38"/>
  <c r="A477" i="38"/>
  <c r="D477" i="38"/>
  <c r="L476" i="38" s="1"/>
  <c r="K477" i="38"/>
  <c r="A478" i="38"/>
  <c r="D478" i="38"/>
  <c r="P476" i="38" s="1"/>
  <c r="G479" i="38"/>
  <c r="G480" i="38"/>
  <c r="G481" i="38"/>
  <c r="G482" i="38"/>
  <c r="G483" i="38"/>
  <c r="G484" i="38"/>
  <c r="G485" i="38"/>
  <c r="G486" i="38"/>
  <c r="G487" i="38"/>
  <c r="G488" i="38"/>
  <c r="K490" i="38"/>
  <c r="K491" i="38"/>
  <c r="A492" i="38"/>
  <c r="D492" i="38"/>
  <c r="L493" i="38" s="1"/>
  <c r="K492" i="38"/>
  <c r="A493" i="38"/>
  <c r="D493" i="38"/>
  <c r="P493" i="38" s="1"/>
  <c r="K493" i="38"/>
  <c r="A494" i="38"/>
  <c r="D494" i="38"/>
  <c r="W493" i="38" s="1"/>
  <c r="H422" i="39" s="1"/>
  <c r="K494" i="38"/>
  <c r="A495" i="38"/>
  <c r="D495" i="38"/>
  <c r="AA493" i="38" s="1"/>
  <c r="H532" i="39" s="1"/>
  <c r="K495" i="38"/>
  <c r="A496" i="38"/>
  <c r="D496" i="38"/>
  <c r="L494" i="38" s="1"/>
  <c r="K496" i="38"/>
  <c r="A497" i="38"/>
  <c r="D497" i="38"/>
  <c r="AA495" i="38" s="1"/>
  <c r="H963" i="39" s="1"/>
  <c r="A498" i="38"/>
  <c r="D498" i="38"/>
  <c r="W494" i="38" s="1"/>
  <c r="H423" i="39" s="1"/>
  <c r="G498" i="38"/>
  <c r="A499" i="38"/>
  <c r="D499" i="38"/>
  <c r="P495" i="38" s="1"/>
  <c r="H480" i="39" s="1"/>
  <c r="G499" i="38"/>
  <c r="A500" i="38"/>
  <c r="D500" i="38"/>
  <c r="L495" i="38" s="1"/>
  <c r="H912" i="39" s="1"/>
  <c r="G500" i="38"/>
  <c r="A501" i="38"/>
  <c r="D501" i="38"/>
  <c r="AA494" i="38" s="1"/>
  <c r="H426" i="39" s="1"/>
  <c r="G501" i="38"/>
  <c r="A502" i="38"/>
  <c r="D502" i="38"/>
  <c r="W495" i="38" s="1"/>
  <c r="H424" i="39" s="1"/>
  <c r="G502" i="38"/>
  <c r="A503" i="38"/>
  <c r="D503" i="38"/>
  <c r="P494" i="38" s="1"/>
  <c r="H587" i="39" s="1"/>
  <c r="G503" i="38"/>
  <c r="G504" i="38"/>
  <c r="G505" i="38"/>
  <c r="G506" i="38"/>
  <c r="G507" i="38"/>
  <c r="F292" i="38" l="1"/>
  <c r="E204" i="38"/>
  <c r="E93" i="38"/>
  <c r="E313" i="38"/>
  <c r="E449" i="38"/>
  <c r="F1199" i="39"/>
  <c r="H951" i="39"/>
  <c r="H501" i="39"/>
  <c r="H609" i="39"/>
  <c r="C779" i="39"/>
  <c r="C747" i="39"/>
  <c r="C1043" i="39"/>
  <c r="C805" i="39"/>
  <c r="C719" i="39"/>
  <c r="C1087" i="39"/>
  <c r="C999" i="39"/>
  <c r="C927" i="39"/>
  <c r="C819" i="39"/>
  <c r="C789" i="39"/>
  <c r="C743" i="39"/>
  <c r="C711" i="39"/>
  <c r="C441" i="39"/>
  <c r="C495" i="39" s="1"/>
  <c r="C735" i="39"/>
  <c r="C705" i="39"/>
  <c r="C161" i="39"/>
  <c r="C215" i="39" s="1"/>
  <c r="C269" i="39" s="1"/>
  <c r="C323" i="39" s="1"/>
  <c r="C377" i="39" s="1"/>
  <c r="C431" i="39" s="1"/>
  <c r="C485" i="39" s="1"/>
  <c r="C539" i="39" s="1"/>
  <c r="C593" i="39" s="1"/>
  <c r="C647" i="39" s="1"/>
  <c r="C981" i="39"/>
  <c r="C727" i="39"/>
  <c r="C129" i="39"/>
  <c r="C183" i="39" s="1"/>
  <c r="C221" i="39"/>
  <c r="C275" i="39" s="1"/>
  <c r="C329" i="39" s="1"/>
  <c r="C815" i="39"/>
  <c r="C557" i="39"/>
  <c r="C611" i="39" s="1"/>
  <c r="C1151" i="39"/>
  <c r="C175" i="39"/>
  <c r="C769" i="39"/>
  <c r="C989" i="39"/>
  <c r="C935" i="39"/>
  <c r="C881" i="39"/>
  <c r="C797" i="39"/>
  <c r="C773" i="39"/>
  <c r="C756" i="39"/>
  <c r="C744" i="39"/>
  <c r="C731" i="39"/>
  <c r="C715" i="39"/>
  <c r="C375" i="39"/>
  <c r="C429" i="39" s="1"/>
  <c r="C187" i="39"/>
  <c r="C241" i="39" s="1"/>
  <c r="C889" i="39" s="1"/>
  <c r="C142" i="39"/>
  <c r="C196" i="39" s="1"/>
  <c r="C250" i="39" s="1"/>
  <c r="C304" i="39" s="1"/>
  <c r="C358" i="39" s="1"/>
  <c r="C412" i="39" s="1"/>
  <c r="C466" i="39" s="1"/>
  <c r="C114" i="39"/>
  <c r="C168" i="39" s="1"/>
  <c r="C222" i="39" s="1"/>
  <c r="C276" i="39" s="1"/>
  <c r="C330" i="39" s="1"/>
  <c r="C978" i="39" s="1"/>
  <c r="C765" i="39"/>
  <c r="C751" i="39"/>
  <c r="C739" i="39"/>
  <c r="C707" i="39"/>
  <c r="H640" i="39"/>
  <c r="H503" i="39"/>
  <c r="H967" i="39"/>
  <c r="H723" i="39"/>
  <c r="H291" i="39"/>
  <c r="H591" i="39"/>
  <c r="H617" i="39"/>
  <c r="H357" i="39"/>
  <c r="H245" i="39"/>
  <c r="H885" i="39"/>
  <c r="H638" i="39"/>
  <c r="H309" i="39"/>
  <c r="H275" i="39"/>
  <c r="H1047" i="39"/>
  <c r="H104" i="39"/>
  <c r="H514" i="39"/>
  <c r="H407" i="39"/>
  <c r="H866" i="39"/>
  <c r="H672" i="39"/>
  <c r="H1058" i="39"/>
  <c r="H942" i="39"/>
  <c r="H901" i="39"/>
  <c r="H439" i="39"/>
  <c r="H323" i="39"/>
  <c r="H962" i="39"/>
  <c r="H949" i="39"/>
  <c r="H871" i="39"/>
  <c r="H741" i="39"/>
  <c r="H709" i="39"/>
  <c r="H642" i="39"/>
  <c r="H519" i="39"/>
  <c r="H259" i="39"/>
  <c r="H632" i="39"/>
  <c r="H958" i="39"/>
  <c r="H947" i="39"/>
  <c r="H895" i="39"/>
  <c r="H685" i="39"/>
  <c r="H670" i="39"/>
  <c r="H660" i="39"/>
  <c r="H599" i="39"/>
  <c r="H535" i="39"/>
  <c r="H521" i="39"/>
  <c r="H472" i="39"/>
  <c r="H454" i="39"/>
  <c r="H307" i="39"/>
  <c r="H170" i="39"/>
  <c r="H60" i="39"/>
  <c r="H44" i="39"/>
  <c r="H157" i="39"/>
  <c r="H260" i="39"/>
  <c r="H696" i="39"/>
  <c r="H428" i="39"/>
  <c r="H541" i="39"/>
  <c r="H1052" i="39"/>
  <c r="H644" i="39"/>
  <c r="H55" i="39"/>
  <c r="H162" i="39"/>
  <c r="H271" i="39"/>
  <c r="H929" i="39"/>
  <c r="H47" i="39"/>
  <c r="H264" i="39"/>
  <c r="H154" i="39"/>
  <c r="H697" i="39"/>
  <c r="H211" i="39"/>
  <c r="H314" i="39"/>
  <c r="H98" i="39"/>
  <c r="H744" i="39"/>
  <c r="H200" i="39"/>
  <c r="H90" i="39"/>
  <c r="H306" i="39"/>
  <c r="H742" i="39"/>
  <c r="H538" i="39"/>
  <c r="H431" i="39"/>
  <c r="H1053" i="39"/>
  <c r="H648" i="39"/>
  <c r="H268" i="39"/>
  <c r="H51" i="39"/>
  <c r="H926" i="39"/>
  <c r="H158" i="39"/>
  <c r="H386" i="39"/>
  <c r="H601" i="39"/>
  <c r="H980" i="39"/>
  <c r="H493" i="39"/>
  <c r="H16" i="39"/>
  <c r="H229" i="39"/>
  <c r="H123" i="39"/>
  <c r="H663" i="39"/>
  <c r="H173" i="39"/>
  <c r="H66" i="39"/>
  <c r="H281" i="39"/>
  <c r="H340" i="39"/>
  <c r="H447" i="39"/>
  <c r="H881" i="39"/>
  <c r="H555" i="39"/>
  <c r="H336" i="39"/>
  <c r="H443" i="39"/>
  <c r="H878" i="39"/>
  <c r="H551" i="39"/>
  <c r="H556" i="39"/>
  <c r="H879" i="39"/>
  <c r="H446" i="39"/>
  <c r="H339" i="39"/>
  <c r="H148" i="39"/>
  <c r="H258" i="39"/>
  <c r="H41" i="39"/>
  <c r="H686" i="39"/>
  <c r="H588" i="39"/>
  <c r="H965" i="39"/>
  <c r="H371" i="39"/>
  <c r="H478" i="39"/>
  <c r="H213" i="39"/>
  <c r="H106" i="39"/>
  <c r="H321" i="39"/>
  <c r="H1048" i="39"/>
  <c r="H214" i="39"/>
  <c r="H324" i="39"/>
  <c r="H107" i="39"/>
  <c r="H1046" i="39"/>
  <c r="H46" i="39"/>
  <c r="H153" i="39"/>
  <c r="H692" i="39"/>
  <c r="H261" i="39"/>
  <c r="H378" i="39"/>
  <c r="H593" i="39"/>
  <c r="H485" i="39"/>
  <c r="H377" i="39"/>
  <c r="H484" i="39"/>
  <c r="H594" i="39"/>
  <c r="H517" i="39"/>
  <c r="H625" i="39"/>
  <c r="H409" i="39"/>
  <c r="H870" i="39"/>
  <c r="H408" i="39"/>
  <c r="H623" i="39"/>
  <c r="H515" i="39"/>
  <c r="H873" i="39"/>
  <c r="H411" i="39"/>
  <c r="H518" i="39"/>
  <c r="H872" i="39"/>
  <c r="H628" i="39"/>
  <c r="H61" i="39"/>
  <c r="H168" i="39"/>
  <c r="H655" i="39"/>
  <c r="H277" i="39"/>
  <c r="H114" i="39"/>
  <c r="H223" i="39"/>
  <c r="H7" i="39"/>
  <c r="H707" i="39"/>
  <c r="H3" i="39"/>
  <c r="H220" i="39"/>
  <c r="H110" i="39"/>
  <c r="H704" i="39"/>
  <c r="H115" i="39"/>
  <c r="H2" i="39"/>
  <c r="H218" i="39"/>
  <c r="H24" i="39"/>
  <c r="H131" i="39"/>
  <c r="H239" i="39"/>
  <c r="H667" i="39"/>
  <c r="H22" i="39"/>
  <c r="H238" i="39"/>
  <c r="H132" i="39"/>
  <c r="H673" i="39"/>
  <c r="H463" i="39"/>
  <c r="H571" i="39"/>
  <c r="H899" i="39"/>
  <c r="H355" i="39"/>
  <c r="H438" i="39"/>
  <c r="H548" i="39"/>
  <c r="H331" i="39"/>
  <c r="H326" i="39"/>
  <c r="H436" i="39"/>
  <c r="H542" i="39"/>
  <c r="H930" i="39"/>
  <c r="H420" i="39"/>
  <c r="H1063" i="39" s="1"/>
  <c r="H635" i="39"/>
  <c r="H959" i="39"/>
  <c r="H527" i="39"/>
  <c r="H475" i="39"/>
  <c r="H367" i="39"/>
  <c r="H583" i="39"/>
  <c r="H364" i="39"/>
  <c r="H474" i="39"/>
  <c r="H580" i="39"/>
  <c r="H902" i="39"/>
  <c r="H404" i="39"/>
  <c r="H940" i="39"/>
  <c r="H619" i="39"/>
  <c r="H511" i="39"/>
  <c r="H398" i="39"/>
  <c r="H508" i="39"/>
  <c r="H614" i="39"/>
  <c r="H944" i="39"/>
  <c r="H1059" i="39"/>
  <c r="H706" i="39"/>
  <c r="H100" i="39"/>
  <c r="H207" i="39"/>
  <c r="H748" i="39"/>
  <c r="H315" i="39"/>
  <c r="H96" i="39"/>
  <c r="H311" i="39"/>
  <c r="H747" i="39"/>
  <c r="H203" i="39"/>
  <c r="H430" i="39"/>
  <c r="H645" i="39"/>
  <c r="H1060" i="39"/>
  <c r="H537" i="39"/>
  <c r="H392" i="39"/>
  <c r="H502" i="39"/>
  <c r="H608" i="39"/>
  <c r="H952" i="39"/>
  <c r="H12" i="39"/>
  <c r="H227" i="39"/>
  <c r="H119" i="39"/>
  <c r="H662" i="39"/>
  <c r="H14" i="39"/>
  <c r="H230" i="39"/>
  <c r="H121" i="39"/>
  <c r="H661" i="39"/>
  <c r="H179" i="39"/>
  <c r="H67" i="39"/>
  <c r="H287" i="39"/>
  <c r="H712" i="39"/>
  <c r="H69" i="39"/>
  <c r="H286" i="39"/>
  <c r="H176" i="39"/>
  <c r="H711" i="39"/>
  <c r="H39" i="39"/>
  <c r="H255" i="39"/>
  <c r="H687" i="39"/>
  <c r="H147" i="39"/>
  <c r="H38" i="39"/>
  <c r="H145" i="39"/>
  <c r="H253" i="39"/>
  <c r="H690" i="39"/>
  <c r="H370" i="39"/>
  <c r="H477" i="39"/>
  <c r="H585" i="39"/>
  <c r="H427" i="39"/>
  <c r="H534" i="39"/>
  <c r="H643" i="39"/>
  <c r="H368" i="39"/>
  <c r="H481" i="39"/>
  <c r="H584" i="39"/>
  <c r="H964" i="39"/>
  <c r="H310" i="39"/>
  <c r="H204" i="39"/>
  <c r="H751" i="39"/>
  <c r="H94" i="39"/>
  <c r="H85" i="39"/>
  <c r="H197" i="39"/>
  <c r="H305" i="39"/>
  <c r="H731" i="39"/>
  <c r="H88" i="39"/>
  <c r="H301" i="39"/>
  <c r="H195" i="39"/>
  <c r="H29" i="39"/>
  <c r="H136" i="39"/>
  <c r="H682" i="39"/>
  <c r="H243" i="39"/>
  <c r="H244" i="39"/>
  <c r="H134" i="39"/>
  <c r="H27" i="39"/>
  <c r="H678" i="39"/>
  <c r="H540" i="39"/>
  <c r="H433" i="39"/>
  <c r="H649" i="39"/>
  <c r="H1057" i="39"/>
  <c r="H486" i="39"/>
  <c r="H379" i="39"/>
  <c r="H595" i="39"/>
  <c r="H482" i="39"/>
  <c r="H592" i="39"/>
  <c r="H1050" i="39"/>
  <c r="H375" i="39"/>
  <c r="H356" i="39"/>
  <c r="H466" i="39"/>
  <c r="H572" i="39"/>
  <c r="H898" i="39"/>
  <c r="H459" i="39"/>
  <c r="H347" i="39"/>
  <c r="H567" i="39"/>
  <c r="H350" i="39"/>
  <c r="H457" i="39"/>
  <c r="H563" i="39"/>
  <c r="H884" i="39"/>
  <c r="H187" i="39"/>
  <c r="H295" i="39"/>
  <c r="H79" i="39"/>
  <c r="H727" i="39"/>
  <c r="H292" i="39"/>
  <c r="H76" i="39"/>
  <c r="H186" i="39"/>
  <c r="H54" i="39"/>
  <c r="H161" i="39"/>
  <c r="H269" i="39"/>
  <c r="H927" i="39"/>
  <c r="H441" i="39"/>
  <c r="H333" i="39"/>
  <c r="H549" i="39"/>
  <c r="H931" i="39"/>
  <c r="H328" i="39"/>
  <c r="H435" i="39"/>
  <c r="H543" i="39"/>
  <c r="H948" i="39"/>
  <c r="H499" i="39"/>
  <c r="H391" i="39"/>
  <c r="H607" i="39"/>
  <c r="H496" i="39"/>
  <c r="H606" i="39"/>
  <c r="H389" i="39"/>
  <c r="H1051" i="39"/>
  <c r="H934" i="39"/>
  <c r="H714" i="39"/>
  <c r="H109" i="39"/>
  <c r="H216" i="39"/>
  <c r="H217" i="39"/>
  <c r="H320" i="39"/>
  <c r="H152" i="39"/>
  <c r="H262" i="39"/>
  <c r="H45" i="39"/>
  <c r="H101" i="39"/>
  <c r="H318" i="39"/>
  <c r="H208" i="39"/>
  <c r="H198" i="39"/>
  <c r="H308" i="39"/>
  <c r="H300" i="39"/>
  <c r="H189" i="39"/>
  <c r="H296" i="39"/>
  <c r="H80" i="39"/>
  <c r="H192" i="39"/>
  <c r="H406" i="39"/>
  <c r="H516" i="39"/>
  <c r="H622" i="39"/>
  <c r="H868" i="39"/>
  <c r="H5" i="39"/>
  <c r="H222" i="39"/>
  <c r="H112" i="39"/>
  <c r="H126" i="39"/>
  <c r="H236" i="39"/>
  <c r="H19" i="39"/>
  <c r="H345" i="39"/>
  <c r="H452" i="39"/>
  <c r="H890" i="39"/>
  <c r="H185" i="39"/>
  <c r="H78" i="39"/>
  <c r="H52" i="39"/>
  <c r="H159" i="39"/>
  <c r="H50" i="39"/>
  <c r="H163" i="39"/>
  <c r="H266" i="39"/>
  <c r="H330" i="39"/>
  <c r="H440" i="39"/>
  <c r="H546" i="39"/>
  <c r="H419" i="39"/>
  <c r="H526" i="39"/>
  <c r="H1064" i="39" s="1"/>
  <c r="H360" i="39"/>
  <c r="H576" i="39"/>
  <c r="H385" i="39"/>
  <c r="H492" i="39"/>
  <c r="H602" i="39"/>
  <c r="H979" i="39"/>
  <c r="H380" i="39"/>
  <c r="H490" i="39"/>
  <c r="H596" i="39"/>
  <c r="H116" i="39"/>
  <c r="H226" i="39"/>
  <c r="H9" i="39"/>
  <c r="H171" i="39"/>
  <c r="H282" i="39"/>
  <c r="H64" i="39"/>
  <c r="H445" i="39"/>
  <c r="H337" i="39"/>
  <c r="H36" i="39"/>
  <c r="H146" i="39"/>
  <c r="H252" i="39"/>
  <c r="H1054" i="39"/>
  <c r="H889" i="39"/>
  <c r="H880" i="39"/>
  <c r="H684" i="39"/>
  <c r="H664" i="39"/>
  <c r="H658" i="39"/>
  <c r="H636" i="39"/>
  <c r="H624" i="39"/>
  <c r="H553" i="39"/>
  <c r="H513" i="39"/>
  <c r="H495" i="39"/>
  <c r="H456" i="39"/>
  <c r="H425" i="39"/>
  <c r="H373" i="39"/>
  <c r="H325" i="39"/>
  <c r="H293" i="39"/>
  <c r="H82" i="39"/>
  <c r="H530" i="39"/>
  <c r="H910" i="39"/>
  <c r="H105" i="39"/>
  <c r="H322" i="39"/>
  <c r="H212" i="39"/>
  <c r="H316" i="39"/>
  <c r="H99" i="39"/>
  <c r="H206" i="39"/>
  <c r="H89" i="39"/>
  <c r="H196" i="39"/>
  <c r="H303" i="39"/>
  <c r="H302" i="39"/>
  <c r="H86" i="39"/>
  <c r="H193" i="39"/>
  <c r="H30" i="39"/>
  <c r="H137" i="39"/>
  <c r="H28" i="39"/>
  <c r="H135" i="39"/>
  <c r="H246" i="39"/>
  <c r="H26" i="39"/>
  <c r="H242" i="39"/>
  <c r="H410" i="39"/>
  <c r="H520" i="39"/>
  <c r="H169" i="39"/>
  <c r="H272" i="39"/>
  <c r="H56" i="39"/>
  <c r="H23" i="39"/>
  <c r="H130" i="39"/>
  <c r="H240" i="39"/>
  <c r="H467" i="39"/>
  <c r="H359" i="39"/>
  <c r="H570" i="39"/>
  <c r="H353" i="39"/>
  <c r="H460" i="39"/>
  <c r="H351" i="39"/>
  <c r="H458" i="39"/>
  <c r="H348" i="39"/>
  <c r="H455" i="39"/>
  <c r="H564" i="39"/>
  <c r="H73" i="39"/>
  <c r="H290" i="39"/>
  <c r="H180" i="39"/>
  <c r="H270" i="39"/>
  <c r="H53" i="39"/>
  <c r="H160" i="39"/>
  <c r="H933" i="39"/>
  <c r="H434" i="39"/>
  <c r="H327" i="39"/>
  <c r="H544" i="39"/>
  <c r="H418" i="39"/>
  <c r="H528" i="39"/>
  <c r="H578" i="39"/>
  <c r="H361" i="39"/>
  <c r="H468" i="39"/>
  <c r="H506" i="39"/>
  <c r="H616" i="39"/>
  <c r="H384" i="39"/>
  <c r="H494" i="39"/>
  <c r="H600" i="39"/>
  <c r="H231" i="39"/>
  <c r="H124" i="39"/>
  <c r="H15" i="39"/>
  <c r="H122" i="39"/>
  <c r="H232" i="39"/>
  <c r="H65" i="39"/>
  <c r="H172" i="39"/>
  <c r="H279" i="39"/>
  <c r="H713" i="39"/>
  <c r="H177" i="39"/>
  <c r="H70" i="39"/>
  <c r="H175" i="39"/>
  <c r="H68" i="39"/>
  <c r="H284" i="39"/>
  <c r="H449" i="39"/>
  <c r="H875" i="39"/>
  <c r="H335" i="39"/>
  <c r="H552" i="39"/>
  <c r="H442" i="39"/>
  <c r="H338" i="39"/>
  <c r="H448" i="39"/>
  <c r="H554" i="39"/>
  <c r="H40" i="39"/>
  <c r="H150" i="39"/>
  <c r="H256" i="39"/>
  <c r="H1061" i="39"/>
  <c r="H1045" i="39"/>
  <c r="H978" i="39"/>
  <c r="H974" i="39"/>
  <c r="H966" i="39"/>
  <c r="H961" i="39"/>
  <c r="H955" i="39"/>
  <c r="H950" i="39"/>
  <c r="H939" i="39"/>
  <c r="H935" i="39"/>
  <c r="H909" i="39"/>
  <c r="H904" i="39"/>
  <c r="H893" i="39"/>
  <c r="H883" i="39"/>
  <c r="H869" i="39"/>
  <c r="H736" i="39"/>
  <c r="H720" i="39"/>
  <c r="H715" i="39"/>
  <c r="H621" i="39"/>
  <c r="H611" i="39"/>
  <c r="H603" i="39"/>
  <c r="H579" i="39"/>
  <c r="H547" i="39"/>
  <c r="H539" i="39"/>
  <c r="H531" i="39"/>
  <c r="H523" i="39"/>
  <c r="H507" i="39"/>
  <c r="H497" i="39"/>
  <c r="H489" i="39"/>
  <c r="H399" i="39"/>
  <c r="H363" i="39"/>
  <c r="H283" i="39"/>
  <c r="H267" i="39"/>
  <c r="H201" i="39"/>
  <c r="H156" i="39"/>
  <c r="H91" i="39"/>
  <c r="H43" i="39"/>
  <c r="H372" i="39"/>
  <c r="H479" i="39"/>
  <c r="H103" i="39"/>
  <c r="H210" i="39"/>
  <c r="H319" i="39"/>
  <c r="H83" i="39"/>
  <c r="H297" i="39"/>
  <c r="H87" i="39"/>
  <c r="H304" i="39"/>
  <c r="H194" i="39"/>
  <c r="H729" i="39"/>
  <c r="H142" i="39"/>
  <c r="H35" i="39"/>
  <c r="H249" i="39"/>
  <c r="H250" i="39"/>
  <c r="H140" i="39"/>
  <c r="H111" i="39"/>
  <c r="H219" i="39"/>
  <c r="H4" i="39"/>
  <c r="H6" i="39"/>
  <c r="H221" i="39"/>
  <c r="H113" i="39"/>
  <c r="H129" i="39"/>
  <c r="H237" i="39"/>
  <c r="H21" i="39"/>
  <c r="H358" i="39"/>
  <c r="H465" i="39"/>
  <c r="H352" i="39"/>
  <c r="H568" i="39"/>
  <c r="H894" i="39"/>
  <c r="H344" i="39"/>
  <c r="H451" i="39"/>
  <c r="H562" i="39"/>
  <c r="H886" i="39"/>
  <c r="H342" i="39"/>
  <c r="H558" i="39"/>
  <c r="H183" i="39"/>
  <c r="H75" i="39"/>
  <c r="H182" i="39"/>
  <c r="H288" i="39"/>
  <c r="H414" i="39"/>
  <c r="H524" i="39"/>
  <c r="H366" i="39"/>
  <c r="H473" i="39"/>
  <c r="H402" i="39"/>
  <c r="H512" i="39"/>
  <c r="H618" i="39"/>
  <c r="H393" i="39"/>
  <c r="H500" i="39"/>
  <c r="H610" i="39"/>
  <c r="H233" i="39"/>
  <c r="H13" i="39"/>
  <c r="H118" i="39"/>
  <c r="H225" i="39"/>
  <c r="H174" i="39"/>
  <c r="H278" i="39"/>
  <c r="H710" i="39"/>
  <c r="H334" i="39"/>
  <c r="H550" i="39"/>
  <c r="H144" i="39"/>
  <c r="H254" i="39"/>
  <c r="H37" i="39"/>
  <c r="H957" i="39"/>
  <c r="H932" i="39"/>
  <c r="H911" i="39"/>
  <c r="H900" i="39"/>
  <c r="H728" i="39"/>
  <c r="H721" i="39"/>
  <c r="H694" i="39"/>
  <c r="H586" i="39"/>
  <c r="H369" i="39"/>
  <c r="H476" i="39"/>
  <c r="H215" i="39"/>
  <c r="H108" i="39"/>
  <c r="H48" i="39"/>
  <c r="H155" i="39"/>
  <c r="H263" i="39"/>
  <c r="H97" i="39"/>
  <c r="H205" i="39"/>
  <c r="H313" i="39"/>
  <c r="H202" i="39"/>
  <c r="H312" i="39"/>
  <c r="H84" i="39"/>
  <c r="H191" i="39"/>
  <c r="H732" i="39"/>
  <c r="H81" i="39"/>
  <c r="H298" i="39"/>
  <c r="H735" i="39"/>
  <c r="H31" i="39"/>
  <c r="H143" i="39"/>
  <c r="H34" i="39"/>
  <c r="H141" i="39"/>
  <c r="H247" i="39"/>
  <c r="H32" i="39"/>
  <c r="H139" i="39"/>
  <c r="H248" i="39"/>
  <c r="H536" i="39"/>
  <c r="H429" i="39"/>
  <c r="H374" i="39"/>
  <c r="H590" i="39"/>
  <c r="H165" i="39"/>
  <c r="H58" i="39"/>
  <c r="H273" i="39"/>
  <c r="H57" i="39"/>
  <c r="H274" i="39"/>
  <c r="H164" i="39"/>
  <c r="H166" i="39"/>
  <c r="H276" i="39"/>
  <c r="H133" i="39"/>
  <c r="H25" i="39"/>
  <c r="H241" i="39"/>
  <c r="H20" i="39"/>
  <c r="H235" i="39"/>
  <c r="H18" i="39"/>
  <c r="H128" i="39"/>
  <c r="H354" i="39"/>
  <c r="H461" i="39"/>
  <c r="H346" i="39"/>
  <c r="H453" i="39"/>
  <c r="H343" i="39"/>
  <c r="H450" i="39"/>
  <c r="H560" i="39"/>
  <c r="H882" i="39"/>
  <c r="H181" i="39"/>
  <c r="H74" i="39"/>
  <c r="H289" i="39"/>
  <c r="H726" i="39"/>
  <c r="H77" i="39"/>
  <c r="H294" i="39"/>
  <c r="H184" i="39"/>
  <c r="H329" i="39"/>
  <c r="H437" i="39"/>
  <c r="H421" i="39"/>
  <c r="H956" i="39"/>
  <c r="H522" i="39"/>
  <c r="H960" i="39"/>
  <c r="H362" i="39"/>
  <c r="H469" i="39"/>
  <c r="H906" i="39"/>
  <c r="H403" i="39"/>
  <c r="H510" i="39"/>
  <c r="H620" i="39"/>
  <c r="H388" i="39"/>
  <c r="H498" i="39"/>
  <c r="H604" i="39"/>
  <c r="H488" i="39"/>
  <c r="H598" i="39"/>
  <c r="H976" i="39"/>
  <c r="H10" i="39"/>
  <c r="H228" i="39"/>
  <c r="H8" i="39"/>
  <c r="H120" i="39"/>
  <c r="H71" i="39"/>
  <c r="H178" i="39"/>
  <c r="H719" i="39"/>
  <c r="H280" i="39"/>
  <c r="H716" i="39"/>
  <c r="H42" i="39"/>
  <c r="H149" i="39"/>
  <c r="H257" i="39"/>
  <c r="H1056" i="39"/>
  <c r="H1044" i="39"/>
  <c r="H981" i="39"/>
  <c r="H977" i="39"/>
  <c r="H954" i="39"/>
  <c r="H943" i="39"/>
  <c r="H938" i="39"/>
  <c r="H925" i="39"/>
  <c r="H913" i="39"/>
  <c r="H908" i="39"/>
  <c r="H903" i="39"/>
  <c r="H897" i="39"/>
  <c r="H892" i="39"/>
  <c r="H887" i="39"/>
  <c r="H877" i="39"/>
  <c r="H867" i="39"/>
  <c r="H750" i="39"/>
  <c r="H746" i="39"/>
  <c r="H695" i="39"/>
  <c r="H693" i="39"/>
  <c r="H691" i="39"/>
  <c r="H683" i="39"/>
  <c r="H681" i="39"/>
  <c r="H679" i="39"/>
  <c r="H677" i="39"/>
  <c r="H675" i="39"/>
  <c r="H671" i="39"/>
  <c r="H669" i="39"/>
  <c r="H665" i="39"/>
  <c r="H659" i="39"/>
  <c r="H657" i="39"/>
  <c r="H653" i="39"/>
  <c r="H651" i="39"/>
  <c r="H647" i="39"/>
  <c r="H641" i="39"/>
  <c r="H639" i="39"/>
  <c r="H637" i="39"/>
  <c r="H1065" i="39" s="1"/>
  <c r="H633" i="39"/>
  <c r="H631" i="39"/>
  <c r="H629" i="39"/>
  <c r="H627" i="39"/>
  <c r="H615" i="39"/>
  <c r="H605" i="39"/>
  <c r="H597" i="39"/>
  <c r="H589" i="39"/>
  <c r="H581" i="39"/>
  <c r="H573" i="39"/>
  <c r="H565" i="39"/>
  <c r="H557" i="39"/>
  <c r="H533" i="39"/>
  <c r="H525" i="39"/>
  <c r="H509" i="39"/>
  <c r="H491" i="39"/>
  <c r="H483" i="39"/>
  <c r="H464" i="39"/>
  <c r="H365" i="39"/>
  <c r="H349" i="39"/>
  <c r="H317" i="39"/>
  <c r="H285" i="39"/>
  <c r="H209" i="39"/>
  <c r="H188" i="39"/>
  <c r="H117" i="39"/>
  <c r="H95" i="39"/>
  <c r="H92" i="39"/>
  <c r="H49" i="39"/>
  <c r="H17" i="39"/>
  <c r="C941" i="39"/>
  <c r="C741" i="39"/>
  <c r="C761" i="39"/>
  <c r="C199" i="39"/>
  <c r="C793" i="39"/>
  <c r="C1003" i="39"/>
  <c r="C983" i="39"/>
  <c r="C975" i="39"/>
  <c r="C957" i="39"/>
  <c r="C921" i="39"/>
  <c r="C807" i="39"/>
  <c r="C759" i="39"/>
  <c r="C725" i="39"/>
  <c r="C1015" i="39"/>
  <c r="C906" i="39"/>
  <c r="C887" i="39"/>
  <c r="C865" i="39"/>
  <c r="C801" i="39"/>
  <c r="C763" i="39"/>
  <c r="C721" i="39"/>
  <c r="C712" i="39"/>
  <c r="C529" i="39"/>
  <c r="C583" i="39" s="1"/>
  <c r="C637" i="39" s="1"/>
  <c r="C417" i="39"/>
  <c r="C384" i="39"/>
  <c r="C1032" i="39" s="1"/>
  <c r="C154" i="39"/>
  <c r="C208" i="39" s="1"/>
  <c r="C262" i="39" s="1"/>
  <c r="C316" i="39" s="1"/>
  <c r="C964" i="39" s="1"/>
  <c r="C965" i="39"/>
  <c r="C929" i="39"/>
  <c r="C855" i="39"/>
  <c r="C771" i="39"/>
  <c r="C737" i="39"/>
  <c r="C728" i="39"/>
  <c r="C709" i="39"/>
  <c r="C459" i="39"/>
  <c r="C1053" i="39"/>
  <c r="C543" i="39"/>
  <c r="C597" i="39" s="1"/>
  <c r="C1137" i="39"/>
  <c r="C212" i="39"/>
  <c r="C806" i="39"/>
  <c r="C296" i="39"/>
  <c r="C350" i="39" s="1"/>
  <c r="C404" i="39" s="1"/>
  <c r="C890" i="39"/>
  <c r="C230" i="39"/>
  <c r="C824" i="39"/>
  <c r="C551" i="39"/>
  <c r="C605" i="39" s="1"/>
  <c r="C1145" i="39"/>
  <c r="C732" i="39"/>
  <c r="C716" i="39"/>
  <c r="C126" i="39"/>
  <c r="C1097" i="39"/>
  <c r="C1037" i="39"/>
  <c r="C995" i="39"/>
  <c r="C987" i="39"/>
  <c r="C979" i="39"/>
  <c r="C911" i="39"/>
  <c r="C861" i="39"/>
  <c r="C843" i="39"/>
  <c r="C840" i="39"/>
  <c r="C837" i="39"/>
  <c r="C775" i="39"/>
  <c r="C752" i="39"/>
  <c r="C745" i="39"/>
  <c r="C729" i="39"/>
  <c r="C713" i="39"/>
  <c r="C704" i="39"/>
  <c r="C413" i="39"/>
  <c r="C467" i="39" s="1"/>
  <c r="C521" i="39" s="1"/>
  <c r="C397" i="39"/>
  <c r="C303" i="39"/>
  <c r="C951" i="39" s="1"/>
  <c r="C146" i="39"/>
  <c r="C924" i="39"/>
  <c r="C852" i="39"/>
  <c r="C798" i="39"/>
  <c r="C1091" i="39"/>
  <c r="C948" i="39"/>
  <c r="C945" i="39"/>
  <c r="C937" i="39"/>
  <c r="C925" i="39"/>
  <c r="C919" i="39"/>
  <c r="C894" i="39"/>
  <c r="C833" i="39"/>
  <c r="C811" i="39"/>
  <c r="C786" i="39"/>
  <c r="C783" i="39"/>
  <c r="C767" i="39"/>
  <c r="C749" i="39"/>
  <c r="C733" i="39"/>
  <c r="C724" i="39"/>
  <c r="C717" i="39"/>
  <c r="C366" i="39"/>
  <c r="C1014" i="39" s="1"/>
  <c r="C378" i="39"/>
  <c r="C972" i="39"/>
  <c r="C1103" i="39"/>
  <c r="C1069" i="39"/>
  <c r="C1141" i="39"/>
  <c r="C1033" i="39"/>
  <c r="C408" i="39"/>
  <c r="C1002" i="39"/>
  <c r="C172" i="39"/>
  <c r="C766" i="39"/>
  <c r="C1049" i="39"/>
  <c r="C864" i="39"/>
  <c r="C425" i="39"/>
  <c r="C1073" i="39" s="1"/>
  <c r="C164" i="39"/>
  <c r="C758" i="39"/>
  <c r="C160" i="39"/>
  <c r="C754" i="39"/>
  <c r="C156" i="39"/>
  <c r="C750" i="39"/>
  <c r="C152" i="39"/>
  <c r="C746" i="39"/>
  <c r="C148" i="39"/>
  <c r="C742" i="39"/>
  <c r="C144" i="39"/>
  <c r="C738" i="39"/>
  <c r="C140" i="39"/>
  <c r="C734" i="39"/>
  <c r="C136" i="39"/>
  <c r="C730" i="39"/>
  <c r="C132" i="39"/>
  <c r="C726" i="39"/>
  <c r="C128" i="39"/>
  <c r="C722" i="39"/>
  <c r="C124" i="39"/>
  <c r="C718" i="39"/>
  <c r="C120" i="39"/>
  <c r="C714" i="39"/>
  <c r="C116" i="39"/>
  <c r="C710" i="39"/>
  <c r="C112" i="39"/>
  <c r="C706" i="39"/>
  <c r="C918" i="39"/>
  <c r="C810" i="39"/>
  <c r="C257" i="39"/>
  <c r="C851" i="39"/>
  <c r="C778" i="39"/>
  <c r="C184" i="39"/>
  <c r="C238" i="39" s="1"/>
  <c r="C292" i="39" s="1"/>
  <c r="C961" i="39"/>
  <c r="C949" i="39"/>
  <c r="C891" i="39"/>
  <c r="C857" i="39"/>
  <c r="C853" i="39"/>
  <c r="C849" i="39"/>
  <c r="C845" i="39"/>
  <c r="C841" i="39"/>
  <c r="C829" i="39"/>
  <c r="C825" i="39"/>
  <c r="C821" i="39"/>
  <c r="C817" i="39"/>
  <c r="C813" i="39"/>
  <c r="C803" i="39"/>
  <c r="C799" i="39"/>
  <c r="C795" i="39"/>
  <c r="C791" i="39"/>
  <c r="C787" i="39"/>
  <c r="C770" i="39"/>
  <c r="C757" i="39"/>
  <c r="C753" i="39"/>
  <c r="C379" i="39"/>
  <c r="C953" i="39"/>
  <c r="C933" i="39"/>
  <c r="C915" i="39"/>
  <c r="C907" i="39"/>
  <c r="C903" i="39"/>
  <c r="C899" i="39"/>
  <c r="C895" i="39"/>
  <c r="C883" i="39"/>
  <c r="C879" i="39"/>
  <c r="C875" i="39"/>
  <c r="C871" i="39"/>
  <c r="C867" i="39"/>
  <c r="C836" i="39"/>
  <c r="C782" i="39"/>
  <c r="C447" i="39"/>
  <c r="C1041" i="39"/>
  <c r="C463" i="39"/>
  <c r="C1057" i="39"/>
  <c r="C315" i="39"/>
  <c r="C909" i="39"/>
  <c r="C1157" i="39"/>
  <c r="C265" i="39"/>
  <c r="C859" i="39"/>
  <c r="C245" i="39"/>
  <c r="C1083" i="39"/>
  <c r="C1029" i="39"/>
  <c r="C785" i="39"/>
  <c r="F1224" i="39"/>
  <c r="F1222" i="39"/>
  <c r="F1220" i="39"/>
  <c r="F1218" i="39"/>
  <c r="F1216" i="39"/>
  <c r="F1214" i="39"/>
  <c r="F1212" i="39"/>
  <c r="F1210" i="39"/>
  <c r="F1208" i="39"/>
  <c r="F1206" i="39"/>
  <c r="F1204" i="39"/>
  <c r="F1202" i="39"/>
  <c r="F1200" i="39"/>
  <c r="F1223" i="39"/>
  <c r="F1221" i="39"/>
  <c r="F1219" i="39"/>
  <c r="F1217" i="39"/>
  <c r="F1215" i="39"/>
  <c r="F1213" i="39"/>
  <c r="F1211" i="39"/>
  <c r="F1209" i="39"/>
  <c r="F1207" i="39"/>
  <c r="F1205" i="39"/>
  <c r="F1203" i="39"/>
  <c r="F1201" i="39"/>
  <c r="F1198" i="39"/>
  <c r="F1197" i="39"/>
  <c r="F470" i="38"/>
  <c r="E314" i="38"/>
  <c r="F20" i="38"/>
  <c r="E245" i="38"/>
  <c r="F204" i="38"/>
  <c r="E180" i="38"/>
  <c r="E134" i="38"/>
  <c r="F134" i="38"/>
  <c r="F355" i="38"/>
  <c r="E356" i="38"/>
  <c r="F113" i="38"/>
  <c r="F376" i="38"/>
  <c r="F356" i="38"/>
  <c r="F314" i="38"/>
  <c r="E292" i="38"/>
  <c r="F202" i="38"/>
  <c r="C762" i="39" l="1"/>
  <c r="C1089" i="39"/>
  <c r="C1060" i="39"/>
  <c r="C816" i="39"/>
  <c r="C870" i="39"/>
  <c r="C1187" i="39"/>
  <c r="C923" i="39"/>
  <c r="C869" i="39"/>
  <c r="C479" i="39"/>
  <c r="C533" i="39" s="1"/>
  <c r="C357" i="39"/>
  <c r="C1005" i="39" s="1"/>
  <c r="C777" i="39"/>
  <c r="C952" i="39"/>
  <c r="C790" i="39"/>
  <c r="C835" i="39"/>
  <c r="C295" i="39"/>
  <c r="C349" i="39" s="1"/>
  <c r="C917" i="39"/>
  <c r="C1079" i="39"/>
  <c r="C971" i="39"/>
  <c r="C438" i="39"/>
  <c r="C492" i="39" s="1"/>
  <c r="C863" i="39"/>
  <c r="C1025" i="39"/>
  <c r="C809" i="39"/>
  <c r="C1133" i="39"/>
  <c r="C844" i="39"/>
  <c r="C1006" i="39"/>
  <c r="C1023" i="39"/>
  <c r="C420" i="39"/>
  <c r="C474" i="39" s="1"/>
  <c r="C898" i="39"/>
  <c r="C229" i="39"/>
  <c r="C823" i="39"/>
  <c r="C383" i="39"/>
  <c r="C977" i="39"/>
  <c r="C1177" i="39"/>
  <c r="C1115" i="39"/>
  <c r="C998" i="39"/>
  <c r="C370" i="39"/>
  <c r="C424" i="39" s="1"/>
  <c r="C910" i="39"/>
  <c r="C886" i="39"/>
  <c r="C856" i="39"/>
  <c r="C1061" i="39"/>
  <c r="C802" i="39"/>
  <c r="C471" i="39"/>
  <c r="C1065" i="39"/>
  <c r="C253" i="39"/>
  <c r="C847" i="39"/>
  <c r="C458" i="39"/>
  <c r="C1052" i="39"/>
  <c r="C794" i="39"/>
  <c r="C200" i="39"/>
  <c r="C1045" i="39"/>
  <c r="C451" i="39"/>
  <c r="C180" i="39"/>
  <c r="C774" i="39"/>
  <c r="C944" i="39"/>
  <c r="C284" i="39"/>
  <c r="C878" i="39"/>
  <c r="C266" i="39"/>
  <c r="C860" i="39"/>
  <c r="C513" i="39"/>
  <c r="C1107" i="39"/>
  <c r="C832" i="39"/>
  <c r="C905" i="39"/>
  <c r="C311" i="39"/>
  <c r="C170" i="39"/>
  <c r="C764" i="39"/>
  <c r="C178" i="39"/>
  <c r="C772" i="39"/>
  <c r="C186" i="39"/>
  <c r="C780" i="39"/>
  <c r="C194" i="39"/>
  <c r="C788" i="39"/>
  <c r="C202" i="39"/>
  <c r="C796" i="39"/>
  <c r="C210" i="39"/>
  <c r="C804" i="39"/>
  <c r="C218" i="39"/>
  <c r="C812" i="39"/>
  <c r="C411" i="39"/>
  <c r="C433" i="39"/>
  <c r="C1027" i="39"/>
  <c r="C166" i="39"/>
  <c r="C760" i="39"/>
  <c r="C174" i="39"/>
  <c r="C768" i="39"/>
  <c r="C182" i="39"/>
  <c r="C776" i="39"/>
  <c r="C190" i="39"/>
  <c r="C784" i="39"/>
  <c r="C198" i="39"/>
  <c r="C792" i="39"/>
  <c r="C206" i="39"/>
  <c r="C800" i="39"/>
  <c r="C214" i="39"/>
  <c r="C808" i="39"/>
  <c r="C483" i="39"/>
  <c r="C1077" i="39"/>
  <c r="C575" i="39"/>
  <c r="C629" i="39" s="1"/>
  <c r="C1169" i="39"/>
  <c r="C346" i="39"/>
  <c r="C940" i="39"/>
  <c r="C462" i="39"/>
  <c r="C1056" i="39"/>
  <c r="C432" i="39"/>
  <c r="C1026" i="39"/>
  <c r="C226" i="39"/>
  <c r="C820" i="39"/>
  <c r="C963" i="39"/>
  <c r="C369" i="39"/>
  <c r="C1095" i="39"/>
  <c r="C501" i="39"/>
  <c r="C831" i="39"/>
  <c r="C237" i="39"/>
  <c r="C520" i="39"/>
  <c r="C1114" i="39"/>
  <c r="C299" i="39"/>
  <c r="C893" i="39"/>
  <c r="C913" i="39"/>
  <c r="C319" i="39"/>
  <c r="C943" i="39"/>
  <c r="C517" i="39"/>
  <c r="C1111" i="39"/>
  <c r="C549" i="39"/>
  <c r="C603" i="39" s="1"/>
  <c r="C1143" i="39"/>
  <c r="F1225" i="39"/>
  <c r="C1127" i="39" l="1"/>
  <c r="C1068" i="39"/>
  <c r="C1086" i="39"/>
  <c r="C1018" i="39"/>
  <c r="C437" i="39"/>
  <c r="C1031" i="39"/>
  <c r="C283" i="39"/>
  <c r="C877" i="39"/>
  <c r="C307" i="39"/>
  <c r="C901" i="39"/>
  <c r="C525" i="39"/>
  <c r="C1119" i="39"/>
  <c r="C914" i="39"/>
  <c r="C320" i="39"/>
  <c r="C505" i="39"/>
  <c r="C1099" i="39"/>
  <c r="C848" i="39"/>
  <c r="C254" i="39"/>
  <c r="C567" i="39"/>
  <c r="C621" i="39" s="1"/>
  <c r="C1161" i="39"/>
  <c r="C338" i="39"/>
  <c r="C932" i="39"/>
  <c r="C234" i="39"/>
  <c r="C828" i="39"/>
  <c r="C1106" i="39"/>
  <c r="C512" i="39"/>
  <c r="C365" i="39"/>
  <c r="C959" i="39"/>
  <c r="C528" i="39"/>
  <c r="C1122" i="39"/>
  <c r="C280" i="39"/>
  <c r="C874" i="39"/>
  <c r="C516" i="39"/>
  <c r="C1110" i="39"/>
  <c r="C268" i="39"/>
  <c r="C862" i="39"/>
  <c r="C252" i="39"/>
  <c r="C846" i="39"/>
  <c r="C220" i="39"/>
  <c r="C814" i="39"/>
  <c r="C487" i="39"/>
  <c r="C1081" i="39"/>
  <c r="C1059" i="39"/>
  <c r="C465" i="39"/>
  <c r="C264" i="39"/>
  <c r="C858" i="39"/>
  <c r="C248" i="39"/>
  <c r="C842" i="39"/>
  <c r="C232" i="39"/>
  <c r="C826" i="39"/>
  <c r="C486" i="39"/>
  <c r="C1080" i="39"/>
  <c r="C400" i="39"/>
  <c r="C994" i="39"/>
  <c r="C537" i="39"/>
  <c r="C1131" i="39"/>
  <c r="C260" i="39"/>
  <c r="C854" i="39"/>
  <c r="C244" i="39"/>
  <c r="C838" i="39"/>
  <c r="C228" i="39"/>
  <c r="C822" i="39"/>
  <c r="C546" i="39"/>
  <c r="C600" i="39" s="1"/>
  <c r="C1140" i="39"/>
  <c r="C272" i="39"/>
  <c r="C866" i="39"/>
  <c r="C256" i="39"/>
  <c r="C850" i="39"/>
  <c r="C240" i="39"/>
  <c r="C834" i="39"/>
  <c r="C224" i="39"/>
  <c r="C818" i="39"/>
  <c r="C236" i="39"/>
  <c r="C830" i="39"/>
  <c r="C353" i="39"/>
  <c r="C947" i="39"/>
  <c r="C967" i="39"/>
  <c r="C373" i="39"/>
  <c r="C555" i="39"/>
  <c r="C609" i="39" s="1"/>
  <c r="C1149" i="39"/>
  <c r="C478" i="39"/>
  <c r="C1072" i="39"/>
  <c r="C1165" i="39"/>
  <c r="C571" i="39"/>
  <c r="C625" i="39" s="1"/>
  <c r="C403" i="39"/>
  <c r="C997" i="39"/>
  <c r="C291" i="39"/>
  <c r="C885" i="39"/>
  <c r="C423" i="39"/>
  <c r="C1017" i="39"/>
  <c r="C1181" i="39"/>
  <c r="C587" i="39"/>
  <c r="C641" i="39" s="1"/>
  <c r="C1168" i="39"/>
  <c r="C574" i="39"/>
  <c r="C628" i="39" s="1"/>
  <c r="Y42" i="2"/>
  <c r="Y43" i="2"/>
  <c r="Y44" i="2"/>
  <c r="Y45" i="2"/>
  <c r="Y41" i="2"/>
  <c r="Z45" i="2"/>
  <c r="Z42" i="2"/>
  <c r="Z43" i="2"/>
  <c r="Z44" i="2"/>
  <c r="Z41" i="2"/>
  <c r="C337" i="39" l="1"/>
  <c r="C931" i="39"/>
  <c r="C491" i="39"/>
  <c r="C1085" i="39"/>
  <c r="C579" i="39"/>
  <c r="C633" i="39" s="1"/>
  <c r="C1173" i="39"/>
  <c r="C955" i="39"/>
  <c r="C361" i="39"/>
  <c r="C288" i="39"/>
  <c r="C882" i="39"/>
  <c r="C374" i="39"/>
  <c r="C968" i="39"/>
  <c r="C559" i="39"/>
  <c r="C613" i="39" s="1"/>
  <c r="C1153" i="39"/>
  <c r="C1160" i="39"/>
  <c r="C566" i="39"/>
  <c r="C620" i="39" s="1"/>
  <c r="C308" i="39"/>
  <c r="C902" i="39"/>
  <c r="C392" i="39"/>
  <c r="C986" i="39"/>
  <c r="C278" i="39"/>
  <c r="C872" i="39"/>
  <c r="C310" i="39"/>
  <c r="C904" i="39"/>
  <c r="C282" i="39"/>
  <c r="C876" i="39"/>
  <c r="C314" i="39"/>
  <c r="C908" i="39"/>
  <c r="C454" i="39"/>
  <c r="C1048" i="39"/>
  <c r="C302" i="39"/>
  <c r="C896" i="39"/>
  <c r="C274" i="39"/>
  <c r="C868" i="39"/>
  <c r="C322" i="39"/>
  <c r="C916" i="39"/>
  <c r="C334" i="39"/>
  <c r="C928" i="39"/>
  <c r="C419" i="39"/>
  <c r="C1013" i="39"/>
  <c r="C290" i="39"/>
  <c r="C884" i="39"/>
  <c r="C294" i="39"/>
  <c r="C888" i="39"/>
  <c r="C326" i="39"/>
  <c r="C920" i="39"/>
  <c r="C298" i="39"/>
  <c r="C892" i="39"/>
  <c r="C591" i="39"/>
  <c r="C645" i="39" s="1"/>
  <c r="C1185" i="39"/>
  <c r="C540" i="39"/>
  <c r="C1134" i="39"/>
  <c r="C286" i="39"/>
  <c r="C880" i="39"/>
  <c r="C318" i="39"/>
  <c r="C912" i="39"/>
  <c r="C541" i="39"/>
  <c r="C1135" i="39"/>
  <c r="C306" i="39"/>
  <c r="C900" i="39"/>
  <c r="C570" i="39"/>
  <c r="C624" i="39" s="1"/>
  <c r="C1164" i="39"/>
  <c r="C582" i="39"/>
  <c r="C636" i="39" s="1"/>
  <c r="C1176" i="39"/>
  <c r="C1113" i="39"/>
  <c r="C519" i="39"/>
  <c r="C1071" i="39"/>
  <c r="C477" i="39"/>
  <c r="C532" i="39"/>
  <c r="C1126" i="39"/>
  <c r="C407" i="39"/>
  <c r="C1001" i="39"/>
  <c r="C427" i="39"/>
  <c r="C1021" i="39"/>
  <c r="C457" i="39"/>
  <c r="C1051" i="39"/>
  <c r="C939" i="39"/>
  <c r="C345" i="39"/>
  <c r="C545" i="39" l="1"/>
  <c r="C599" i="39" s="1"/>
  <c r="C1139" i="39"/>
  <c r="C391" i="39"/>
  <c r="C985" i="39"/>
  <c r="C415" i="39"/>
  <c r="C1009" i="39"/>
  <c r="C446" i="39"/>
  <c r="C1040" i="39"/>
  <c r="C428" i="39"/>
  <c r="C1022" i="39"/>
  <c r="C362" i="39"/>
  <c r="C956" i="39"/>
  <c r="C342" i="39"/>
  <c r="C936" i="39"/>
  <c r="C360" i="39"/>
  <c r="C954" i="39"/>
  <c r="C372" i="39"/>
  <c r="C966" i="39"/>
  <c r="C1188" i="39"/>
  <c r="C594" i="39"/>
  <c r="C648" i="39" s="1"/>
  <c r="C352" i="39"/>
  <c r="C946" i="39"/>
  <c r="C380" i="39"/>
  <c r="C974" i="39"/>
  <c r="C344" i="39"/>
  <c r="C938" i="39"/>
  <c r="C388" i="39"/>
  <c r="C982" i="39"/>
  <c r="C328" i="39"/>
  <c r="C922" i="39"/>
  <c r="C508" i="39"/>
  <c r="C1102" i="39"/>
  <c r="C336" i="39"/>
  <c r="C930" i="39"/>
  <c r="C332" i="39"/>
  <c r="C926" i="39"/>
  <c r="C595" i="39"/>
  <c r="C649" i="39" s="1"/>
  <c r="C1189" i="39"/>
  <c r="C340" i="39"/>
  <c r="C934" i="39"/>
  <c r="C348" i="39"/>
  <c r="C942" i="39"/>
  <c r="C1067" i="39"/>
  <c r="C473" i="39"/>
  <c r="C970" i="39"/>
  <c r="C376" i="39"/>
  <c r="C356" i="39"/>
  <c r="C950" i="39"/>
  <c r="C368" i="39"/>
  <c r="C962" i="39"/>
  <c r="C364" i="39"/>
  <c r="C958" i="39"/>
  <c r="C573" i="39"/>
  <c r="C627" i="39" s="1"/>
  <c r="C1167" i="39"/>
  <c r="C1075" i="39"/>
  <c r="C481" i="39"/>
  <c r="C586" i="39"/>
  <c r="C640" i="39" s="1"/>
  <c r="C1180" i="39"/>
  <c r="C1125" i="39"/>
  <c r="C531" i="39"/>
  <c r="C1105" i="39"/>
  <c r="C511" i="39"/>
  <c r="C1055" i="39"/>
  <c r="C461" i="39"/>
  <c r="C399" i="39"/>
  <c r="C993" i="39"/>
  <c r="C1039" i="39" l="1"/>
  <c r="C445" i="39"/>
  <c r="C1063" i="39"/>
  <c r="C469" i="39"/>
  <c r="C396" i="39"/>
  <c r="C990" i="39"/>
  <c r="C482" i="39"/>
  <c r="C1076" i="39"/>
  <c r="C416" i="39"/>
  <c r="C1010" i="39"/>
  <c r="C1094" i="39"/>
  <c r="C500" i="39"/>
  <c r="C418" i="39"/>
  <c r="C1012" i="39"/>
  <c r="C1004" i="39"/>
  <c r="C410" i="39"/>
  <c r="C386" i="39"/>
  <c r="C980" i="39"/>
  <c r="C1156" i="39"/>
  <c r="C562" i="39"/>
  <c r="C616" i="39" s="1"/>
  <c r="C1036" i="39"/>
  <c r="C442" i="39"/>
  <c r="C434" i="39"/>
  <c r="C1028" i="39"/>
  <c r="C414" i="39"/>
  <c r="C1008" i="39"/>
  <c r="C430" i="39"/>
  <c r="C1024" i="39"/>
  <c r="C1016" i="39"/>
  <c r="C422" i="39"/>
  <c r="C402" i="39"/>
  <c r="C996" i="39"/>
  <c r="C394" i="39"/>
  <c r="C988" i="39"/>
  <c r="C984" i="39"/>
  <c r="C390" i="39"/>
  <c r="C382" i="39"/>
  <c r="C976" i="39"/>
  <c r="C398" i="39"/>
  <c r="C992" i="39"/>
  <c r="C406" i="39"/>
  <c r="C1000" i="39"/>
  <c r="C426" i="39"/>
  <c r="C1020" i="39"/>
  <c r="C527" i="39"/>
  <c r="C1121" i="39"/>
  <c r="C1109" i="39"/>
  <c r="C515" i="39"/>
  <c r="C585" i="39"/>
  <c r="C639" i="39" s="1"/>
  <c r="C1179" i="39"/>
  <c r="C535" i="39"/>
  <c r="C1129" i="39"/>
  <c r="C565" i="39"/>
  <c r="C619" i="39" s="1"/>
  <c r="C1159" i="39"/>
  <c r="C1047" i="39"/>
  <c r="C453" i="39"/>
  <c r="C499" i="39" l="1"/>
  <c r="C1093" i="39"/>
  <c r="C1117" i="39"/>
  <c r="C523" i="39"/>
  <c r="C536" i="39"/>
  <c r="C1130" i="39"/>
  <c r="C554" i="39"/>
  <c r="C608" i="39" s="1"/>
  <c r="C1148" i="39"/>
  <c r="C470" i="39"/>
  <c r="C1064" i="39"/>
  <c r="C450" i="39"/>
  <c r="C1044" i="39"/>
  <c r="C581" i="39"/>
  <c r="C635" i="39" s="1"/>
  <c r="C1175" i="39"/>
  <c r="C460" i="39"/>
  <c r="C1054" i="39"/>
  <c r="C436" i="39"/>
  <c r="C1030" i="39"/>
  <c r="C448" i="39"/>
  <c r="C1042" i="39"/>
  <c r="C484" i="39"/>
  <c r="C1078" i="39"/>
  <c r="C488" i="39"/>
  <c r="C1082" i="39"/>
  <c r="C472" i="39"/>
  <c r="C1066" i="39"/>
  <c r="C444" i="39"/>
  <c r="C1038" i="39"/>
  <c r="C496" i="39"/>
  <c r="C1090" i="39"/>
  <c r="C464" i="39"/>
  <c r="C1058" i="39"/>
  <c r="C1074" i="39"/>
  <c r="C480" i="39"/>
  <c r="C452" i="39"/>
  <c r="C1046" i="39"/>
  <c r="C456" i="39"/>
  <c r="C1050" i="39"/>
  <c r="C468" i="39"/>
  <c r="C1062" i="39"/>
  <c r="C440" i="39"/>
  <c r="C1034" i="39"/>
  <c r="C476" i="39"/>
  <c r="C1070" i="39"/>
  <c r="C507" i="39"/>
  <c r="C1101" i="39"/>
  <c r="C569" i="39"/>
  <c r="C623" i="39" s="1"/>
  <c r="C1163" i="39"/>
  <c r="C589" i="39"/>
  <c r="C643" i="39" s="1"/>
  <c r="C1183" i="39"/>
  <c r="C553" i="39" l="1"/>
  <c r="C607" i="39" s="1"/>
  <c r="C1147" i="39"/>
  <c r="C1171" i="39"/>
  <c r="C577" i="39"/>
  <c r="C631" i="39" s="1"/>
  <c r="C504" i="39"/>
  <c r="C1098" i="39"/>
  <c r="C1118" i="39"/>
  <c r="C524" i="39"/>
  <c r="C1184" i="39"/>
  <c r="C590" i="39"/>
  <c r="C644" i="39" s="1"/>
  <c r="C494" i="39"/>
  <c r="C1088" i="39"/>
  <c r="C510" i="39"/>
  <c r="C1104" i="39"/>
  <c r="C550" i="39"/>
  <c r="C604" i="39" s="1"/>
  <c r="C1144" i="39"/>
  <c r="C526" i="39"/>
  <c r="C1120" i="39"/>
  <c r="C538" i="39"/>
  <c r="C1132" i="39"/>
  <c r="C490" i="39"/>
  <c r="C1084" i="39"/>
  <c r="C530" i="39"/>
  <c r="C1124" i="39"/>
  <c r="C522" i="39"/>
  <c r="C1116" i="39"/>
  <c r="C506" i="39"/>
  <c r="C1100" i="39"/>
  <c r="C518" i="39"/>
  <c r="C1112" i="39"/>
  <c r="C498" i="39"/>
  <c r="C1092" i="39"/>
  <c r="C542" i="39"/>
  <c r="C596" i="39" s="1"/>
  <c r="C1136" i="39"/>
  <c r="C502" i="39"/>
  <c r="C1096" i="39"/>
  <c r="C514" i="39"/>
  <c r="C1108" i="39"/>
  <c r="C534" i="39"/>
  <c r="C1128" i="39"/>
  <c r="C561" i="39"/>
  <c r="C615" i="39" s="1"/>
  <c r="C1155" i="39"/>
  <c r="X40" i="2"/>
  <c r="K40" i="2"/>
  <c r="B78" i="2"/>
  <c r="C78" i="2"/>
  <c r="D78" i="2"/>
  <c r="B79" i="2"/>
  <c r="D79" i="2" s="1"/>
  <c r="C79" i="2"/>
  <c r="B80" i="2"/>
  <c r="D80" i="2" s="1"/>
  <c r="C80" i="2"/>
  <c r="B81" i="2"/>
  <c r="D81" i="2" s="1"/>
  <c r="C81" i="2"/>
  <c r="B82" i="2"/>
  <c r="D82" i="2" s="1"/>
  <c r="C82" i="2"/>
  <c r="B83" i="2"/>
  <c r="D83" i="2" s="1"/>
  <c r="C83" i="2"/>
  <c r="B84" i="2"/>
  <c r="C84" i="2"/>
  <c r="D84" i="2"/>
  <c r="B85" i="2"/>
  <c r="D85" i="2" s="1"/>
  <c r="C85" i="2"/>
  <c r="B86" i="2"/>
  <c r="D86" i="2" s="1"/>
  <c r="C86" i="2"/>
  <c r="B87" i="2"/>
  <c r="C87" i="2"/>
  <c r="D87" i="2"/>
  <c r="B88" i="2"/>
  <c r="C88" i="2"/>
  <c r="D88" i="2"/>
  <c r="B89" i="2"/>
  <c r="D89" i="2" s="1"/>
  <c r="C89" i="2"/>
  <c r="B90" i="2"/>
  <c r="D90" i="2" s="1"/>
  <c r="C90" i="2"/>
  <c r="B91" i="2"/>
  <c r="C91" i="2"/>
  <c r="D91" i="2"/>
  <c r="B92" i="2"/>
  <c r="C92" i="2"/>
  <c r="D92" i="2"/>
  <c r="B93" i="2"/>
  <c r="D93" i="2" s="1"/>
  <c r="C93" i="2"/>
  <c r="B94" i="2"/>
  <c r="D94" i="2" s="1"/>
  <c r="C94" i="2"/>
  <c r="B95" i="2"/>
  <c r="C95" i="2"/>
  <c r="D95" i="2"/>
  <c r="B96" i="2"/>
  <c r="C96" i="2"/>
  <c r="D96" i="2"/>
  <c r="B97" i="2"/>
  <c r="D97" i="2" s="1"/>
  <c r="C97" i="2"/>
  <c r="B98" i="2"/>
  <c r="D98" i="2" s="1"/>
  <c r="C98" i="2"/>
  <c r="B99" i="2"/>
  <c r="C99" i="2"/>
  <c r="D99" i="2"/>
  <c r="B100" i="2"/>
  <c r="D100" i="2" s="1"/>
  <c r="C100" i="2"/>
  <c r="B101" i="2"/>
  <c r="D101" i="2" s="1"/>
  <c r="C101" i="2"/>
  <c r="B102" i="2"/>
  <c r="C102" i="2"/>
  <c r="D102" i="2"/>
  <c r="B103" i="2"/>
  <c r="C103" i="2"/>
  <c r="D103" i="2"/>
  <c r="B104" i="2"/>
  <c r="D104" i="2" s="1"/>
  <c r="C104" i="2"/>
  <c r="C77" i="2"/>
  <c r="D77" i="2"/>
  <c r="B77" i="2"/>
  <c r="G105" i="2"/>
  <c r="F105" i="2"/>
  <c r="B105" i="2" l="1"/>
  <c r="C105" i="2"/>
  <c r="C578" i="39"/>
  <c r="C632" i="39" s="1"/>
  <c r="C1172" i="39"/>
  <c r="C558" i="39"/>
  <c r="C612" i="39" s="1"/>
  <c r="C1152" i="39"/>
  <c r="C588" i="39"/>
  <c r="C642" i="39" s="1"/>
  <c r="C1182" i="39"/>
  <c r="C556" i="39"/>
  <c r="C610" i="39" s="1"/>
  <c r="C1150" i="39"/>
  <c r="C552" i="39"/>
  <c r="C606" i="39" s="1"/>
  <c r="C1146" i="39"/>
  <c r="C1154" i="39"/>
  <c r="C560" i="39"/>
  <c r="C614" i="39" s="1"/>
  <c r="C1178" i="39"/>
  <c r="C584" i="39"/>
  <c r="C638" i="39" s="1"/>
  <c r="C592" i="39"/>
  <c r="C646" i="39" s="1"/>
  <c r="C1186" i="39"/>
  <c r="C548" i="39"/>
  <c r="C602" i="39" s="1"/>
  <c r="C1142" i="39"/>
  <c r="C1162" i="39"/>
  <c r="C568" i="39"/>
  <c r="C622" i="39" s="1"/>
  <c r="C1166" i="39"/>
  <c r="C572" i="39"/>
  <c r="C626" i="39" s="1"/>
  <c r="C576" i="39"/>
  <c r="C630" i="39" s="1"/>
  <c r="C1170" i="39"/>
  <c r="C544" i="39"/>
  <c r="C598" i="39" s="1"/>
  <c r="C1138" i="39"/>
  <c r="C580" i="39"/>
  <c r="C634" i="39" s="1"/>
  <c r="C1174" i="39"/>
  <c r="C564" i="39"/>
  <c r="C618" i="39" s="1"/>
  <c r="C1158" i="39"/>
  <c r="D105" i="2"/>
  <c r="H219" i="23" l="1"/>
  <c r="J219" i="23" s="1"/>
  <c r="H220" i="23"/>
  <c r="J220" i="23" s="1"/>
  <c r="H221" i="23"/>
  <c r="J221" i="23" s="1"/>
  <c r="H222" i="23"/>
  <c r="J222" i="23" s="1"/>
  <c r="H223" i="23"/>
  <c r="J223" i="23" s="1"/>
  <c r="H224" i="23"/>
  <c r="J224" i="23" s="1"/>
  <c r="H225" i="23"/>
  <c r="J225" i="23" s="1"/>
  <c r="H226" i="23"/>
  <c r="J226" i="23" s="1"/>
  <c r="H227" i="23"/>
  <c r="J227" i="23" s="1"/>
  <c r="H228" i="23"/>
  <c r="J228" i="23" s="1"/>
  <c r="H229" i="23"/>
  <c r="J229" i="23" s="1"/>
  <c r="H230" i="23"/>
  <c r="J230" i="23" s="1"/>
  <c r="H231" i="23"/>
  <c r="J231" i="23" s="1"/>
  <c r="I232" i="23"/>
  <c r="H232" i="23" l="1"/>
  <c r="J232" i="23" s="1"/>
  <c r="E41" i="2" l="1"/>
  <c r="E40" i="2"/>
  <c r="I132" i="12" l="1"/>
  <c r="H132" i="12"/>
  <c r="G132" i="12"/>
  <c r="I131" i="12"/>
  <c r="H131" i="12"/>
  <c r="G131" i="12"/>
  <c r="B131" i="12"/>
  <c r="K131" i="12" s="1"/>
  <c r="I125" i="12"/>
  <c r="H125" i="12"/>
  <c r="G125" i="12"/>
  <c r="C125" i="12"/>
  <c r="I124" i="12"/>
  <c r="H124" i="12"/>
  <c r="G124" i="12"/>
  <c r="C124" i="12"/>
  <c r="C120" i="12"/>
  <c r="C119" i="12"/>
  <c r="F114" i="12"/>
  <c r="C114" i="12"/>
  <c r="F113" i="12"/>
  <c r="C113" i="12"/>
  <c r="D113" i="12" s="1"/>
  <c r="D109" i="12"/>
  <c r="G105" i="12"/>
  <c r="F105" i="12"/>
  <c r="C104" i="12"/>
  <c r="B104" i="12"/>
  <c r="D104" i="12" s="1"/>
  <c r="C103" i="12"/>
  <c r="B103" i="12"/>
  <c r="D103" i="12" s="1"/>
  <c r="D102" i="12"/>
  <c r="C102" i="12"/>
  <c r="B102" i="12"/>
  <c r="C101" i="12"/>
  <c r="B101" i="12"/>
  <c r="D101" i="12" s="1"/>
  <c r="D100" i="12"/>
  <c r="C100" i="12"/>
  <c r="B100" i="12"/>
  <c r="Q99" i="12"/>
  <c r="Q100" i="12" s="1"/>
  <c r="M99" i="12"/>
  <c r="M100" i="12" s="1"/>
  <c r="C99" i="12"/>
  <c r="B99" i="12"/>
  <c r="D99" i="12" s="1"/>
  <c r="C98" i="12"/>
  <c r="B98" i="12"/>
  <c r="D98" i="12" s="1"/>
  <c r="R97" i="12"/>
  <c r="R101" i="12" s="1"/>
  <c r="R102" i="12" s="1"/>
  <c r="Q97" i="12"/>
  <c r="N97" i="12"/>
  <c r="N101" i="12" s="1"/>
  <c r="N102" i="12" s="1"/>
  <c r="M97" i="12"/>
  <c r="D97" i="12"/>
  <c r="C97" i="12"/>
  <c r="B97" i="12"/>
  <c r="C96" i="12"/>
  <c r="B96" i="12"/>
  <c r="D96" i="12" s="1"/>
  <c r="R95" i="12"/>
  <c r="Q95" i="12"/>
  <c r="P95" i="12"/>
  <c r="O95" i="12"/>
  <c r="N95" i="12"/>
  <c r="M95" i="12"/>
  <c r="L95" i="12"/>
  <c r="D95" i="12"/>
  <c r="C95" i="12"/>
  <c r="B95" i="12"/>
  <c r="D94" i="12"/>
  <c r="C94" i="12"/>
  <c r="B94" i="12"/>
  <c r="C93" i="12"/>
  <c r="B93" i="12"/>
  <c r="D93" i="12" s="1"/>
  <c r="R92" i="12"/>
  <c r="R99" i="12" s="1"/>
  <c r="R100" i="12" s="1"/>
  <c r="Q92" i="12"/>
  <c r="P92" i="12"/>
  <c r="O92" i="12"/>
  <c r="O97" i="12" s="1"/>
  <c r="N92" i="12"/>
  <c r="N99" i="12" s="1"/>
  <c r="N100" i="12" s="1"/>
  <c r="M92" i="12"/>
  <c r="L92" i="12"/>
  <c r="D92" i="12"/>
  <c r="C92" i="12"/>
  <c r="B92" i="12"/>
  <c r="D91" i="12"/>
  <c r="C91" i="12"/>
  <c r="B91" i="12"/>
  <c r="C90" i="12"/>
  <c r="B90" i="12"/>
  <c r="D90" i="12" s="1"/>
  <c r="C89" i="12"/>
  <c r="B89" i="12"/>
  <c r="D89" i="12" s="1"/>
  <c r="D88" i="12"/>
  <c r="C88" i="12"/>
  <c r="B88" i="12"/>
  <c r="R87" i="12"/>
  <c r="Q87" i="12"/>
  <c r="Q101" i="12" s="1"/>
  <c r="Q102" i="12" s="1"/>
  <c r="N87" i="12"/>
  <c r="M87" i="12"/>
  <c r="M101" i="12" s="1"/>
  <c r="M102" i="12" s="1"/>
  <c r="C87" i="12"/>
  <c r="B87" i="12"/>
  <c r="D87" i="12" s="1"/>
  <c r="C86" i="12"/>
  <c r="B86" i="12"/>
  <c r="D86" i="12" s="1"/>
  <c r="R85" i="12"/>
  <c r="Q85" i="12"/>
  <c r="N85" i="12"/>
  <c r="M85" i="12"/>
  <c r="D85" i="12"/>
  <c r="C85" i="12"/>
  <c r="B85" i="12"/>
  <c r="C84" i="12"/>
  <c r="B84" i="12"/>
  <c r="D84" i="12" s="1"/>
  <c r="R83" i="12"/>
  <c r="Q83" i="12"/>
  <c r="P83" i="12"/>
  <c r="P87" i="12" s="1"/>
  <c r="O83" i="12"/>
  <c r="O85" i="12" s="1"/>
  <c r="N83" i="12"/>
  <c r="M83" i="12"/>
  <c r="L83" i="12"/>
  <c r="L87" i="12" s="1"/>
  <c r="D83" i="12"/>
  <c r="C83" i="12"/>
  <c r="B83" i="12"/>
  <c r="D82" i="12"/>
  <c r="C82" i="12"/>
  <c r="B82" i="12"/>
  <c r="C81" i="12"/>
  <c r="B81" i="12"/>
  <c r="D81" i="12" s="1"/>
  <c r="C80" i="12"/>
  <c r="B80" i="12"/>
  <c r="D80" i="12" s="1"/>
  <c r="D79" i="12"/>
  <c r="C79" i="12"/>
  <c r="B79" i="12"/>
  <c r="D78" i="12"/>
  <c r="C78" i="12"/>
  <c r="B78" i="12"/>
  <c r="C77" i="12"/>
  <c r="B77" i="12"/>
  <c r="D77" i="12" s="1"/>
  <c r="C76" i="12"/>
  <c r="B76" i="12"/>
  <c r="D76" i="12" s="1"/>
  <c r="D75" i="12"/>
  <c r="C75" i="12"/>
  <c r="C105" i="12" s="1"/>
  <c r="B75" i="12"/>
  <c r="B105" i="12" s="1"/>
  <c r="Y72" i="12"/>
  <c r="X72" i="12"/>
  <c r="W72" i="12"/>
  <c r="V72" i="12"/>
  <c r="U72" i="12"/>
  <c r="Y71" i="12"/>
  <c r="X71" i="12"/>
  <c r="W71" i="12"/>
  <c r="V71" i="12"/>
  <c r="U71" i="12"/>
  <c r="G71" i="12"/>
  <c r="F71" i="12"/>
  <c r="X70" i="12"/>
  <c r="W70" i="12"/>
  <c r="V70" i="12"/>
  <c r="U70" i="12"/>
  <c r="K70" i="12"/>
  <c r="C70" i="12"/>
  <c r="B70" i="12"/>
  <c r="D70" i="12" s="1"/>
  <c r="X69" i="12"/>
  <c r="W69" i="12"/>
  <c r="V69" i="12"/>
  <c r="U69" i="12"/>
  <c r="K69" i="12"/>
  <c r="C69" i="12"/>
  <c r="B69" i="12"/>
  <c r="D69" i="12" s="1"/>
  <c r="X68" i="12"/>
  <c r="W68" i="12"/>
  <c r="V68" i="12"/>
  <c r="U68" i="12"/>
  <c r="K68" i="12"/>
  <c r="C68" i="12"/>
  <c r="B68" i="12"/>
  <c r="D68" i="12" s="1"/>
  <c r="X67" i="12"/>
  <c r="W67" i="12"/>
  <c r="V67" i="12"/>
  <c r="U67" i="12"/>
  <c r="K67" i="12"/>
  <c r="C67" i="12"/>
  <c r="B67" i="12"/>
  <c r="D67" i="12" s="1"/>
  <c r="X66" i="12"/>
  <c r="W66" i="12"/>
  <c r="V66" i="12"/>
  <c r="U66" i="12"/>
  <c r="K66" i="12"/>
  <c r="C66" i="12"/>
  <c r="B66" i="12"/>
  <c r="D66" i="12" s="1"/>
  <c r="X65" i="12"/>
  <c r="W65" i="12"/>
  <c r="V65" i="12"/>
  <c r="U65" i="12"/>
  <c r="K65" i="12"/>
  <c r="C65" i="12"/>
  <c r="B65" i="12"/>
  <c r="D65" i="12" s="1"/>
  <c r="X64" i="12"/>
  <c r="W64" i="12"/>
  <c r="V64" i="12"/>
  <c r="U64" i="12"/>
  <c r="K64" i="12"/>
  <c r="C64" i="12"/>
  <c r="B64" i="12"/>
  <c r="D64" i="12" s="1"/>
  <c r="X63" i="12"/>
  <c r="W63" i="12"/>
  <c r="V63" i="12"/>
  <c r="U63" i="12"/>
  <c r="K63" i="12"/>
  <c r="C63" i="12"/>
  <c r="B63" i="12"/>
  <c r="D63" i="12" s="1"/>
  <c r="X62" i="12"/>
  <c r="W62" i="12"/>
  <c r="V62" i="12"/>
  <c r="U62" i="12"/>
  <c r="K62" i="12"/>
  <c r="C62" i="12"/>
  <c r="B62" i="12"/>
  <c r="D62" i="12" s="1"/>
  <c r="X61" i="12"/>
  <c r="W61" i="12"/>
  <c r="V61" i="12"/>
  <c r="U61" i="12"/>
  <c r="K61" i="12"/>
  <c r="C61" i="12"/>
  <c r="B61" i="12"/>
  <c r="D61" i="12" s="1"/>
  <c r="X60" i="12"/>
  <c r="W60" i="12"/>
  <c r="V60" i="12"/>
  <c r="U60" i="12"/>
  <c r="K60" i="12"/>
  <c r="C60" i="12"/>
  <c r="B60" i="12"/>
  <c r="D60" i="12" s="1"/>
  <c r="X59" i="12"/>
  <c r="W59" i="12"/>
  <c r="V59" i="12"/>
  <c r="U59" i="12"/>
  <c r="K59" i="12"/>
  <c r="C59" i="12"/>
  <c r="B59" i="12"/>
  <c r="D59" i="12" s="1"/>
  <c r="W58" i="12"/>
  <c r="V58" i="12"/>
  <c r="U58" i="12"/>
  <c r="K58" i="12"/>
  <c r="D58" i="12"/>
  <c r="C58" i="12"/>
  <c r="B58" i="12"/>
  <c r="W57" i="12"/>
  <c r="V57" i="12"/>
  <c r="U57" i="12"/>
  <c r="K57" i="12"/>
  <c r="D57" i="12"/>
  <c r="C57" i="12"/>
  <c r="B57" i="12"/>
  <c r="W56" i="12"/>
  <c r="V56" i="12"/>
  <c r="U56" i="12"/>
  <c r="K56" i="12"/>
  <c r="C56" i="12"/>
  <c r="B56" i="12"/>
  <c r="D56" i="12" s="1"/>
  <c r="W55" i="12"/>
  <c r="V55" i="12"/>
  <c r="U55" i="12"/>
  <c r="K55" i="12"/>
  <c r="C55" i="12"/>
  <c r="B55" i="12"/>
  <c r="D55" i="12" s="1"/>
  <c r="W54" i="12"/>
  <c r="V54" i="12"/>
  <c r="U54" i="12"/>
  <c r="K54" i="12"/>
  <c r="D54" i="12"/>
  <c r="C54" i="12"/>
  <c r="B54" i="12"/>
  <c r="W53" i="12"/>
  <c r="V53" i="12"/>
  <c r="U53" i="12"/>
  <c r="K53" i="12"/>
  <c r="D53" i="12"/>
  <c r="C53" i="12"/>
  <c r="B53" i="12"/>
  <c r="V52" i="12"/>
  <c r="U52" i="12"/>
  <c r="K52" i="12"/>
  <c r="C52" i="12"/>
  <c r="B52" i="12"/>
  <c r="D52" i="12" s="1"/>
  <c r="V51" i="12"/>
  <c r="U51" i="12"/>
  <c r="K51" i="12"/>
  <c r="D51" i="12"/>
  <c r="C51" i="12"/>
  <c r="B51" i="12"/>
  <c r="V50" i="12"/>
  <c r="U50" i="12"/>
  <c r="K50" i="12"/>
  <c r="C50" i="12"/>
  <c r="B50" i="12"/>
  <c r="D50" i="12" s="1"/>
  <c r="V49" i="12"/>
  <c r="U49" i="12"/>
  <c r="K49" i="12"/>
  <c r="D49" i="12"/>
  <c r="C49" i="12"/>
  <c r="B49" i="12"/>
  <c r="V48" i="12"/>
  <c r="U48" i="12"/>
  <c r="K48" i="12"/>
  <c r="C48" i="12"/>
  <c r="B48" i="12"/>
  <c r="B71" i="12" s="1"/>
  <c r="V47" i="12"/>
  <c r="U47" i="12"/>
  <c r="K47" i="12"/>
  <c r="D47" i="12"/>
  <c r="C47" i="12"/>
  <c r="B47" i="12"/>
  <c r="K46" i="12"/>
  <c r="D46" i="12"/>
  <c r="C46" i="12"/>
  <c r="B46" i="12"/>
  <c r="K45" i="12"/>
  <c r="D45" i="12"/>
  <c r="C45" i="12"/>
  <c r="B45" i="12"/>
  <c r="K44" i="12"/>
  <c r="D44" i="12"/>
  <c r="C44" i="12"/>
  <c r="B44" i="12"/>
  <c r="AC43" i="12"/>
  <c r="AB43" i="12"/>
  <c r="K43" i="12"/>
  <c r="K71" i="12" s="1"/>
  <c r="D43" i="12"/>
  <c r="C43" i="12"/>
  <c r="C71" i="12" s="1"/>
  <c r="B43" i="12"/>
  <c r="AD42" i="12"/>
  <c r="AD41" i="12"/>
  <c r="AD40" i="12"/>
  <c r="AD43" i="12" s="1"/>
  <c r="AD39" i="12"/>
  <c r="D39" i="12"/>
  <c r="T38" i="12"/>
  <c r="K38" i="12"/>
  <c r="D38" i="12"/>
  <c r="A26" i="12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25" i="12"/>
  <c r="A20" i="12"/>
  <c r="K20" i="12" s="1"/>
  <c r="T20" i="12" s="1"/>
  <c r="AJ16" i="12"/>
  <c r="AJ10" i="12"/>
  <c r="AJ7" i="12"/>
  <c r="A6" i="12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J5" i="12"/>
  <c r="T1" i="12"/>
  <c r="K1" i="12"/>
  <c r="C72" i="12" l="1"/>
  <c r="C107" i="12"/>
  <c r="AE43" i="12"/>
  <c r="AE42" i="12"/>
  <c r="AE40" i="12"/>
  <c r="AE41" i="12"/>
  <c r="AE39" i="12"/>
  <c r="D105" i="12"/>
  <c r="B107" i="12"/>
  <c r="B110" i="12" s="1"/>
  <c r="P99" i="12"/>
  <c r="P100" i="12" s="1"/>
  <c r="L85" i="12"/>
  <c r="L99" i="12" s="1"/>
  <c r="L100" i="12" s="1"/>
  <c r="P85" i="12"/>
  <c r="O87" i="12"/>
  <c r="O101" i="12" s="1"/>
  <c r="O102" i="12" s="1"/>
  <c r="L97" i="12"/>
  <c r="L101" i="12" s="1"/>
  <c r="L102" i="12" s="1"/>
  <c r="P97" i="12"/>
  <c r="P101" i="12" s="1"/>
  <c r="P102" i="12" s="1"/>
  <c r="O99" i="12"/>
  <c r="O100" i="12" s="1"/>
  <c r="J124" i="12"/>
  <c r="D48" i="12"/>
  <c r="D71" i="12" s="1"/>
  <c r="K124" i="12"/>
  <c r="J131" i="12"/>
  <c r="B111" i="12" l="1"/>
  <c r="B114" i="12" s="1"/>
  <c r="D110" i="12"/>
  <c r="D111" i="12" s="1"/>
  <c r="C111" i="12" s="1"/>
  <c r="B132" i="12"/>
  <c r="D107" i="12"/>
  <c r="B115" i="12" l="1"/>
  <c r="B124" i="12" s="1"/>
  <c r="D114" i="12"/>
  <c r="D115" i="12" s="1"/>
  <c r="K132" i="12"/>
  <c r="K133" i="12" s="1"/>
  <c r="J132" i="12"/>
  <c r="J133" i="12" s="1"/>
  <c r="K125" i="12"/>
  <c r="K126" i="12" s="1"/>
  <c r="J125" i="12"/>
  <c r="J126" i="12" s="1"/>
  <c r="B133" i="12"/>
  <c r="C115" i="12" l="1"/>
  <c r="D116" i="12"/>
  <c r="E126" i="12"/>
  <c r="D126" i="12"/>
  <c r="D133" i="12"/>
  <c r="C126" i="12"/>
  <c r="B125" i="12"/>
  <c r="F133" i="12" s="1"/>
  <c r="AC45" i="2"/>
  <c r="AB45" i="2"/>
  <c r="AD42" i="2"/>
  <c r="AD45" i="2" s="1"/>
  <c r="AD43" i="2"/>
  <c r="AD44" i="2"/>
  <c r="AD41" i="2"/>
  <c r="D41" i="2"/>
  <c r="T40" i="2"/>
  <c r="D40" i="2"/>
  <c r="AE43" i="2" l="1"/>
  <c r="AE44" i="2"/>
  <c r="AE45" i="2"/>
  <c r="AE41" i="2"/>
  <c r="AE42" i="2"/>
  <c r="I133" i="12"/>
  <c r="G133" i="12"/>
  <c r="E127" i="12"/>
  <c r="H126" i="12"/>
  <c r="E133" i="12"/>
  <c r="C133" i="12"/>
  <c r="F135" i="12" s="1"/>
  <c r="D127" i="12"/>
  <c r="G126" i="12"/>
  <c r="F126" i="12"/>
  <c r="E134" i="12" l="1"/>
  <c r="H133" i="12"/>
  <c r="F134" i="12"/>
  <c r="I126" i="12"/>
  <c r="F128" i="12"/>
  <c r="F127" i="12"/>
  <c r="D134" i="12"/>
  <c r="AJ5" i="2" l="1"/>
  <c r="AJ16" i="2" l="1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45" i="2"/>
  <c r="K73" i="2" l="1"/>
  <c r="AJ10" i="2"/>
  <c r="AJ7" i="2"/>
  <c r="I135" i="2" l="1"/>
  <c r="H135" i="2"/>
  <c r="G135" i="2"/>
  <c r="I134" i="2"/>
  <c r="H134" i="2"/>
  <c r="G134" i="2"/>
  <c r="B134" i="2"/>
  <c r="K134" i="2" s="1"/>
  <c r="I127" i="2"/>
  <c r="H127" i="2"/>
  <c r="G127" i="2"/>
  <c r="C127" i="2"/>
  <c r="I126" i="2"/>
  <c r="H126" i="2"/>
  <c r="G126" i="2"/>
  <c r="C126" i="2"/>
  <c r="C122" i="2"/>
  <c r="C121" i="2"/>
  <c r="F116" i="2"/>
  <c r="C116" i="2"/>
  <c r="F115" i="2"/>
  <c r="C115" i="2"/>
  <c r="D115" i="2" s="1"/>
  <c r="D111" i="2"/>
  <c r="R97" i="2"/>
  <c r="Q97" i="2"/>
  <c r="P97" i="2"/>
  <c r="O97" i="2"/>
  <c r="N97" i="2"/>
  <c r="M97" i="2"/>
  <c r="L97" i="2"/>
  <c r="R94" i="2"/>
  <c r="Q94" i="2"/>
  <c r="P94" i="2"/>
  <c r="O94" i="2"/>
  <c r="N94" i="2"/>
  <c r="M94" i="2"/>
  <c r="L94" i="2"/>
  <c r="R85" i="2"/>
  <c r="R87" i="2" s="1"/>
  <c r="Q85" i="2"/>
  <c r="Q89" i="2" s="1"/>
  <c r="P85" i="2"/>
  <c r="P87" i="2" s="1"/>
  <c r="O85" i="2"/>
  <c r="O89" i="2" s="1"/>
  <c r="N85" i="2"/>
  <c r="N87" i="2" s="1"/>
  <c r="M85" i="2"/>
  <c r="M89" i="2" s="1"/>
  <c r="L85" i="2"/>
  <c r="L87" i="2" s="1"/>
  <c r="Y74" i="2"/>
  <c r="X74" i="2"/>
  <c r="W74" i="2"/>
  <c r="V74" i="2"/>
  <c r="U74" i="2"/>
  <c r="Y73" i="2"/>
  <c r="X73" i="2"/>
  <c r="W73" i="2"/>
  <c r="V73" i="2"/>
  <c r="U73" i="2"/>
  <c r="G73" i="2"/>
  <c r="F73" i="2"/>
  <c r="X72" i="2"/>
  <c r="W72" i="2"/>
  <c r="V72" i="2"/>
  <c r="U72" i="2"/>
  <c r="C72" i="2"/>
  <c r="B72" i="2"/>
  <c r="D72" i="2" s="1"/>
  <c r="X71" i="2"/>
  <c r="W71" i="2"/>
  <c r="V71" i="2"/>
  <c r="U71" i="2"/>
  <c r="C71" i="2"/>
  <c r="B71" i="2"/>
  <c r="D71" i="2" s="1"/>
  <c r="X70" i="2"/>
  <c r="W70" i="2"/>
  <c r="V70" i="2"/>
  <c r="U70" i="2"/>
  <c r="C70" i="2"/>
  <c r="B70" i="2"/>
  <c r="D70" i="2" s="1"/>
  <c r="X69" i="2"/>
  <c r="W69" i="2"/>
  <c r="V69" i="2"/>
  <c r="U69" i="2"/>
  <c r="C69" i="2"/>
  <c r="B69" i="2"/>
  <c r="D69" i="2" s="1"/>
  <c r="X68" i="2"/>
  <c r="W68" i="2"/>
  <c r="V68" i="2"/>
  <c r="U68" i="2"/>
  <c r="C68" i="2"/>
  <c r="B68" i="2"/>
  <c r="D68" i="2" s="1"/>
  <c r="X67" i="2"/>
  <c r="W67" i="2"/>
  <c r="V67" i="2"/>
  <c r="U67" i="2"/>
  <c r="C67" i="2"/>
  <c r="B67" i="2"/>
  <c r="D67" i="2" s="1"/>
  <c r="X66" i="2"/>
  <c r="W66" i="2"/>
  <c r="V66" i="2"/>
  <c r="U66" i="2"/>
  <c r="C66" i="2"/>
  <c r="B66" i="2"/>
  <c r="D66" i="2" s="1"/>
  <c r="X65" i="2"/>
  <c r="W65" i="2"/>
  <c r="V65" i="2"/>
  <c r="U65" i="2"/>
  <c r="C65" i="2"/>
  <c r="B65" i="2"/>
  <c r="D65" i="2" s="1"/>
  <c r="X64" i="2"/>
  <c r="W64" i="2"/>
  <c r="V64" i="2"/>
  <c r="U64" i="2"/>
  <c r="C64" i="2"/>
  <c r="B64" i="2"/>
  <c r="D64" i="2" s="1"/>
  <c r="X63" i="2"/>
  <c r="W63" i="2"/>
  <c r="V63" i="2"/>
  <c r="U63" i="2"/>
  <c r="C63" i="2"/>
  <c r="B63" i="2"/>
  <c r="D63" i="2" s="1"/>
  <c r="X62" i="2"/>
  <c r="W62" i="2"/>
  <c r="V62" i="2"/>
  <c r="U62" i="2"/>
  <c r="C62" i="2"/>
  <c r="B62" i="2"/>
  <c r="D62" i="2" s="1"/>
  <c r="X61" i="2"/>
  <c r="W61" i="2"/>
  <c r="V61" i="2"/>
  <c r="U61" i="2"/>
  <c r="C61" i="2"/>
  <c r="B61" i="2"/>
  <c r="D61" i="2" s="1"/>
  <c r="W60" i="2"/>
  <c r="V60" i="2"/>
  <c r="U60" i="2"/>
  <c r="C60" i="2"/>
  <c r="B60" i="2"/>
  <c r="D60" i="2" s="1"/>
  <c r="W59" i="2"/>
  <c r="V59" i="2"/>
  <c r="U59" i="2"/>
  <c r="C59" i="2"/>
  <c r="B59" i="2"/>
  <c r="D59" i="2" s="1"/>
  <c r="W58" i="2"/>
  <c r="V58" i="2"/>
  <c r="U58" i="2"/>
  <c r="C58" i="2"/>
  <c r="B58" i="2"/>
  <c r="D58" i="2" s="1"/>
  <c r="W57" i="2"/>
  <c r="V57" i="2"/>
  <c r="U57" i="2"/>
  <c r="C57" i="2"/>
  <c r="B57" i="2"/>
  <c r="D57" i="2" s="1"/>
  <c r="W56" i="2"/>
  <c r="V56" i="2"/>
  <c r="U56" i="2"/>
  <c r="C56" i="2"/>
  <c r="B56" i="2"/>
  <c r="D56" i="2" s="1"/>
  <c r="W55" i="2"/>
  <c r="V55" i="2"/>
  <c r="U55" i="2"/>
  <c r="C55" i="2"/>
  <c r="B55" i="2"/>
  <c r="D55" i="2" s="1"/>
  <c r="V54" i="2"/>
  <c r="U54" i="2"/>
  <c r="C54" i="2"/>
  <c r="B54" i="2"/>
  <c r="D54" i="2" s="1"/>
  <c r="V53" i="2"/>
  <c r="U53" i="2"/>
  <c r="C53" i="2"/>
  <c r="B53" i="2"/>
  <c r="D53" i="2" s="1"/>
  <c r="V52" i="2"/>
  <c r="U52" i="2"/>
  <c r="C52" i="2"/>
  <c r="B52" i="2"/>
  <c r="D52" i="2" s="1"/>
  <c r="V51" i="2"/>
  <c r="U51" i="2"/>
  <c r="C51" i="2"/>
  <c r="B51" i="2"/>
  <c r="D51" i="2" s="1"/>
  <c r="V50" i="2"/>
  <c r="U50" i="2"/>
  <c r="C50" i="2"/>
  <c r="B50" i="2"/>
  <c r="D50" i="2" s="1"/>
  <c r="V49" i="2"/>
  <c r="U49" i="2"/>
  <c r="C49" i="2"/>
  <c r="B49" i="2"/>
  <c r="D49" i="2" s="1"/>
  <c r="C48" i="2"/>
  <c r="B48" i="2"/>
  <c r="D48" i="2" s="1"/>
  <c r="C47" i="2"/>
  <c r="B47" i="2"/>
  <c r="C46" i="2"/>
  <c r="B46" i="2"/>
  <c r="D46" i="2" s="1"/>
  <c r="C45" i="2"/>
  <c r="B45" i="2"/>
  <c r="D45" i="2" s="1"/>
  <c r="A25" i="2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20" i="2"/>
  <c r="K20" i="2" s="1"/>
  <c r="T20" i="2" s="1"/>
  <c r="A6" i="2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K1" i="2"/>
  <c r="T1" i="2" s="1"/>
  <c r="N101" i="2" l="1"/>
  <c r="N102" i="2" s="1"/>
  <c r="R101" i="2"/>
  <c r="R102" i="2" s="1"/>
  <c r="R89" i="2"/>
  <c r="N89" i="2"/>
  <c r="B73" i="2"/>
  <c r="B109" i="2" s="1"/>
  <c r="O87" i="2"/>
  <c r="O101" i="2" s="1"/>
  <c r="O102" i="2" s="1"/>
  <c r="O99" i="2"/>
  <c r="O103" i="2" s="1"/>
  <c r="O104" i="2" s="1"/>
  <c r="N99" i="2"/>
  <c r="R99" i="2"/>
  <c r="C73" i="2"/>
  <c r="C109" i="2" s="1"/>
  <c r="L101" i="2"/>
  <c r="L102" i="2" s="1"/>
  <c r="P101" i="2"/>
  <c r="P102" i="2" s="1"/>
  <c r="L99" i="2"/>
  <c r="P99" i="2"/>
  <c r="J126" i="2"/>
  <c r="D47" i="2"/>
  <c r="D73" i="2" s="1"/>
  <c r="M87" i="2"/>
  <c r="M101" i="2" s="1"/>
  <c r="M102" i="2" s="1"/>
  <c r="Q87" i="2"/>
  <c r="Q101" i="2" s="1"/>
  <c r="Q102" i="2" s="1"/>
  <c r="L89" i="2"/>
  <c r="P89" i="2"/>
  <c r="M99" i="2"/>
  <c r="M103" i="2" s="1"/>
  <c r="M104" i="2" s="1"/>
  <c r="Q99" i="2"/>
  <c r="Q103" i="2" s="1"/>
  <c r="Q104" i="2" s="1"/>
  <c r="K126" i="2"/>
  <c r="J134" i="2"/>
  <c r="C74" i="2" l="1"/>
  <c r="R103" i="2"/>
  <c r="R104" i="2" s="1"/>
  <c r="N103" i="2"/>
  <c r="N104" i="2" s="1"/>
  <c r="B112" i="2"/>
  <c r="B135" i="2" s="1"/>
  <c r="P103" i="2"/>
  <c r="P104" i="2" s="1"/>
  <c r="L103" i="2"/>
  <c r="L104" i="2" s="1"/>
  <c r="B113" i="2" l="1"/>
  <c r="B116" i="2" s="1"/>
  <c r="D116" i="2" s="1"/>
  <c r="D117" i="2" s="1"/>
  <c r="D112" i="2"/>
  <c r="D113" i="2" s="1"/>
  <c r="K135" i="2"/>
  <c r="K136" i="2" s="1"/>
  <c r="J135" i="2"/>
  <c r="J136" i="2" s="1"/>
  <c r="K127" i="2"/>
  <c r="K128" i="2" s="1"/>
  <c r="J127" i="2"/>
  <c r="J128" i="2" s="1"/>
  <c r="B136" i="2"/>
  <c r="C113" i="2" l="1"/>
  <c r="B117" i="2"/>
  <c r="D118" i="2"/>
  <c r="B127" i="2" l="1"/>
  <c r="F136" i="2" s="1"/>
  <c r="I136" i="2" s="1"/>
  <c r="C117" i="2"/>
  <c r="D136" i="2" l="1"/>
  <c r="G136" i="2" s="1"/>
  <c r="D128" i="2"/>
  <c r="E128" i="2"/>
  <c r="H128" i="2" s="1"/>
  <c r="F128" i="2"/>
  <c r="I128" i="2" s="1"/>
  <c r="E136" i="2"/>
  <c r="H136" i="2" s="1"/>
  <c r="C136" i="2"/>
  <c r="F138" i="2" s="1"/>
  <c r="C128" i="2"/>
  <c r="F129" i="2" l="1"/>
  <c r="E129" i="2"/>
  <c r="G128" i="2"/>
  <c r="D137" i="2"/>
  <c r="D129" i="2"/>
  <c r="F137" i="2"/>
  <c r="E137" i="2"/>
  <c r="F130" i="2"/>
</calcChain>
</file>

<file path=xl/sharedStrings.xml><?xml version="1.0" encoding="utf-8"?>
<sst xmlns="http://schemas.openxmlformats.org/spreadsheetml/2006/main" count="10688" uniqueCount="1625">
  <si>
    <t>teamID</t>
  </si>
  <si>
    <t>Username</t>
  </si>
  <si>
    <t>ClubName</t>
  </si>
  <si>
    <t>TeamName</t>
  </si>
  <si>
    <t>DisplayName</t>
  </si>
  <si>
    <t>TeamState</t>
  </si>
  <si>
    <t>Coach</t>
  </si>
  <si>
    <t>Level</t>
  </si>
  <si>
    <t>Firstname</t>
  </si>
  <si>
    <t>Lastname</t>
  </si>
  <si>
    <t>Street</t>
  </si>
  <si>
    <t>City</t>
  </si>
  <si>
    <t>State</t>
  </si>
  <si>
    <t>Zip</t>
  </si>
  <si>
    <t>HomePhone</t>
  </si>
  <si>
    <t>CellPhone</t>
  </si>
  <si>
    <t>Email</t>
  </si>
  <si>
    <t>Email2</t>
  </si>
  <si>
    <t>RegDate</t>
  </si>
  <si>
    <t>fee_at_signup</t>
  </si>
  <si>
    <t>discounted_fee</t>
  </si>
  <si>
    <t>PaymentsMade</t>
  </si>
  <si>
    <t>PaymentDates</t>
  </si>
  <si>
    <t>reg_complete</t>
  </si>
  <si>
    <t>reg_confirmed</t>
  </si>
  <si>
    <t>roster_closed</t>
  </si>
  <si>
    <t>Notes</t>
  </si>
  <si>
    <t>bucksselect</t>
  </si>
  <si>
    <t>BUCKS SELECT</t>
  </si>
  <si>
    <t>BUCKS SELECT 2014/2015 - BRUEMMER</t>
  </si>
  <si>
    <t>PA</t>
  </si>
  <si>
    <t>JEFF BRUEMMER</t>
  </si>
  <si>
    <t>Varsity/Elite B</t>
  </si>
  <si>
    <t>LESLIE</t>
  </si>
  <si>
    <t>SHARMAN</t>
  </si>
  <si>
    <t>5067 Landisville Road</t>
  </si>
  <si>
    <t>Doylestown</t>
  </si>
  <si>
    <t>215-766-8709</t>
  </si>
  <si>
    <t>267-614-1240</t>
  </si>
  <si>
    <t>sharman5067@verizon.net</t>
  </si>
  <si>
    <t>2012-12-04 2013-06-18</t>
  </si>
  <si>
    <t>yes</t>
  </si>
  <si>
    <t>BUCKS SELECT 2016 - HOGAN</t>
  </si>
  <si>
    <t>STEVE HOGAN</t>
  </si>
  <si>
    <t>JV/Rising Stars A</t>
  </si>
  <si>
    <t>BUCKS SELECT 2016 - KREUTZER</t>
  </si>
  <si>
    <t>STAN KREUTZER</t>
  </si>
  <si>
    <t>JV/Rising Stars B</t>
  </si>
  <si>
    <t>BUCKS SELECT 2017 - MITHOEFER</t>
  </si>
  <si>
    <t>JIM MITHOEFER</t>
  </si>
  <si>
    <t>U15A</t>
  </si>
  <si>
    <t>BUCKS SELECT 2017 - BREITHAUPT</t>
  </si>
  <si>
    <t>KEN BREITHAUPT</t>
  </si>
  <si>
    <t>U15B</t>
  </si>
  <si>
    <t>BUCKS SELECT 2018 BLACK</t>
  </si>
  <si>
    <t>R J SCHOLZ</t>
  </si>
  <si>
    <t>U13A</t>
  </si>
  <si>
    <t>BUCKS SELECT 2019 - VENTRESCA</t>
  </si>
  <si>
    <t>ANTHONY VENTRESCA</t>
  </si>
  <si>
    <t>BUCKS SELECT 2020- GRAY</t>
  </si>
  <si>
    <t>DAN GRAY</t>
  </si>
  <si>
    <t>U13B</t>
  </si>
  <si>
    <t>BUCKS SELECT 2021 - PARKER</t>
  </si>
  <si>
    <t>MATT PARKER</t>
  </si>
  <si>
    <t>U11B</t>
  </si>
  <si>
    <t>philbintim</t>
  </si>
  <si>
    <t>HIGHLAND MILLS HAWKS LACROSSE CLUB</t>
  </si>
  <si>
    <t>HIGHLAND MILLS HAWKS</t>
  </si>
  <si>
    <t>NY</t>
  </si>
  <si>
    <t>TIM PHILBIN</t>
  </si>
  <si>
    <t>TIMOTHY</t>
  </si>
  <si>
    <t>PHILBIN</t>
  </si>
  <si>
    <t>26 Castleton Drive</t>
  </si>
  <si>
    <t>Highland Mills</t>
  </si>
  <si>
    <t>917-848-5480</t>
  </si>
  <si>
    <t>philbintim@yahoo.com</t>
  </si>
  <si>
    <t>2012-11-09 2013-06-19</t>
  </si>
  <si>
    <t>Mdlaxcoach37</t>
  </si>
  <si>
    <t>LOONEY'S LACROSSE CLUB FOR BOY'S INC</t>
  </si>
  <si>
    <t>LOONEY'S LACROSSE 2020 ORANGE</t>
  </si>
  <si>
    <t>MD</t>
  </si>
  <si>
    <t>RYAN GRIMES</t>
  </si>
  <si>
    <t>U11A</t>
  </si>
  <si>
    <t>ROBERT</t>
  </si>
  <si>
    <t>WILLIAMS</t>
  </si>
  <si>
    <t>12008 Sand Hill Manor Drive</t>
  </si>
  <si>
    <t>Marriottsville</t>
  </si>
  <si>
    <t>410-442-2223</t>
  </si>
  <si>
    <t>443-604-0779</t>
  </si>
  <si>
    <t>bob@orcharddevelopment.com</t>
  </si>
  <si>
    <t>2012-11-09 2012-12-04 2012-12-11</t>
  </si>
  <si>
    <t>6/27 - moved only two U11AA teams to U11A</t>
  </si>
  <si>
    <t>LOONEY'S LACROSSE 2019 ORANGE</t>
  </si>
  <si>
    <t>GREG VERMUELEN</t>
  </si>
  <si>
    <t>kenmazzone</t>
  </si>
  <si>
    <t>THREE VILLAGE LAX CLUB (WARD MELVILLE H S)</t>
  </si>
  <si>
    <t>WARD MELVILLE 2018</t>
  </si>
  <si>
    <t>KEN MAZZONE</t>
  </si>
  <si>
    <t>KEN</t>
  </si>
  <si>
    <t>MAZZONE</t>
  </si>
  <si>
    <t>6 birdseye circle</t>
  </si>
  <si>
    <t>stony brook</t>
  </si>
  <si>
    <t>631-751-4766</t>
  </si>
  <si>
    <t>516-776-0609</t>
  </si>
  <si>
    <t>ken@mazzonepc.com</t>
  </si>
  <si>
    <t>veryvintage10@gmail.com</t>
  </si>
  <si>
    <t>2012-11-27 2013-04-23</t>
  </si>
  <si>
    <t>team91lacrosse</t>
  </si>
  <si>
    <t>TEAM 91</t>
  </si>
  <si>
    <t>2016 WHITE</t>
  </si>
  <si>
    <t>ED FOX</t>
  </si>
  <si>
    <t>GEORGE</t>
  </si>
  <si>
    <t>BRERES</t>
  </si>
  <si>
    <t>999 Walt Whitman Rd - 102</t>
  </si>
  <si>
    <t>Melville</t>
  </si>
  <si>
    <t>631-423-4170</t>
  </si>
  <si>
    <t>631-678-2125</t>
  </si>
  <si>
    <t>info@team91lacrosse.com</t>
  </si>
  <si>
    <t>darby@team91lacrosse.com</t>
  </si>
  <si>
    <t>2017 NAVY</t>
  </si>
  <si>
    <t>RICH ZAPOLSKI</t>
  </si>
  <si>
    <t>2018 ORANGE</t>
  </si>
  <si>
    <t>SAL LOCASCIO</t>
  </si>
  <si>
    <t>U13AA</t>
  </si>
  <si>
    <t>2019 WHITE</t>
  </si>
  <si>
    <t>JAMES ASTEA</t>
  </si>
  <si>
    <t>2021 ORANGE</t>
  </si>
  <si>
    <t>STEVE LACHENMEYER</t>
  </si>
  <si>
    <t>truebluelax</t>
  </si>
  <si>
    <t>TRUE BLUE LACROSSE</t>
  </si>
  <si>
    <t>TRUE BLUE LACROSSE 2016 WHITE</t>
  </si>
  <si>
    <t>CHRIS ROBERTS</t>
  </si>
  <si>
    <t>CHRIS</t>
  </si>
  <si>
    <t>ROBERTS</t>
  </si>
  <si>
    <t>1430 richard ave</t>
  </si>
  <si>
    <t>merrick</t>
  </si>
  <si>
    <t>516-241-6738</t>
  </si>
  <si>
    <t>truebluelacrosse@gmail.com</t>
  </si>
  <si>
    <t>2013-01-18 2013-01-24</t>
  </si>
  <si>
    <t>TRUE BLUE LACROSSE 2017 WHITE</t>
  </si>
  <si>
    <t>380Lacrosse</t>
  </si>
  <si>
    <t>380 LACROSSE</t>
  </si>
  <si>
    <t>380 LACROSSE U-15 BLACK</t>
  </si>
  <si>
    <t>KACY SMALL</t>
  </si>
  <si>
    <t>KACY</t>
  </si>
  <si>
    <t>SMALL</t>
  </si>
  <si>
    <t>PO BOX 244</t>
  </si>
  <si>
    <t>Douglassville</t>
  </si>
  <si>
    <t>610-914-1706</t>
  </si>
  <si>
    <t>610-308-7894</t>
  </si>
  <si>
    <t>380Lacrosse@gmail.com</t>
  </si>
  <si>
    <t>380lacrosse@gmail.com</t>
  </si>
  <si>
    <t>2012-12-04 2013-02-06</t>
  </si>
  <si>
    <t>380 LACROSSE U-15 GREEN</t>
  </si>
  <si>
    <t>380 LACROSSE U-13 BLACK</t>
  </si>
  <si>
    <t>380 LACROSSE U-13 GREEN</t>
  </si>
  <si>
    <t>LOONEY'S LACROSSE 2021 ORANGE</t>
  </si>
  <si>
    <t>KEVIN DOYLE</t>
  </si>
  <si>
    <t>teamtwist</t>
  </si>
  <si>
    <t>TWIST LACROSSE</t>
  </si>
  <si>
    <t>TWIST U15</t>
  </si>
  <si>
    <t>JACK DEVLIN</t>
  </si>
  <si>
    <t>GREG</t>
  </si>
  <si>
    <t>FLEGO</t>
  </si>
  <si>
    <t>18 CHARTER CR</t>
  </si>
  <si>
    <t>DOYLESTOWN</t>
  </si>
  <si>
    <t>215-206-0995</t>
  </si>
  <si>
    <t>teamtwist@verizon.net</t>
  </si>
  <si>
    <t>TWIST U13</t>
  </si>
  <si>
    <t>JOHN DERHAM</t>
  </si>
  <si>
    <t>TWIST U11</t>
  </si>
  <si>
    <t>DAVE GERITY</t>
  </si>
  <si>
    <t>lvsteam</t>
  </si>
  <si>
    <t>LEHIGH VALLEY STEAM LACROSSE</t>
  </si>
  <si>
    <t>LEHIGH VALLEY STEAM GOLD</t>
  </si>
  <si>
    <t>AP NIST</t>
  </si>
  <si>
    <t>JOHN</t>
  </si>
  <si>
    <t>SEITZINGER</t>
  </si>
  <si>
    <t>15519 Kutztown rd.</t>
  </si>
  <si>
    <t>Kutztown</t>
  </si>
  <si>
    <t>610-360-8337</t>
  </si>
  <si>
    <t>jpseitzinger@xode.com</t>
  </si>
  <si>
    <t>allennist@gmail.com</t>
  </si>
  <si>
    <t>2012-12-11 2013-02-13</t>
  </si>
  <si>
    <t>LEHIGH VALLEY STEAM MAROON</t>
  </si>
  <si>
    <t>CORY ANDREWS</t>
  </si>
  <si>
    <t>LEHIGH VALLEY STEAM</t>
  </si>
  <si>
    <t>TATE KLIDONAS</t>
  </si>
  <si>
    <t>klidonas@hartford.edu</t>
  </si>
  <si>
    <t>KURTIS KAUNAS</t>
  </si>
  <si>
    <t>kkaunas2@ptd.net</t>
  </si>
  <si>
    <t>LUKE VANEMBURG</t>
  </si>
  <si>
    <t>cashcowslax</t>
  </si>
  <si>
    <t>CA$H COW$ LACROSSE</t>
  </si>
  <si>
    <t>CASH COWS ELITE</t>
  </si>
  <si>
    <t>MI</t>
  </si>
  <si>
    <t>STEVE JOHNS</t>
  </si>
  <si>
    <t>Varsity/Elite A</t>
  </si>
  <si>
    <t>BRIAN</t>
  </si>
  <si>
    <t>KAMINSKAS</t>
  </si>
  <si>
    <t>8602 Paul</t>
  </si>
  <si>
    <t>Washington</t>
  </si>
  <si>
    <t>810-335-7040</t>
  </si>
  <si>
    <t>cashcowslax@hotmail.com</t>
  </si>
  <si>
    <t>2012-12-11 2013-06-06</t>
  </si>
  <si>
    <t>CASH COWS SELECT</t>
  </si>
  <si>
    <t>MARCUS CRAFT</t>
  </si>
  <si>
    <t>CASH COWS U15</t>
  </si>
  <si>
    <t>TRAVIS CRAFT</t>
  </si>
  <si>
    <t>njriot</t>
  </si>
  <si>
    <t>NJ RIOT</t>
  </si>
  <si>
    <t>NJ RIOT 2016</t>
  </si>
  <si>
    <t>NJ</t>
  </si>
  <si>
    <t>LEE SOUTHREN</t>
  </si>
  <si>
    <t>TIM</t>
  </si>
  <si>
    <t>ROWE</t>
  </si>
  <si>
    <t>408 Main St</t>
  </si>
  <si>
    <t>chester</t>
  </si>
  <si>
    <t>973-252-0683</t>
  </si>
  <si>
    <t>973-219-9581</t>
  </si>
  <si>
    <t>trowe@covasset.com</t>
  </si>
  <si>
    <t>2012-12-12 2013-06-18</t>
  </si>
  <si>
    <t>BURNEM</t>
  </si>
  <si>
    <t>BURN 'EM LACROSSE</t>
  </si>
  <si>
    <t>BURN 'EM LACROSSE U11</t>
  </si>
  <si>
    <t>ZAK VAN VALKENBURGH</t>
  </si>
  <si>
    <t>ZAK</t>
  </si>
  <si>
    <t>VANVALKENBURGH</t>
  </si>
  <si>
    <t>113 Green St</t>
  </si>
  <si>
    <t>Fayetteville</t>
  </si>
  <si>
    <t>315-569-3800</t>
  </si>
  <si>
    <t>burnemlacrosse@hotmail.com</t>
  </si>
  <si>
    <t>BURN 'EM LACROSSE U13</t>
  </si>
  <si>
    <t>DAN BURNAM</t>
  </si>
  <si>
    <t>BURN 'EM LACROSSE U15</t>
  </si>
  <si>
    <t>NICK GATTO</t>
  </si>
  <si>
    <t>turnpike</t>
  </si>
  <si>
    <t>TEAM TURNPIKE ELITE LACROSSE</t>
  </si>
  <si>
    <t>TEAM TURNPIKE EXIT 5</t>
  </si>
  <si>
    <t>WEIGNER</t>
  </si>
  <si>
    <t>KERRY</t>
  </si>
  <si>
    <t>1511 Stone Ridge Circle</t>
  </si>
  <si>
    <t>Helmetta</t>
  </si>
  <si>
    <t>908-642-5192</t>
  </si>
  <si>
    <t>kerrycweigner@teamturnpike.com</t>
  </si>
  <si>
    <t>TEAM TURNPIKE EXIT 6</t>
  </si>
  <si>
    <t>TEAM TURNPIKE EXIT 7</t>
  </si>
  <si>
    <t>KERRY C. WEIGNER</t>
  </si>
  <si>
    <t>TEAM TURNPIKE EXIT 8</t>
  </si>
  <si>
    <t>Quakelacrosse</t>
  </si>
  <si>
    <t>QUAKE</t>
  </si>
  <si>
    <t>AFTERSHOCK</t>
  </si>
  <si>
    <t>ANDREW BERRY</t>
  </si>
  <si>
    <t>BARON</t>
  </si>
  <si>
    <t>WALLENHURST</t>
  </si>
  <si>
    <t>P.O Box 722</t>
  </si>
  <si>
    <t>Moorestown</t>
  </si>
  <si>
    <t>856-524-0989</t>
  </si>
  <si>
    <t>quakelacrosse@gmail.com</t>
  </si>
  <si>
    <t>2012-12-17 2013-06-17 2013-06-21</t>
  </si>
  <si>
    <t>SHOCK</t>
  </si>
  <si>
    <t>BRYAN WRIGHT</t>
  </si>
  <si>
    <t>kgoforth</t>
  </si>
  <si>
    <t>PHILADELPHIA FREEDOM LACROSSE CLUB</t>
  </si>
  <si>
    <t>2014 PHILADELPHIA FREEDOM LACROSSE TEAM</t>
  </si>
  <si>
    <t>BOB MILLER</t>
  </si>
  <si>
    <t>KEVIN</t>
  </si>
  <si>
    <t>GOFORTH</t>
  </si>
  <si>
    <t>5 Margaret Drive</t>
  </si>
  <si>
    <t>Chesters Springs</t>
  </si>
  <si>
    <t>610-827-9344</t>
  </si>
  <si>
    <t>484-467-3871</t>
  </si>
  <si>
    <t>kgoforth02@comcast.net</t>
  </si>
  <si>
    <t>2013-01-03 2013-05-20</t>
  </si>
  <si>
    <t>brotherhoodlacrosse</t>
  </si>
  <si>
    <t>BROTHERHOOD LACROSSE</t>
  </si>
  <si>
    <t>5TH/6TH</t>
  </si>
  <si>
    <t>KYLE OJAKIAN</t>
  </si>
  <si>
    <t>KYLE</t>
  </si>
  <si>
    <t>OJAKIAN</t>
  </si>
  <si>
    <t>PO Box 82</t>
  </si>
  <si>
    <t>Midland Park</t>
  </si>
  <si>
    <t>860-983-1110</t>
  </si>
  <si>
    <t>973-930-7524</t>
  </si>
  <si>
    <t>info@brotherhoodlacrosse.com</t>
  </si>
  <si>
    <t>U13</t>
  </si>
  <si>
    <t>U14</t>
  </si>
  <si>
    <t>U15</t>
  </si>
  <si>
    <t>U16</t>
  </si>
  <si>
    <t>VARSITY</t>
  </si>
  <si>
    <t>Smithtown</t>
  </si>
  <si>
    <t>SMITHTOWN</t>
  </si>
  <si>
    <t>TEAM SMITHTOWN</t>
  </si>
  <si>
    <t>LAMBERT/MOLTISANTI</t>
  </si>
  <si>
    <t>MIKE</t>
  </si>
  <si>
    <t>SMIDT</t>
  </si>
  <si>
    <t>12 Scott drive</t>
  </si>
  <si>
    <t>631-872-8316</t>
  </si>
  <si>
    <t>Mattison@optonline.net</t>
  </si>
  <si>
    <t>2013-04-08 2013-06-18</t>
  </si>
  <si>
    <t>jkarpinski</t>
  </si>
  <si>
    <t>BAGGATAWAY LACROSSE CLUB</t>
  </si>
  <si>
    <t>BAGGATAWAY LC U11</t>
  </si>
  <si>
    <t>ADAM EDDINGER</t>
  </si>
  <si>
    <t>JOE</t>
  </si>
  <si>
    <t>KARPINSKI</t>
  </si>
  <si>
    <t>PO Box 821</t>
  </si>
  <si>
    <t>Exton</t>
  </si>
  <si>
    <t>215-913-6920</t>
  </si>
  <si>
    <t>jkarpinski@bagglax.com</t>
  </si>
  <si>
    <t>2012-12-27 2013-06-27</t>
  </si>
  <si>
    <t>BAGGATAWAY LC U13 BLACK</t>
  </si>
  <si>
    <t>JOE KARPINSKI</t>
  </si>
  <si>
    <t>6/24 - moved U13AA to U13A per JK</t>
  </si>
  <si>
    <t>BAGGATAWAY LC U13 GOLD</t>
  </si>
  <si>
    <t>BAGGATAWAY LC U15</t>
  </si>
  <si>
    <t>BAGGATAWAY LC U9</t>
  </si>
  <si>
    <t>U9B</t>
  </si>
  <si>
    <t>6/21 - JK cnfmd slots and mailing check today; 6/27 moved all U9s to U9b</t>
  </si>
  <si>
    <t>BUCKS SELECT 2014 - RENAHAN</t>
  </si>
  <si>
    <t>KEVIN RENAHAN</t>
  </si>
  <si>
    <t>Drewt</t>
  </si>
  <si>
    <t>BERKS RAPTORS</t>
  </si>
  <si>
    <t>JAKE PLUNKET</t>
  </si>
  <si>
    <t>DREW</t>
  </si>
  <si>
    <t>SEIBERT</t>
  </si>
  <si>
    <t>4 albert lane</t>
  </si>
  <si>
    <t>reading</t>
  </si>
  <si>
    <t>610-898-0226</t>
  </si>
  <si>
    <t>484-256-2357</t>
  </si>
  <si>
    <t>drew.seibert@manningmanagement.com</t>
  </si>
  <si>
    <t>2013-01-04 2013-01-14 2013-06-18</t>
  </si>
  <si>
    <t>mhemberg</t>
  </si>
  <si>
    <t>RISING SONS</t>
  </si>
  <si>
    <t>RISING SONS 2021</t>
  </si>
  <si>
    <t>MATT HEMBERGER</t>
  </si>
  <si>
    <t>MATT</t>
  </si>
  <si>
    <t>HEMBERGER</t>
  </si>
  <si>
    <t>16 Wright Ave</t>
  </si>
  <si>
    <t>Spring City</t>
  </si>
  <si>
    <t>610-948-5354</t>
  </si>
  <si>
    <t>610-764-8725</t>
  </si>
  <si>
    <t>matthew.d.hemberger@gsk.com</t>
  </si>
  <si>
    <t>matthemberger@yahoo.com</t>
  </si>
  <si>
    <t>2013-01-04 2013-04-09 2013-06-17</t>
  </si>
  <si>
    <t>4/25/13 HP moved $475 from Chapter Challenge registration (they did not attend) to Patriot fee</t>
  </si>
  <si>
    <t>ngurreri</t>
  </si>
  <si>
    <t>GREEN &amp; GOLD</t>
  </si>
  <si>
    <t>GREEN &amp; GOLD VARSITY</t>
  </si>
  <si>
    <t>RORY MCPEEK</t>
  </si>
  <si>
    <t>NICHOLAS</t>
  </si>
  <si>
    <t>GURRERI</t>
  </si>
  <si>
    <t>16 Sidney School Road</t>
  </si>
  <si>
    <t>Annandale</t>
  </si>
  <si>
    <t>908-400-7046</t>
  </si>
  <si>
    <t>917-655-8850</t>
  </si>
  <si>
    <t>ngurreri@gmail.com</t>
  </si>
  <si>
    <t>2013-01-05 2013-06-18</t>
  </si>
  <si>
    <t>NICHOLAS GURRERI</t>
  </si>
  <si>
    <t>GREEN &amp; GOLD JV</t>
  </si>
  <si>
    <t>STEVE DELORENZO</t>
  </si>
  <si>
    <t>GREEN &amp; GOLD 7TH/8TH</t>
  </si>
  <si>
    <t>RYAN LACHNER</t>
  </si>
  <si>
    <t>TrilogyLacrosse</t>
  </si>
  <si>
    <t>NJ DIESEL LACROSSE CLUB</t>
  </si>
  <si>
    <t>NJ DIESEL ELITE U15</t>
  </si>
  <si>
    <t>JONATHAN RODAK</t>
  </si>
  <si>
    <t>JONATHAN</t>
  </si>
  <si>
    <t>RODAK</t>
  </si>
  <si>
    <t>55 Washington St Suite 808</t>
  </si>
  <si>
    <t>Brooklyn</t>
  </si>
  <si>
    <t>212-796-7987</t>
  </si>
  <si>
    <t>848-525-4338</t>
  </si>
  <si>
    <t>jrodak@trilogylacrosse.com</t>
  </si>
  <si>
    <t>info@trilogylacrosse.com</t>
  </si>
  <si>
    <t>2013-01-10 2013-06-18</t>
  </si>
  <si>
    <t>NJ DIESEL ELITE U13</t>
  </si>
  <si>
    <t>purdyd</t>
  </si>
  <si>
    <t>WARD MELVILLE</t>
  </si>
  <si>
    <t>WARD MELVILLE PATRIOTS 2017</t>
  </si>
  <si>
    <t>DAVE PURDY</t>
  </si>
  <si>
    <t>U15AA</t>
  </si>
  <si>
    <t>DAVID</t>
  </si>
  <si>
    <t>PURDY</t>
  </si>
  <si>
    <t>448 Pond Path</t>
  </si>
  <si>
    <t>East Setauket</t>
  </si>
  <si>
    <t>631-689-0009</t>
  </si>
  <si>
    <t>516-286-2900</t>
  </si>
  <si>
    <t>purdyd@optonline.net</t>
  </si>
  <si>
    <t>Frank</t>
  </si>
  <si>
    <t>HORNETS FUTURES</t>
  </si>
  <si>
    <t>JOE LODATO</t>
  </si>
  <si>
    <t>LODATO</t>
  </si>
  <si>
    <t>509 Leawood Ave</t>
  </si>
  <si>
    <t>Toms River</t>
  </si>
  <si>
    <t>732-232-6702</t>
  </si>
  <si>
    <t>lodatoj26@gmail.com</t>
  </si>
  <si>
    <t>2013-01-15 2013-01-16</t>
  </si>
  <si>
    <t>chanlax13</t>
  </si>
  <si>
    <t>LI EXPRESS</t>
  </si>
  <si>
    <t>MIKE CHANENCHUK</t>
  </si>
  <si>
    <t>CHANENCHUK</t>
  </si>
  <si>
    <t>5 Shen Court</t>
  </si>
  <si>
    <t>631-514-4246</t>
  </si>
  <si>
    <t>mchanenc13@gmail.com</t>
  </si>
  <si>
    <t>2013-01-15 2013-05-28</t>
  </si>
  <si>
    <t>taddoyle</t>
  </si>
  <si>
    <t>RISING SONS 2020</t>
  </si>
  <si>
    <t>TAD DOYLE</t>
  </si>
  <si>
    <t>TAD</t>
  </si>
  <si>
    <t>DOYLE</t>
  </si>
  <si>
    <t>1600 Swamp Pike</t>
  </si>
  <si>
    <t>Gilbertsville</t>
  </si>
  <si>
    <t>484-985-8322</t>
  </si>
  <si>
    <t>610-802-1030</t>
  </si>
  <si>
    <t>tad@fastprorestoration.com</t>
  </si>
  <si>
    <t>2013-01-15 2013-06-13 2013-06-20</t>
  </si>
  <si>
    <t>2016 STAMPEDE</t>
  </si>
  <si>
    <t>RYAN KELLY</t>
  </si>
  <si>
    <t>akinnealey</t>
  </si>
  <si>
    <t>BLACK JACKS</t>
  </si>
  <si>
    <t>MA</t>
  </si>
  <si>
    <t>RICK BAGBY</t>
  </si>
  <si>
    <t>RICK</t>
  </si>
  <si>
    <t>BAGBY</t>
  </si>
  <si>
    <t>167 WASHINGTON STREET SUITE 14</t>
  </si>
  <si>
    <t>NORWELL</t>
  </si>
  <si>
    <t>781-569-4901</t>
  </si>
  <si>
    <t>781-264-6030</t>
  </si>
  <si>
    <t>rbagby@21lacrosse.com</t>
  </si>
  <si>
    <t>hsclax5@gmail.com</t>
  </si>
  <si>
    <t>2013-01-23 2013-06-03</t>
  </si>
  <si>
    <t>coach phone#  781-264-6030</t>
  </si>
  <si>
    <t>chagares</t>
  </si>
  <si>
    <t>GRIP-IT N' RIP-IT LACROSSE</t>
  </si>
  <si>
    <t>GRIP-IT N' RIP-IT WHITE</t>
  </si>
  <si>
    <t>ADAM CHAGARES</t>
  </si>
  <si>
    <t>ADAM</t>
  </si>
  <si>
    <t>CHAGARES</t>
  </si>
  <si>
    <t>5 Bryant Crescent</t>
  </si>
  <si>
    <t>White Plains</t>
  </si>
  <si>
    <t>914-946-1511</t>
  </si>
  <si>
    <t>845-323-9873</t>
  </si>
  <si>
    <t>achagares@gnrlax.com</t>
  </si>
  <si>
    <t>2013-01-17 2013-03-31 2013-06-17</t>
  </si>
  <si>
    <t>GRIP-IT N' RIP-IT BLUE</t>
  </si>
  <si>
    <t>RICK SORKOW</t>
  </si>
  <si>
    <t>GRIP-IT N' RIP-IT YELLOW</t>
  </si>
  <si>
    <t>GRIP-IT N' RIP-IT CAROLINA</t>
  </si>
  <si>
    <t>themichs</t>
  </si>
  <si>
    <t>GARDEN CITY</t>
  </si>
  <si>
    <t>GC '17</t>
  </si>
  <si>
    <t>BRYAN WALKER</t>
  </si>
  <si>
    <t>MICHIELINI</t>
  </si>
  <si>
    <t>7 Chestnut St</t>
  </si>
  <si>
    <t>Garden City</t>
  </si>
  <si>
    <t>516-873-0833</t>
  </si>
  <si>
    <t>516-316-8353</t>
  </si>
  <si>
    <t>themichs@verizon.net</t>
  </si>
  <si>
    <t>themichs@optonline.net</t>
  </si>
  <si>
    <t>ardi29</t>
  </si>
  <si>
    <t>DIP N DUNK LACROSSE</t>
  </si>
  <si>
    <t>DIP N DUNK</t>
  </si>
  <si>
    <t>JAMES ARDIZONE</t>
  </si>
  <si>
    <t>JAMES</t>
  </si>
  <si>
    <t>ARDIZONE</t>
  </si>
  <si>
    <t>79 Pineview Ave</t>
  </si>
  <si>
    <t>Bardonia</t>
  </si>
  <si>
    <t>914-261-1245</t>
  </si>
  <si>
    <t>ardizone29@yahoo.com</t>
  </si>
  <si>
    <t>jardizone@byramhills.org</t>
  </si>
  <si>
    <t>2013-01-23 2013-04-14</t>
  </si>
  <si>
    <t>Breakerslacrosse</t>
  </si>
  <si>
    <t>BALTIMORE BREAKERS</t>
  </si>
  <si>
    <t>BALTIMORE BREAKERS U13AA</t>
  </si>
  <si>
    <t>GARY MITCHELL</t>
  </si>
  <si>
    <t>J.J.</t>
  </si>
  <si>
    <t>PEARL</t>
  </si>
  <si>
    <t>438 Hawkridge Lane</t>
  </si>
  <si>
    <t>Sykesville</t>
  </si>
  <si>
    <t>410-804-4033</t>
  </si>
  <si>
    <t>jdpearl@verizon.net</t>
  </si>
  <si>
    <t>gm2311@gmail.com</t>
  </si>
  <si>
    <t>billgiugno</t>
  </si>
  <si>
    <t>MAKE-A-WISH</t>
  </si>
  <si>
    <t>CT</t>
  </si>
  <si>
    <t>BILL GIUGNO</t>
  </si>
  <si>
    <t>BILL</t>
  </si>
  <si>
    <t>GIUGNO</t>
  </si>
  <si>
    <t>58 West Maiden Lane</t>
  </si>
  <si>
    <t>Monroe</t>
  </si>
  <si>
    <t>203-452-0523</t>
  </si>
  <si>
    <t>203-434-9577</t>
  </si>
  <si>
    <t>bg@lulax.com</t>
  </si>
  <si>
    <t>6/21 - removed registration fee - charitable donation</t>
  </si>
  <si>
    <t>BBXtravel</t>
  </si>
  <si>
    <t>BLACK BEAR LACROSSE</t>
  </si>
  <si>
    <t>BLACK BEAR ORANGE</t>
  </si>
  <si>
    <t>BOB ALVORD</t>
  </si>
  <si>
    <t>JIM</t>
  </si>
  <si>
    <t>HEISMAN</t>
  </si>
  <si>
    <t>PO Box 2348</t>
  </si>
  <si>
    <t>Wilmington</t>
  </si>
  <si>
    <t>DE</t>
  </si>
  <si>
    <t>215-421-9170</t>
  </si>
  <si>
    <t>610-329-6341</t>
  </si>
  <si>
    <t>bbxwc1@gmail.com</t>
  </si>
  <si>
    <t>2013-01-28 2013-06-20</t>
  </si>
  <si>
    <t>BLACK BEAR BLUE</t>
  </si>
  <si>
    <t>SEAN TISCHLER</t>
  </si>
  <si>
    <t>BLACK BEAR 2016</t>
  </si>
  <si>
    <t>GRADY WISE</t>
  </si>
  <si>
    <t>BRYAN CHURCHEY</t>
  </si>
  <si>
    <t>ERIC CARRUTHERS</t>
  </si>
  <si>
    <t>BILL BOIVIER</t>
  </si>
  <si>
    <t>KEVIN GALLAGHER</t>
  </si>
  <si>
    <t>BLACK BEAR GWYNEDD</t>
  </si>
  <si>
    <t>ROB FOSTER</t>
  </si>
  <si>
    <t>BLACK BEAR</t>
  </si>
  <si>
    <t>JOSE ALMONTE</t>
  </si>
  <si>
    <t>ahealy</t>
  </si>
  <si>
    <t>TRUE LACROSSE</t>
  </si>
  <si>
    <t>TRUE PITTSBURGH 2014</t>
  </si>
  <si>
    <t>DAN USAJ</t>
  </si>
  <si>
    <t>ANDREW</t>
  </si>
  <si>
    <t>HEALY</t>
  </si>
  <si>
    <t>655 W Grand Ave</t>
  </si>
  <si>
    <t>Elmhurst</t>
  </si>
  <si>
    <t>IL</t>
  </si>
  <si>
    <t>630-359-5542</t>
  </si>
  <si>
    <t>703-407-1873</t>
  </si>
  <si>
    <t>ahealy@truelacrosse.com</t>
  </si>
  <si>
    <t>2013-02-01 2013-05-20</t>
  </si>
  <si>
    <t>6/21/13 - lmovm for AH</t>
  </si>
  <si>
    <t>TRUE PITTSBURGH 2015</t>
  </si>
  <si>
    <t>TRUE PITTSBURGH U15</t>
  </si>
  <si>
    <t>6/21 - Per Andrew Healy – willing to move U13B and u15B to A brackets if necessary</t>
  </si>
  <si>
    <t>TRUE PITTSBURGH U13</t>
  </si>
  <si>
    <t>TRUE LACROSSE 2016</t>
  </si>
  <si>
    <t>cwhinch</t>
  </si>
  <si>
    <t>BUFFALO LACROSSE ACADEMY</t>
  </si>
  <si>
    <t>BLA SELECT</t>
  </si>
  <si>
    <t>TED LEE</t>
  </si>
  <si>
    <t>CRAIG</t>
  </si>
  <si>
    <t>HINCHCLIFFE</t>
  </si>
  <si>
    <t>East Aurora</t>
  </si>
  <si>
    <t>716-982-3182</t>
  </si>
  <si>
    <t>hinchcliffe@buffalolacrosse.com</t>
  </si>
  <si>
    <t>simonconnor</t>
  </si>
  <si>
    <t>MAIN LINE LACROSSE CLUB</t>
  </si>
  <si>
    <t>2015-2016</t>
  </si>
  <si>
    <t>SIMON CONNOR/ STEVE COLFER</t>
  </si>
  <si>
    <t>SIMON</t>
  </si>
  <si>
    <t>CONNOR</t>
  </si>
  <si>
    <t>102 Louella Ave Apt C-3</t>
  </si>
  <si>
    <t>Wayne</t>
  </si>
  <si>
    <t>973-452-3849</t>
  </si>
  <si>
    <t>simon.connor@villanova.edu</t>
  </si>
  <si>
    <t>2013-02-10 2013-02-17</t>
  </si>
  <si>
    <t>MAIN LINE LACROSSE CLUB U15</t>
  </si>
  <si>
    <t>SIMON CONNOR/ CHET LAUBACH</t>
  </si>
  <si>
    <t>6/27 - moved from AA to A in U13 &amp; U15 per krissy request</t>
  </si>
  <si>
    <t>MAIN LINE LACROSSE CLUB U13</t>
  </si>
  <si>
    <t>SIMON CONNOR/ MIKE CORRADO</t>
  </si>
  <si>
    <t>kristine.woods@villanova.edu</t>
  </si>
  <si>
    <t>jagspe</t>
  </si>
  <si>
    <t>LEADING EDGE SOUTH</t>
  </si>
  <si>
    <t>KEVIN PRESTON</t>
  </si>
  <si>
    <t>CARUSO</t>
  </si>
  <si>
    <t>923 Raleigh Drive</t>
  </si>
  <si>
    <t>732-270-2546</t>
  </si>
  <si>
    <t>732-644-3914</t>
  </si>
  <si>
    <t>lesouth@leadingedgelacrosse.com</t>
  </si>
  <si>
    <t>jagspe@gmail.com</t>
  </si>
  <si>
    <t>2013-02-19 2013-05-07</t>
  </si>
  <si>
    <t>NICK FARRAR</t>
  </si>
  <si>
    <t>NICK SCHMIDT</t>
  </si>
  <si>
    <t>jsterner</t>
  </si>
  <si>
    <t>ENDLESS LACROSSE CLUB</t>
  </si>
  <si>
    <t>JASON STERNER</t>
  </si>
  <si>
    <t>JASON</t>
  </si>
  <si>
    <t>STERNER</t>
  </si>
  <si>
    <t>23 Gilland CT</t>
  </si>
  <si>
    <t>Nottingham</t>
  </si>
  <si>
    <t>443-992-6280</t>
  </si>
  <si>
    <t>STERNER6808@YAHOO.COM</t>
  </si>
  <si>
    <t>2013-02-19 2013-05-18 2013-06-13</t>
  </si>
  <si>
    <t>CannonsU9</t>
  </si>
  <si>
    <t>FUSION LACROSSE</t>
  </si>
  <si>
    <t>CAROLINA CANNONS</t>
  </si>
  <si>
    <t>NC</t>
  </si>
  <si>
    <t>MATT DIROCCO</t>
  </si>
  <si>
    <t>DIROCCO</t>
  </si>
  <si>
    <t>41 Oakwood Drive</t>
  </si>
  <si>
    <t>Chapel Hill</t>
  </si>
  <si>
    <t>919-606-4091</t>
  </si>
  <si>
    <t>919-621-9342</t>
  </si>
  <si>
    <t>coachdirocco@fusionlacrosse.com</t>
  </si>
  <si>
    <t>kkwatson17@gmail.com</t>
  </si>
  <si>
    <t>6/27 moved all U9s to U9b</t>
  </si>
  <si>
    <t>nrholota</t>
  </si>
  <si>
    <t>TAR HEEL LACROSSE CLUB</t>
  </si>
  <si>
    <t>TAR HEEL LC</t>
  </si>
  <si>
    <t>DAN MORRISON NICK HOLOTA</t>
  </si>
  <si>
    <t>HOLOTA</t>
  </si>
  <si>
    <t>540 Country Lane</t>
  </si>
  <si>
    <t>Holly Springs</t>
  </si>
  <si>
    <t>919-247-6600</t>
  </si>
  <si>
    <t>nrholota@gmail.com</t>
  </si>
  <si>
    <t>tarheellacrosseclub@gmail.com</t>
  </si>
  <si>
    <t>bjmmjm</t>
  </si>
  <si>
    <t>LEADING EDGE</t>
  </si>
  <si>
    <t>LEADING EDGE 2021</t>
  </si>
  <si>
    <t>ANDY PINTO</t>
  </si>
  <si>
    <t>MARC</t>
  </si>
  <si>
    <t>MOREAU</t>
  </si>
  <si>
    <t>14 Prospect Street</t>
  </si>
  <si>
    <t>Far Hills</t>
  </si>
  <si>
    <t>908-719-8792</t>
  </si>
  <si>
    <t>908-285-0962</t>
  </si>
  <si>
    <t>marc@leadingedgelacrosse.com</t>
  </si>
  <si>
    <t>2013-02-26 2013-06-18</t>
  </si>
  <si>
    <t>LEADING EDGE 2020</t>
  </si>
  <si>
    <t>KYLE KIRST</t>
  </si>
  <si>
    <t>LEADING EDGE 2019</t>
  </si>
  <si>
    <t>BRANDON JONES</t>
  </si>
  <si>
    <t>LEADING EDGE 2018</t>
  </si>
  <si>
    <t>ANTHONY BERTUCCI</t>
  </si>
  <si>
    <t>LEADING EDGE 2017</t>
  </si>
  <si>
    <t>MARC MOREAU</t>
  </si>
  <si>
    <t>HipSteps</t>
  </si>
  <si>
    <t>STEPS FUTURE ALL STARS</t>
  </si>
  <si>
    <t>STEPS FUTURE ALL STARS 2017</t>
  </si>
  <si>
    <t>CHARLIE SHOULBERG</t>
  </si>
  <si>
    <t>CHARLIE</t>
  </si>
  <si>
    <t>SHOULBERG</t>
  </si>
  <si>
    <t>11 Red Oak Row</t>
  </si>
  <si>
    <t>Chester</t>
  </si>
  <si>
    <t>908-879-3938</t>
  </si>
  <si>
    <t>973-851-5961</t>
  </si>
  <si>
    <t>cshoulberg@stepslacrosse.com</t>
  </si>
  <si>
    <t>hip@stepslacrosse.com</t>
  </si>
  <si>
    <t>2013-02-26 2013-02-27 2013-02-27 2013-03-11</t>
  </si>
  <si>
    <t>STEPS FUTURE ALL STARS 2020</t>
  </si>
  <si>
    <t>STEPS FUTURE ALL STARS 2018 7TH GRADE</t>
  </si>
  <si>
    <t>STEPS FUTURE ALL STARS 2019 6TH GRADE</t>
  </si>
  <si>
    <t>bwalstrum</t>
  </si>
  <si>
    <t>ROCK'EM LACROSSE CLUB</t>
  </si>
  <si>
    <t>ROCK'EM LACROSSE</t>
  </si>
  <si>
    <t>CRAIG FORSYTHE</t>
  </si>
  <si>
    <t>WALSTRUM</t>
  </si>
  <si>
    <t>250 Pineville Road</t>
  </si>
  <si>
    <t>Newtown</t>
  </si>
  <si>
    <t>215-598-0221</t>
  </si>
  <si>
    <t>267-918-4881</t>
  </si>
  <si>
    <t>bwalstrum@comcast.net</t>
  </si>
  <si>
    <t>2013-02-28 2013-05-02 2013-06-18</t>
  </si>
  <si>
    <t>MARK SULLIVAN</t>
  </si>
  <si>
    <t>BRIAN WALSTRUM</t>
  </si>
  <si>
    <t>DAN BRENNER</t>
  </si>
  <si>
    <t>Edge2019</t>
  </si>
  <si>
    <t>EDGE ELITE</t>
  </si>
  <si>
    <t>EDGE ELITE 2019</t>
  </si>
  <si>
    <t>ON</t>
  </si>
  <si>
    <t>JORDAN MACINTOSH</t>
  </si>
  <si>
    <t>CLARK</t>
  </si>
  <si>
    <t>MCDOUGALL</t>
  </si>
  <si>
    <t>5425 Valleyhigh Dr.</t>
  </si>
  <si>
    <t>Burlington</t>
  </si>
  <si>
    <t>L7L6Z6</t>
  </si>
  <si>
    <t>905-635-4300</t>
  </si>
  <si>
    <t>416-569-6764</t>
  </si>
  <si>
    <t>clarkmcdougall@cogeco.ca</t>
  </si>
  <si>
    <t>2013-02-28 2013-05-29 2013-06-19</t>
  </si>
  <si>
    <t>lvlclax</t>
  </si>
  <si>
    <t>LVLC</t>
  </si>
  <si>
    <t>LIGHTNING</t>
  </si>
  <si>
    <t>JOHN HAUS</t>
  </si>
  <si>
    <t>GALLAGHER</t>
  </si>
  <si>
    <t>PO Box 382</t>
  </si>
  <si>
    <t>Palmyra</t>
  </si>
  <si>
    <t>717-383-2465</t>
  </si>
  <si>
    <t>tim@gallagherprint.com</t>
  </si>
  <si>
    <t>6/24 - sent another email re payment - TG said check was mailed last Tue</t>
  </si>
  <si>
    <t>LIGHTNING BLUE</t>
  </si>
  <si>
    <t>LIGHTNING SELECT BLUE</t>
  </si>
  <si>
    <t>tpackage25</t>
  </si>
  <si>
    <t>MILITIA</t>
  </si>
  <si>
    <t>MILITIA ELITE</t>
  </si>
  <si>
    <t>VA</t>
  </si>
  <si>
    <t>JB SHERIDAN</t>
  </si>
  <si>
    <t>COOK</t>
  </si>
  <si>
    <t>6521 Fire Lane</t>
  </si>
  <si>
    <t>Mechanicsville</t>
  </si>
  <si>
    <t>804-730-7742</t>
  </si>
  <si>
    <t>804-399-8413</t>
  </si>
  <si>
    <t>chris.cook@icfi.com</t>
  </si>
  <si>
    <t>chriscook25@verizon.net</t>
  </si>
  <si>
    <t>2013-03-09 2013-06-18</t>
  </si>
  <si>
    <t>Meganhanson7</t>
  </si>
  <si>
    <t>BALTIMORE CANNONS</t>
  </si>
  <si>
    <t>MITCH WHITELEY</t>
  </si>
  <si>
    <t>MEGAN</t>
  </si>
  <si>
    <t>HANSON</t>
  </si>
  <si>
    <t>910 Army Rd</t>
  </si>
  <si>
    <t>Baltimore</t>
  </si>
  <si>
    <t>410-627-6633</t>
  </si>
  <si>
    <t>Meganhanson7@gmail.com</t>
  </si>
  <si>
    <t>Eahanson5@gmail.com</t>
  </si>
  <si>
    <t>2013-03-12 2013-06-04</t>
  </si>
  <si>
    <t>jcv31</t>
  </si>
  <si>
    <t>SOUTHSHORE</t>
  </si>
  <si>
    <t>ORANGE</t>
  </si>
  <si>
    <t>JC VALORE</t>
  </si>
  <si>
    <t>JC</t>
  </si>
  <si>
    <t>VALORE</t>
  </si>
  <si>
    <t>818 Witherspoon Way</t>
  </si>
  <si>
    <t>Mullica Hill</t>
  </si>
  <si>
    <t>856-296-7849</t>
  </si>
  <si>
    <t>southshorelacrosse@gmail.com</t>
  </si>
  <si>
    <t>2013-05-26 2013-06-19</t>
  </si>
  <si>
    <t>CAROLINA</t>
  </si>
  <si>
    <t>Laxplay</t>
  </si>
  <si>
    <t>TEAM TOTAL</t>
  </si>
  <si>
    <t>TEAM TOTAL ELITE</t>
  </si>
  <si>
    <t>DWAYNE HICKS</t>
  </si>
  <si>
    <t>DWAYNE</t>
  </si>
  <si>
    <t>HICKS</t>
  </si>
  <si>
    <t>29029 Forest Hill Drive</t>
  </si>
  <si>
    <t>Farmington Hills</t>
  </si>
  <si>
    <t>248-553-9353</t>
  </si>
  <si>
    <t>248-752-1143</t>
  </si>
  <si>
    <t>Laxplay@aol.com</t>
  </si>
  <si>
    <t>2013-03-16 2013-05-31</t>
  </si>
  <si>
    <t>TEAM TOTAL VARSITY</t>
  </si>
  <si>
    <t>TEAM TOTAL JV</t>
  </si>
  <si>
    <t>TEAM TOTAL U15</t>
  </si>
  <si>
    <t>park11040</t>
  </si>
  <si>
    <t>LONG ISLAND PARK LACROSSE</t>
  </si>
  <si>
    <t>DISTRICT SELECT</t>
  </si>
  <si>
    <t>SWEET</t>
  </si>
  <si>
    <t>ERIC</t>
  </si>
  <si>
    <t>RUDD</t>
  </si>
  <si>
    <t>21 Fifth Street</t>
  </si>
  <si>
    <t>Garden City Park</t>
  </si>
  <si>
    <t>516-294-5307</t>
  </si>
  <si>
    <t>516-813-7770</t>
  </si>
  <si>
    <t>ericrudd1@gmail.com</t>
  </si>
  <si>
    <t>tulettm</t>
  </si>
  <si>
    <t>EDGE LACROSSE CANADA</t>
  </si>
  <si>
    <t>2016 RED</t>
  </si>
  <si>
    <t>ADAM GARDNER</t>
  </si>
  <si>
    <t>MARTIN</t>
  </si>
  <si>
    <t>TULETT</t>
  </si>
  <si>
    <t>107 Scarborough Rd</t>
  </si>
  <si>
    <t>Toronto</t>
  </si>
  <si>
    <t>M4E 3M4</t>
  </si>
  <si>
    <t>416-698-5148</t>
  </si>
  <si>
    <t>416-436-2402</t>
  </si>
  <si>
    <t>martin.tulett@yahoo.ca</t>
  </si>
  <si>
    <t>Edge2016White</t>
  </si>
  <si>
    <t>EDGE</t>
  </si>
  <si>
    <t>MACK ABBOTT</t>
  </si>
  <si>
    <t>MCGRATH</t>
  </si>
  <si>
    <t>24 Lowes Rd E #7</t>
  </si>
  <si>
    <t>Guelph</t>
  </si>
  <si>
    <t>N1L 0J5</t>
  </si>
  <si>
    <t>519-265-6800</t>
  </si>
  <si>
    <t>519-830-7900</t>
  </si>
  <si>
    <t>edge2016@yahoo.com</t>
  </si>
  <si>
    <t>jmdti@yahoo.com</t>
  </si>
  <si>
    <t>2013-02-24 2013-03-25</t>
  </si>
  <si>
    <t>mnewton12</t>
  </si>
  <si>
    <t>HOUSTON LACROSSE ACADEMY</t>
  </si>
  <si>
    <t>HOULAGUNS</t>
  </si>
  <si>
    <t>TX</t>
  </si>
  <si>
    <t>MIKE NEWTON</t>
  </si>
  <si>
    <t>NEWTON</t>
  </si>
  <si>
    <t>107 Burton Forest Court</t>
  </si>
  <si>
    <t>Conroe</t>
  </si>
  <si>
    <t>713-805-2425</t>
  </si>
  <si>
    <t>mike@houlalax.com</t>
  </si>
  <si>
    <t>mike@houstonlacrosseacademy.com</t>
  </si>
  <si>
    <t>2013-03-31 2013-05-03 2013-06-03</t>
  </si>
  <si>
    <t>topdown911</t>
  </si>
  <si>
    <t>BUILDING BLOCKS LACROSSE (BBL)</t>
  </si>
  <si>
    <t>BBL ELITE 2017 BLACK</t>
  </si>
  <si>
    <t>PETER FUSARI</t>
  </si>
  <si>
    <t>JERRY</t>
  </si>
  <si>
    <t>O'LOUGHLIN</t>
  </si>
  <si>
    <t>230 New Vernon Rd</t>
  </si>
  <si>
    <t>Gillette</t>
  </si>
  <si>
    <t>973-425-1206</t>
  </si>
  <si>
    <t>973-592-3572</t>
  </si>
  <si>
    <t>jerry@buildingblockslacrosse.com</t>
  </si>
  <si>
    <t>SFBigHorns</t>
  </si>
  <si>
    <t>SF BIG HORNS</t>
  </si>
  <si>
    <t>KEVIN DONNELLY</t>
  </si>
  <si>
    <t>THOMAS</t>
  </si>
  <si>
    <t>WILSON</t>
  </si>
  <si>
    <t>131 Meadowland Drive</t>
  </si>
  <si>
    <t>Colegeville</t>
  </si>
  <si>
    <t>610-505-5800</t>
  </si>
  <si>
    <t>capt_tpwilson@verizon.net</t>
  </si>
  <si>
    <t>kdonn@spring-ford.net</t>
  </si>
  <si>
    <t>2013-04-13 2013-05-27</t>
  </si>
  <si>
    <t>GriffinSpotz</t>
  </si>
  <si>
    <t>DIRTY BIRDS</t>
  </si>
  <si>
    <t>GA</t>
  </si>
  <si>
    <t>GRIFFIN SPOTZ</t>
  </si>
  <si>
    <t>GRIFFIN</t>
  </si>
  <si>
    <t>SPOTZ</t>
  </si>
  <si>
    <t>1590 Bill Murdock Rd</t>
  </si>
  <si>
    <t>Marietta</t>
  </si>
  <si>
    <t>217-621-9062</t>
  </si>
  <si>
    <t>griffinspotz@yahoo.com</t>
  </si>
  <si>
    <t>2013-04-21 2013-06-21</t>
  </si>
  <si>
    <t>TSLGold</t>
  </si>
  <si>
    <t>TSL GOLD</t>
  </si>
  <si>
    <t>BRENT VOELKEL AND BRIAN FOX</t>
  </si>
  <si>
    <t>KATHRYN</t>
  </si>
  <si>
    <t>WATSON</t>
  </si>
  <si>
    <t>MickeyDe</t>
  </si>
  <si>
    <t>EMMAUS STING INC.</t>
  </si>
  <si>
    <t>EMMAUS STING</t>
  </si>
  <si>
    <t>SCOTT KETCHAM</t>
  </si>
  <si>
    <t>MICHAEL</t>
  </si>
  <si>
    <t>DECAPRIO</t>
  </si>
  <si>
    <t>PO Box 171</t>
  </si>
  <si>
    <t>Macungie</t>
  </si>
  <si>
    <t>610-530-0838</t>
  </si>
  <si>
    <t>856-373-2151</t>
  </si>
  <si>
    <t>mickd58@msn.com</t>
  </si>
  <si>
    <t>JD WILSON</t>
  </si>
  <si>
    <t>JMurrayMaplezone</t>
  </si>
  <si>
    <t>MAPLEZONE</t>
  </si>
  <si>
    <t>MUCKDAWGS</t>
  </si>
  <si>
    <t>JEFF MURRAY</t>
  </si>
  <si>
    <t>JEFF</t>
  </si>
  <si>
    <t>MURRAY</t>
  </si>
  <si>
    <t>1451 Conchester Hwy</t>
  </si>
  <si>
    <t>Boothwyn</t>
  </si>
  <si>
    <t>484-841-6576</t>
  </si>
  <si>
    <t>610-761-3400</t>
  </si>
  <si>
    <t>jmurray@maplezone.com</t>
  </si>
  <si>
    <t>jmurrdelco@comcast.net</t>
  </si>
  <si>
    <t>2013-06-21 2013-06-27</t>
  </si>
  <si>
    <t>6/24 - balance due is in the mail</t>
  </si>
  <si>
    <t>6/27 - moved to U11B at JMs request</t>
  </si>
  <si>
    <t>6/27 - moved to U13B at JMs request</t>
  </si>
  <si>
    <t>MICHAEL KAVANAGH</t>
  </si>
  <si>
    <t>headstrong</t>
  </si>
  <si>
    <t>HEADSTRONG LC</t>
  </si>
  <si>
    <t>HEADSTRONG WHITE</t>
  </si>
  <si>
    <t>RYAN CREIGHTON</t>
  </si>
  <si>
    <t>NEARY</t>
  </si>
  <si>
    <t>232 green ave</t>
  </si>
  <si>
    <t>holmes</t>
  </si>
  <si>
    <t>215-219-7069</t>
  </si>
  <si>
    <t>rb.neary@gmail.com</t>
  </si>
  <si>
    <t>Noreaster</t>
  </si>
  <si>
    <t>NOR'EASTER LACROSSE CLUB</t>
  </si>
  <si>
    <t>NOR'EASTER</t>
  </si>
  <si>
    <t>JOE SHEFFER</t>
  </si>
  <si>
    <t>SHEFFER</t>
  </si>
  <si>
    <t>62 Simpson Rd.</t>
  </si>
  <si>
    <t>Ocean City</t>
  </si>
  <si>
    <t>609-970-7473</t>
  </si>
  <si>
    <t>noreasterlax@gmail.com</t>
  </si>
  <si>
    <t>6/24 - mailing pmt today</t>
  </si>
  <si>
    <t>tristate13</t>
  </si>
  <si>
    <t>TRI-STATE LACROSSE</t>
  </si>
  <si>
    <t>TRISTATE BLACK</t>
  </si>
  <si>
    <t>ROSS TURCO</t>
  </si>
  <si>
    <t>JODY</t>
  </si>
  <si>
    <t>TURCO</t>
  </si>
  <si>
    <t>po box 321</t>
  </si>
  <si>
    <t>hightstown</t>
  </si>
  <si>
    <t>609-371-7000</t>
  </si>
  <si>
    <t>732-233-2957</t>
  </si>
  <si>
    <t>jodyturco@trilax.com</t>
  </si>
  <si>
    <t>6/24 - JT said check is in process</t>
  </si>
  <si>
    <t>TRI-STATE U15 GOLD</t>
  </si>
  <si>
    <t>TRI-STATE U15 GREEN</t>
  </si>
  <si>
    <t>TRI-STATE U15 WHITE</t>
  </si>
  <si>
    <t>TRI-STATE U15 GREY</t>
  </si>
  <si>
    <t>TRI-STATE U13 BLACK</t>
  </si>
  <si>
    <t>TRI-STATE U13 GREEN</t>
  </si>
  <si>
    <t>TRI-STATE U13 WHITE</t>
  </si>
  <si>
    <t>TRI-STATE U13 GOLD</t>
  </si>
  <si>
    <t>TRI-STATE U11 BLACK</t>
  </si>
  <si>
    <t>TRI-STATE U11 GOLD</t>
  </si>
  <si>
    <t>TRI-STATE U11 GREEN</t>
  </si>
  <si>
    <t>Kdonn</t>
  </si>
  <si>
    <t>LITTLE HORNS</t>
  </si>
  <si>
    <t>DONNELLY</t>
  </si>
  <si>
    <t>729 Meadowlark Road</t>
  </si>
  <si>
    <t>Audubon</t>
  </si>
  <si>
    <t>610-676-0098</t>
  </si>
  <si>
    <t>484-919-3538</t>
  </si>
  <si>
    <t>KandKDonn@comcast.net</t>
  </si>
  <si>
    <t>FCAGeorgia</t>
  </si>
  <si>
    <t>FCA GEORGIA</t>
  </si>
  <si>
    <t>CHRIS VOSO AND TJ DIXON</t>
  </si>
  <si>
    <t>LEE</t>
  </si>
  <si>
    <t>1427 Pointview Court</t>
  </si>
  <si>
    <t>Suwanee</t>
  </si>
  <si>
    <t>770-831-1104</t>
  </si>
  <si>
    <t>770-862-6586</t>
  </si>
  <si>
    <t>dakmlee@charter.net</t>
  </si>
  <si>
    <t>dlee@whbass.com</t>
  </si>
  <si>
    <t>2013-05-06 2013-06-09</t>
  </si>
  <si>
    <t>Superstar365</t>
  </si>
  <si>
    <t>SUPERSTAR</t>
  </si>
  <si>
    <t>SUPERSTAR 365 "2018"</t>
  </si>
  <si>
    <t>CHRIS SCHREIBER</t>
  </si>
  <si>
    <t>MCDERMOTT</t>
  </si>
  <si>
    <t>25 Brookfield Pl</t>
  </si>
  <si>
    <t>Pleasantville</t>
  </si>
  <si>
    <t>914-747-9433</t>
  </si>
  <si>
    <t>914-815-6339</t>
  </si>
  <si>
    <t>Mcdermott6@mac.com</t>
  </si>
  <si>
    <t>2013-05-10 2013-06-17</t>
  </si>
  <si>
    <t>ejgregg</t>
  </si>
  <si>
    <t>DUKES HHH</t>
  </si>
  <si>
    <t>ERIC GREGG</t>
  </si>
  <si>
    <t>GREGG</t>
  </si>
  <si>
    <t>626 Wynnewood Road</t>
  </si>
  <si>
    <t>Ardmore</t>
  </si>
  <si>
    <t>610-642-3677</t>
  </si>
  <si>
    <t>267-939-3742</t>
  </si>
  <si>
    <t>ejgregg@gmail.com</t>
  </si>
  <si>
    <t>6/21 - check mailed today</t>
  </si>
  <si>
    <t>wissahickon</t>
  </si>
  <si>
    <t>WHS CLUB TEAM</t>
  </si>
  <si>
    <t>TROJANS HS B</t>
  </si>
  <si>
    <t>GREG QUILLIAN</t>
  </si>
  <si>
    <t>KALE</t>
  </si>
  <si>
    <t>883 Hoover Rd</t>
  </si>
  <si>
    <t>Blue Bell</t>
  </si>
  <si>
    <t>215-680-1369</t>
  </si>
  <si>
    <t>215-264-4226</t>
  </si>
  <si>
    <t>david@kaledesign.com</t>
  </si>
  <si>
    <t>gquillian11@gmail.com</t>
  </si>
  <si>
    <t>2013-05-21 2013-06-21</t>
  </si>
  <si>
    <t>sjulax</t>
  </si>
  <si>
    <t>SOUTH JERSEY UNITED</t>
  </si>
  <si>
    <t>ADRIAN SALCEDO</t>
  </si>
  <si>
    <t>GINA</t>
  </si>
  <si>
    <t>NAROZNIAK</t>
  </si>
  <si>
    <t>121 Freedom Hills Dr</t>
  </si>
  <si>
    <t>Barnegat</t>
  </si>
  <si>
    <t>858-254-0538</t>
  </si>
  <si>
    <t>gnarozniak@yahoo.com</t>
  </si>
  <si>
    <t>laxinthehat</t>
  </si>
  <si>
    <t>HORSHAM LACROSSE CLUB</t>
  </si>
  <si>
    <t>LAX IN THE HAT</t>
  </si>
  <si>
    <t>DAVID WHEELER</t>
  </si>
  <si>
    <t>WHEELER</t>
  </si>
  <si>
    <t>327 Cottage Ave.</t>
  </si>
  <si>
    <t>Horsham</t>
  </si>
  <si>
    <t>267-736-6239</t>
  </si>
  <si>
    <t>dupree22@aol.com</t>
  </si>
  <si>
    <t>Arrowhead</t>
  </si>
  <si>
    <t>ARROWHEAD LACROSSE</t>
  </si>
  <si>
    <t>ARROWHEAD</t>
  </si>
  <si>
    <t>JAMIE HUBER</t>
  </si>
  <si>
    <t>JAMIE</t>
  </si>
  <si>
    <t>HUBER</t>
  </si>
  <si>
    <t>94 River Ln</t>
  </si>
  <si>
    <t>Delanco</t>
  </si>
  <si>
    <t>215-356-8379</t>
  </si>
  <si>
    <t>phslax@gmail.com</t>
  </si>
  <si>
    <t>2013-05-21 2013-06-18</t>
  </si>
  <si>
    <t>Topsidelacrosse</t>
  </si>
  <si>
    <t>TOP SIDE LACROSSE</t>
  </si>
  <si>
    <t>TOP SIDE SNIPERS</t>
  </si>
  <si>
    <t>HUNTER BURNARD</t>
  </si>
  <si>
    <t>JUSTIN</t>
  </si>
  <si>
    <t>OTTO</t>
  </si>
  <si>
    <t>PO Box 442</t>
  </si>
  <si>
    <t>Bronxville</t>
  </si>
  <si>
    <t>914-574-7719</t>
  </si>
  <si>
    <t>justin@topsidelacrosse.com</t>
  </si>
  <si>
    <t>MITCH BRADBURY</t>
  </si>
  <si>
    <t>TOP SIDE SNIPERS BLUE</t>
  </si>
  <si>
    <t>JIM GREGORY</t>
  </si>
  <si>
    <t>6/27 - switched from U15B to U13B per Justin Otto - said all age eligible</t>
  </si>
  <si>
    <t>TOP SIDE SNIPERS BLACK</t>
  </si>
  <si>
    <t>JUSTIN OTTO</t>
  </si>
  <si>
    <t>JAMES GOLDMANN</t>
  </si>
  <si>
    <t>lowandaway1</t>
  </si>
  <si>
    <t>LOW AND AWAY</t>
  </si>
  <si>
    <t>LOW AND AWAY U19 PREMIER</t>
  </si>
  <si>
    <t>DAVID ESPENSHADE</t>
  </si>
  <si>
    <t>WIMER</t>
  </si>
  <si>
    <t>323 Cobblestone Lane</t>
  </si>
  <si>
    <t>Lancaster</t>
  </si>
  <si>
    <t>717-371-0138</t>
  </si>
  <si>
    <t>kylewimer@lowandawaylacrosse.com</t>
  </si>
  <si>
    <t>LOW AND AWAY U19</t>
  </si>
  <si>
    <t>KEVIN PLETZ</t>
  </si>
  <si>
    <t>bedorthab</t>
  </si>
  <si>
    <t>PITTSBURGH LACROSSE</t>
  </si>
  <si>
    <t>PITLAX U17 GREY</t>
  </si>
  <si>
    <t>COACH PETER TULK</t>
  </si>
  <si>
    <t>BEDORTHA</t>
  </si>
  <si>
    <t>990 Castle Shannon Blvd</t>
  </si>
  <si>
    <t>Pittsburgh</t>
  </si>
  <si>
    <t>412-343-6105</t>
  </si>
  <si>
    <t>412-623-9064</t>
  </si>
  <si>
    <t>bill@pittsburghlacrossestore.com</t>
  </si>
  <si>
    <t>2013-05-22 2013-06-17</t>
  </si>
  <si>
    <t>PITLAX U15</t>
  </si>
  <si>
    <t>MICHAEL ERMER</t>
  </si>
  <si>
    <t>blairp</t>
  </si>
  <si>
    <t>VIRGINIA LACROSSE COMPANY</t>
  </si>
  <si>
    <t>VA LAX TEAM RECON</t>
  </si>
  <si>
    <t>FORD</t>
  </si>
  <si>
    <t>BLAIR</t>
  </si>
  <si>
    <t>PENNY</t>
  </si>
  <si>
    <t>8468 Track RD</t>
  </si>
  <si>
    <t>804-873-0223</t>
  </si>
  <si>
    <t>valaxco@gmail.com</t>
  </si>
  <si>
    <t>VA LAX TEAM RECON-13</t>
  </si>
  <si>
    <t>HAID</t>
  </si>
  <si>
    <t>BUFFALO RISING SOPHOMORES</t>
  </si>
  <si>
    <t>ANDY BEHM</t>
  </si>
  <si>
    <t>BUFFALO RISING FRESHMAN</t>
  </si>
  <si>
    <t>rstambau</t>
  </si>
  <si>
    <t>BLACK DOG LEGACY</t>
  </si>
  <si>
    <t>STEVE HARLACHER</t>
  </si>
  <si>
    <t>STAMBAUGH</t>
  </si>
  <si>
    <t>140 St. Andrews Way</t>
  </si>
  <si>
    <t>Etters</t>
  </si>
  <si>
    <t>717-932-0252</t>
  </si>
  <si>
    <t>717-503-0643</t>
  </si>
  <si>
    <t>smasports@aol.com</t>
  </si>
  <si>
    <t>2013-05-24 2013-06-04</t>
  </si>
  <si>
    <t>RICK STAMBAUGH</t>
  </si>
  <si>
    <t>BOB EICHELBERGER</t>
  </si>
  <si>
    <t>PETE ANSTADT</t>
  </si>
  <si>
    <t>STEFAN STRIFFLER</t>
  </si>
  <si>
    <t>CAM WATTS</t>
  </si>
  <si>
    <t>novawestlax</t>
  </si>
  <si>
    <t>NOVA WEST LACROSSE</t>
  </si>
  <si>
    <t>U11</t>
  </si>
  <si>
    <t>RICKEY REYES / BOOMER ROSE</t>
  </si>
  <si>
    <t>PINKSTON</t>
  </si>
  <si>
    <t>37820 Perkins Ct</t>
  </si>
  <si>
    <t>Purcellville</t>
  </si>
  <si>
    <t>540-338-3669</t>
  </si>
  <si>
    <t>703-727-1382</t>
  </si>
  <si>
    <t>matt@novawestlax.com</t>
  </si>
  <si>
    <t>6/21 - sent em &amp; cnfmd them in brackets as registered</t>
  </si>
  <si>
    <t>DEVIN PINKSTON</t>
  </si>
  <si>
    <t>KEVIN GREEN</t>
  </si>
  <si>
    <t>ROB HORNE</t>
  </si>
  <si>
    <t>dmeasel</t>
  </si>
  <si>
    <t>LAXZILLA</t>
  </si>
  <si>
    <t>DON MEASEL</t>
  </si>
  <si>
    <t>DONALD</t>
  </si>
  <si>
    <t>MEASEL</t>
  </si>
  <si>
    <t>515 Emerson Circle</t>
  </si>
  <si>
    <t>Chester Psrings</t>
  </si>
  <si>
    <t>610-458-8093</t>
  </si>
  <si>
    <t>586-504-4675</t>
  </si>
  <si>
    <t>drmeasel@yahoo.com</t>
  </si>
  <si>
    <t>6/27 - DM said check mailed 6/26</t>
  </si>
  <si>
    <t>jmhewlings</t>
  </si>
  <si>
    <t>PROVIDENCE ROAD LACROSSE</t>
  </si>
  <si>
    <t>PROVIDENCE ROAD</t>
  </si>
  <si>
    <t>JEF HEWLINGS</t>
  </si>
  <si>
    <t>JEF</t>
  </si>
  <si>
    <t>HEWLINGS</t>
  </si>
  <si>
    <t>115 Keller Road</t>
  </si>
  <si>
    <t>Fleetwood</t>
  </si>
  <si>
    <t>610-737-3268</t>
  </si>
  <si>
    <t>providenceroadlax@yahoo.com</t>
  </si>
  <si>
    <t>PROVIDENCE ROAD 2</t>
  </si>
  <si>
    <t>tewaaraton</t>
  </si>
  <si>
    <t>TEWAARATON</t>
  </si>
  <si>
    <t>LENAPE</t>
  </si>
  <si>
    <t>STEVE HALLA</t>
  </si>
  <si>
    <t>STEVE</t>
  </si>
  <si>
    <t>HALLA</t>
  </si>
  <si>
    <t>413 Hillside Lane</t>
  </si>
  <si>
    <t>Haddonfield</t>
  </si>
  <si>
    <t>856-630-8134</t>
  </si>
  <si>
    <t>tewaaratonlax@gmail.com</t>
  </si>
  <si>
    <t>2013-06-20 2013-06-24</t>
  </si>
  <si>
    <t>Rippoldo</t>
  </si>
  <si>
    <t>PEG LEG LACROSSE</t>
  </si>
  <si>
    <t>RJ IPPOLDO</t>
  </si>
  <si>
    <t>RJ</t>
  </si>
  <si>
    <t>IPPOLDO</t>
  </si>
  <si>
    <t>3 plumridge drive</t>
  </si>
  <si>
    <t>267-293-0029</t>
  </si>
  <si>
    <t>610-209-1010</t>
  </si>
  <si>
    <t>Ippoldo@gmail.com</t>
  </si>
  <si>
    <t>Rippoldo@hotmail.com</t>
  </si>
  <si>
    <t>2013-06-11 2013-06-17</t>
  </si>
  <si>
    <t>PENNCRESTLAX2013</t>
  </si>
  <si>
    <t>PENNCREST HIGH SCHOOL</t>
  </si>
  <si>
    <t>WILLIAM O'DONNELL</t>
  </si>
  <si>
    <t>DONNA</t>
  </si>
  <si>
    <t>PAYNE</t>
  </si>
  <si>
    <t>17 LAKEWOOD DRIVE</t>
  </si>
  <si>
    <t>MEDIA</t>
  </si>
  <si>
    <t>610-627-2326</t>
  </si>
  <si>
    <t>610-772-0858</t>
  </si>
  <si>
    <t>dblogan23@verizon.net</t>
  </si>
  <si>
    <t>2013-06-12 2013-06-20</t>
  </si>
  <si>
    <t>6/21 - BO asked to move to VARB</t>
  </si>
  <si>
    <t>ENDLESS LACROSSE CLUB JV</t>
  </si>
  <si>
    <t>JIMMY JACKSON</t>
  </si>
  <si>
    <t>RISING SONS 2019</t>
  </si>
  <si>
    <t>KRIS GUCWA/MIKE GARRITO</t>
  </si>
  <si>
    <t>2016 BLACK</t>
  </si>
  <si>
    <t>LIGHTNING WHITE</t>
  </si>
  <si>
    <t>LIGHTNING SELECT WHITE</t>
  </si>
  <si>
    <t>dpulliam3</t>
  </si>
  <si>
    <t>C'VILLE LACROSSE</t>
  </si>
  <si>
    <t>CHOSEN</t>
  </si>
  <si>
    <t>DALLAS PULLIAM</t>
  </si>
  <si>
    <t>DALLAS</t>
  </si>
  <si>
    <t>PULLIAM</t>
  </si>
  <si>
    <t>3928 Shainline Ct.</t>
  </si>
  <si>
    <t>Collegeville</t>
  </si>
  <si>
    <t>760-899-4111</t>
  </si>
  <si>
    <t>dallas_03@hotmail.com</t>
  </si>
  <si>
    <t>VARSITY GOLD</t>
  </si>
  <si>
    <t>JAREN NUTTER</t>
  </si>
  <si>
    <t>2022 ORANGE</t>
  </si>
  <si>
    <t>vbra95a</t>
  </si>
  <si>
    <t>WOLFPACK</t>
  </si>
  <si>
    <t>U-15</t>
  </si>
  <si>
    <t>JACK CRAWFORD</t>
  </si>
  <si>
    <t>WILLIAM</t>
  </si>
  <si>
    <t>HAZLEHURST</t>
  </si>
  <si>
    <t>1315 N. Calvert Street</t>
  </si>
  <si>
    <t>410-935-0079</t>
  </si>
  <si>
    <t>vbra95a@aol.com</t>
  </si>
  <si>
    <t>WINGATE PRITCHETT</t>
  </si>
  <si>
    <t>Now</t>
  </si>
  <si>
    <t>Need</t>
  </si>
  <si>
    <t>Target</t>
  </si>
  <si>
    <t>SATURDAY</t>
  </si>
  <si>
    <t>Saturday</t>
  </si>
  <si>
    <t>Herbst Field #</t>
  </si>
  <si>
    <t>Palisades Field #</t>
  </si>
  <si>
    <t>New Hope High School Field #</t>
  </si>
  <si>
    <t>Time</t>
  </si>
  <si>
    <t>Slot</t>
  </si>
  <si>
    <t>A</t>
  </si>
  <si>
    <t>U15B-2</t>
  </si>
  <si>
    <t>JVA-1</t>
  </si>
  <si>
    <t>JVB-1</t>
  </si>
  <si>
    <t>VARB-1</t>
  </si>
  <si>
    <t>B</t>
  </si>
  <si>
    <t>U11B-1</t>
  </si>
  <si>
    <t>U15B-4</t>
  </si>
  <si>
    <t>JVA-2</t>
  </si>
  <si>
    <t>JVB-2</t>
  </si>
  <si>
    <t>VARA-1</t>
  </si>
  <si>
    <t>VARA-2</t>
  </si>
  <si>
    <t>C</t>
  </si>
  <si>
    <t>D</t>
  </si>
  <si>
    <t>E</t>
  </si>
  <si>
    <t>F</t>
  </si>
  <si>
    <t>G</t>
  </si>
  <si>
    <t>U11B-2</t>
  </si>
  <si>
    <t>U13B-3</t>
  </si>
  <si>
    <t>U15A-1</t>
  </si>
  <si>
    <t>U15A-2</t>
  </si>
  <si>
    <t>U13B-1</t>
  </si>
  <si>
    <t>VARB-3</t>
  </si>
  <si>
    <t>H</t>
  </si>
  <si>
    <t>U15AA-1</t>
  </si>
  <si>
    <t>U15B-1</t>
  </si>
  <si>
    <t>U15B-3</t>
  </si>
  <si>
    <t>U13B-2</t>
  </si>
  <si>
    <t>VARB-4</t>
  </si>
  <si>
    <t>I</t>
  </si>
  <si>
    <t>VARB-2</t>
  </si>
  <si>
    <t>J</t>
  </si>
  <si>
    <t>K</t>
  </si>
  <si>
    <t>L</t>
  </si>
  <si>
    <t>M</t>
  </si>
  <si>
    <t>N</t>
  </si>
  <si>
    <t>U13B-4</t>
  </si>
  <si>
    <t>U13A-1</t>
  </si>
  <si>
    <t>U13A-2</t>
  </si>
  <si>
    <t>SUNDAY</t>
  </si>
  <si>
    <t>Sunday</t>
  </si>
  <si>
    <t>focus playoffs on certain fields</t>
  </si>
  <si>
    <t>Games</t>
  </si>
  <si>
    <t>Bracket</t>
  </si>
  <si>
    <t>Per Day</t>
  </si>
  <si>
    <t>actual</t>
  </si>
  <si>
    <t>per round</t>
  </si>
  <si>
    <t># TEAMS</t>
  </si>
  <si>
    <t>Adjusted #</t>
  </si>
  <si>
    <t>Sub-Brackets</t>
  </si>
  <si>
    <t>field</t>
  </si>
  <si>
    <t>slots</t>
  </si>
  <si>
    <t>level</t>
  </si>
  <si>
    <t>Red; White</t>
  </si>
  <si>
    <t>P</t>
  </si>
  <si>
    <t>Blue, Green</t>
  </si>
  <si>
    <t>Navy, Crimson</t>
  </si>
  <si>
    <t>Purple, Orange</t>
  </si>
  <si>
    <t>2011 (now)</t>
  </si>
  <si>
    <t>2012 (now)</t>
  </si>
  <si>
    <t>2013 (est)</t>
  </si>
  <si>
    <t># Teams</t>
  </si>
  <si>
    <t>U13A-3</t>
  </si>
  <si>
    <t>Teams/Game</t>
  </si>
  <si>
    <t>U13A-4</t>
  </si>
  <si>
    <t># Games/Round</t>
  </si>
  <si>
    <t># Games/Sat</t>
  </si>
  <si>
    <t># Rounds</t>
  </si>
  <si>
    <t>Est Games</t>
  </si>
  <si>
    <t># Fields</t>
  </si>
  <si>
    <t># Sat Slots</t>
  </si>
  <si>
    <t># Sun Slots</t>
  </si>
  <si>
    <t>Max Games/Sat</t>
  </si>
  <si>
    <t>Max Games/Sun</t>
  </si>
  <si>
    <t>Max Games Total</t>
  </si>
  <si>
    <t>Sat Buffer</t>
  </si>
  <si>
    <t>Sat Buffer %</t>
  </si>
  <si>
    <t>Tourney Buffer</t>
  </si>
  <si>
    <t>Buffer %</t>
  </si>
  <si>
    <t>U17</t>
  </si>
  <si>
    <t>All</t>
  </si>
  <si>
    <t>Hourly</t>
  </si>
  <si>
    <t>Mix</t>
  </si>
  <si>
    <t>2011</t>
  </si>
  <si>
    <t>2012</t>
  </si>
  <si>
    <t>2013</t>
  </si>
  <si>
    <t>Year over year increase</t>
  </si>
  <si>
    <t>Overall increase</t>
  </si>
  <si>
    <t>Bush Park Field #</t>
  </si>
  <si>
    <t>NO SUNDAY GAMES AT BUSH PARK</t>
  </si>
  <si>
    <t>red</t>
  </si>
  <si>
    <t>R1</t>
  </si>
  <si>
    <t>1 of 4</t>
  </si>
  <si>
    <t>Red</t>
  </si>
  <si>
    <t>W</t>
  </si>
  <si>
    <t>Seed</t>
  </si>
  <si>
    <t>W1</t>
  </si>
  <si>
    <t>R2</t>
  </si>
  <si>
    <t>W2</t>
  </si>
  <si>
    <t>R1 v R2</t>
  </si>
  <si>
    <t>R3 v R4</t>
  </si>
  <si>
    <t>R2 v R3</t>
  </si>
  <si>
    <t>R1 v R4</t>
  </si>
  <si>
    <t>R1 v R3</t>
  </si>
  <si>
    <t>R2 v R4</t>
  </si>
  <si>
    <t>Semi</t>
  </si>
  <si>
    <t xml:space="preserve">Final </t>
  </si>
  <si>
    <t>Winner SF1 v Winner SF2 (Final)</t>
  </si>
  <si>
    <t>2 of 4</t>
  </si>
  <si>
    <t>White</t>
  </si>
  <si>
    <t>white</t>
  </si>
  <si>
    <t>R3</t>
  </si>
  <si>
    <t>W3</t>
  </si>
  <si>
    <t>R4</t>
  </si>
  <si>
    <t>W4</t>
  </si>
  <si>
    <t>W1 v W2</t>
  </si>
  <si>
    <t>W3 v W4</t>
  </si>
  <si>
    <t>W2 v W3</t>
  </si>
  <si>
    <t>W1 v W4</t>
  </si>
  <si>
    <t>W1 v W3</t>
  </si>
  <si>
    <t>W2 v W4</t>
  </si>
  <si>
    <t>Red 1st v Wht 2nd (SF 1)</t>
  </si>
  <si>
    <t>Red 3rd v Wht 3rd (C1)</t>
  </si>
  <si>
    <t>Wht 1st v Red 2nd (SF 2)</t>
  </si>
  <si>
    <t>Red 4th v Wht 4th (C2)</t>
  </si>
  <si>
    <t>Winner C1 v Winner C2 (C4)</t>
  </si>
  <si>
    <t>Loser SF1 v Loser SF2 (C3)</t>
  </si>
  <si>
    <t>Loser C1 v Loser C2 (C5)</t>
  </si>
  <si>
    <t>Blue</t>
  </si>
  <si>
    <t>Green</t>
  </si>
  <si>
    <t>1 of 3</t>
  </si>
  <si>
    <t>blue</t>
  </si>
  <si>
    <t>B1</t>
  </si>
  <si>
    <t>green</t>
  </si>
  <si>
    <t>G1</t>
  </si>
  <si>
    <t>B2</t>
  </si>
  <si>
    <t>B1 v B2</t>
  </si>
  <si>
    <t>G2 v G3</t>
  </si>
  <si>
    <t>G2</t>
  </si>
  <si>
    <t>R3 v W1</t>
  </si>
  <si>
    <t>B3 v G1</t>
  </si>
  <si>
    <t>W3 v R1</t>
  </si>
  <si>
    <t>B2 v B3</t>
  </si>
  <si>
    <t>G3 v B1</t>
  </si>
  <si>
    <t>G1 v G2</t>
  </si>
  <si>
    <t>B3</t>
  </si>
  <si>
    <t>B1 v B3</t>
  </si>
  <si>
    <t>G1 v G3</t>
  </si>
  <si>
    <t>G3</t>
  </si>
  <si>
    <t>R2 v W2</t>
  </si>
  <si>
    <t>B2 v G2</t>
  </si>
  <si>
    <t>Red 1st v Wht 1st (SF 1)</t>
  </si>
  <si>
    <t>Red 2nd v Wht 2nd (C1)</t>
  </si>
  <si>
    <t>Blu 2nd v Grn 2nd (C2)</t>
  </si>
  <si>
    <t>Blu 3rd v Grn 3rd (C4)</t>
  </si>
  <si>
    <t>Blu 1st v Grn 1st (SF 2)</t>
  </si>
  <si>
    <t>Red 3rd v Wht 3rd (C3)</t>
  </si>
  <si>
    <t>Final</t>
  </si>
  <si>
    <t>Winner C1 v Loser SF2 (C6)</t>
  </si>
  <si>
    <t>Winner C3 v Winner C4 (C13)</t>
  </si>
  <si>
    <t>Loser SF1 v Loser C1 (C5)</t>
  </si>
  <si>
    <t>Loser C3 v Loser C2 (C7)</t>
  </si>
  <si>
    <t>Winner C2 v Loser C4 (C14)</t>
  </si>
  <si>
    <t>2 of 5</t>
  </si>
  <si>
    <t>R5 v W5</t>
  </si>
  <si>
    <t>R4 v R5</t>
  </si>
  <si>
    <t>W4 v W5</t>
  </si>
  <si>
    <t>R1 v W1</t>
  </si>
  <si>
    <t>R2 v R5</t>
  </si>
  <si>
    <t>W2 v W5</t>
  </si>
  <si>
    <t>R3 v W3</t>
  </si>
  <si>
    <t>Red 5th v Wht 5th (C3)</t>
  </si>
  <si>
    <t>Loser C1 v Winner C3 (C6)</t>
  </si>
  <si>
    <t>Loser SF1 v Loser SF2 (C4)</t>
  </si>
  <si>
    <t>Loser C2 v Loser C3 (C7)</t>
  </si>
  <si>
    <t>Winner C1 v Winner C2 (C5)</t>
  </si>
  <si>
    <t>Red 4th v Wht 4th (C5)</t>
  </si>
  <si>
    <t>Game #</t>
  </si>
  <si>
    <t>Date</t>
  </si>
  <si>
    <t>Venue</t>
  </si>
  <si>
    <t>Field</t>
  </si>
  <si>
    <t>Division</t>
  </si>
  <si>
    <t>Round</t>
  </si>
  <si>
    <t>Team</t>
  </si>
  <si>
    <t>Score</t>
  </si>
  <si>
    <t>W / L</t>
  </si>
  <si>
    <t>Sportsmanship</t>
  </si>
  <si>
    <t>diff opponents</t>
  </si>
  <si>
    <t>diff fields</t>
  </si>
  <si>
    <t>Herbst</t>
  </si>
  <si>
    <t>Palisades</t>
  </si>
  <si>
    <t>New Hope</t>
  </si>
  <si>
    <t>Theory</t>
  </si>
  <si>
    <t>Actual</t>
  </si>
  <si>
    <t>Teams</t>
  </si>
  <si>
    <t>Bush Park</t>
  </si>
  <si>
    <t>Champs</t>
  </si>
  <si>
    <t>U9</t>
  </si>
  <si>
    <t>%</t>
  </si>
  <si>
    <t>Bush</t>
  </si>
  <si>
    <t>Sat</t>
  </si>
  <si>
    <t>Sun</t>
  </si>
  <si>
    <t>Avg</t>
  </si>
  <si>
    <t>U13B-3 &amp; U13B-4</t>
  </si>
  <si>
    <t>Wht 3rd v Red 3rd (C3)</t>
  </si>
  <si>
    <t>JVA-1 &amp; JVA-2</t>
  </si>
  <si>
    <t>VARA-1 &amp; VARA-2</t>
  </si>
  <si>
    <t>Wht 1st v Red 2nd (SF 1)</t>
  </si>
  <si>
    <t>Loser SF1 v Loser C1 (C2)</t>
  </si>
  <si>
    <t>Winner C1 v Loser SF2 (C3)</t>
  </si>
  <si>
    <t>VARB-3 &amp; VARB-4</t>
  </si>
  <si>
    <t>PATRIOT GAMES - FIELD GRID - 07/05/13 (subject to change)</t>
  </si>
  <si>
    <t>2016 BLACK (NJ)</t>
  </si>
  <si>
    <t>BLACK BEAR 2016 (PA)</t>
  </si>
  <si>
    <t>BLACK DOG LEGACY (PA)</t>
  </si>
  <si>
    <t>BUFFALO RISING SOPHS (NY)</t>
  </si>
  <si>
    <t>EDGE 2016 RED (ON)</t>
  </si>
  <si>
    <t>ENDLESS LACROSSE JV (MD)</t>
  </si>
  <si>
    <t>MAIN LINE LAX 2015-2016 (PA)</t>
  </si>
  <si>
    <t>MUCKDAWGS (PA)</t>
  </si>
  <si>
    <t>NJ RIOT 2016 (NJ)</t>
  </si>
  <si>
    <t>TEAM TOTAL JV (MI)</t>
  </si>
  <si>
    <t>TRUE PITTSBURGH 2015 (PA)</t>
  </si>
  <si>
    <t>BLACK JACKS (MA)</t>
  </si>
  <si>
    <t>BROTHERHOOD U16 (NJ)</t>
  </si>
  <si>
    <t>EDGE 2016 WHITE (ON)</t>
  </si>
  <si>
    <t>EMMAUS STING (PA)</t>
  </si>
  <si>
    <t>GREEN &amp; GOLD JV (NJ)</t>
  </si>
  <si>
    <t>GRIP-IT N' RIP-IT BLUE (NY)</t>
  </si>
  <si>
    <t>NOVA WEST LACROSSE (VA)</t>
  </si>
  <si>
    <t>ROCK'EM LACROSSE (PA)</t>
  </si>
  <si>
    <t>SOUTH JERSEY UNITED (NJ)</t>
  </si>
  <si>
    <t>TEAM 91 2016 STAMPEDE (NY)</t>
  </si>
  <si>
    <t>TEAM 91 2016 WHITE (NY)</t>
  </si>
  <si>
    <t>TEAM SMITHTOWN (NY)</t>
  </si>
  <si>
    <t>TRUE BLUE 2016 WHITE (NY)</t>
  </si>
  <si>
    <t>VA LAX TEAM RECON (VA)</t>
  </si>
  <si>
    <t>BAGGATAWAY LC U11 (PA)</t>
  </si>
  <si>
    <t>BURN 'EM LACROSSE (NY)</t>
  </si>
  <si>
    <t>LEADING EDGE 2021 (NJ)</t>
  </si>
  <si>
    <t>LOONEY'S 2020 ORANGE (MD)</t>
  </si>
  <si>
    <t>RISING SONS 2020 (PA)</t>
  </si>
  <si>
    <t>SOUTHSHORE ORANGE (NJ)</t>
  </si>
  <si>
    <t>TEAM TURNPIKE EXIT 5 (NJ)</t>
  </si>
  <si>
    <t>TRI-STATE U11 BLACK (NJ)</t>
  </si>
  <si>
    <t>BLACK BEAR (PA)</t>
  </si>
  <si>
    <t>BUCKS SELECT 2021-PARKER (PA)</t>
  </si>
  <si>
    <t>HIGHLAND MILLS HAWKS (NY)</t>
  </si>
  <si>
    <t>LAXZILLA (PA)</t>
  </si>
  <si>
    <t>LEHIGH VALLEY STEAM GOLD (PA)</t>
  </si>
  <si>
    <t>LOONEY'S 2021 ORANGE (MD)</t>
  </si>
  <si>
    <t>MAKE-A-WISH (CT)</t>
  </si>
  <si>
    <t>RISING SONS 2021 (PA)</t>
  </si>
  <si>
    <t>TEAM 91 2021 ORANGE (NY)</t>
  </si>
  <si>
    <t>TRI-STATE U11 GOLD (NJ)</t>
  </si>
  <si>
    <t>TRI-STATE U11 GREEN (NJ)</t>
  </si>
  <si>
    <t>TWIST (PA)</t>
  </si>
  <si>
    <t>BLACK BEAR ORANGE (PA)</t>
  </si>
  <si>
    <t>DIP N DUNK (NY)</t>
  </si>
  <si>
    <t>EDGE ELITE 2019 WHITE (ON)</t>
  </si>
  <si>
    <t>LEADING EDGE 2020 (NJ)</t>
  </si>
  <si>
    <t>LI EXPRESS (NY)</t>
  </si>
  <si>
    <t>MAIN LINE LACROSSE U13 (PA)</t>
  </si>
  <si>
    <t>SOUTHSHORE CAROLINA (NJ)</t>
  </si>
  <si>
    <t>STEPS FUTURES 2019 (NJ)</t>
  </si>
  <si>
    <t>WARD MELVILLE 2018 (NY)</t>
  </si>
  <si>
    <t>BALTIMORE BREAKERS U13AA (MD)</t>
  </si>
  <si>
    <t>DUKES HHH (PA)</t>
  </si>
  <si>
    <t>LEADING EDGE 2019 (NJ)</t>
  </si>
  <si>
    <t>LEHIGH VALLEY STEAM (PA)</t>
  </si>
  <si>
    <t>SUPERSTAR 365 "2018" (CT)</t>
  </si>
  <si>
    <t>TEAM 91 2018 ORANGE (NY)</t>
  </si>
  <si>
    <t>TEAM TURNPIKE EXIT 7 (NJ)</t>
  </si>
  <si>
    <t>TRI-STATE U13 BLACK (NJ)</t>
  </si>
  <si>
    <t>380 LACROSSE U-13 BLACK (PA)</t>
  </si>
  <si>
    <t>380 LACROSSE U-13 GREEN (PA)</t>
  </si>
  <si>
    <t>BAGGATAWAY LC U13 GOLD (PA)</t>
  </si>
  <si>
    <t>BERKS RAPTORS (PA)</t>
  </si>
  <si>
    <t>BLA SELECT (NY)</t>
  </si>
  <si>
    <t>BLACK BEAR BLUE (PA)</t>
  </si>
  <si>
    <t>BLACK BEAR GWYNEDD (PA)</t>
  </si>
  <si>
    <t>BROTHERHOOD 5TH/6TH (NJ)</t>
  </si>
  <si>
    <t>BUCKS SELECT 2020-GRAY (PA)</t>
  </si>
  <si>
    <t>GRIP-IT N' RIP-IT CAROLINA (NY)</t>
  </si>
  <si>
    <t>LAX IN THE HAT (PA)</t>
  </si>
  <si>
    <t>LEADING EDGE SOUTH (NJ)</t>
  </si>
  <si>
    <t>NJ DIESEL ELITE U13 (NJ)</t>
  </si>
  <si>
    <t>RISING SONS 2019 (PA)</t>
  </si>
  <si>
    <t>TEAM 91 2019 WHITE (NY)</t>
  </si>
  <si>
    <t>TEAM TURNPIKE EXIT 6 (NJ)</t>
  </si>
  <si>
    <t>TOP SIDE SNIPERS 5/6 (NY)</t>
  </si>
  <si>
    <t>TOP SIDE SNIPERS BLUE (NY)</t>
  </si>
  <si>
    <t>TRI-STATE U13 GOLD (NJ)</t>
  </si>
  <si>
    <t>TRI-STATE U13 GREEN (NJ)</t>
  </si>
  <si>
    <t>TRI-STATE U13 WHITE (NJ)</t>
  </si>
  <si>
    <t>TRUE PITTSBURGH U13 (PA)</t>
  </si>
  <si>
    <t>VA LAX TEAM RECON-13 (VA)</t>
  </si>
  <si>
    <t>BAGGATAWAY LC U15 (PA)</t>
  </si>
  <si>
    <t>LEADING EDGE 2018 (NJ)</t>
  </si>
  <si>
    <t>MAIN LINE LACROSSE U15 (PA)</t>
  </si>
  <si>
    <t>TEAM TOTAL U15 (MI)</t>
  </si>
  <si>
    <t>TEAM TURNPIKE EXIT 8 (NJ)</t>
  </si>
  <si>
    <t>TRI-STATE U15 GOLD (NJ)</t>
  </si>
  <si>
    <t>WOLFPACK (MD)</t>
  </si>
  <si>
    <t>BBL ELITE 2017 BLACK (NJ)</t>
  </si>
  <si>
    <t>HEADSTRONG WHITE (PA)</t>
  </si>
  <si>
    <t>LEADING EDGE 2017 (NJ)</t>
  </si>
  <si>
    <t>STEPS FUTURES 2017 (NJ)</t>
  </si>
  <si>
    <t>TRISTATE BLACK (NJ)</t>
  </si>
  <si>
    <t>380 LACROSSE U-15 BLACK (PA)</t>
  </si>
  <si>
    <t>380 LACROSSE U-15 GREEN (PA)</t>
  </si>
  <si>
    <t>CASH COWS U15 (MI)</t>
  </si>
  <si>
    <t>GARDEN CITY '17 (NY)</t>
  </si>
  <si>
    <t>GREEN &amp; GOLD 7TH/8TH (NJ)</t>
  </si>
  <si>
    <t>GRIP-IT N' RIP-IT YELLOW (NY)</t>
  </si>
  <si>
    <t>PITLAX U15 (PA)</t>
  </si>
  <si>
    <t>PROVIDENCE ROAD 2 (PA)</t>
  </si>
  <si>
    <t>TEAM 91 2017 NAVY (NY)</t>
  </si>
  <si>
    <t>TOP SIDE SNIPERS BLACK (NY)</t>
  </si>
  <si>
    <t>TRI-STATE U15 GREEN (NJ)</t>
  </si>
  <si>
    <t>TRI-STATE U15 GREY (NJ)</t>
  </si>
  <si>
    <t>TRI-STATE U15 WHITE (NJ)</t>
  </si>
  <si>
    <t>TRUE BLUE 2017 WHITE (NY)</t>
  </si>
  <si>
    <t>TRUE PITTSBURGH U15 (PA)</t>
  </si>
  <si>
    <t>FUSION TSL GOLD (NC)</t>
  </si>
  <si>
    <t>WOLFPACK - WHITE (MD)</t>
  </si>
  <si>
    <t>TEAM 91 2022 ORANGE (NY)</t>
  </si>
  <si>
    <t>BAGGATAWAY LC U9 (PA)</t>
  </si>
  <si>
    <t>CAROLINA CANNONS (NC)</t>
  </si>
  <si>
    <t>COLLEGEVILLE CHOSEN (PA)</t>
  </si>
  <si>
    <t>PEG LEG LACROSSE (PA)</t>
  </si>
  <si>
    <t>TOP SIDE SNIPERS (NY)</t>
  </si>
  <si>
    <t>BALTIMORE CANNONS (MD)</t>
  </si>
  <si>
    <t>CASH COWS ELITE (MI)</t>
  </si>
  <si>
    <t>DIRTY BIRDS (GA)</t>
  </si>
  <si>
    <t>MILITIA ELITE (VA)</t>
  </si>
  <si>
    <t>SF BIG HORNS (PA)</t>
  </si>
  <si>
    <t>TAR HEEL LC (NC)</t>
  </si>
  <si>
    <t>TEAM TOTAL ELITE (MI)</t>
  </si>
  <si>
    <t>TRUE PITTSBURGH 2014 (PA)</t>
  </si>
  <si>
    <t>ARROWHEAD (PA)</t>
  </si>
  <si>
    <t>BROTHERHOOD VARSITY (NJ)</t>
  </si>
  <si>
    <t>BUCKS 2014 - RENAHAN (PA)</t>
  </si>
  <si>
    <t>BUCKS 2014/2015 - BRUEMMER (PA)</t>
  </si>
  <si>
    <t>CASH COWS SELECT (MI)</t>
  </si>
  <si>
    <t>ENDLESS LACROSSE CLUB (MD)</t>
  </si>
  <si>
    <t>FCA GEORGIA (GA)</t>
  </si>
  <si>
    <t>GREEN &amp; GOLD VARSITY (NJ)</t>
  </si>
  <si>
    <t>GRIP-IT N' RIP-IT WHITE (NY)</t>
  </si>
  <si>
    <t>HORNETS FUTURES (NJ)</t>
  </si>
  <si>
    <t>LOW AND AWAY U19 (PA)</t>
  </si>
  <si>
    <t>NOR'EASTER (NJ)</t>
  </si>
  <si>
    <t>PENNCREST HIGH SCHOOL (PA)</t>
  </si>
  <si>
    <t>PITLAX U17 GREY (PA)</t>
  </si>
  <si>
    <t>PROVIDENCE ROAD (PA)</t>
  </si>
  <si>
    <t>TEAM TOTAL VARSITY (MI)</t>
  </si>
  <si>
    <t>TROJANS HS B (PA)</t>
  </si>
  <si>
    <t>LV STEAM MAROON (PA)</t>
  </si>
  <si>
    <t>STEPS FUTURES 2020 (NJ)</t>
  </si>
  <si>
    <t>BROTHERHOOD U13 (NJ)</t>
  </si>
  <si>
    <t>BUCKS 2019-VENTRESCA (PA)</t>
  </si>
  <si>
    <t>BUCKS 2018 BLACK (PA)</t>
  </si>
  <si>
    <t>BAGGATAWAY U13 BLACK (PA)</t>
  </si>
  <si>
    <t>LOONEY'S 2019 ORANGE (MD)</t>
  </si>
  <si>
    <t>WARD MELVILLE 2017 (NY)</t>
  </si>
  <si>
    <t>BUCKS 2017-BREITHAUPT (PA)</t>
  </si>
  <si>
    <t>BROTHERHOOD U14 (NJ)</t>
  </si>
  <si>
    <t>BUCKS 2017 - MITHOEFER (PA)</t>
  </si>
  <si>
    <t>BROTHERHOOD U15 (NJ)</t>
  </si>
  <si>
    <t>STEPS 2018 7TH GRADE (NJ)</t>
  </si>
  <si>
    <t>BUCKS 2016 - KREUTZER (PA)</t>
  </si>
  <si>
    <t>BUCKS 2016-HOGAN (PA)</t>
  </si>
  <si>
    <t>HOUSTON HOULAGUNS (TX)</t>
  </si>
  <si>
    <t>LI PARK DISTRICT SELECT (NY)</t>
  </si>
  <si>
    <t>U15B-2 &amp; U15B-3</t>
  </si>
  <si>
    <t>TEWAARATON LENAPE (NJ)</t>
  </si>
  <si>
    <t>BUFFALO RISING FRESHMAN (NY)</t>
  </si>
  <si>
    <t>Loser SF1 v Loser SF2 (C6)</t>
  </si>
  <si>
    <t>Winner C1 v Winner C2 (C7)</t>
  </si>
  <si>
    <t>Loser C1 v Loser C2 (C8)</t>
  </si>
  <si>
    <t>Winner C3 v Winner C4 (C9)</t>
  </si>
  <si>
    <t>Loser C4 v Winner C5 (C10)</t>
  </si>
  <si>
    <t>Loser C3 v Loser C5 (C11)</t>
  </si>
  <si>
    <t>Winner C2 v Winner C3 (C7)</t>
  </si>
  <si>
    <t>Loser C2 v Loser C4 (C8)</t>
  </si>
  <si>
    <t>Winner C4 v Loser C3 (C9)</t>
  </si>
  <si>
    <t>LOW &amp; AWAY U19 PREMIER (PA)</t>
  </si>
  <si>
    <t>2014 PHILA FREEDOM (PA)</t>
  </si>
  <si>
    <t>SF LITTLE HORNS (PA)</t>
  </si>
  <si>
    <t>LV LIGHTNING SELECT BLUE (PA)</t>
  </si>
  <si>
    <t>LV LIGHTNING SELECT WHITE (PA)</t>
  </si>
  <si>
    <t>LV LIGHTNING BLUE (PA)</t>
  </si>
  <si>
    <t>LV LIGHTNING WHITE (PA)</t>
  </si>
  <si>
    <t>LV  BLUE (PA)</t>
  </si>
  <si>
    <t>LV LIGHTNING (PA)</t>
  </si>
  <si>
    <t>NJ DIESEL ELITE U15 (NJ)</t>
  </si>
  <si>
    <t>QUAKE VARSITY GOLD (NJ)</t>
  </si>
  <si>
    <t>CBW</t>
  </si>
  <si>
    <t>CBWelectric</t>
  </si>
  <si>
    <t>CBW WOLVERIENS</t>
  </si>
  <si>
    <t>BOB WILLIAMS</t>
  </si>
  <si>
    <t>BOB</t>
  </si>
  <si>
    <t>1409 Burke Rd.</t>
  </si>
  <si>
    <t>West Chester</t>
  </si>
  <si>
    <t>610-431-1614</t>
  </si>
  <si>
    <t>610-256-9760</t>
  </si>
  <si>
    <t>Cbwelectric@aol.com</t>
  </si>
  <si>
    <t>pcheng@everestcrm.com</t>
  </si>
  <si>
    <t>CBW WOLVERINES (PA)</t>
  </si>
  <si>
    <t>TRUE LACROSSE 2016 (PA)</t>
  </si>
  <si>
    <t>Berwyn</t>
  </si>
  <si>
    <t>XXX-AFTERSHOCK (NJ)</t>
  </si>
  <si>
    <t>XXX-EDGE ELITE 2019 RED (ON)</t>
  </si>
  <si>
    <t>NO games on field 9  per above time slots (U13A-2 dropped 2 teams)</t>
  </si>
  <si>
    <t>U11B-2 became 10 team bracket and swapped places with  U11A  now a 8 team bracket</t>
  </si>
  <si>
    <t>R5</t>
  </si>
  <si>
    <t>W5</t>
  </si>
  <si>
    <t>FEVER (PA)</t>
  </si>
  <si>
    <t>Balls (DZ)</t>
  </si>
  <si>
    <t>Balls #</t>
  </si>
  <si>
    <t>BHolmes</t>
  </si>
  <si>
    <t>FEVER</t>
  </si>
  <si>
    <t>FEVER 2017</t>
  </si>
  <si>
    <t>BILL HOLMES</t>
  </si>
  <si>
    <t>HOLMES</t>
  </si>
  <si>
    <t>8 Barr Road</t>
  </si>
  <si>
    <t>610-356-5528</t>
  </si>
  <si>
    <t>610-715-6868</t>
  </si>
  <si>
    <t>wholmes@trion.com</t>
  </si>
  <si>
    <t>FEVER 2017 (PA)</t>
  </si>
  <si>
    <t>PATRIOT GAMES - FIELD GRID - 07/19/13</t>
  </si>
  <si>
    <t>game</t>
  </si>
  <si>
    <t>30/hr</t>
  </si>
  <si>
    <t>site manager</t>
  </si>
  <si>
    <t>hours</t>
  </si>
  <si>
    <t>assignor</t>
  </si>
  <si>
    <t>gploa</t>
  </si>
  <si>
    <t>check #1688</t>
  </si>
  <si>
    <t>U13B-3 &amp; 4</t>
  </si>
  <si>
    <t>U15B-2 &amp; 3</t>
  </si>
  <si>
    <t>JVA-1 &amp; 2</t>
  </si>
  <si>
    <t>VARA-1 &amp; 2</t>
  </si>
  <si>
    <t>VARB-3 &amp; 4</t>
  </si>
  <si>
    <t>Photo</t>
  </si>
  <si>
    <t>Game</t>
  </si>
  <si>
    <t>Game Score</t>
  </si>
  <si>
    <t>Sportsmanship Rating</t>
  </si>
  <si>
    <t>Sportsmanship Notes</t>
  </si>
  <si>
    <t>Ref Rating</t>
  </si>
  <si>
    <t>Ref Rating Notes</t>
  </si>
  <si>
    <t>EH ID</t>
  </si>
  <si>
    <t xml:space="preserve">5555 says: </t>
  </si>
  <si>
    <t>5555 says: 1 player ejected (Francesco Caruso)</t>
  </si>
  <si>
    <t>5555 says: 2 players ejected (jack conlin and mike keough)</t>
  </si>
  <si>
    <t xml:space="preserve">5555 says: Criticizing and questioning officials repeatedly from start </t>
  </si>
  <si>
    <t>5555 says: Criticizing and questioning officials repeatedly from start</t>
  </si>
  <si>
    <t>5555 says: Harassing referees all game</t>
  </si>
  <si>
    <t xml:space="preserve">5555 says: Coaches repeatedly on field, yelling at refs </t>
  </si>
  <si>
    <t xml:space="preserve">5555 says: Fight after play #46 Landon White only one ejected </t>
  </si>
  <si>
    <t xml:space="preserve">undefined says: </t>
  </si>
  <si>
    <t xml:space="preserve">5555 says: Coach and team refused to pick up trash after being asked by officials </t>
  </si>
  <si>
    <t>undefined says: Parents were yelling at officials throughout game</t>
  </si>
  <si>
    <t>undefined says: Coach received unsportsmanlike penalty</t>
  </si>
  <si>
    <t>undefined says: 3 minute unreleaseable penalty called at end as result of missed push call. #26 was penalized.</t>
  </si>
  <si>
    <t xml:space="preserve">undefined says: Coaches and players repeatedly questioning calls and mouthing off at officials </t>
  </si>
  <si>
    <t>undefined says: Coach constantly complaining to officials and mouthing off.</t>
  </si>
  <si>
    <t>Lehigh Valley Steam (PA)</t>
  </si>
  <si>
    <t>Winner</t>
  </si>
  <si>
    <t>Runner-Up</t>
  </si>
  <si>
    <t>?</t>
  </si>
  <si>
    <t>CAGR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</si>
</sst>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409]h:mm\ AM/PM;@"/>
    <numFmt numFmtId="165" formatCode="0.0%"/>
    <numFmt numFmtId="166" formatCode="_(&quot;$&quot;* #,##0_);_(&quot;$&quot;* \(#,##0\);_(&quot;$&quot;* &quot;-&quot;??_);_(@_)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Verdana"/>
      <family val="2"/>
    </font>
    <font>
      <b/>
      <sz val="10"/>
      <name val="Verdana"/>
      <family val="2"/>
    </font>
    <font>
      <b/>
      <sz val="16"/>
      <name val="Verdana"/>
      <family val="2"/>
    </font>
    <font>
      <sz val="12"/>
      <name val="Verdana"/>
      <family val="2"/>
    </font>
    <font>
      <b/>
      <i/>
      <sz val="8"/>
      <name val="Verdana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4"/>
      <name val="Verdana"/>
      <family val="2"/>
    </font>
    <font>
      <b/>
      <u/>
      <sz val="10"/>
      <name val="Verdana"/>
      <family val="2"/>
    </font>
    <font>
      <sz val="10"/>
      <color indexed="8"/>
      <name val="Verdana"/>
      <family val="2"/>
    </font>
    <font>
      <u/>
      <sz val="10"/>
      <name val="Verdana"/>
      <family val="2"/>
    </font>
    <font>
      <u/>
      <sz val="11"/>
      <color theme="10"/>
      <name val="Calibri"/>
      <family val="2"/>
      <scheme val="minor"/>
    </font>
    <font>
      <b/>
      <sz val="10"/>
      <name val="Arial"/>
      <family val="2"/>
    </font>
    <font>
      <sz val="11"/>
      <color indexed="8"/>
      <name val="Calibri"/>
      <family val="2"/>
    </font>
    <font>
      <b/>
      <sz val="11"/>
      <color rgb="FF9C0006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3"/>
        <bgColor indexed="64"/>
      </patternFill>
    </fill>
  </fills>
  <borders count="3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7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9" fontId="1" fillId="0" borderId="0" applyFont="0" applyFill="0" applyBorder="0" applyAlignment="0" applyProtection="0"/>
    <xf numFmtId="44" fontId="23" fillId="0" borderId="0" applyFont="0" applyFill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44" fontId="24" fillId="0" borderId="0" applyFont="0" applyFill="0" applyBorder="0" applyAlignment="0" applyProtection="0"/>
    <xf numFmtId="0" fontId="1" fillId="0" borderId="0"/>
    <xf numFmtId="0" fontId="23" fillId="0" borderId="0" applyFill="0" applyProtection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8" fillId="0" borderId="0"/>
    <xf numFmtId="9" fontId="1" fillId="0" borderId="0" applyFont="0" applyFill="0" applyBorder="0" applyAlignment="0" applyProtection="0"/>
    <xf numFmtId="44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31" fillId="0" borderId="0" applyFill="0" applyProtection="0"/>
  </cellStyleXfs>
  <cellXfs count="210">
    <xf numFmtId="0" fontId="0" fillId="0" borderId="0" xfId="0"/>
    <xf numFmtId="14" fontId="0" fillId="0" borderId="0" xfId="0" applyNumberFormat="1"/>
    <xf numFmtId="0" fontId="0" fillId="0" borderId="0" xfId="0" applyAlignment="1">
      <alignment horizontal="right"/>
    </xf>
    <xf numFmtId="0" fontId="19" fillId="0" borderId="0" xfId="42" applyFont="1" applyBorder="1" applyAlignment="1">
      <alignment horizontal="center"/>
    </xf>
    <xf numFmtId="0" fontId="19" fillId="0" borderId="0" xfId="42" applyFont="1" applyBorder="1" applyAlignment="1"/>
    <xf numFmtId="0" fontId="19" fillId="0" borderId="0" xfId="42" applyFont="1" applyAlignment="1">
      <alignment horizontal="left"/>
    </xf>
    <xf numFmtId="0" fontId="20" fillId="0" borderId="0" xfId="42" applyFont="1" applyBorder="1" applyAlignment="1">
      <alignment horizontal="center"/>
    </xf>
    <xf numFmtId="0" fontId="19" fillId="0" borderId="13" xfId="42" applyFont="1" applyBorder="1" applyAlignment="1">
      <alignment horizontal="left"/>
    </xf>
    <xf numFmtId="0" fontId="19" fillId="0" borderId="14" xfId="42" applyFont="1" applyBorder="1" applyAlignment="1">
      <alignment horizontal="center"/>
    </xf>
    <xf numFmtId="0" fontId="19" fillId="0" borderId="13" xfId="42" applyFont="1" applyBorder="1" applyAlignment="1">
      <alignment horizontal="center"/>
    </xf>
    <xf numFmtId="0" fontId="19" fillId="0" borderId="14" xfId="42" applyFont="1" applyFill="1" applyBorder="1" applyAlignment="1">
      <alignment horizontal="center"/>
    </xf>
    <xf numFmtId="0" fontId="19" fillId="0" borderId="15" xfId="42" applyFont="1" applyFill="1" applyBorder="1" applyAlignment="1">
      <alignment horizontal="center"/>
    </xf>
    <xf numFmtId="0" fontId="19" fillId="0" borderId="16" xfId="42" applyFont="1" applyFill="1" applyBorder="1" applyAlignment="1">
      <alignment horizontal="center"/>
    </xf>
    <xf numFmtId="0" fontId="19" fillId="0" borderId="13" xfId="42" applyFont="1" applyFill="1" applyBorder="1" applyAlignment="1">
      <alignment horizontal="center"/>
    </xf>
    <xf numFmtId="0" fontId="19" fillId="0" borderId="17" xfId="42" applyFont="1" applyFill="1" applyBorder="1" applyAlignment="1">
      <alignment horizontal="center"/>
    </xf>
    <xf numFmtId="0" fontId="19" fillId="0" borderId="18" xfId="42" applyFont="1" applyFill="1" applyBorder="1" applyAlignment="1">
      <alignment horizontal="center"/>
    </xf>
    <xf numFmtId="0" fontId="19" fillId="0" borderId="18" xfId="42" applyFont="1" applyBorder="1" applyAlignment="1">
      <alignment horizontal="center"/>
    </xf>
    <xf numFmtId="164" fontId="19" fillId="0" borderId="16" xfId="42" applyNumberFormat="1" applyFont="1" applyBorder="1" applyAlignment="1">
      <alignment horizontal="left"/>
    </xf>
    <xf numFmtId="0" fontId="18" fillId="0" borderId="0" xfId="42" applyFont="1" applyAlignment="1">
      <alignment horizontal="left"/>
    </xf>
    <xf numFmtId="0" fontId="18" fillId="0" borderId="15" xfId="42" applyFont="1" applyBorder="1" applyAlignment="1">
      <alignment horizontal="left"/>
    </xf>
    <xf numFmtId="0" fontId="18" fillId="0" borderId="0" xfId="42" applyFont="1" applyBorder="1" applyAlignment="1">
      <alignment horizontal="left"/>
    </xf>
    <xf numFmtId="0" fontId="18" fillId="0" borderId="0" xfId="42" applyFont="1" applyBorder="1" applyAlignment="1">
      <alignment horizontal="center"/>
    </xf>
    <xf numFmtId="164" fontId="19" fillId="0" borderId="17" xfId="42" applyNumberFormat="1" applyFont="1" applyBorder="1" applyAlignment="1">
      <alignment horizontal="left"/>
    </xf>
    <xf numFmtId="0" fontId="18" fillId="0" borderId="18" xfId="42" applyFont="1" applyBorder="1" applyAlignment="1">
      <alignment horizontal="left"/>
    </xf>
    <xf numFmtId="0" fontId="18" fillId="0" borderId="0" xfId="42" applyFont="1" applyFill="1" applyBorder="1" applyAlignment="1">
      <alignment horizontal="left"/>
    </xf>
    <xf numFmtId="0" fontId="18" fillId="0" borderId="0" xfId="42" applyFont="1" applyFill="1" applyAlignment="1">
      <alignment horizontal="left"/>
    </xf>
    <xf numFmtId="164" fontId="19" fillId="0" borderId="20" xfId="42" applyNumberFormat="1" applyFont="1" applyBorder="1" applyAlignment="1">
      <alignment horizontal="left"/>
    </xf>
    <xf numFmtId="0" fontId="18" fillId="0" borderId="21" xfId="42" applyFont="1" applyBorder="1" applyAlignment="1">
      <alignment horizontal="left"/>
    </xf>
    <xf numFmtId="0" fontId="18" fillId="0" borderId="22" xfId="42" applyFont="1" applyBorder="1" applyAlignment="1">
      <alignment horizontal="left"/>
    </xf>
    <xf numFmtId="0" fontId="18" fillId="0" borderId="23" xfId="42" applyFont="1" applyBorder="1" applyAlignment="1">
      <alignment horizontal="left"/>
    </xf>
    <xf numFmtId="164" fontId="19" fillId="0" borderId="0" xfId="42" applyNumberFormat="1" applyFont="1" applyBorder="1" applyAlignment="1">
      <alignment horizontal="left"/>
    </xf>
    <xf numFmtId="0" fontId="19" fillId="0" borderId="16" xfId="42" applyFont="1" applyBorder="1" applyAlignment="1">
      <alignment horizontal="center"/>
    </xf>
    <xf numFmtId="0" fontId="18" fillId="0" borderId="13" xfId="42" applyFont="1" applyBorder="1" applyAlignment="1">
      <alignment horizontal="left"/>
    </xf>
    <xf numFmtId="0" fontId="18" fillId="0" borderId="14" xfId="42" applyFont="1" applyBorder="1" applyAlignment="1">
      <alignment horizontal="left"/>
    </xf>
    <xf numFmtId="0" fontId="18" fillId="0" borderId="19" xfId="42" applyFont="1" applyBorder="1" applyAlignment="1">
      <alignment horizontal="left"/>
    </xf>
    <xf numFmtId="0" fontId="18" fillId="0" borderId="0" xfId="42" applyFont="1" applyFill="1" applyBorder="1" applyAlignment="1">
      <alignment horizontal="center"/>
    </xf>
    <xf numFmtId="0" fontId="21" fillId="33" borderId="0" xfId="42" applyFont="1" applyFill="1" applyBorder="1" applyAlignment="1">
      <alignment horizontal="left"/>
    </xf>
    <xf numFmtId="0" fontId="18" fillId="33" borderId="0" xfId="42" applyFont="1" applyFill="1" applyBorder="1" applyAlignment="1">
      <alignment horizontal="left"/>
    </xf>
    <xf numFmtId="0" fontId="18" fillId="33" borderId="0" xfId="42" applyFont="1" applyFill="1" applyAlignment="1">
      <alignment horizontal="left"/>
    </xf>
    <xf numFmtId="0" fontId="22" fillId="0" borderId="0" xfId="42" applyFont="1" applyBorder="1" applyAlignment="1">
      <alignment horizontal="left" wrapText="1"/>
    </xf>
    <xf numFmtId="0" fontId="18" fillId="0" borderId="0" xfId="42" applyFont="1" applyBorder="1" applyAlignment="1">
      <alignment horizontal="left" vertical="top" wrapText="1"/>
    </xf>
    <xf numFmtId="0" fontId="19" fillId="0" borderId="0" xfId="42" applyFont="1" applyFill="1" applyAlignment="1">
      <alignment horizontal="left"/>
    </xf>
    <xf numFmtId="2" fontId="18" fillId="0" borderId="0" xfId="42" applyNumberFormat="1" applyFont="1" applyAlignment="1">
      <alignment horizontal="left"/>
    </xf>
    <xf numFmtId="1" fontId="18" fillId="0" borderId="0" xfId="42" applyNumberFormat="1" applyFont="1" applyAlignment="1">
      <alignment horizontal="left"/>
    </xf>
    <xf numFmtId="0" fontId="19" fillId="0" borderId="24" xfId="42" applyFont="1" applyBorder="1" applyAlignment="1">
      <alignment horizontal="center"/>
    </xf>
    <xf numFmtId="16" fontId="18" fillId="0" borderId="0" xfId="42" quotePrefix="1" applyNumberFormat="1" applyFont="1" applyAlignment="1">
      <alignment horizontal="left"/>
    </xf>
    <xf numFmtId="0" fontId="18" fillId="34" borderId="24" xfId="42" applyFont="1" applyFill="1" applyBorder="1" applyAlignment="1">
      <alignment horizontal="left"/>
    </xf>
    <xf numFmtId="0" fontId="18" fillId="34" borderId="17" xfId="42" applyFont="1" applyFill="1" applyBorder="1" applyAlignment="1">
      <alignment horizontal="left"/>
    </xf>
    <xf numFmtId="0" fontId="19" fillId="0" borderId="20" xfId="42" applyFont="1" applyBorder="1" applyAlignment="1">
      <alignment horizontal="center"/>
    </xf>
    <xf numFmtId="0" fontId="18" fillId="34" borderId="20" xfId="42" applyFont="1" applyFill="1" applyBorder="1" applyAlignment="1">
      <alignment horizontal="left"/>
    </xf>
    <xf numFmtId="0" fontId="18" fillId="34" borderId="16" xfId="42" applyFont="1" applyFill="1" applyBorder="1" applyAlignment="1">
      <alignment horizontal="left"/>
    </xf>
    <xf numFmtId="0" fontId="18" fillId="34" borderId="19" xfId="42" applyFont="1" applyFill="1" applyBorder="1" applyAlignment="1">
      <alignment horizontal="left"/>
    </xf>
    <xf numFmtId="0" fontId="18" fillId="34" borderId="10" xfId="42" applyFont="1" applyFill="1" applyBorder="1" applyAlignment="1">
      <alignment horizontal="left"/>
    </xf>
    <xf numFmtId="0" fontId="18" fillId="34" borderId="18" xfId="42" applyFont="1" applyFill="1" applyBorder="1" applyAlignment="1">
      <alignment horizontal="left"/>
    </xf>
    <xf numFmtId="0" fontId="18" fillId="34" borderId="15" xfId="42" applyFont="1" applyFill="1" applyBorder="1" applyAlignment="1">
      <alignment horizontal="left"/>
    </xf>
    <xf numFmtId="0" fontId="18" fillId="34" borderId="23" xfId="42" applyFont="1" applyFill="1" applyBorder="1" applyAlignment="1">
      <alignment horizontal="left"/>
    </xf>
    <xf numFmtId="2" fontId="18" fillId="0" borderId="0" xfId="42" applyNumberFormat="1" applyFont="1" applyBorder="1" applyAlignment="1">
      <alignment horizontal="left"/>
    </xf>
    <xf numFmtId="0" fontId="18" fillId="0" borderId="0" xfId="42" applyFont="1" applyBorder="1" applyAlignment="1"/>
    <xf numFmtId="0" fontId="18" fillId="0" borderId="16" xfId="42" applyFont="1" applyFill="1" applyBorder="1" applyAlignment="1">
      <alignment horizontal="left"/>
    </xf>
    <xf numFmtId="0" fontId="18" fillId="0" borderId="17" xfId="42" applyFont="1" applyFill="1" applyBorder="1" applyAlignment="1">
      <alignment horizontal="left"/>
    </xf>
    <xf numFmtId="0" fontId="18" fillId="0" borderId="0" xfId="42" applyFont="1" applyAlignment="1">
      <alignment horizontal="right"/>
    </xf>
    <xf numFmtId="0" fontId="18" fillId="0" borderId="24" xfId="42" applyFont="1" applyFill="1" applyBorder="1" applyAlignment="1">
      <alignment horizontal="left"/>
    </xf>
    <xf numFmtId="165" fontId="18" fillId="0" borderId="0" xfId="43" applyNumberFormat="1" applyFont="1" applyFill="1" applyAlignment="1">
      <alignment horizontal="left"/>
    </xf>
    <xf numFmtId="165" fontId="18" fillId="0" borderId="0" xfId="43" applyNumberFormat="1" applyFont="1" applyFill="1" applyBorder="1" applyAlignment="1">
      <alignment horizontal="left"/>
    </xf>
    <xf numFmtId="165" fontId="18" fillId="0" borderId="17" xfId="43" applyNumberFormat="1" applyFont="1" applyFill="1" applyBorder="1" applyAlignment="1">
      <alignment horizontal="left"/>
    </xf>
    <xf numFmtId="165" fontId="18" fillId="0" borderId="20" xfId="43" applyNumberFormat="1" applyFont="1" applyFill="1" applyBorder="1" applyAlignment="1">
      <alignment horizontal="left"/>
    </xf>
    <xf numFmtId="44" fontId="18" fillId="0" borderId="0" xfId="44" applyNumberFormat="1" applyFont="1" applyAlignment="1">
      <alignment horizontal="left"/>
    </xf>
    <xf numFmtId="166" fontId="18" fillId="0" borderId="0" xfId="44" applyNumberFormat="1" applyFont="1" applyAlignment="1">
      <alignment horizontal="left"/>
    </xf>
    <xf numFmtId="44" fontId="18" fillId="0" borderId="0" xfId="44" applyFont="1" applyAlignment="1">
      <alignment horizontal="left"/>
    </xf>
    <xf numFmtId="165" fontId="18" fillId="0" borderId="0" xfId="43" applyNumberFormat="1" applyFont="1" applyAlignment="1">
      <alignment horizontal="left"/>
    </xf>
    <xf numFmtId="16" fontId="18" fillId="0" borderId="0" xfId="42" applyNumberFormat="1" applyFont="1" applyAlignment="1">
      <alignment horizontal="left"/>
    </xf>
    <xf numFmtId="0" fontId="18" fillId="0" borderId="0" xfId="42" quotePrefix="1" applyFont="1" applyAlignment="1">
      <alignment horizontal="left"/>
    </xf>
    <xf numFmtId="9" fontId="18" fillId="0" borderId="0" xfId="43" applyNumberFormat="1" applyFont="1" applyAlignment="1">
      <alignment horizontal="left"/>
    </xf>
    <xf numFmtId="44" fontId="18" fillId="0" borderId="0" xfId="42" applyNumberFormat="1" applyFont="1" applyAlignment="1">
      <alignment horizontal="left"/>
    </xf>
    <xf numFmtId="9" fontId="18" fillId="0" borderId="0" xfId="43" applyFont="1" applyAlignment="1">
      <alignment horizontal="right"/>
    </xf>
    <xf numFmtId="0" fontId="18" fillId="0" borderId="0" xfId="42" applyFont="1" applyBorder="1" applyAlignment="1">
      <alignment horizontal="center"/>
    </xf>
    <xf numFmtId="0" fontId="19" fillId="0" borderId="13" xfId="42" applyFont="1" applyBorder="1" applyAlignment="1">
      <alignment horizontal="center"/>
    </xf>
    <xf numFmtId="0" fontId="19" fillId="0" borderId="14" xfId="42" applyFont="1" applyBorder="1" applyAlignment="1">
      <alignment horizontal="center"/>
    </xf>
    <xf numFmtId="0" fontId="19" fillId="0" borderId="15" xfId="42" applyFont="1" applyBorder="1" applyAlignment="1">
      <alignment horizontal="center"/>
    </xf>
    <xf numFmtId="0" fontId="18" fillId="0" borderId="13" xfId="42" applyFont="1" applyBorder="1" applyAlignment="1">
      <alignment horizontal="center"/>
    </xf>
    <xf numFmtId="0" fontId="18" fillId="0" borderId="19" xfId="42" applyFont="1" applyBorder="1" applyAlignment="1">
      <alignment horizontal="center"/>
    </xf>
    <xf numFmtId="0" fontId="18" fillId="0" borderId="21" xfId="42" applyFont="1" applyBorder="1" applyAlignment="1">
      <alignment horizontal="center"/>
    </xf>
    <xf numFmtId="0" fontId="18" fillId="0" borderId="0" xfId="52" applyFont="1" applyAlignment="1">
      <alignment horizontal="left"/>
    </xf>
    <xf numFmtId="0" fontId="18" fillId="0" borderId="0" xfId="52" applyFont="1" applyBorder="1" applyAlignment="1">
      <alignment horizontal="center"/>
    </xf>
    <xf numFmtId="164" fontId="18" fillId="0" borderId="0" xfId="52" applyNumberFormat="1" applyFont="1" applyBorder="1" applyAlignment="1">
      <alignment horizontal="left"/>
    </xf>
    <xf numFmtId="0" fontId="26" fillId="35" borderId="0" xfId="52" applyFont="1" applyFill="1" applyBorder="1" applyAlignment="1"/>
    <xf numFmtId="0" fontId="26" fillId="0" borderId="0" xfId="52" applyFont="1" applyBorder="1" applyAlignment="1"/>
    <xf numFmtId="0" fontId="18" fillId="35" borderId="0" xfId="52" applyFont="1" applyFill="1" applyBorder="1" applyAlignment="1">
      <alignment horizontal="center"/>
    </xf>
    <xf numFmtId="0" fontId="26" fillId="0" borderId="0" xfId="52" applyFont="1" applyAlignment="1">
      <alignment horizontal="center"/>
    </xf>
    <xf numFmtId="0" fontId="26" fillId="35" borderId="24" xfId="52" applyFont="1" applyFill="1" applyBorder="1" applyAlignment="1">
      <alignment horizontal="center"/>
    </xf>
    <xf numFmtId="0" fontId="18" fillId="0" borderId="25" xfId="52" applyFont="1" applyFill="1" applyBorder="1" applyAlignment="1">
      <alignment horizontal="center"/>
    </xf>
    <xf numFmtId="0" fontId="18" fillId="0" borderId="0" xfId="52" applyFont="1" applyFill="1" applyBorder="1" applyAlignment="1">
      <alignment horizontal="center"/>
    </xf>
    <xf numFmtId="0" fontId="18" fillId="0" borderId="26" xfId="52" applyFont="1" applyFill="1" applyBorder="1" applyAlignment="1">
      <alignment horizontal="center"/>
    </xf>
    <xf numFmtId="0" fontId="18" fillId="0" borderId="27" xfId="52" applyFont="1" applyFill="1" applyBorder="1" applyAlignment="1">
      <alignment horizontal="center"/>
    </xf>
    <xf numFmtId="0" fontId="18" fillId="0" borderId="0" xfId="52" applyFont="1" applyFill="1" applyAlignment="1">
      <alignment horizontal="left"/>
    </xf>
    <xf numFmtId="164" fontId="18" fillId="0" borderId="0" xfId="52" applyNumberFormat="1" applyFont="1" applyFill="1" applyBorder="1" applyAlignment="1">
      <alignment horizontal="left"/>
    </xf>
    <xf numFmtId="0" fontId="18" fillId="36" borderId="0" xfId="52" applyFont="1" applyFill="1" applyBorder="1" applyAlignment="1">
      <alignment horizontal="center"/>
    </xf>
    <xf numFmtId="0" fontId="18" fillId="33" borderId="0" xfId="52" applyFont="1" applyFill="1" applyBorder="1" applyAlignment="1">
      <alignment horizontal="center"/>
    </xf>
    <xf numFmtId="0" fontId="26" fillId="35" borderId="16" xfId="52" applyFont="1" applyFill="1" applyBorder="1" applyAlignment="1">
      <alignment horizontal="center"/>
    </xf>
    <xf numFmtId="0" fontId="18" fillId="35" borderId="28" xfId="52" applyFont="1" applyFill="1" applyBorder="1" applyAlignment="1">
      <alignment horizontal="center"/>
    </xf>
    <xf numFmtId="0" fontId="18" fillId="35" borderId="26" xfId="52" applyFont="1" applyFill="1" applyBorder="1" applyAlignment="1">
      <alignment horizontal="center"/>
    </xf>
    <xf numFmtId="0" fontId="18" fillId="35" borderId="27" xfId="52" applyFont="1" applyFill="1" applyBorder="1" applyAlignment="1">
      <alignment horizontal="center"/>
    </xf>
    <xf numFmtId="0" fontId="26" fillId="35" borderId="13" xfId="52" applyFont="1" applyFill="1" applyBorder="1" applyAlignment="1">
      <alignment horizontal="center"/>
    </xf>
    <xf numFmtId="0" fontId="18" fillId="35" borderId="25" xfId="52" applyFont="1" applyFill="1" applyBorder="1" applyAlignment="1">
      <alignment horizontal="center"/>
    </xf>
    <xf numFmtId="0" fontId="18" fillId="35" borderId="29" xfId="52" applyFont="1" applyFill="1" applyBorder="1" applyAlignment="1">
      <alignment horizontal="center"/>
    </xf>
    <xf numFmtId="0" fontId="18" fillId="35" borderId="30" xfId="52" applyFont="1" applyFill="1" applyBorder="1" applyAlignment="1">
      <alignment horizontal="center"/>
    </xf>
    <xf numFmtId="0" fontId="18" fillId="35" borderId="31" xfId="52" applyFont="1" applyFill="1" applyBorder="1" applyAlignment="1">
      <alignment horizontal="center"/>
    </xf>
    <xf numFmtId="0" fontId="18" fillId="0" borderId="0" xfId="52" applyFont="1" applyBorder="1" applyAlignment="1">
      <alignment horizontal="left"/>
    </xf>
    <xf numFmtId="0" fontId="26" fillId="0" borderId="0" xfId="52" applyFont="1" applyBorder="1" applyAlignment="1">
      <alignment horizontal="center"/>
    </xf>
    <xf numFmtId="0" fontId="18" fillId="35" borderId="32" xfId="52" applyFont="1" applyFill="1" applyBorder="1" applyAlignment="1">
      <alignment horizontal="center"/>
    </xf>
    <xf numFmtId="0" fontId="18" fillId="35" borderId="33" xfId="52" applyFont="1" applyFill="1" applyBorder="1" applyAlignment="1">
      <alignment horizontal="center"/>
    </xf>
    <xf numFmtId="0" fontId="18" fillId="35" borderId="34" xfId="52" applyFont="1" applyFill="1" applyBorder="1" applyAlignment="1">
      <alignment horizontal="center"/>
    </xf>
    <xf numFmtId="0" fontId="18" fillId="35" borderId="35" xfId="52" applyFont="1" applyFill="1" applyBorder="1" applyAlignment="1">
      <alignment horizontal="center"/>
    </xf>
    <xf numFmtId="0" fontId="26" fillId="0" borderId="0" xfId="54" applyFont="1" applyFill="1" applyBorder="1" applyAlignment="1">
      <alignment horizontal="left"/>
    </xf>
    <xf numFmtId="0" fontId="18" fillId="0" borderId="0" xfId="54" applyFont="1" applyFill="1" applyAlignment="1">
      <alignment horizontal="left"/>
    </xf>
    <xf numFmtId="164" fontId="18" fillId="0" borderId="0" xfId="54" applyNumberFormat="1" applyFont="1" applyFill="1" applyAlignment="1">
      <alignment horizontal="left"/>
    </xf>
    <xf numFmtId="0" fontId="18" fillId="0" borderId="0" xfId="54" applyFont="1" applyFill="1" applyBorder="1" applyAlignment="1">
      <alignment horizontal="left"/>
    </xf>
    <xf numFmtId="0" fontId="24" fillId="0" borderId="0" xfId="54" applyFont="1" applyFill="1" applyBorder="1" applyAlignment="1">
      <alignment horizontal="left"/>
    </xf>
    <xf numFmtId="0" fontId="27" fillId="0" borderId="0" xfId="66" applyFont="1" applyFill="1" applyBorder="1" applyAlignment="1">
      <alignment horizontal="left"/>
    </xf>
    <xf numFmtId="0" fontId="27" fillId="0" borderId="0" xfId="54" applyFont="1" applyFill="1" applyBorder="1" applyAlignment="1">
      <alignment horizontal="left"/>
    </xf>
    <xf numFmtId="0" fontId="18" fillId="0" borderId="0" xfId="54" applyFont="1" applyFill="1" applyBorder="1"/>
    <xf numFmtId="0" fontId="18" fillId="0" borderId="22" xfId="54" applyFont="1" applyFill="1" applyBorder="1" applyAlignment="1">
      <alignment horizontal="left"/>
    </xf>
    <xf numFmtId="0" fontId="18" fillId="0" borderId="0" xfId="54" applyFont="1" applyFill="1" applyBorder="1" applyAlignment="1">
      <alignment horizontal="center"/>
    </xf>
    <xf numFmtId="164" fontId="18" fillId="0" borderId="0" xfId="54" applyNumberFormat="1" applyFont="1" applyFill="1" applyBorder="1" applyAlignment="1">
      <alignment horizontal="left"/>
    </xf>
    <xf numFmtId="164" fontId="18" fillId="0" borderId="22" xfId="54" applyNumberFormat="1" applyFont="1" applyFill="1" applyBorder="1" applyAlignment="1">
      <alignment horizontal="left"/>
    </xf>
    <xf numFmtId="0" fontId="26" fillId="0" borderId="0" xfId="54" applyFont="1" applyFill="1" applyAlignment="1">
      <alignment horizontal="left"/>
    </xf>
    <xf numFmtId="0" fontId="28" fillId="0" borderId="0" xfId="54" applyFont="1" applyFill="1" applyAlignment="1">
      <alignment horizontal="center"/>
    </xf>
    <xf numFmtId="0" fontId="18" fillId="0" borderId="0" xfId="54" applyFont="1" applyFill="1"/>
    <xf numFmtId="0" fontId="18" fillId="0" borderId="0" xfId="54" applyFont="1" applyFill="1" applyAlignment="1">
      <alignment horizontal="center"/>
    </xf>
    <xf numFmtId="9" fontId="18" fillId="0" borderId="0" xfId="67" applyFont="1" applyBorder="1" applyAlignment="1">
      <alignment horizontal="left"/>
    </xf>
    <xf numFmtId="0" fontId="19" fillId="0" borderId="13" xfId="42" applyFont="1" applyBorder="1" applyAlignment="1">
      <alignment horizontal="center"/>
    </xf>
    <xf numFmtId="0" fontId="19" fillId="0" borderId="14" xfId="42" applyFont="1" applyBorder="1" applyAlignment="1">
      <alignment horizontal="center"/>
    </xf>
    <xf numFmtId="0" fontId="19" fillId="0" borderId="15" xfId="42" applyFont="1" applyBorder="1" applyAlignment="1">
      <alignment horizontal="center"/>
    </xf>
    <xf numFmtId="0" fontId="18" fillId="0" borderId="0" xfId="42" applyFont="1" applyBorder="1" applyAlignment="1">
      <alignment horizontal="center"/>
    </xf>
    <xf numFmtId="0" fontId="18" fillId="34" borderId="12" xfId="42" applyFont="1" applyFill="1" applyBorder="1" applyAlignment="1">
      <alignment horizontal="left"/>
    </xf>
    <xf numFmtId="0" fontId="18" fillId="0" borderId="0" xfId="52" applyFont="1" applyFill="1" applyBorder="1" applyAlignment="1">
      <alignment horizontal="left"/>
    </xf>
    <xf numFmtId="0" fontId="19" fillId="0" borderId="20" xfId="54" applyFont="1" applyBorder="1" applyAlignment="1">
      <alignment horizontal="center"/>
    </xf>
    <xf numFmtId="0" fontId="19" fillId="0" borderId="16" xfId="54" applyFont="1" applyBorder="1" applyAlignment="1">
      <alignment horizontal="center"/>
    </xf>
    <xf numFmtId="0" fontId="19" fillId="0" borderId="24" xfId="54" applyFont="1" applyBorder="1" applyAlignment="1">
      <alignment horizontal="center"/>
    </xf>
    <xf numFmtId="0" fontId="18" fillId="0" borderId="24" xfId="42" applyFont="1" applyBorder="1" applyAlignment="1">
      <alignment horizontal="left"/>
    </xf>
    <xf numFmtId="0" fontId="18" fillId="0" borderId="10" xfId="42" applyFont="1" applyBorder="1" applyAlignment="1">
      <alignment horizontal="left"/>
    </xf>
    <xf numFmtId="0" fontId="18" fillId="0" borderId="12" xfId="42" applyFont="1" applyBorder="1" applyAlignment="1">
      <alignment horizontal="left"/>
    </xf>
    <xf numFmtId="0" fontId="18" fillId="0" borderId="20" xfId="42" applyFont="1" applyBorder="1" applyAlignment="1">
      <alignment horizontal="left"/>
    </xf>
    <xf numFmtId="0" fontId="18" fillId="0" borderId="16" xfId="42" applyFont="1" applyBorder="1" applyAlignment="1">
      <alignment horizontal="left"/>
    </xf>
    <xf numFmtId="0" fontId="18" fillId="0" borderId="17" xfId="42" applyFont="1" applyBorder="1" applyAlignment="1">
      <alignment horizontal="left"/>
    </xf>
    <xf numFmtId="0" fontId="19" fillId="0" borderId="0" xfId="54" applyFont="1" applyFill="1" applyAlignment="1">
      <alignment horizontal="left"/>
    </xf>
    <xf numFmtId="0" fontId="30" fillId="0" borderId="0" xfId="54" applyFont="1" applyFill="1" applyBorder="1" applyAlignment="1">
      <alignment horizontal="left"/>
    </xf>
    <xf numFmtId="0" fontId="19" fillId="0" borderId="0" xfId="54" applyFont="1" applyFill="1" applyBorder="1" applyAlignment="1">
      <alignment horizontal="left"/>
    </xf>
    <xf numFmtId="164" fontId="19" fillId="0" borderId="0" xfId="54" applyNumberFormat="1" applyFont="1" applyFill="1" applyAlignment="1">
      <alignment horizontal="left"/>
    </xf>
    <xf numFmtId="0" fontId="19" fillId="0" borderId="0" xfId="54" applyFont="1" applyFill="1" applyBorder="1"/>
    <xf numFmtId="0" fontId="19" fillId="0" borderId="0" xfId="54" applyFont="1" applyFill="1"/>
    <xf numFmtId="0" fontId="0" fillId="0" borderId="0" xfId="0" applyAlignment="1">
      <alignment vertical="center"/>
    </xf>
    <xf numFmtId="0" fontId="7" fillId="3" borderId="0" xfId="7"/>
    <xf numFmtId="14" fontId="7" fillId="3" borderId="0" xfId="7" applyNumberFormat="1"/>
    <xf numFmtId="0" fontId="8" fillId="4" borderId="0" xfId="8"/>
    <xf numFmtId="14" fontId="8" fillId="4" borderId="0" xfId="8" applyNumberFormat="1"/>
    <xf numFmtId="0" fontId="6" fillId="2" borderId="0" xfId="6"/>
    <xf numFmtId="14" fontId="6" fillId="2" borderId="0" xfId="6" applyNumberFormat="1"/>
    <xf numFmtId="0" fontId="18" fillId="0" borderId="0" xfId="42" applyFont="1" applyBorder="1" applyAlignment="1">
      <alignment horizontal="center"/>
    </xf>
    <xf numFmtId="0" fontId="19" fillId="0" borderId="0" xfId="42" applyFont="1" applyFill="1" applyBorder="1" applyAlignment="1">
      <alignment horizontal="center"/>
    </xf>
    <xf numFmtId="0" fontId="18" fillId="0" borderId="19" xfId="42" applyFont="1" applyFill="1" applyBorder="1" applyAlignment="1">
      <alignment horizontal="left"/>
    </xf>
    <xf numFmtId="0" fontId="18" fillId="0" borderId="21" xfId="42" applyFont="1" applyFill="1" applyBorder="1" applyAlignment="1">
      <alignment horizontal="left"/>
    </xf>
    <xf numFmtId="14" fontId="26" fillId="0" borderId="0" xfId="54" applyNumberFormat="1" applyFont="1" applyFill="1" applyAlignment="1">
      <alignment horizontal="left"/>
    </xf>
    <xf numFmtId="14" fontId="18" fillId="0" borderId="0" xfId="54" applyNumberFormat="1" applyFont="1" applyFill="1" applyAlignment="1">
      <alignment horizontal="left"/>
    </xf>
    <xf numFmtId="14" fontId="18" fillId="0" borderId="22" xfId="54" applyNumberFormat="1" applyFont="1" applyFill="1" applyBorder="1" applyAlignment="1">
      <alignment horizontal="left"/>
    </xf>
    <xf numFmtId="14" fontId="19" fillId="0" borderId="0" xfId="54" applyNumberFormat="1" applyFont="1" applyFill="1" applyAlignment="1">
      <alignment horizontal="left"/>
    </xf>
    <xf numFmtId="0" fontId="26" fillId="0" borderId="0" xfId="52" applyFont="1" applyFill="1" applyBorder="1" applyAlignment="1">
      <alignment horizontal="center"/>
    </xf>
    <xf numFmtId="0" fontId="26" fillId="0" borderId="11" xfId="52" applyFont="1" applyFill="1" applyBorder="1" applyAlignment="1">
      <alignment horizontal="center"/>
    </xf>
    <xf numFmtId="0" fontId="26" fillId="35" borderId="0" xfId="52" applyFont="1" applyFill="1" applyBorder="1" applyAlignment="1">
      <alignment horizontal="center"/>
    </xf>
    <xf numFmtId="0" fontId="26" fillId="35" borderId="10" xfId="52" applyFont="1" applyFill="1" applyBorder="1" applyAlignment="1">
      <alignment horizontal="center"/>
    </xf>
    <xf numFmtId="0" fontId="26" fillId="35" borderId="11" xfId="52" applyFont="1" applyFill="1" applyBorder="1" applyAlignment="1">
      <alignment horizontal="center"/>
    </xf>
    <xf numFmtId="0" fontId="26" fillId="35" borderId="12" xfId="52" applyFont="1" applyFill="1" applyBorder="1" applyAlignment="1">
      <alignment horizontal="center"/>
    </xf>
    <xf numFmtId="0" fontId="18" fillId="0" borderId="28" xfId="52" applyFont="1" applyFill="1" applyBorder="1" applyAlignment="1">
      <alignment horizontal="center"/>
    </xf>
    <xf numFmtId="44" fontId="18" fillId="0" borderId="15" xfId="74" applyFont="1" applyBorder="1" applyAlignment="1">
      <alignment horizontal="left"/>
    </xf>
    <xf numFmtId="44" fontId="18" fillId="0" borderId="18" xfId="74" applyFont="1" applyBorder="1" applyAlignment="1">
      <alignment horizontal="left"/>
    </xf>
    <xf numFmtId="44" fontId="19" fillId="0" borderId="23" xfId="74" applyFont="1" applyBorder="1" applyAlignment="1">
      <alignment horizontal="left"/>
    </xf>
    <xf numFmtId="0" fontId="19" fillId="0" borderId="0" xfId="42" applyFont="1" applyBorder="1" applyAlignment="1">
      <alignment horizontal="left"/>
    </xf>
    <xf numFmtId="14" fontId="19" fillId="0" borderId="0" xfId="42" applyNumberFormat="1" applyFont="1" applyBorder="1" applyAlignment="1">
      <alignment horizontal="left"/>
    </xf>
    <xf numFmtId="0" fontId="32" fillId="3" borderId="0" xfId="7" applyFont="1"/>
    <xf numFmtId="0" fontId="7" fillId="3" borderId="0" xfId="7" applyAlignment="1">
      <alignment vertical="center"/>
    </xf>
    <xf numFmtId="18" fontId="0" fillId="0" borderId="0" xfId="0" applyNumberFormat="1"/>
    <xf numFmtId="18" fontId="7" fillId="3" borderId="0" xfId="7" applyNumberFormat="1"/>
    <xf numFmtId="14" fontId="32" fillId="3" borderId="0" xfId="7" applyNumberFormat="1" applyFont="1"/>
    <xf numFmtId="18" fontId="32" fillId="3" borderId="0" xfId="7" applyNumberFormat="1" applyFont="1"/>
    <xf numFmtId="0" fontId="0" fillId="0" borderId="0" xfId="0" applyAlignment="1">
      <alignment horizontal="center"/>
    </xf>
    <xf numFmtId="14" fontId="18" fillId="0" borderId="0" xfId="42" applyNumberFormat="1" applyFont="1" applyAlignment="1">
      <alignment horizontal="left"/>
    </xf>
    <xf numFmtId="165" fontId="18" fillId="0" borderId="0" xfId="67" applyNumberFormat="1" applyFont="1" applyAlignment="1">
      <alignment horizontal="right"/>
    </xf>
    <xf numFmtId="0" fontId="26" fillId="35" borderId="10" xfId="52" applyFont="1" applyFill="1" applyBorder="1" applyAlignment="1">
      <alignment horizontal="center"/>
    </xf>
    <xf numFmtId="0" fontId="26" fillId="35" borderId="11" xfId="52" applyFont="1" applyFill="1" applyBorder="1" applyAlignment="1">
      <alignment horizontal="center"/>
    </xf>
    <xf numFmtId="0" fontId="26" fillId="35" borderId="12" xfId="52" applyFont="1" applyFill="1" applyBorder="1" applyAlignment="1">
      <alignment horizontal="center"/>
    </xf>
    <xf numFmtId="0" fontId="26" fillId="0" borderId="0" xfId="52" applyFont="1" applyFill="1" applyBorder="1" applyAlignment="1">
      <alignment horizontal="center"/>
    </xf>
    <xf numFmtId="0" fontId="26" fillId="0" borderId="10" xfId="52" applyFont="1" applyFill="1" applyBorder="1" applyAlignment="1">
      <alignment horizontal="center"/>
    </xf>
    <xf numFmtId="0" fontId="26" fillId="0" borderId="11" xfId="52" applyFont="1" applyFill="1" applyBorder="1" applyAlignment="1">
      <alignment horizontal="center"/>
    </xf>
    <xf numFmtId="0" fontId="26" fillId="0" borderId="12" xfId="52" applyFont="1" applyFill="1" applyBorder="1" applyAlignment="1">
      <alignment horizontal="center"/>
    </xf>
    <xf numFmtId="0" fontId="26" fillId="35" borderId="0" xfId="52" applyFont="1" applyFill="1" applyBorder="1" applyAlignment="1">
      <alignment horizontal="center"/>
    </xf>
    <xf numFmtId="0" fontId="19" fillId="0" borderId="10" xfId="42" applyFont="1" applyBorder="1" applyAlignment="1">
      <alignment horizontal="center"/>
    </xf>
    <xf numFmtId="0" fontId="19" fillId="0" borderId="11" xfId="42" applyFont="1" applyBorder="1" applyAlignment="1">
      <alignment horizontal="center"/>
    </xf>
    <xf numFmtId="0" fontId="19" fillId="0" borderId="12" xfId="42" applyFont="1" applyBorder="1" applyAlignment="1">
      <alignment horizontal="center"/>
    </xf>
    <xf numFmtId="0" fontId="20" fillId="0" borderId="10" xfId="42" applyFont="1" applyBorder="1" applyAlignment="1">
      <alignment horizontal="center"/>
    </xf>
    <xf numFmtId="0" fontId="20" fillId="0" borderId="11" xfId="42" applyFont="1" applyBorder="1" applyAlignment="1">
      <alignment horizontal="center"/>
    </xf>
    <xf numFmtId="0" fontId="20" fillId="0" borderId="12" xfId="42" applyFont="1" applyBorder="1" applyAlignment="1">
      <alignment horizontal="center"/>
    </xf>
    <xf numFmtId="0" fontId="19" fillId="0" borderId="13" xfId="42" applyFont="1" applyBorder="1" applyAlignment="1">
      <alignment horizontal="center"/>
    </xf>
    <xf numFmtId="0" fontId="19" fillId="0" borderId="14" xfId="42" applyFont="1" applyBorder="1" applyAlignment="1">
      <alignment horizontal="center"/>
    </xf>
    <xf numFmtId="0" fontId="19" fillId="0" borderId="15" xfId="42" applyFont="1" applyBorder="1" applyAlignment="1">
      <alignment horizontal="center"/>
    </xf>
    <xf numFmtId="0" fontId="25" fillId="0" borderId="14" xfId="42" applyFont="1" applyBorder="1" applyAlignment="1">
      <alignment horizontal="center" vertical="center" wrapText="1"/>
    </xf>
    <xf numFmtId="0" fontId="25" fillId="0" borderId="15" xfId="42" applyFont="1" applyBorder="1" applyAlignment="1">
      <alignment horizontal="center" vertical="center" wrapText="1"/>
    </xf>
    <xf numFmtId="0" fontId="25" fillId="0" borderId="0" xfId="42" applyFont="1" applyBorder="1" applyAlignment="1">
      <alignment horizontal="center" vertical="center" wrapText="1"/>
    </xf>
    <xf numFmtId="0" fontId="25" fillId="0" borderId="18" xfId="42" applyFont="1" applyBorder="1" applyAlignment="1">
      <alignment horizontal="center" vertical="center" wrapText="1"/>
    </xf>
    <xf numFmtId="2" fontId="18" fillId="0" borderId="0" xfId="42" applyNumberFormat="1" applyFont="1" applyBorder="1" applyAlignment="1">
      <alignment horizontal="center"/>
    </xf>
    <xf numFmtId="0" fontId="18" fillId="0" borderId="0" xfId="42" applyFont="1" applyBorder="1" applyAlignment="1">
      <alignment horizontal="center"/>
    </xf>
  </cellXfs>
  <cellStyles count="76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1 2" xfId="45"/>
    <cellStyle name="40% - Accent1 2 2" xfId="46"/>
    <cellStyle name="40% - Accent2" xfId="24" builtinId="35" customBuiltin="1"/>
    <cellStyle name="40% - Accent2 2" xfId="47"/>
    <cellStyle name="40% - Accent2 2 2" xfId="48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 2" xfId="69"/>
    <cellStyle name="Currency" xfId="74" builtinId="4"/>
    <cellStyle name="Currency 2" xfId="49"/>
    <cellStyle name="Currency 3" xfId="44"/>
    <cellStyle name="Currency 4" xfId="70"/>
    <cellStyle name="Currency 5" xfId="71"/>
    <cellStyle name="Currency 6" xfId="68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 2" xfId="72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10" xfId="50"/>
    <cellStyle name="Normal 11" xfId="51"/>
    <cellStyle name="Normal 12" xfId="75"/>
    <cellStyle name="Normal 2" xfId="42"/>
    <cellStyle name="Normal 2 2" xfId="52"/>
    <cellStyle name="Normal 2 3" xfId="53"/>
    <cellStyle name="Normal 2 3 2" xfId="54"/>
    <cellStyle name="Normal 3" xfId="55"/>
    <cellStyle name="Normal 3 2" xfId="73"/>
    <cellStyle name="Normal 4" xfId="56"/>
    <cellStyle name="Normal 5" xfId="57"/>
    <cellStyle name="Normal 6" xfId="58"/>
    <cellStyle name="Normal 7" xfId="59"/>
    <cellStyle name="Normal 8" xfId="60"/>
    <cellStyle name="Normal 9" xfId="61"/>
    <cellStyle name="Normal_Sheet1" xfId="66"/>
    <cellStyle name="Note" xfId="15" builtinId="10" customBuiltin="1"/>
    <cellStyle name="Output" xfId="10" builtinId="21" customBuiltin="1"/>
    <cellStyle name="Percent" xfId="67" builtinId="5"/>
    <cellStyle name="Percent 2" xfId="62"/>
    <cellStyle name="Percent 3" xfId="63"/>
    <cellStyle name="Percent 3 2" xfId="64"/>
    <cellStyle name="Percent 3 2 2" xfId="65"/>
    <cellStyle name="Percent 3 2 2 2" xfId="43"/>
    <cellStyle name="Title" xfId="1" builtinId="15" customBuiltin="1"/>
    <cellStyle name="Total" xfId="17" builtinId="25" customBuiltin="1"/>
    <cellStyle name="Warning Text" xfId="14" builtinId="11" customBuiltin="1"/>
  </cellStyles>
  <dxfs count="14287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ill>
        <patternFill>
          <bgColor rgb="FF5BFFA5"/>
        </patternFill>
      </fill>
    </dxf>
    <dxf>
      <fill>
        <patternFill>
          <bgColor rgb="FF00D25F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fill>
        <patternFill>
          <bgColor rgb="FFB79DF9"/>
        </patternFill>
      </fill>
    </dxf>
    <dxf>
      <fill>
        <patternFill>
          <bgColor rgb="FF6E86EC"/>
        </patternFill>
      </fill>
    </dxf>
    <dxf>
      <fill>
        <patternFill>
          <bgColor rgb="FFB07BD7"/>
        </patternFill>
      </fill>
    </dxf>
    <dxf>
      <fill>
        <patternFill>
          <bgColor rgb="FFE543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ill>
        <patternFill>
          <bgColor rgb="FF5BFFA5"/>
        </patternFill>
      </fill>
    </dxf>
    <dxf>
      <fill>
        <patternFill>
          <bgColor rgb="FF00D25F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-0.24994659260841701"/>
        </patternFill>
      </fill>
    </dxf>
    <dxf>
      <fill>
        <patternFill>
          <bgColor rgb="FF00B0F0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fill>
        <patternFill>
          <bgColor rgb="FFB79DF9"/>
        </patternFill>
      </fill>
    </dxf>
    <dxf>
      <fill>
        <patternFill>
          <bgColor rgb="FF6E86EC"/>
        </patternFill>
      </fill>
    </dxf>
    <dxf>
      <fill>
        <patternFill>
          <bgColor rgb="FFB07BD7"/>
        </patternFill>
      </fill>
    </dxf>
    <dxf>
      <fill>
        <patternFill>
          <bgColor rgb="FFE543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66"/>
        </patternFill>
      </fill>
    </dxf>
    <dxf>
      <font>
        <color theme="0"/>
      </font>
      <fill>
        <patternFill>
          <bgColor theme="3"/>
        </patternFill>
      </fill>
    </dxf>
    <dxf>
      <font>
        <color theme="0"/>
      </font>
      <fill>
        <patternFill>
          <bgColor rgb="FF660066"/>
        </patternFill>
      </fill>
    </dxf>
    <dxf>
      <font>
        <color theme="0"/>
      </font>
      <fill>
        <patternFill>
          <bgColor rgb="FF990033"/>
        </patternFill>
      </fill>
    </dxf>
    <dxf>
      <fill>
        <patternFill>
          <bgColor rgb="FF00FF99"/>
        </patternFill>
      </fill>
    </dxf>
    <dxf>
      <font>
        <color theme="0"/>
      </font>
      <fill>
        <patternFill>
          <bgColor rgb="FF00CC00"/>
        </patternFill>
      </fill>
    </dxf>
    <dxf>
      <font>
        <color theme="0"/>
      </font>
      <fill>
        <patternFill>
          <bgColor rgb="FF009900"/>
        </patternFill>
      </fill>
    </dxf>
    <dxf>
      <font>
        <color theme="0"/>
      </font>
      <fill>
        <patternFill>
          <bgColor rgb="FF336600"/>
        </patternFill>
      </fill>
    </dxf>
    <dxf>
      <fill>
        <patternFill>
          <bgColor rgb="FFF7FDB9"/>
        </patternFill>
      </fill>
    </dxf>
    <dxf>
      <fill>
        <patternFill>
          <bgColor rgb="FFF7FB5F"/>
        </patternFill>
      </fill>
    </dxf>
    <dxf>
      <fill>
        <patternFill>
          <bgColor rgb="FFC6DB03"/>
        </patternFill>
      </fill>
    </dxf>
    <dxf>
      <font>
        <color theme="0"/>
      </font>
      <fill>
        <patternFill>
          <bgColor theme="9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rgb="FF808080"/>
        </patternFill>
      </fill>
    </dxf>
    <dxf>
      <font>
        <color auto="1"/>
      </font>
      <fill>
        <patternFill>
          <bgColor rgb="FFC0C0C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6600"/>
        </patternFill>
      </fill>
    </dxf>
    <dxf>
      <font>
        <color theme="0"/>
      </font>
      <fill>
        <patternFill>
          <bgColor theme="9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66"/>
        </patternFill>
      </fill>
    </dxf>
    <dxf>
      <font>
        <color theme="0"/>
      </font>
      <fill>
        <patternFill>
          <bgColor theme="3"/>
        </patternFill>
      </fill>
    </dxf>
    <dxf>
      <font>
        <color theme="0"/>
      </font>
      <fill>
        <patternFill>
          <bgColor rgb="FF660066"/>
        </patternFill>
      </fill>
    </dxf>
    <dxf>
      <font>
        <color theme="0"/>
      </font>
      <fill>
        <patternFill>
          <bgColor rgb="FF990033"/>
        </patternFill>
      </fill>
    </dxf>
    <dxf>
      <fill>
        <patternFill>
          <bgColor rgb="FF00FF99"/>
        </patternFill>
      </fill>
    </dxf>
    <dxf>
      <font>
        <color theme="0"/>
      </font>
      <fill>
        <patternFill>
          <bgColor rgb="FF00CC00"/>
        </patternFill>
      </fill>
    </dxf>
    <dxf>
      <font>
        <color theme="0"/>
      </font>
      <fill>
        <patternFill>
          <bgColor rgb="FF009900"/>
        </patternFill>
      </fill>
    </dxf>
    <dxf>
      <font>
        <color theme="0"/>
      </font>
      <fill>
        <patternFill>
          <bgColor rgb="FF336600"/>
        </patternFill>
      </fill>
    </dxf>
    <dxf>
      <fill>
        <patternFill>
          <bgColor rgb="FFF7FDB9"/>
        </patternFill>
      </fill>
    </dxf>
    <dxf>
      <fill>
        <patternFill>
          <bgColor rgb="FFF7FB5F"/>
        </patternFill>
      </fill>
    </dxf>
    <dxf>
      <fill>
        <patternFill>
          <bgColor rgb="FFC6DB03"/>
        </patternFill>
      </fill>
    </dxf>
    <dxf>
      <font>
        <color theme="0"/>
      </font>
      <fill>
        <patternFill>
          <bgColor theme="9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rgb="FF808080"/>
        </patternFill>
      </fill>
    </dxf>
    <dxf>
      <font>
        <color auto="1"/>
      </font>
      <fill>
        <patternFill>
          <bgColor rgb="FFC0C0C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6600"/>
        </patternFill>
      </fill>
    </dxf>
    <dxf>
      <font>
        <color theme="0"/>
      </font>
      <fill>
        <patternFill>
          <bgColor theme="9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66"/>
        </patternFill>
      </fill>
    </dxf>
    <dxf>
      <font>
        <color theme="0"/>
      </font>
      <fill>
        <patternFill>
          <bgColor theme="3"/>
        </patternFill>
      </fill>
    </dxf>
    <dxf>
      <font>
        <color theme="0"/>
      </font>
      <fill>
        <patternFill>
          <bgColor rgb="FF660066"/>
        </patternFill>
      </fill>
    </dxf>
    <dxf>
      <font>
        <color theme="0"/>
      </font>
      <fill>
        <patternFill>
          <bgColor rgb="FF990033"/>
        </patternFill>
      </fill>
    </dxf>
    <dxf>
      <fill>
        <patternFill>
          <bgColor rgb="FF00FF99"/>
        </patternFill>
      </fill>
    </dxf>
    <dxf>
      <font>
        <color theme="0"/>
      </font>
      <fill>
        <patternFill>
          <bgColor rgb="FF00CC00"/>
        </patternFill>
      </fill>
    </dxf>
    <dxf>
      <font>
        <color theme="0"/>
      </font>
      <fill>
        <patternFill>
          <bgColor rgb="FF009900"/>
        </patternFill>
      </fill>
    </dxf>
    <dxf>
      <font>
        <color theme="0"/>
      </font>
      <fill>
        <patternFill>
          <bgColor rgb="FF336600"/>
        </patternFill>
      </fill>
    </dxf>
    <dxf>
      <fill>
        <patternFill>
          <bgColor rgb="FFF7FDB9"/>
        </patternFill>
      </fill>
    </dxf>
    <dxf>
      <fill>
        <patternFill>
          <bgColor rgb="FFF7FB5F"/>
        </patternFill>
      </fill>
    </dxf>
    <dxf>
      <fill>
        <patternFill>
          <bgColor rgb="FFC6DB03"/>
        </patternFill>
      </fill>
    </dxf>
    <dxf>
      <font>
        <color theme="0"/>
      </font>
      <fill>
        <patternFill>
          <bgColor theme="9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rgb="FF808080"/>
        </patternFill>
      </fill>
    </dxf>
    <dxf>
      <font>
        <color auto="1"/>
      </font>
      <fill>
        <patternFill>
          <bgColor rgb="FFC0C0C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6600"/>
        </patternFill>
      </fill>
    </dxf>
    <dxf>
      <font>
        <color theme="0"/>
      </font>
      <fill>
        <patternFill>
          <bgColor theme="9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66"/>
        </patternFill>
      </fill>
    </dxf>
    <dxf>
      <font>
        <color theme="0"/>
      </font>
      <fill>
        <patternFill>
          <bgColor theme="3"/>
        </patternFill>
      </fill>
    </dxf>
    <dxf>
      <font>
        <color theme="0"/>
      </font>
      <fill>
        <patternFill>
          <bgColor rgb="FF660066"/>
        </patternFill>
      </fill>
    </dxf>
    <dxf>
      <font>
        <color theme="0"/>
      </font>
      <fill>
        <patternFill>
          <bgColor rgb="FF990033"/>
        </patternFill>
      </fill>
    </dxf>
    <dxf>
      <fill>
        <patternFill>
          <bgColor rgb="FF00FF99"/>
        </patternFill>
      </fill>
    </dxf>
    <dxf>
      <font>
        <color theme="0"/>
      </font>
      <fill>
        <patternFill>
          <bgColor rgb="FF00CC00"/>
        </patternFill>
      </fill>
    </dxf>
    <dxf>
      <font>
        <color theme="0"/>
      </font>
      <fill>
        <patternFill>
          <bgColor rgb="FF009900"/>
        </patternFill>
      </fill>
    </dxf>
    <dxf>
      <font>
        <color theme="0"/>
      </font>
      <fill>
        <patternFill>
          <bgColor rgb="FF336600"/>
        </patternFill>
      </fill>
    </dxf>
    <dxf>
      <fill>
        <patternFill>
          <bgColor rgb="FFF7FDB9"/>
        </patternFill>
      </fill>
    </dxf>
    <dxf>
      <fill>
        <patternFill>
          <bgColor rgb="FFF7FB5F"/>
        </patternFill>
      </fill>
    </dxf>
    <dxf>
      <fill>
        <patternFill>
          <bgColor rgb="FFC6DB03"/>
        </patternFill>
      </fill>
    </dxf>
    <dxf>
      <font>
        <color theme="0"/>
      </font>
      <fill>
        <patternFill>
          <bgColor theme="9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rgb="FF808080"/>
        </patternFill>
      </fill>
    </dxf>
    <dxf>
      <font>
        <color auto="1"/>
      </font>
      <fill>
        <patternFill>
          <bgColor rgb="FFC0C0C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6600"/>
        </patternFill>
      </fill>
    </dxf>
    <dxf>
      <font>
        <color theme="0"/>
      </font>
      <fill>
        <patternFill>
          <bgColor theme="9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66"/>
        </patternFill>
      </fill>
    </dxf>
    <dxf>
      <font>
        <color theme="0"/>
      </font>
      <fill>
        <patternFill>
          <bgColor theme="3"/>
        </patternFill>
      </fill>
    </dxf>
    <dxf>
      <font>
        <color theme="0"/>
      </font>
      <fill>
        <patternFill>
          <bgColor rgb="FF660066"/>
        </patternFill>
      </fill>
    </dxf>
    <dxf>
      <font>
        <color theme="0"/>
      </font>
      <fill>
        <patternFill>
          <bgColor rgb="FF990033"/>
        </patternFill>
      </fill>
    </dxf>
    <dxf>
      <fill>
        <patternFill>
          <bgColor rgb="FF00FF99"/>
        </patternFill>
      </fill>
    </dxf>
    <dxf>
      <font>
        <color theme="0"/>
      </font>
      <fill>
        <patternFill>
          <bgColor rgb="FF00CC00"/>
        </patternFill>
      </fill>
    </dxf>
    <dxf>
      <font>
        <color theme="0"/>
      </font>
      <fill>
        <patternFill>
          <bgColor rgb="FF009900"/>
        </patternFill>
      </fill>
    </dxf>
    <dxf>
      <font>
        <color theme="0"/>
      </font>
      <fill>
        <patternFill>
          <bgColor rgb="FF336600"/>
        </patternFill>
      </fill>
    </dxf>
    <dxf>
      <fill>
        <patternFill>
          <bgColor rgb="FFF7FDB9"/>
        </patternFill>
      </fill>
    </dxf>
    <dxf>
      <fill>
        <patternFill>
          <bgColor rgb="FFF7FB5F"/>
        </patternFill>
      </fill>
    </dxf>
    <dxf>
      <fill>
        <patternFill>
          <bgColor rgb="FFC6DB03"/>
        </patternFill>
      </fill>
    </dxf>
    <dxf>
      <font>
        <color theme="0"/>
      </font>
      <fill>
        <patternFill>
          <bgColor theme="9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rgb="FF808080"/>
        </patternFill>
      </fill>
    </dxf>
    <dxf>
      <font>
        <color auto="1"/>
      </font>
      <fill>
        <patternFill>
          <bgColor rgb="FFC0C0C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6600"/>
        </patternFill>
      </fill>
    </dxf>
    <dxf>
      <font>
        <color theme="0"/>
      </font>
      <fill>
        <patternFill>
          <bgColor theme="9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66"/>
        </patternFill>
      </fill>
    </dxf>
    <dxf>
      <font>
        <color theme="0"/>
      </font>
      <fill>
        <patternFill>
          <bgColor theme="3"/>
        </patternFill>
      </fill>
    </dxf>
    <dxf>
      <font>
        <color theme="0"/>
      </font>
      <fill>
        <patternFill>
          <bgColor rgb="FF660066"/>
        </patternFill>
      </fill>
    </dxf>
    <dxf>
      <font>
        <color theme="0"/>
      </font>
      <fill>
        <patternFill>
          <bgColor rgb="FF990033"/>
        </patternFill>
      </fill>
    </dxf>
    <dxf>
      <fill>
        <patternFill>
          <bgColor rgb="FF00FF99"/>
        </patternFill>
      </fill>
    </dxf>
    <dxf>
      <font>
        <color theme="0"/>
      </font>
      <fill>
        <patternFill>
          <bgColor rgb="FF00CC00"/>
        </patternFill>
      </fill>
    </dxf>
    <dxf>
      <font>
        <color theme="0"/>
      </font>
      <fill>
        <patternFill>
          <bgColor rgb="FF009900"/>
        </patternFill>
      </fill>
    </dxf>
    <dxf>
      <font>
        <color theme="0"/>
      </font>
      <fill>
        <patternFill>
          <bgColor rgb="FF336600"/>
        </patternFill>
      </fill>
    </dxf>
    <dxf>
      <fill>
        <patternFill>
          <bgColor rgb="FFF7FDB9"/>
        </patternFill>
      </fill>
    </dxf>
    <dxf>
      <fill>
        <patternFill>
          <bgColor rgb="FFF7FB5F"/>
        </patternFill>
      </fill>
    </dxf>
    <dxf>
      <fill>
        <patternFill>
          <bgColor rgb="FFC6DB03"/>
        </patternFill>
      </fill>
    </dxf>
    <dxf>
      <font>
        <color theme="0"/>
      </font>
      <fill>
        <patternFill>
          <bgColor theme="9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rgb="FF808080"/>
        </patternFill>
      </fill>
    </dxf>
    <dxf>
      <font>
        <color auto="1"/>
      </font>
      <fill>
        <patternFill>
          <bgColor rgb="FFC0C0C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6600"/>
        </patternFill>
      </fill>
    </dxf>
    <dxf>
      <font>
        <color theme="0"/>
      </font>
      <fill>
        <patternFill>
          <bgColor theme="9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66"/>
        </patternFill>
      </fill>
    </dxf>
    <dxf>
      <font>
        <color theme="0"/>
      </font>
      <fill>
        <patternFill>
          <bgColor theme="3"/>
        </patternFill>
      </fill>
    </dxf>
    <dxf>
      <font>
        <color theme="0"/>
      </font>
      <fill>
        <patternFill>
          <bgColor rgb="FF660066"/>
        </patternFill>
      </fill>
    </dxf>
    <dxf>
      <font>
        <color theme="0"/>
      </font>
      <fill>
        <patternFill>
          <bgColor rgb="FF990033"/>
        </patternFill>
      </fill>
    </dxf>
    <dxf>
      <fill>
        <patternFill>
          <bgColor rgb="FF00FF99"/>
        </patternFill>
      </fill>
    </dxf>
    <dxf>
      <font>
        <color theme="0"/>
      </font>
      <fill>
        <patternFill>
          <bgColor rgb="FF00CC00"/>
        </patternFill>
      </fill>
    </dxf>
    <dxf>
      <font>
        <color theme="0"/>
      </font>
      <fill>
        <patternFill>
          <bgColor rgb="FF009900"/>
        </patternFill>
      </fill>
    </dxf>
    <dxf>
      <font>
        <color theme="0"/>
      </font>
      <fill>
        <patternFill>
          <bgColor rgb="FF336600"/>
        </patternFill>
      </fill>
    </dxf>
    <dxf>
      <fill>
        <patternFill>
          <bgColor rgb="FFF7FDB9"/>
        </patternFill>
      </fill>
    </dxf>
    <dxf>
      <fill>
        <patternFill>
          <bgColor rgb="FFF7FB5F"/>
        </patternFill>
      </fill>
    </dxf>
    <dxf>
      <fill>
        <patternFill>
          <bgColor rgb="FFC6DB03"/>
        </patternFill>
      </fill>
    </dxf>
    <dxf>
      <font>
        <color theme="0"/>
      </font>
      <fill>
        <patternFill>
          <bgColor theme="9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rgb="FF808080"/>
        </patternFill>
      </fill>
    </dxf>
    <dxf>
      <font>
        <color auto="1"/>
      </font>
      <fill>
        <patternFill>
          <bgColor rgb="FFC0C0C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6600"/>
        </patternFill>
      </fill>
    </dxf>
    <dxf>
      <font>
        <color theme="0"/>
      </font>
      <fill>
        <patternFill>
          <bgColor theme="9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66"/>
        </patternFill>
      </fill>
    </dxf>
    <dxf>
      <font>
        <color theme="0"/>
      </font>
      <fill>
        <patternFill>
          <bgColor theme="3"/>
        </patternFill>
      </fill>
    </dxf>
    <dxf>
      <font>
        <color theme="0"/>
      </font>
      <fill>
        <patternFill>
          <bgColor rgb="FF660066"/>
        </patternFill>
      </fill>
    </dxf>
    <dxf>
      <font>
        <color theme="0"/>
      </font>
      <fill>
        <patternFill>
          <bgColor rgb="FF990033"/>
        </patternFill>
      </fill>
    </dxf>
    <dxf>
      <fill>
        <patternFill>
          <bgColor rgb="FF00FF99"/>
        </patternFill>
      </fill>
    </dxf>
    <dxf>
      <font>
        <color theme="0"/>
      </font>
      <fill>
        <patternFill>
          <bgColor rgb="FF00CC00"/>
        </patternFill>
      </fill>
    </dxf>
    <dxf>
      <font>
        <color theme="0"/>
      </font>
      <fill>
        <patternFill>
          <bgColor rgb="FF009900"/>
        </patternFill>
      </fill>
    </dxf>
    <dxf>
      <font>
        <color theme="0"/>
      </font>
      <fill>
        <patternFill>
          <bgColor rgb="FF336600"/>
        </patternFill>
      </fill>
    </dxf>
    <dxf>
      <fill>
        <patternFill>
          <bgColor rgb="FFF7FDB9"/>
        </patternFill>
      </fill>
    </dxf>
    <dxf>
      <fill>
        <patternFill>
          <bgColor rgb="FFF7FB5F"/>
        </patternFill>
      </fill>
    </dxf>
    <dxf>
      <fill>
        <patternFill>
          <bgColor rgb="FFC6DB03"/>
        </patternFill>
      </fill>
    </dxf>
    <dxf>
      <font>
        <color theme="0"/>
      </font>
      <fill>
        <patternFill>
          <bgColor theme="9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rgb="FF808080"/>
        </patternFill>
      </fill>
    </dxf>
    <dxf>
      <font>
        <color auto="1"/>
      </font>
      <fill>
        <patternFill>
          <bgColor rgb="FFC0C0C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6600"/>
        </patternFill>
      </fill>
    </dxf>
    <dxf>
      <font>
        <color theme="0"/>
      </font>
      <fill>
        <patternFill>
          <bgColor theme="9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66"/>
        </patternFill>
      </fill>
    </dxf>
    <dxf>
      <font>
        <color theme="0"/>
      </font>
      <fill>
        <patternFill>
          <bgColor theme="3"/>
        </patternFill>
      </fill>
    </dxf>
    <dxf>
      <font>
        <color theme="0"/>
      </font>
      <fill>
        <patternFill>
          <bgColor rgb="FF660066"/>
        </patternFill>
      </fill>
    </dxf>
    <dxf>
      <font>
        <color theme="0"/>
      </font>
      <fill>
        <patternFill>
          <bgColor rgb="FF990033"/>
        </patternFill>
      </fill>
    </dxf>
    <dxf>
      <fill>
        <patternFill>
          <bgColor rgb="FF00FF99"/>
        </patternFill>
      </fill>
    </dxf>
    <dxf>
      <font>
        <color theme="0"/>
      </font>
      <fill>
        <patternFill>
          <bgColor rgb="FF00CC00"/>
        </patternFill>
      </fill>
    </dxf>
    <dxf>
      <font>
        <color theme="0"/>
      </font>
      <fill>
        <patternFill>
          <bgColor rgb="FF009900"/>
        </patternFill>
      </fill>
    </dxf>
    <dxf>
      <font>
        <color theme="0"/>
      </font>
      <fill>
        <patternFill>
          <bgColor rgb="FF336600"/>
        </patternFill>
      </fill>
    </dxf>
    <dxf>
      <fill>
        <patternFill>
          <bgColor rgb="FFF7FDB9"/>
        </patternFill>
      </fill>
    </dxf>
    <dxf>
      <fill>
        <patternFill>
          <bgColor rgb="FFF7FB5F"/>
        </patternFill>
      </fill>
    </dxf>
    <dxf>
      <fill>
        <patternFill>
          <bgColor rgb="FFC6DB03"/>
        </patternFill>
      </fill>
    </dxf>
    <dxf>
      <font>
        <color theme="0"/>
      </font>
      <fill>
        <patternFill>
          <bgColor theme="9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rgb="FF808080"/>
        </patternFill>
      </fill>
    </dxf>
    <dxf>
      <font>
        <color auto="1"/>
      </font>
      <fill>
        <patternFill>
          <bgColor rgb="FFC0C0C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6600"/>
        </patternFill>
      </fill>
    </dxf>
    <dxf>
      <font>
        <color theme="0"/>
      </font>
      <fill>
        <patternFill>
          <bgColor theme="9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66"/>
        </patternFill>
      </fill>
    </dxf>
    <dxf>
      <font>
        <color theme="0"/>
      </font>
      <fill>
        <patternFill>
          <bgColor theme="3"/>
        </patternFill>
      </fill>
    </dxf>
    <dxf>
      <font>
        <color theme="0"/>
      </font>
      <fill>
        <patternFill>
          <bgColor rgb="FF660066"/>
        </patternFill>
      </fill>
    </dxf>
    <dxf>
      <font>
        <color theme="0"/>
      </font>
      <fill>
        <patternFill>
          <bgColor rgb="FF990033"/>
        </patternFill>
      </fill>
    </dxf>
    <dxf>
      <fill>
        <patternFill>
          <bgColor rgb="FF00FF99"/>
        </patternFill>
      </fill>
    </dxf>
    <dxf>
      <font>
        <color theme="0"/>
      </font>
      <fill>
        <patternFill>
          <bgColor rgb="FF00CC00"/>
        </patternFill>
      </fill>
    </dxf>
    <dxf>
      <font>
        <color theme="0"/>
      </font>
      <fill>
        <patternFill>
          <bgColor rgb="FF009900"/>
        </patternFill>
      </fill>
    </dxf>
    <dxf>
      <font>
        <color theme="0"/>
      </font>
      <fill>
        <patternFill>
          <bgColor rgb="FF336600"/>
        </patternFill>
      </fill>
    </dxf>
    <dxf>
      <fill>
        <patternFill>
          <bgColor rgb="FFF7FDB9"/>
        </patternFill>
      </fill>
    </dxf>
    <dxf>
      <fill>
        <patternFill>
          <bgColor rgb="FFF7FB5F"/>
        </patternFill>
      </fill>
    </dxf>
    <dxf>
      <fill>
        <patternFill>
          <bgColor rgb="FFC6DB03"/>
        </patternFill>
      </fill>
    </dxf>
    <dxf>
      <font>
        <color theme="0"/>
      </font>
      <fill>
        <patternFill>
          <bgColor theme="9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rgb="FF808080"/>
        </patternFill>
      </fill>
    </dxf>
    <dxf>
      <font>
        <color auto="1"/>
      </font>
      <fill>
        <patternFill>
          <bgColor rgb="FFC0C0C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6600"/>
        </patternFill>
      </fill>
    </dxf>
    <dxf>
      <font>
        <color theme="0"/>
      </font>
      <fill>
        <patternFill>
          <bgColor theme="9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66"/>
        </patternFill>
      </fill>
    </dxf>
    <dxf>
      <font>
        <color theme="0"/>
      </font>
      <fill>
        <patternFill>
          <bgColor theme="3"/>
        </patternFill>
      </fill>
    </dxf>
    <dxf>
      <font>
        <color theme="0"/>
      </font>
      <fill>
        <patternFill>
          <bgColor rgb="FF660066"/>
        </patternFill>
      </fill>
    </dxf>
    <dxf>
      <font>
        <color theme="0"/>
      </font>
      <fill>
        <patternFill>
          <bgColor rgb="FF990033"/>
        </patternFill>
      </fill>
    </dxf>
    <dxf>
      <fill>
        <patternFill>
          <bgColor rgb="FF00FF99"/>
        </patternFill>
      </fill>
    </dxf>
    <dxf>
      <font>
        <color theme="0"/>
      </font>
      <fill>
        <patternFill>
          <bgColor rgb="FF00CC00"/>
        </patternFill>
      </fill>
    </dxf>
    <dxf>
      <font>
        <color theme="0"/>
      </font>
      <fill>
        <patternFill>
          <bgColor rgb="FF009900"/>
        </patternFill>
      </fill>
    </dxf>
    <dxf>
      <font>
        <color theme="0"/>
      </font>
      <fill>
        <patternFill>
          <bgColor rgb="FF336600"/>
        </patternFill>
      </fill>
    </dxf>
    <dxf>
      <fill>
        <patternFill>
          <bgColor rgb="FFF7FDB9"/>
        </patternFill>
      </fill>
    </dxf>
    <dxf>
      <fill>
        <patternFill>
          <bgColor rgb="FFF7FB5F"/>
        </patternFill>
      </fill>
    </dxf>
    <dxf>
      <fill>
        <patternFill>
          <bgColor rgb="FFC6DB03"/>
        </patternFill>
      </fill>
    </dxf>
    <dxf>
      <font>
        <color theme="0"/>
      </font>
      <fill>
        <patternFill>
          <bgColor theme="9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rgb="FF808080"/>
        </patternFill>
      </fill>
    </dxf>
    <dxf>
      <font>
        <color auto="1"/>
      </font>
      <fill>
        <patternFill>
          <bgColor rgb="FFC0C0C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6600"/>
        </patternFill>
      </fill>
    </dxf>
    <dxf>
      <font>
        <color theme="0"/>
      </font>
      <fill>
        <patternFill>
          <bgColor theme="9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66"/>
        </patternFill>
      </fill>
    </dxf>
    <dxf>
      <font>
        <color theme="0"/>
      </font>
      <fill>
        <patternFill>
          <bgColor theme="3"/>
        </patternFill>
      </fill>
    </dxf>
    <dxf>
      <font>
        <color theme="0"/>
      </font>
      <fill>
        <patternFill>
          <bgColor rgb="FF660066"/>
        </patternFill>
      </fill>
    </dxf>
    <dxf>
      <font>
        <color theme="0"/>
      </font>
      <fill>
        <patternFill>
          <bgColor rgb="FF990033"/>
        </patternFill>
      </fill>
    </dxf>
    <dxf>
      <fill>
        <patternFill>
          <bgColor rgb="FF00FF99"/>
        </patternFill>
      </fill>
    </dxf>
    <dxf>
      <font>
        <color theme="0"/>
      </font>
      <fill>
        <patternFill>
          <bgColor rgb="FF00CC00"/>
        </patternFill>
      </fill>
    </dxf>
    <dxf>
      <font>
        <color theme="0"/>
      </font>
      <fill>
        <patternFill>
          <bgColor rgb="FF009900"/>
        </patternFill>
      </fill>
    </dxf>
    <dxf>
      <font>
        <color theme="0"/>
      </font>
      <fill>
        <patternFill>
          <bgColor rgb="FF336600"/>
        </patternFill>
      </fill>
    </dxf>
    <dxf>
      <fill>
        <patternFill>
          <bgColor rgb="FFF7FDB9"/>
        </patternFill>
      </fill>
    </dxf>
    <dxf>
      <fill>
        <patternFill>
          <bgColor rgb="FFF7FB5F"/>
        </patternFill>
      </fill>
    </dxf>
    <dxf>
      <fill>
        <patternFill>
          <bgColor rgb="FFC6DB03"/>
        </patternFill>
      </fill>
    </dxf>
    <dxf>
      <font>
        <color theme="0"/>
      </font>
      <fill>
        <patternFill>
          <bgColor theme="9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rgb="FF808080"/>
        </patternFill>
      </fill>
    </dxf>
    <dxf>
      <font>
        <color auto="1"/>
      </font>
      <fill>
        <patternFill>
          <bgColor rgb="FFC0C0C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6600"/>
        </patternFill>
      </fill>
    </dxf>
    <dxf>
      <font>
        <color theme="0"/>
      </font>
      <fill>
        <patternFill>
          <bgColor theme="9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66"/>
        </patternFill>
      </fill>
    </dxf>
    <dxf>
      <font>
        <color theme="0"/>
      </font>
      <fill>
        <patternFill>
          <bgColor theme="3"/>
        </patternFill>
      </fill>
    </dxf>
    <dxf>
      <font>
        <color theme="0"/>
      </font>
      <fill>
        <patternFill>
          <bgColor rgb="FF660066"/>
        </patternFill>
      </fill>
    </dxf>
    <dxf>
      <font>
        <color theme="0"/>
      </font>
      <fill>
        <patternFill>
          <bgColor rgb="FF990033"/>
        </patternFill>
      </fill>
    </dxf>
    <dxf>
      <fill>
        <patternFill>
          <bgColor rgb="FF00FF99"/>
        </patternFill>
      </fill>
    </dxf>
    <dxf>
      <font>
        <color theme="0"/>
      </font>
      <fill>
        <patternFill>
          <bgColor rgb="FF00CC00"/>
        </patternFill>
      </fill>
    </dxf>
    <dxf>
      <font>
        <color theme="0"/>
      </font>
      <fill>
        <patternFill>
          <bgColor rgb="FF009900"/>
        </patternFill>
      </fill>
    </dxf>
    <dxf>
      <font>
        <color theme="0"/>
      </font>
      <fill>
        <patternFill>
          <bgColor rgb="FF336600"/>
        </patternFill>
      </fill>
    </dxf>
    <dxf>
      <fill>
        <patternFill>
          <bgColor rgb="FFF7FDB9"/>
        </patternFill>
      </fill>
    </dxf>
    <dxf>
      <fill>
        <patternFill>
          <bgColor rgb="FFF7FB5F"/>
        </patternFill>
      </fill>
    </dxf>
    <dxf>
      <fill>
        <patternFill>
          <bgColor rgb="FFC6DB03"/>
        </patternFill>
      </fill>
    </dxf>
    <dxf>
      <font>
        <color theme="0"/>
      </font>
      <fill>
        <patternFill>
          <bgColor theme="9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rgb="FF808080"/>
        </patternFill>
      </fill>
    </dxf>
    <dxf>
      <font>
        <color auto="1"/>
      </font>
      <fill>
        <patternFill>
          <bgColor rgb="FFC0C0C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6600"/>
        </patternFill>
      </fill>
    </dxf>
    <dxf>
      <font>
        <color theme="0"/>
      </font>
      <fill>
        <patternFill>
          <bgColor theme="9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emf"/><Relationship Id="rId2" Type="http://schemas.openxmlformats.org/officeDocument/2006/relationships/image" Target="../media/image3.emf"/><Relationship Id="rId1" Type="http://schemas.openxmlformats.org/officeDocument/2006/relationships/image" Target="../media/image2.em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emf"/><Relationship Id="rId2" Type="http://schemas.openxmlformats.org/officeDocument/2006/relationships/image" Target="../media/image3.emf"/><Relationship Id="rId1" Type="http://schemas.openxmlformats.org/officeDocument/2006/relationships/image" Target="../media/image2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36</xdr:col>
      <xdr:colOff>642936</xdr:colOff>
      <xdr:row>15</xdr:row>
      <xdr:rowOff>27212</xdr:rowOff>
    </xdr:from>
    <xdr:to>
      <xdr:col>40</xdr:col>
      <xdr:colOff>493257</xdr:colOff>
      <xdr:row>36</xdr:row>
      <xdr:rowOff>128585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864511" y="2637062"/>
          <a:ext cx="3145971" cy="30296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40</xdr:col>
      <xdr:colOff>619125</xdr:colOff>
      <xdr:row>57</xdr:row>
      <xdr:rowOff>95248</xdr:rowOff>
    </xdr:from>
    <xdr:to>
      <xdr:col>66</xdr:col>
      <xdr:colOff>85725</xdr:colOff>
      <xdr:row>93</xdr:row>
      <xdr:rowOff>34697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136350" y="10039348"/>
          <a:ext cx="18040350" cy="6020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489857</xdr:colOff>
      <xdr:row>42</xdr:row>
      <xdr:rowOff>13608</xdr:rowOff>
    </xdr:from>
    <xdr:to>
      <xdr:col>18</xdr:col>
      <xdr:colOff>102053</xdr:colOff>
      <xdr:row>59</xdr:row>
      <xdr:rowOff>16330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76857" y="7524751"/>
          <a:ext cx="3170464" cy="29418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36</xdr:col>
      <xdr:colOff>642936</xdr:colOff>
      <xdr:row>15</xdr:row>
      <xdr:rowOff>27212</xdr:rowOff>
    </xdr:from>
    <xdr:to>
      <xdr:col>40</xdr:col>
      <xdr:colOff>493257</xdr:colOff>
      <xdr:row>33</xdr:row>
      <xdr:rowOff>167367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579511" y="2475137"/>
          <a:ext cx="3145971" cy="30255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40</xdr:col>
      <xdr:colOff>619125</xdr:colOff>
      <xdr:row>55</xdr:row>
      <xdr:rowOff>95248</xdr:rowOff>
    </xdr:from>
    <xdr:to>
      <xdr:col>66</xdr:col>
      <xdr:colOff>85725</xdr:colOff>
      <xdr:row>91</xdr:row>
      <xdr:rowOff>48304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851350" y="8743948"/>
          <a:ext cx="18040350" cy="60204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489857</xdr:colOff>
      <xdr:row>40</xdr:row>
      <xdr:rowOff>13608</xdr:rowOff>
    </xdr:from>
    <xdr:to>
      <xdr:col>19</xdr:col>
      <xdr:colOff>54428</xdr:colOff>
      <xdr:row>57</xdr:row>
      <xdr:rowOff>16329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10182" y="6138183"/>
          <a:ext cx="3136446" cy="28697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A248"/>
  <sheetViews>
    <sheetView workbookViewId="0">
      <selection activeCell="C249" sqref="C249"/>
    </sheetView>
  </sheetViews>
  <sheetFormatPr defaultRowHeight="15" x14ac:dyDescent="0.25"/>
  <cols>
    <col min="1" max="1" width="9.7109375" bestFit="1" customWidth="1"/>
    <col min="2" max="2" width="19.7109375" bestFit="1" customWidth="1"/>
    <col min="3" max="4" width="42.85546875" bestFit="1" customWidth="1"/>
    <col min="5" max="5" width="34.140625" customWidth="1"/>
    <col min="6" max="6" width="12.7109375" customWidth="1"/>
    <col min="7" max="7" width="31.28515625" bestFit="1" customWidth="1"/>
    <col min="8" max="8" width="15.7109375" bestFit="1" customWidth="1"/>
    <col min="9" max="9" width="12.140625" bestFit="1" customWidth="1"/>
    <col min="10" max="10" width="18.42578125" customWidth="1"/>
    <col min="11" max="11" width="32" customWidth="1"/>
    <col min="12" max="12" width="15.7109375" customWidth="1"/>
    <col min="13" max="13" width="7.85546875" customWidth="1"/>
    <col min="14" max="14" width="8.85546875" customWidth="1"/>
    <col min="15" max="15" width="14.28515625" customWidth="1"/>
    <col min="16" max="16" width="12.42578125" customWidth="1"/>
    <col min="17" max="17" width="39" bestFit="1" customWidth="1"/>
    <col min="18" max="18" width="34.7109375" bestFit="1" customWidth="1"/>
    <col min="19" max="19" width="10.7109375" bestFit="1" customWidth="1"/>
    <col min="20" max="20" width="16" bestFit="1" customWidth="1"/>
    <col min="21" max="21" width="17.28515625" bestFit="1" customWidth="1"/>
    <col min="22" max="22" width="17.140625" bestFit="1" customWidth="1"/>
    <col min="23" max="23" width="41" bestFit="1" customWidth="1"/>
    <col min="24" max="24" width="15.7109375" bestFit="1" customWidth="1"/>
    <col min="25" max="25" width="16.42578125" bestFit="1" customWidth="1"/>
    <col min="26" max="26" width="15.42578125" bestFit="1" customWidth="1"/>
    <col min="27" max="27" width="87.28515625" bestFit="1" customWidth="1"/>
  </cols>
  <sheetData>
    <row r="1" spans="1:2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</row>
    <row r="2" spans="1:27" hidden="1" x14ac:dyDescent="0.25">
      <c r="A2">
        <v>679</v>
      </c>
      <c r="B2" t="s">
        <v>249</v>
      </c>
      <c r="C2" t="s">
        <v>250</v>
      </c>
      <c r="D2" t="s">
        <v>1118</v>
      </c>
      <c r="E2" t="s">
        <v>1366</v>
      </c>
      <c r="F2" t="s">
        <v>212</v>
      </c>
      <c r="G2" t="s">
        <v>252</v>
      </c>
      <c r="H2" t="s">
        <v>44</v>
      </c>
      <c r="I2" t="s">
        <v>253</v>
      </c>
      <c r="J2" t="s">
        <v>254</v>
      </c>
      <c r="K2" t="s">
        <v>255</v>
      </c>
      <c r="L2" t="s">
        <v>256</v>
      </c>
      <c r="M2" t="s">
        <v>212</v>
      </c>
      <c r="N2">
        <v>8057</v>
      </c>
      <c r="O2" t="s">
        <v>257</v>
      </c>
      <c r="P2" t="s">
        <v>257</v>
      </c>
      <c r="Q2" t="s">
        <v>258</v>
      </c>
      <c r="S2" s="1">
        <v>41442</v>
      </c>
      <c r="T2">
        <v>1450</v>
      </c>
      <c r="V2">
        <v>1450</v>
      </c>
      <c r="W2" t="s">
        <v>259</v>
      </c>
      <c r="X2">
        <v>1</v>
      </c>
      <c r="Y2" t="s">
        <v>41</v>
      </c>
      <c r="Z2">
        <v>0</v>
      </c>
    </row>
    <row r="3" spans="1:27" hidden="1" x14ac:dyDescent="0.25">
      <c r="A3">
        <v>329</v>
      </c>
      <c r="B3" t="s">
        <v>495</v>
      </c>
      <c r="C3" t="s">
        <v>496</v>
      </c>
      <c r="D3" t="s">
        <v>510</v>
      </c>
      <c r="E3" t="s">
        <v>1367</v>
      </c>
      <c r="F3" t="s">
        <v>30</v>
      </c>
      <c r="G3" t="s">
        <v>511</v>
      </c>
      <c r="H3" t="s">
        <v>44</v>
      </c>
      <c r="I3" t="s">
        <v>499</v>
      </c>
      <c r="J3" t="s">
        <v>500</v>
      </c>
      <c r="K3" t="s">
        <v>501</v>
      </c>
      <c r="L3" t="s">
        <v>502</v>
      </c>
      <c r="M3" t="s">
        <v>503</v>
      </c>
      <c r="N3">
        <v>19899</v>
      </c>
      <c r="O3" t="s">
        <v>504</v>
      </c>
      <c r="P3" t="s">
        <v>505</v>
      </c>
      <c r="Q3" t="s">
        <v>506</v>
      </c>
      <c r="R3" t="s">
        <v>506</v>
      </c>
      <c r="S3" s="1">
        <v>41302</v>
      </c>
      <c r="T3">
        <v>1450</v>
      </c>
      <c r="V3">
        <v>1450</v>
      </c>
      <c r="W3" t="s">
        <v>507</v>
      </c>
      <c r="X3">
        <v>1</v>
      </c>
      <c r="Y3" t="s">
        <v>41</v>
      </c>
      <c r="Z3">
        <v>0</v>
      </c>
    </row>
    <row r="4" spans="1:27" s="156" customFormat="1" hidden="1" x14ac:dyDescent="0.25">
      <c r="A4" s="156">
        <v>353</v>
      </c>
      <c r="B4" s="156" t="s">
        <v>520</v>
      </c>
      <c r="C4" s="156" t="s">
        <v>521</v>
      </c>
      <c r="D4" s="156" t="s">
        <v>538</v>
      </c>
      <c r="E4" s="156" t="s">
        <v>1563</v>
      </c>
      <c r="F4" s="156" t="s">
        <v>30</v>
      </c>
      <c r="G4" s="156" t="s">
        <v>523</v>
      </c>
      <c r="H4" s="156" t="s">
        <v>44</v>
      </c>
      <c r="I4" s="156" t="s">
        <v>524</v>
      </c>
      <c r="J4" s="156" t="s">
        <v>525</v>
      </c>
      <c r="K4" s="156" t="s">
        <v>526</v>
      </c>
      <c r="L4" s="156" t="s">
        <v>527</v>
      </c>
      <c r="M4" s="156" t="s">
        <v>528</v>
      </c>
      <c r="N4" s="156">
        <v>60614</v>
      </c>
      <c r="O4" s="156" t="s">
        <v>529</v>
      </c>
      <c r="P4" s="156" t="s">
        <v>530</v>
      </c>
      <c r="Q4" s="156" t="s">
        <v>531</v>
      </c>
      <c r="S4" s="157">
        <v>41306</v>
      </c>
      <c r="T4" s="156">
        <v>1450</v>
      </c>
      <c r="V4" s="156">
        <v>1450</v>
      </c>
      <c r="W4" s="156" t="s">
        <v>532</v>
      </c>
      <c r="X4" s="156">
        <v>1</v>
      </c>
      <c r="Y4" s="156" t="s">
        <v>41</v>
      </c>
      <c r="Z4" s="156">
        <v>0</v>
      </c>
    </row>
    <row r="5" spans="1:27" hidden="1" x14ac:dyDescent="0.25">
      <c r="A5">
        <v>211</v>
      </c>
      <c r="B5" t="s">
        <v>27</v>
      </c>
      <c r="C5" t="s">
        <v>28</v>
      </c>
      <c r="D5" t="s">
        <v>42</v>
      </c>
      <c r="E5" t="s">
        <v>1525</v>
      </c>
      <c r="F5" t="s">
        <v>30</v>
      </c>
      <c r="G5" t="s">
        <v>43</v>
      </c>
      <c r="H5" t="s">
        <v>44</v>
      </c>
      <c r="I5" t="s">
        <v>33</v>
      </c>
      <c r="J5" t="s">
        <v>34</v>
      </c>
      <c r="K5" t="s">
        <v>35</v>
      </c>
      <c r="L5" t="s">
        <v>36</v>
      </c>
      <c r="M5" t="s">
        <v>30</v>
      </c>
      <c r="N5">
        <v>18902</v>
      </c>
      <c r="O5" t="s">
        <v>37</v>
      </c>
      <c r="P5" t="s">
        <v>38</v>
      </c>
      <c r="Q5" t="s">
        <v>39</v>
      </c>
      <c r="S5" s="1">
        <v>41222</v>
      </c>
      <c r="T5">
        <v>1450</v>
      </c>
      <c r="V5">
        <v>1450</v>
      </c>
      <c r="W5" t="s">
        <v>40</v>
      </c>
      <c r="X5">
        <v>1</v>
      </c>
      <c r="Y5" t="s">
        <v>41</v>
      </c>
      <c r="Z5">
        <v>0</v>
      </c>
    </row>
    <row r="6" spans="1:27" hidden="1" x14ac:dyDescent="0.25">
      <c r="A6">
        <v>652</v>
      </c>
      <c r="B6" t="s">
        <v>539</v>
      </c>
      <c r="C6" t="s">
        <v>540</v>
      </c>
      <c r="D6" t="s">
        <v>1026</v>
      </c>
      <c r="E6" t="s">
        <v>1369</v>
      </c>
      <c r="F6" t="s">
        <v>68</v>
      </c>
      <c r="G6" t="s">
        <v>1027</v>
      </c>
      <c r="H6" t="s">
        <v>44</v>
      </c>
      <c r="I6" t="s">
        <v>543</v>
      </c>
      <c r="J6" t="s">
        <v>544</v>
      </c>
      <c r="K6">
        <v>711</v>
      </c>
      <c r="L6" t="s">
        <v>545</v>
      </c>
      <c r="M6" t="s">
        <v>68</v>
      </c>
      <c r="N6">
        <v>14052</v>
      </c>
      <c r="O6" t="s">
        <v>546</v>
      </c>
      <c r="P6" t="s">
        <v>546</v>
      </c>
      <c r="Q6" t="s">
        <v>547</v>
      </c>
      <c r="R6" t="s">
        <v>547</v>
      </c>
      <c r="S6" s="1">
        <v>41417</v>
      </c>
      <c r="T6">
        <v>1450</v>
      </c>
      <c r="V6">
        <v>1450</v>
      </c>
      <c r="W6" s="1">
        <v>41417</v>
      </c>
      <c r="X6">
        <v>1</v>
      </c>
      <c r="Y6" t="s">
        <v>41</v>
      </c>
      <c r="Z6">
        <v>0</v>
      </c>
    </row>
    <row r="7" spans="1:27" hidden="1" x14ac:dyDescent="0.25">
      <c r="A7">
        <v>477</v>
      </c>
      <c r="B7" t="s">
        <v>748</v>
      </c>
      <c r="C7" t="s">
        <v>749</v>
      </c>
      <c r="D7" t="s">
        <v>750</v>
      </c>
      <c r="E7" t="s">
        <v>1370</v>
      </c>
      <c r="F7" t="s">
        <v>663</v>
      </c>
      <c r="G7" t="s">
        <v>751</v>
      </c>
      <c r="H7" t="s">
        <v>44</v>
      </c>
      <c r="I7" t="s">
        <v>752</v>
      </c>
      <c r="J7" t="s">
        <v>753</v>
      </c>
      <c r="K7" t="s">
        <v>754</v>
      </c>
      <c r="L7" t="s">
        <v>755</v>
      </c>
      <c r="M7" t="s">
        <v>663</v>
      </c>
      <c r="N7" t="s">
        <v>756</v>
      </c>
      <c r="O7" t="s">
        <v>757</v>
      </c>
      <c r="P7" t="s">
        <v>758</v>
      </c>
      <c r="Q7" t="s">
        <v>759</v>
      </c>
      <c r="S7" s="1">
        <v>41356</v>
      </c>
      <c r="T7">
        <v>1450</v>
      </c>
      <c r="V7">
        <v>400</v>
      </c>
      <c r="W7" s="1">
        <v>41356</v>
      </c>
      <c r="X7">
        <v>1</v>
      </c>
      <c r="Y7" t="s">
        <v>41</v>
      </c>
      <c r="Z7">
        <v>0</v>
      </c>
    </row>
    <row r="8" spans="1:27" hidden="1" x14ac:dyDescent="0.25">
      <c r="A8">
        <v>677</v>
      </c>
      <c r="B8" t="s">
        <v>577</v>
      </c>
      <c r="C8" t="s">
        <v>578</v>
      </c>
      <c r="D8" t="s">
        <v>1114</v>
      </c>
      <c r="E8" t="s">
        <v>1371</v>
      </c>
      <c r="F8" t="s">
        <v>80</v>
      </c>
      <c r="G8" t="s">
        <v>1115</v>
      </c>
      <c r="H8" t="s">
        <v>44</v>
      </c>
      <c r="I8" t="s">
        <v>580</v>
      </c>
      <c r="J8" t="s">
        <v>581</v>
      </c>
      <c r="K8" t="s">
        <v>582</v>
      </c>
      <c r="L8" t="s">
        <v>583</v>
      </c>
      <c r="M8" t="s">
        <v>80</v>
      </c>
      <c r="N8">
        <v>21236</v>
      </c>
      <c r="O8" t="s">
        <v>584</v>
      </c>
      <c r="P8" t="s">
        <v>584</v>
      </c>
      <c r="Q8" t="s">
        <v>585</v>
      </c>
      <c r="S8" s="1">
        <v>41438</v>
      </c>
      <c r="T8">
        <v>1450</v>
      </c>
      <c r="V8">
        <v>1450</v>
      </c>
      <c r="W8" t="s">
        <v>586</v>
      </c>
      <c r="X8">
        <v>1</v>
      </c>
      <c r="Y8" t="s">
        <v>41</v>
      </c>
      <c r="Z8">
        <v>0</v>
      </c>
    </row>
    <row r="9" spans="1:27" hidden="1" x14ac:dyDescent="0.25">
      <c r="A9">
        <v>371</v>
      </c>
      <c r="B9" t="s">
        <v>548</v>
      </c>
      <c r="C9" t="s">
        <v>549</v>
      </c>
      <c r="D9" t="s">
        <v>550</v>
      </c>
      <c r="E9" t="s">
        <v>1372</v>
      </c>
      <c r="F9" t="s">
        <v>30</v>
      </c>
      <c r="G9" t="s">
        <v>551</v>
      </c>
      <c r="H9" t="s">
        <v>44</v>
      </c>
      <c r="I9" t="s">
        <v>552</v>
      </c>
      <c r="J9" t="s">
        <v>553</v>
      </c>
      <c r="K9" t="s">
        <v>554</v>
      </c>
      <c r="L9" t="s">
        <v>555</v>
      </c>
      <c r="M9" t="s">
        <v>30</v>
      </c>
      <c r="N9">
        <v>19087</v>
      </c>
      <c r="O9" t="s">
        <v>556</v>
      </c>
      <c r="P9" t="s">
        <v>556</v>
      </c>
      <c r="Q9" t="s">
        <v>557</v>
      </c>
      <c r="S9" s="1">
        <v>41315</v>
      </c>
      <c r="T9">
        <v>1450</v>
      </c>
      <c r="V9">
        <v>1450</v>
      </c>
      <c r="W9" t="s">
        <v>558</v>
      </c>
      <c r="X9">
        <v>1</v>
      </c>
      <c r="Y9" t="s">
        <v>41</v>
      </c>
      <c r="Z9">
        <v>0</v>
      </c>
    </row>
    <row r="10" spans="1:27" hidden="1" x14ac:dyDescent="0.25">
      <c r="A10">
        <v>549</v>
      </c>
      <c r="B10" t="s">
        <v>834</v>
      </c>
      <c r="C10" t="s">
        <v>835</v>
      </c>
      <c r="D10" t="s">
        <v>836</v>
      </c>
      <c r="E10" t="s">
        <v>1373</v>
      </c>
      <c r="F10" t="s">
        <v>30</v>
      </c>
      <c r="G10" t="s">
        <v>837</v>
      </c>
      <c r="H10" t="s">
        <v>44</v>
      </c>
      <c r="I10" t="s">
        <v>838</v>
      </c>
      <c r="J10" t="s">
        <v>839</v>
      </c>
      <c r="K10" t="s">
        <v>840</v>
      </c>
      <c r="L10" t="s">
        <v>841</v>
      </c>
      <c r="M10" t="s">
        <v>30</v>
      </c>
      <c r="N10">
        <v>19061</v>
      </c>
      <c r="O10" t="s">
        <v>842</v>
      </c>
      <c r="P10" t="s">
        <v>843</v>
      </c>
      <c r="Q10" t="s">
        <v>844</v>
      </c>
      <c r="R10" t="s">
        <v>845</v>
      </c>
      <c r="S10" s="1">
        <v>41390</v>
      </c>
      <c r="T10">
        <v>1450</v>
      </c>
      <c r="V10">
        <v>1450</v>
      </c>
      <c r="W10" t="s">
        <v>846</v>
      </c>
      <c r="X10">
        <v>1</v>
      </c>
      <c r="Y10" t="s">
        <v>41</v>
      </c>
      <c r="Z10">
        <v>0</v>
      </c>
    </row>
    <row r="11" spans="1:27" x14ac:dyDescent="0.25">
      <c r="A11">
        <v>255</v>
      </c>
      <c r="B11" t="s">
        <v>209</v>
      </c>
      <c r="C11" t="s">
        <v>210</v>
      </c>
      <c r="D11" t="s">
        <v>211</v>
      </c>
      <c r="E11" t="s">
        <v>1374</v>
      </c>
      <c r="F11" t="s">
        <v>212</v>
      </c>
      <c r="G11" t="s">
        <v>213</v>
      </c>
      <c r="H11" t="s">
        <v>44</v>
      </c>
      <c r="I11" t="s">
        <v>214</v>
      </c>
      <c r="J11" t="s">
        <v>215</v>
      </c>
      <c r="K11" t="s">
        <v>216</v>
      </c>
      <c r="L11" t="s">
        <v>217</v>
      </c>
      <c r="M11" t="s">
        <v>212</v>
      </c>
      <c r="N11">
        <v>7930</v>
      </c>
      <c r="O11" t="s">
        <v>218</v>
      </c>
      <c r="P11" t="s">
        <v>219</v>
      </c>
      <c r="Q11" t="s">
        <v>220</v>
      </c>
      <c r="S11" s="1">
        <v>41255</v>
      </c>
      <c r="T11">
        <v>1450</v>
      </c>
      <c r="V11">
        <v>1450</v>
      </c>
      <c r="W11" t="s">
        <v>221</v>
      </c>
      <c r="X11">
        <v>1</v>
      </c>
      <c r="Y11" t="s">
        <v>41</v>
      </c>
      <c r="Z11">
        <v>0</v>
      </c>
    </row>
    <row r="12" spans="1:27" hidden="1" x14ac:dyDescent="0.25">
      <c r="A12">
        <v>454</v>
      </c>
      <c r="B12" t="s">
        <v>722</v>
      </c>
      <c r="C12" t="s">
        <v>723</v>
      </c>
      <c r="D12" t="s">
        <v>735</v>
      </c>
      <c r="E12" t="s">
        <v>1375</v>
      </c>
      <c r="F12" t="s">
        <v>195</v>
      </c>
      <c r="G12" t="s">
        <v>725</v>
      </c>
      <c r="H12" t="s">
        <v>44</v>
      </c>
      <c r="I12" t="s">
        <v>726</v>
      </c>
      <c r="J12" t="s">
        <v>727</v>
      </c>
      <c r="K12" t="s">
        <v>728</v>
      </c>
      <c r="L12" t="s">
        <v>729</v>
      </c>
      <c r="M12" t="s">
        <v>195</v>
      </c>
      <c r="N12">
        <v>48331</v>
      </c>
      <c r="O12" t="s">
        <v>730</v>
      </c>
      <c r="P12" t="s">
        <v>731</v>
      </c>
      <c r="Q12" t="s">
        <v>732</v>
      </c>
      <c r="S12" s="1">
        <v>41349</v>
      </c>
      <c r="T12">
        <v>1450</v>
      </c>
      <c r="V12">
        <v>1450</v>
      </c>
      <c r="W12" t="s">
        <v>733</v>
      </c>
      <c r="X12">
        <v>1</v>
      </c>
      <c r="Y12" t="s">
        <v>41</v>
      </c>
      <c r="Z12">
        <v>0</v>
      </c>
    </row>
    <row r="13" spans="1:27" s="156" customFormat="1" hidden="1" x14ac:dyDescent="0.25">
      <c r="A13" s="156">
        <v>253</v>
      </c>
      <c r="B13" s="156" t="s">
        <v>192</v>
      </c>
      <c r="C13" s="156" t="s">
        <v>193</v>
      </c>
      <c r="D13" s="156" t="s">
        <v>205</v>
      </c>
      <c r="E13" s="156" t="s">
        <v>1498</v>
      </c>
      <c r="F13" s="156" t="s">
        <v>195</v>
      </c>
      <c r="G13" s="156" t="s">
        <v>206</v>
      </c>
      <c r="H13" s="156" t="s">
        <v>44</v>
      </c>
      <c r="I13" s="156" t="s">
        <v>198</v>
      </c>
      <c r="J13" s="156" t="s">
        <v>199</v>
      </c>
      <c r="K13" s="156" t="s">
        <v>200</v>
      </c>
      <c r="L13" s="156" t="s">
        <v>201</v>
      </c>
      <c r="M13" s="156" t="s">
        <v>195</v>
      </c>
      <c r="N13" s="156">
        <v>48094</v>
      </c>
      <c r="O13" s="156" t="s">
        <v>202</v>
      </c>
      <c r="P13" s="156" t="s">
        <v>202</v>
      </c>
      <c r="Q13" s="156" t="s">
        <v>203</v>
      </c>
      <c r="S13" s="157">
        <v>41254</v>
      </c>
      <c r="T13" s="156">
        <v>1450</v>
      </c>
      <c r="V13" s="156">
        <v>1450</v>
      </c>
      <c r="W13" s="156" t="s">
        <v>204</v>
      </c>
      <c r="X13" s="156">
        <v>1</v>
      </c>
      <c r="Y13" s="156" t="s">
        <v>41</v>
      </c>
      <c r="Z13" s="156">
        <v>0</v>
      </c>
    </row>
    <row r="14" spans="1:27" hidden="1" x14ac:dyDescent="0.25">
      <c r="A14">
        <v>304</v>
      </c>
      <c r="B14" t="s">
        <v>419</v>
      </c>
      <c r="C14" t="s">
        <v>420</v>
      </c>
      <c r="D14" t="s">
        <v>420</v>
      </c>
      <c r="E14" t="s">
        <v>1377</v>
      </c>
      <c r="F14" t="s">
        <v>421</v>
      </c>
      <c r="G14" t="s">
        <v>422</v>
      </c>
      <c r="H14" t="s">
        <v>47</v>
      </c>
      <c r="I14" t="s">
        <v>423</v>
      </c>
      <c r="J14" t="s">
        <v>424</v>
      </c>
      <c r="K14" t="s">
        <v>425</v>
      </c>
      <c r="L14" t="s">
        <v>426</v>
      </c>
      <c r="M14" t="s">
        <v>421</v>
      </c>
      <c r="N14">
        <v>2061</v>
      </c>
      <c r="O14" t="s">
        <v>427</v>
      </c>
      <c r="P14" t="s">
        <v>428</v>
      </c>
      <c r="Q14" t="s">
        <v>429</v>
      </c>
      <c r="R14" t="s">
        <v>430</v>
      </c>
      <c r="S14" s="1">
        <v>41290</v>
      </c>
      <c r="T14">
        <v>1450</v>
      </c>
      <c r="V14">
        <v>1450</v>
      </c>
      <c r="W14" t="s">
        <v>431</v>
      </c>
      <c r="X14">
        <v>1</v>
      </c>
      <c r="Y14" t="s">
        <v>41</v>
      </c>
      <c r="Z14">
        <v>0</v>
      </c>
      <c r="AA14" t="s">
        <v>432</v>
      </c>
    </row>
    <row r="15" spans="1:27" hidden="1" x14ac:dyDescent="0.25">
      <c r="A15">
        <v>273</v>
      </c>
      <c r="B15" t="s">
        <v>274</v>
      </c>
      <c r="C15" t="s">
        <v>275</v>
      </c>
      <c r="D15" t="s">
        <v>288</v>
      </c>
      <c r="E15" t="s">
        <v>1378</v>
      </c>
      <c r="F15" t="s">
        <v>212</v>
      </c>
      <c r="G15" t="s">
        <v>277</v>
      </c>
      <c r="H15" t="s">
        <v>47</v>
      </c>
      <c r="I15" t="s">
        <v>278</v>
      </c>
      <c r="J15" t="s">
        <v>279</v>
      </c>
      <c r="K15" t="s">
        <v>280</v>
      </c>
      <c r="L15" t="s">
        <v>281</v>
      </c>
      <c r="M15" t="s">
        <v>212</v>
      </c>
      <c r="N15">
        <v>7432</v>
      </c>
      <c r="O15" t="s">
        <v>282</v>
      </c>
      <c r="P15" t="s">
        <v>283</v>
      </c>
      <c r="Q15" t="s">
        <v>284</v>
      </c>
      <c r="S15" s="1">
        <v>41264</v>
      </c>
      <c r="T15">
        <v>1450</v>
      </c>
      <c r="V15">
        <v>1450</v>
      </c>
      <c r="W15" s="1">
        <v>41288</v>
      </c>
      <c r="X15">
        <v>1</v>
      </c>
      <c r="Y15" t="s">
        <v>41</v>
      </c>
      <c r="Z15">
        <v>0</v>
      </c>
    </row>
    <row r="16" spans="1:27" hidden="1" x14ac:dyDescent="0.25">
      <c r="A16">
        <v>212</v>
      </c>
      <c r="B16" t="s">
        <v>27</v>
      </c>
      <c r="C16" t="s">
        <v>28</v>
      </c>
      <c r="D16" t="s">
        <v>45</v>
      </c>
      <c r="E16" t="s">
        <v>1524</v>
      </c>
      <c r="F16" t="s">
        <v>30</v>
      </c>
      <c r="G16" t="s">
        <v>46</v>
      </c>
      <c r="H16" t="s">
        <v>47</v>
      </c>
      <c r="I16" t="s">
        <v>33</v>
      </c>
      <c r="J16" t="s">
        <v>34</v>
      </c>
      <c r="K16" t="s">
        <v>35</v>
      </c>
      <c r="L16" t="s">
        <v>36</v>
      </c>
      <c r="M16" t="s">
        <v>30</v>
      </c>
      <c r="N16">
        <v>18902</v>
      </c>
      <c r="O16" t="s">
        <v>37</v>
      </c>
      <c r="P16" t="s">
        <v>38</v>
      </c>
      <c r="Q16" t="s">
        <v>39</v>
      </c>
      <c r="S16" s="1">
        <v>41222</v>
      </c>
      <c r="T16">
        <v>1450</v>
      </c>
      <c r="V16">
        <v>1450</v>
      </c>
      <c r="W16" t="s">
        <v>40</v>
      </c>
      <c r="X16">
        <v>1</v>
      </c>
      <c r="Y16" t="s">
        <v>41</v>
      </c>
      <c r="Z16">
        <v>0</v>
      </c>
    </row>
    <row r="17" spans="1:26" hidden="1" x14ac:dyDescent="0.25">
      <c r="A17">
        <v>653</v>
      </c>
      <c r="B17" t="s">
        <v>539</v>
      </c>
      <c r="C17" t="s">
        <v>540</v>
      </c>
      <c r="D17" t="s">
        <v>1028</v>
      </c>
      <c r="E17" t="s">
        <v>1530</v>
      </c>
      <c r="F17" t="s">
        <v>68</v>
      </c>
      <c r="G17" t="s">
        <v>1027</v>
      </c>
      <c r="H17" t="s">
        <v>47</v>
      </c>
      <c r="I17" t="s">
        <v>543</v>
      </c>
      <c r="J17" t="s">
        <v>544</v>
      </c>
      <c r="K17">
        <v>711</v>
      </c>
      <c r="L17" t="s">
        <v>545</v>
      </c>
      <c r="M17" t="s">
        <v>68</v>
      </c>
      <c r="N17">
        <v>14052</v>
      </c>
      <c r="O17" t="s">
        <v>546</v>
      </c>
      <c r="P17" t="s">
        <v>546</v>
      </c>
      <c r="Q17" t="s">
        <v>547</v>
      </c>
      <c r="R17" t="s">
        <v>547</v>
      </c>
      <c r="S17" s="1">
        <v>41417</v>
      </c>
      <c r="T17">
        <v>1450</v>
      </c>
      <c r="V17">
        <v>1450</v>
      </c>
      <c r="W17" s="1">
        <v>41417</v>
      </c>
      <c r="X17">
        <v>1</v>
      </c>
      <c r="Y17" t="s">
        <v>41</v>
      </c>
      <c r="Z17">
        <v>0</v>
      </c>
    </row>
    <row r="18" spans="1:26" hidden="1" x14ac:dyDescent="0.25">
      <c r="A18">
        <v>480</v>
      </c>
      <c r="B18" t="s">
        <v>760</v>
      </c>
      <c r="C18" t="s">
        <v>761</v>
      </c>
      <c r="D18" t="s">
        <v>109</v>
      </c>
      <c r="E18" t="s">
        <v>1379</v>
      </c>
      <c r="F18" t="s">
        <v>663</v>
      </c>
      <c r="G18" t="s">
        <v>762</v>
      </c>
      <c r="H18" t="s">
        <v>47</v>
      </c>
      <c r="I18" t="s">
        <v>176</v>
      </c>
      <c r="J18" t="s">
        <v>763</v>
      </c>
      <c r="K18" t="s">
        <v>764</v>
      </c>
      <c r="L18" t="s">
        <v>765</v>
      </c>
      <c r="M18" t="s">
        <v>663</v>
      </c>
      <c r="N18" t="s">
        <v>766</v>
      </c>
      <c r="O18" t="s">
        <v>767</v>
      </c>
      <c r="P18" t="s">
        <v>768</v>
      </c>
      <c r="Q18" t="s">
        <v>769</v>
      </c>
      <c r="R18" t="s">
        <v>770</v>
      </c>
      <c r="S18" s="1">
        <v>41358</v>
      </c>
      <c r="T18">
        <v>1450</v>
      </c>
      <c r="V18">
        <v>800</v>
      </c>
      <c r="W18" t="s">
        <v>771</v>
      </c>
      <c r="X18">
        <v>1</v>
      </c>
      <c r="Y18" t="s">
        <v>41</v>
      </c>
      <c r="Z18">
        <v>0</v>
      </c>
    </row>
    <row r="19" spans="1:26" hidden="1" x14ac:dyDescent="0.25">
      <c r="A19">
        <v>539</v>
      </c>
      <c r="B19" t="s">
        <v>822</v>
      </c>
      <c r="C19" t="s">
        <v>823</v>
      </c>
      <c r="D19" t="s">
        <v>824</v>
      </c>
      <c r="E19" t="s">
        <v>1380</v>
      </c>
      <c r="F19" t="s">
        <v>30</v>
      </c>
      <c r="G19" t="s">
        <v>833</v>
      </c>
      <c r="H19" t="s">
        <v>47</v>
      </c>
      <c r="I19" t="s">
        <v>826</v>
      </c>
      <c r="J19" t="s">
        <v>827</v>
      </c>
      <c r="K19" t="s">
        <v>828</v>
      </c>
      <c r="L19" t="s">
        <v>829</v>
      </c>
      <c r="M19" t="s">
        <v>30</v>
      </c>
      <c r="N19">
        <v>18062</v>
      </c>
      <c r="O19" t="s">
        <v>830</v>
      </c>
      <c r="P19" t="s">
        <v>831</v>
      </c>
      <c r="Q19" t="s">
        <v>832</v>
      </c>
      <c r="S19" s="1">
        <v>41388</v>
      </c>
      <c r="T19">
        <v>1450</v>
      </c>
      <c r="V19">
        <v>1450</v>
      </c>
      <c r="W19" s="1">
        <v>41429</v>
      </c>
      <c r="X19">
        <v>1</v>
      </c>
      <c r="Y19" t="s">
        <v>41</v>
      </c>
      <c r="Z19">
        <v>0</v>
      </c>
    </row>
    <row r="20" spans="1:26" hidden="1" x14ac:dyDescent="0.25">
      <c r="A20">
        <v>290</v>
      </c>
      <c r="B20" t="s">
        <v>346</v>
      </c>
      <c r="C20" t="s">
        <v>358</v>
      </c>
      <c r="D20" t="s">
        <v>359</v>
      </c>
      <c r="E20" t="s">
        <v>1381</v>
      </c>
      <c r="F20" t="s">
        <v>212</v>
      </c>
      <c r="G20" t="s">
        <v>360</v>
      </c>
      <c r="H20" t="s">
        <v>47</v>
      </c>
      <c r="I20" t="s">
        <v>350</v>
      </c>
      <c r="J20" t="s">
        <v>351</v>
      </c>
      <c r="K20" t="s">
        <v>352</v>
      </c>
      <c r="L20" t="s">
        <v>353</v>
      </c>
      <c r="M20" t="s">
        <v>212</v>
      </c>
      <c r="N20">
        <v>8801</v>
      </c>
      <c r="O20" t="s">
        <v>354</v>
      </c>
      <c r="P20" t="s">
        <v>355</v>
      </c>
      <c r="Q20" t="s">
        <v>356</v>
      </c>
      <c r="R20" t="s">
        <v>356</v>
      </c>
      <c r="S20" s="1">
        <v>41279</v>
      </c>
      <c r="T20">
        <v>1450</v>
      </c>
      <c r="V20">
        <v>1450</v>
      </c>
      <c r="W20" t="s">
        <v>357</v>
      </c>
      <c r="X20">
        <v>1</v>
      </c>
      <c r="Y20" t="s">
        <v>41</v>
      </c>
      <c r="Z20">
        <v>0</v>
      </c>
    </row>
    <row r="21" spans="1:26" hidden="1" x14ac:dyDescent="0.25">
      <c r="A21">
        <v>306</v>
      </c>
      <c r="B21" t="s">
        <v>433</v>
      </c>
      <c r="C21" t="s">
        <v>434</v>
      </c>
      <c r="D21" t="s">
        <v>445</v>
      </c>
      <c r="E21" t="s">
        <v>1382</v>
      </c>
      <c r="F21" t="s">
        <v>68</v>
      </c>
      <c r="G21" t="s">
        <v>446</v>
      </c>
      <c r="H21" t="s">
        <v>47</v>
      </c>
      <c r="I21" t="s">
        <v>437</v>
      </c>
      <c r="J21" t="s">
        <v>438</v>
      </c>
      <c r="K21" t="s">
        <v>439</v>
      </c>
      <c r="L21" t="s">
        <v>440</v>
      </c>
      <c r="M21" t="s">
        <v>68</v>
      </c>
      <c r="N21">
        <v>10605</v>
      </c>
      <c r="O21" t="s">
        <v>441</v>
      </c>
      <c r="P21" t="s">
        <v>442</v>
      </c>
      <c r="Q21" t="s">
        <v>443</v>
      </c>
      <c r="R21" t="s">
        <v>443</v>
      </c>
      <c r="S21" s="1">
        <v>41291</v>
      </c>
      <c r="T21">
        <v>1450</v>
      </c>
      <c r="V21">
        <v>1450</v>
      </c>
      <c r="W21" t="s">
        <v>444</v>
      </c>
      <c r="X21">
        <v>1</v>
      </c>
      <c r="Y21" t="s">
        <v>41</v>
      </c>
      <c r="Z21">
        <v>0</v>
      </c>
    </row>
    <row r="22" spans="1:26" hidden="1" x14ac:dyDescent="0.25">
      <c r="A22">
        <v>674</v>
      </c>
      <c r="B22" t="s">
        <v>1080</v>
      </c>
      <c r="C22" t="s">
        <v>1081</v>
      </c>
      <c r="D22" t="s">
        <v>1082</v>
      </c>
      <c r="E22" t="s">
        <v>1529</v>
      </c>
      <c r="F22" t="s">
        <v>212</v>
      </c>
      <c r="G22" t="s">
        <v>1083</v>
      </c>
      <c r="H22" t="s">
        <v>47</v>
      </c>
      <c r="I22" t="s">
        <v>1084</v>
      </c>
      <c r="J22" t="s">
        <v>1085</v>
      </c>
      <c r="K22" t="s">
        <v>1086</v>
      </c>
      <c r="L22" t="s">
        <v>1087</v>
      </c>
      <c r="M22" t="s">
        <v>212</v>
      </c>
      <c r="N22">
        <v>8033</v>
      </c>
      <c r="O22" t="s">
        <v>1088</v>
      </c>
      <c r="P22" t="s">
        <v>1088</v>
      </c>
      <c r="Q22" t="s">
        <v>1089</v>
      </c>
      <c r="S22" s="1">
        <v>41435</v>
      </c>
      <c r="T22">
        <v>1450</v>
      </c>
      <c r="V22">
        <v>1450</v>
      </c>
      <c r="W22" t="s">
        <v>1090</v>
      </c>
      <c r="X22">
        <v>1</v>
      </c>
      <c r="Y22" t="s">
        <v>41</v>
      </c>
      <c r="Z22">
        <v>0</v>
      </c>
    </row>
    <row r="23" spans="1:26" hidden="1" x14ac:dyDescent="0.25">
      <c r="A23">
        <v>433</v>
      </c>
      <c r="B23" t="s">
        <v>674</v>
      </c>
      <c r="C23" t="s">
        <v>675</v>
      </c>
      <c r="D23" t="s">
        <v>685</v>
      </c>
      <c r="E23" t="s">
        <v>1543</v>
      </c>
      <c r="F23" t="s">
        <v>30</v>
      </c>
      <c r="G23" t="s">
        <v>677</v>
      </c>
      <c r="H23" t="s">
        <v>47</v>
      </c>
      <c r="I23" t="s">
        <v>214</v>
      </c>
      <c r="J23" t="s">
        <v>678</v>
      </c>
      <c r="K23" t="s">
        <v>679</v>
      </c>
      <c r="L23" t="s">
        <v>680</v>
      </c>
      <c r="M23" t="s">
        <v>30</v>
      </c>
      <c r="N23">
        <v>17078</v>
      </c>
      <c r="O23" t="s">
        <v>681</v>
      </c>
      <c r="P23" t="s">
        <v>681</v>
      </c>
      <c r="Q23" t="s">
        <v>682</v>
      </c>
      <c r="S23" s="1">
        <v>41334</v>
      </c>
      <c r="T23">
        <v>1450</v>
      </c>
      <c r="V23">
        <v>1450</v>
      </c>
      <c r="W23" s="1">
        <v>41452</v>
      </c>
      <c r="X23">
        <v>1</v>
      </c>
      <c r="Y23" t="s">
        <v>41</v>
      </c>
      <c r="Z23">
        <v>0</v>
      </c>
    </row>
    <row r="24" spans="1:26" hidden="1" x14ac:dyDescent="0.25">
      <c r="A24">
        <v>682</v>
      </c>
      <c r="B24" t="s">
        <v>674</v>
      </c>
      <c r="C24" t="s">
        <v>675</v>
      </c>
      <c r="D24" t="s">
        <v>1120</v>
      </c>
      <c r="E24" t="s">
        <v>1544</v>
      </c>
      <c r="F24" t="s">
        <v>30</v>
      </c>
      <c r="G24" t="s">
        <v>677</v>
      </c>
      <c r="H24" t="s">
        <v>47</v>
      </c>
      <c r="I24" t="s">
        <v>214</v>
      </c>
      <c r="J24" t="s">
        <v>678</v>
      </c>
      <c r="K24" t="s">
        <v>679</v>
      </c>
      <c r="L24" t="s">
        <v>680</v>
      </c>
      <c r="M24" t="s">
        <v>30</v>
      </c>
      <c r="N24">
        <v>17078</v>
      </c>
      <c r="O24" t="s">
        <v>681</v>
      </c>
      <c r="P24" t="s">
        <v>681</v>
      </c>
      <c r="Q24" t="s">
        <v>682</v>
      </c>
      <c r="S24" s="1">
        <v>41443</v>
      </c>
      <c r="T24">
        <v>1450</v>
      </c>
      <c r="V24">
        <v>1450</v>
      </c>
      <c r="W24" s="1">
        <v>41452</v>
      </c>
      <c r="X24">
        <v>1</v>
      </c>
      <c r="Y24" t="s">
        <v>41</v>
      </c>
      <c r="Z24">
        <v>0</v>
      </c>
    </row>
    <row r="25" spans="1:26" s="156" customFormat="1" hidden="1" x14ac:dyDescent="0.25">
      <c r="A25" s="156">
        <v>690</v>
      </c>
      <c r="B25" s="156" t="s">
        <v>1552</v>
      </c>
      <c r="C25" s="156" t="s">
        <v>1553</v>
      </c>
      <c r="D25" s="156" t="s">
        <v>1551</v>
      </c>
      <c r="E25" s="156" t="s">
        <v>1562</v>
      </c>
      <c r="F25" s="156" t="s">
        <v>30</v>
      </c>
      <c r="G25" s="156" t="s">
        <v>1554</v>
      </c>
      <c r="H25" s="156" t="s">
        <v>47</v>
      </c>
      <c r="I25" s="156" t="s">
        <v>1555</v>
      </c>
      <c r="J25" s="156" t="s">
        <v>84</v>
      </c>
      <c r="K25" s="156" t="s">
        <v>1556</v>
      </c>
      <c r="L25" s="156" t="s">
        <v>1557</v>
      </c>
      <c r="M25" s="156" t="s">
        <v>30</v>
      </c>
      <c r="N25" s="156">
        <v>19380</v>
      </c>
      <c r="O25" s="156" t="s">
        <v>1558</v>
      </c>
      <c r="P25" s="156" t="s">
        <v>1559</v>
      </c>
      <c r="Q25" s="156" t="s">
        <v>1560</v>
      </c>
      <c r="R25" s="156" t="s">
        <v>1561</v>
      </c>
      <c r="S25" s="157">
        <v>41468</v>
      </c>
      <c r="T25" s="156">
        <v>1450</v>
      </c>
      <c r="V25" s="156">
        <v>1450</v>
      </c>
      <c r="W25" s="157">
        <v>41468</v>
      </c>
      <c r="X25" s="156">
        <v>1</v>
      </c>
      <c r="Z25" s="156">
        <v>0</v>
      </c>
    </row>
    <row r="26" spans="1:26" hidden="1" x14ac:dyDescent="0.25">
      <c r="A26">
        <v>428</v>
      </c>
      <c r="B26" t="s">
        <v>646</v>
      </c>
      <c r="C26" t="s">
        <v>647</v>
      </c>
      <c r="D26" t="s">
        <v>648</v>
      </c>
      <c r="E26" t="s">
        <v>1384</v>
      </c>
      <c r="F26" t="s">
        <v>30</v>
      </c>
      <c r="G26" t="s">
        <v>659</v>
      </c>
      <c r="H26" t="s">
        <v>47</v>
      </c>
      <c r="I26" t="s">
        <v>198</v>
      </c>
      <c r="J26" t="s">
        <v>650</v>
      </c>
      <c r="K26" t="s">
        <v>651</v>
      </c>
      <c r="L26" t="s">
        <v>652</v>
      </c>
      <c r="M26" t="s">
        <v>30</v>
      </c>
      <c r="N26">
        <v>18940</v>
      </c>
      <c r="O26" t="s">
        <v>653</v>
      </c>
      <c r="P26" t="s">
        <v>654</v>
      </c>
      <c r="Q26" t="s">
        <v>655</v>
      </c>
      <c r="S26" s="1">
        <v>41333</v>
      </c>
      <c r="T26">
        <v>1450</v>
      </c>
      <c r="V26">
        <v>1450</v>
      </c>
      <c r="W26" t="s">
        <v>656</v>
      </c>
      <c r="X26">
        <v>1</v>
      </c>
      <c r="Y26" t="s">
        <v>41</v>
      </c>
      <c r="Z26">
        <v>0</v>
      </c>
    </row>
    <row r="27" spans="1:26" hidden="1" x14ac:dyDescent="0.25">
      <c r="A27">
        <v>613</v>
      </c>
      <c r="B27" t="s">
        <v>945</v>
      </c>
      <c r="C27" t="s">
        <v>946</v>
      </c>
      <c r="D27" t="s">
        <v>946</v>
      </c>
      <c r="E27" t="s">
        <v>1385</v>
      </c>
      <c r="F27" t="s">
        <v>212</v>
      </c>
      <c r="G27" t="s">
        <v>947</v>
      </c>
      <c r="H27" t="s">
        <v>47</v>
      </c>
      <c r="I27" t="s">
        <v>948</v>
      </c>
      <c r="J27" t="s">
        <v>949</v>
      </c>
      <c r="K27" t="s">
        <v>950</v>
      </c>
      <c r="L27" t="s">
        <v>951</v>
      </c>
      <c r="M27" t="s">
        <v>212</v>
      </c>
      <c r="N27">
        <v>8005</v>
      </c>
      <c r="O27" t="s">
        <v>952</v>
      </c>
      <c r="P27" t="s">
        <v>952</v>
      </c>
      <c r="Q27" t="s">
        <v>953</v>
      </c>
      <c r="R27" t="s">
        <v>953</v>
      </c>
      <c r="S27" s="1">
        <v>41407</v>
      </c>
      <c r="T27">
        <v>1450</v>
      </c>
      <c r="V27">
        <v>1450</v>
      </c>
      <c r="W27" s="1">
        <v>41407</v>
      </c>
      <c r="X27">
        <v>1</v>
      </c>
      <c r="Y27" t="s">
        <v>41</v>
      </c>
      <c r="Z27">
        <v>0</v>
      </c>
    </row>
    <row r="28" spans="1:26" hidden="1" x14ac:dyDescent="0.25">
      <c r="A28">
        <v>302</v>
      </c>
      <c r="B28" t="s">
        <v>107</v>
      </c>
      <c r="C28" t="s">
        <v>108</v>
      </c>
      <c r="D28" t="s">
        <v>417</v>
      </c>
      <c r="E28" t="s">
        <v>1386</v>
      </c>
      <c r="F28" t="s">
        <v>68</v>
      </c>
      <c r="G28" t="s">
        <v>418</v>
      </c>
      <c r="H28" t="s">
        <v>47</v>
      </c>
      <c r="I28" t="s">
        <v>111</v>
      </c>
      <c r="J28" t="s">
        <v>112</v>
      </c>
      <c r="K28" t="s">
        <v>113</v>
      </c>
      <c r="L28" t="s">
        <v>114</v>
      </c>
      <c r="M28" t="s">
        <v>68</v>
      </c>
      <c r="N28">
        <v>11747</v>
      </c>
      <c r="O28" t="s">
        <v>115</v>
      </c>
      <c r="P28" t="s">
        <v>116</v>
      </c>
      <c r="Q28" t="s">
        <v>117</v>
      </c>
      <c r="R28" t="s">
        <v>118</v>
      </c>
      <c r="S28" s="1">
        <v>41290</v>
      </c>
      <c r="T28">
        <v>1450</v>
      </c>
      <c r="V28">
        <v>1450</v>
      </c>
      <c r="W28" s="1">
        <v>41247</v>
      </c>
      <c r="X28">
        <v>1</v>
      </c>
      <c r="Y28" t="s">
        <v>41</v>
      </c>
      <c r="Z28">
        <v>0</v>
      </c>
    </row>
    <row r="29" spans="1:26" hidden="1" x14ac:dyDescent="0.25">
      <c r="A29">
        <v>223</v>
      </c>
      <c r="B29" t="s">
        <v>107</v>
      </c>
      <c r="C29" t="s">
        <v>108</v>
      </c>
      <c r="D29" t="s">
        <v>109</v>
      </c>
      <c r="E29" t="s">
        <v>1387</v>
      </c>
      <c r="F29" t="s">
        <v>68</v>
      </c>
      <c r="G29" t="s">
        <v>110</v>
      </c>
      <c r="H29" t="s">
        <v>47</v>
      </c>
      <c r="I29" t="s">
        <v>111</v>
      </c>
      <c r="J29" t="s">
        <v>112</v>
      </c>
      <c r="K29" t="s">
        <v>113</v>
      </c>
      <c r="L29" t="s">
        <v>114</v>
      </c>
      <c r="M29" t="s">
        <v>68</v>
      </c>
      <c r="N29">
        <v>11747</v>
      </c>
      <c r="O29" t="s">
        <v>115</v>
      </c>
      <c r="P29" t="s">
        <v>116</v>
      </c>
      <c r="Q29" t="s">
        <v>117</v>
      </c>
      <c r="R29" t="s">
        <v>118</v>
      </c>
      <c r="S29" s="1">
        <v>41241</v>
      </c>
      <c r="T29">
        <v>1450</v>
      </c>
      <c r="V29">
        <v>1450</v>
      </c>
      <c r="W29" s="1">
        <v>41247</v>
      </c>
      <c r="X29">
        <v>1</v>
      </c>
      <c r="Y29" t="s">
        <v>41</v>
      </c>
      <c r="Z29">
        <v>0</v>
      </c>
    </row>
    <row r="30" spans="1:26" hidden="1" x14ac:dyDescent="0.25">
      <c r="A30">
        <v>277</v>
      </c>
      <c r="B30" t="s">
        <v>290</v>
      </c>
      <c r="C30" t="s">
        <v>291</v>
      </c>
      <c r="D30" t="s">
        <v>292</v>
      </c>
      <c r="E30" t="s">
        <v>1388</v>
      </c>
      <c r="F30" t="s">
        <v>68</v>
      </c>
      <c r="G30" t="s">
        <v>293</v>
      </c>
      <c r="H30" t="s">
        <v>47</v>
      </c>
      <c r="I30" t="s">
        <v>294</v>
      </c>
      <c r="J30" t="s">
        <v>295</v>
      </c>
      <c r="K30" t="s">
        <v>296</v>
      </c>
      <c r="L30" t="s">
        <v>290</v>
      </c>
      <c r="M30" t="s">
        <v>68</v>
      </c>
      <c r="N30">
        <v>11787</v>
      </c>
      <c r="O30" t="s">
        <v>297</v>
      </c>
      <c r="P30" t="s">
        <v>297</v>
      </c>
      <c r="Q30" t="s">
        <v>298</v>
      </c>
      <c r="S30" s="1">
        <v>41264</v>
      </c>
      <c r="T30">
        <v>1450</v>
      </c>
      <c r="U30">
        <v>1400</v>
      </c>
      <c r="V30">
        <v>1400</v>
      </c>
      <c r="W30" t="s">
        <v>299</v>
      </c>
      <c r="X30">
        <v>1</v>
      </c>
      <c r="Y30" t="s">
        <v>41</v>
      </c>
      <c r="Z30">
        <v>0</v>
      </c>
    </row>
    <row r="31" spans="1:26" hidden="1" x14ac:dyDescent="0.25">
      <c r="A31">
        <v>230</v>
      </c>
      <c r="B31" t="s">
        <v>128</v>
      </c>
      <c r="C31" t="s">
        <v>129</v>
      </c>
      <c r="D31" t="s">
        <v>130</v>
      </c>
      <c r="E31" t="s">
        <v>1389</v>
      </c>
      <c r="F31" t="s">
        <v>68</v>
      </c>
      <c r="G31" t="s">
        <v>131</v>
      </c>
      <c r="H31" t="s">
        <v>47</v>
      </c>
      <c r="I31" t="s">
        <v>132</v>
      </c>
      <c r="J31" t="s">
        <v>133</v>
      </c>
      <c r="K31" t="s">
        <v>134</v>
      </c>
      <c r="L31" t="s">
        <v>135</v>
      </c>
      <c r="M31" t="s">
        <v>68</v>
      </c>
      <c r="N31">
        <v>11566</v>
      </c>
      <c r="O31" t="s">
        <v>136</v>
      </c>
      <c r="P31" t="s">
        <v>136</v>
      </c>
      <c r="Q31" t="s">
        <v>137</v>
      </c>
      <c r="S31" s="1">
        <v>41246</v>
      </c>
      <c r="T31">
        <v>1450</v>
      </c>
      <c r="V31">
        <v>1450</v>
      </c>
      <c r="W31" t="s">
        <v>138</v>
      </c>
      <c r="X31">
        <v>1</v>
      </c>
      <c r="Y31" t="s">
        <v>41</v>
      </c>
      <c r="Z31">
        <v>0</v>
      </c>
    </row>
    <row r="32" spans="1:26" s="156" customFormat="1" hidden="1" x14ac:dyDescent="0.25">
      <c r="A32" s="156">
        <v>657</v>
      </c>
      <c r="B32" s="156" t="s">
        <v>1029</v>
      </c>
      <c r="C32" s="156" t="s">
        <v>1030</v>
      </c>
      <c r="D32" s="156" t="s">
        <v>1030</v>
      </c>
      <c r="E32" s="156" t="s">
        <v>1368</v>
      </c>
      <c r="F32" s="156" t="s">
        <v>30</v>
      </c>
      <c r="G32" s="156" t="s">
        <v>1041</v>
      </c>
      <c r="H32" s="156" t="s">
        <v>47</v>
      </c>
      <c r="I32" s="156" t="s">
        <v>423</v>
      </c>
      <c r="J32" s="156" t="s">
        <v>1032</v>
      </c>
      <c r="K32" s="156" t="s">
        <v>1033</v>
      </c>
      <c r="L32" s="156" t="s">
        <v>1034</v>
      </c>
      <c r="M32" s="156" t="s">
        <v>30</v>
      </c>
      <c r="N32" s="156">
        <v>17319</v>
      </c>
      <c r="O32" s="156" t="s">
        <v>1035</v>
      </c>
      <c r="P32" s="156" t="s">
        <v>1036</v>
      </c>
      <c r="Q32" s="156" t="s">
        <v>1037</v>
      </c>
      <c r="S32" s="157">
        <v>41418</v>
      </c>
      <c r="T32" s="156">
        <v>1450</v>
      </c>
      <c r="V32" s="156">
        <v>1450</v>
      </c>
      <c r="W32" s="156" t="s">
        <v>1038</v>
      </c>
      <c r="X32" s="156">
        <v>1</v>
      </c>
      <c r="Y32" s="156" t="s">
        <v>41</v>
      </c>
      <c r="Z32" s="156">
        <v>0</v>
      </c>
    </row>
    <row r="33" spans="1:27" hidden="1" x14ac:dyDescent="0.25">
      <c r="A33">
        <v>649</v>
      </c>
      <c r="B33" t="s">
        <v>1015</v>
      </c>
      <c r="C33" t="s">
        <v>1016</v>
      </c>
      <c r="D33" t="s">
        <v>1017</v>
      </c>
      <c r="E33" t="s">
        <v>1390</v>
      </c>
      <c r="F33" t="s">
        <v>689</v>
      </c>
      <c r="G33" t="s">
        <v>1020</v>
      </c>
      <c r="H33" t="s">
        <v>47</v>
      </c>
      <c r="I33" t="s">
        <v>1019</v>
      </c>
      <c r="J33" t="s">
        <v>1020</v>
      </c>
      <c r="K33" t="s">
        <v>1021</v>
      </c>
      <c r="L33" t="s">
        <v>693</v>
      </c>
      <c r="M33" t="s">
        <v>689</v>
      </c>
      <c r="N33">
        <v>23116</v>
      </c>
      <c r="O33" t="s">
        <v>1022</v>
      </c>
      <c r="P33" t="s">
        <v>1022</v>
      </c>
      <c r="Q33" t="s">
        <v>1023</v>
      </c>
      <c r="S33" s="1">
        <v>41416</v>
      </c>
      <c r="T33">
        <v>1450</v>
      </c>
      <c r="V33">
        <v>1450</v>
      </c>
      <c r="W33" s="1">
        <v>41446</v>
      </c>
      <c r="X33">
        <v>1</v>
      </c>
      <c r="Y33" t="s">
        <v>41</v>
      </c>
      <c r="Z33">
        <v>0</v>
      </c>
    </row>
    <row r="34" spans="1:27" hidden="1" x14ac:dyDescent="0.25">
      <c r="A34">
        <v>256</v>
      </c>
      <c r="B34" t="s">
        <v>222</v>
      </c>
      <c r="C34" t="s">
        <v>223</v>
      </c>
      <c r="D34" t="s">
        <v>224</v>
      </c>
      <c r="E34" t="s">
        <v>1392</v>
      </c>
      <c r="F34" t="s">
        <v>68</v>
      </c>
      <c r="G34" t="s">
        <v>225</v>
      </c>
      <c r="H34" t="s">
        <v>82</v>
      </c>
      <c r="I34" t="s">
        <v>226</v>
      </c>
      <c r="J34" t="s">
        <v>227</v>
      </c>
      <c r="K34" t="s">
        <v>228</v>
      </c>
      <c r="L34" t="s">
        <v>229</v>
      </c>
      <c r="M34" t="s">
        <v>68</v>
      </c>
      <c r="N34">
        <v>13066</v>
      </c>
      <c r="O34" t="s">
        <v>230</v>
      </c>
      <c r="P34" t="s">
        <v>230</v>
      </c>
      <c r="Q34" t="s">
        <v>231</v>
      </c>
      <c r="S34" s="1">
        <v>41255</v>
      </c>
      <c r="T34">
        <v>1450</v>
      </c>
      <c r="V34">
        <v>1450</v>
      </c>
      <c r="W34" s="1">
        <v>41255</v>
      </c>
      <c r="X34">
        <v>1</v>
      </c>
      <c r="Y34" t="s">
        <v>41</v>
      </c>
      <c r="Z34">
        <v>0</v>
      </c>
    </row>
    <row r="35" spans="1:27" hidden="1" x14ac:dyDescent="0.25">
      <c r="A35">
        <v>242</v>
      </c>
      <c r="B35" t="s">
        <v>172</v>
      </c>
      <c r="C35" t="s">
        <v>173</v>
      </c>
      <c r="D35" t="s">
        <v>184</v>
      </c>
      <c r="E35" t="s">
        <v>1511</v>
      </c>
      <c r="F35" t="s">
        <v>30</v>
      </c>
      <c r="G35" t="s">
        <v>185</v>
      </c>
      <c r="H35" t="s">
        <v>82</v>
      </c>
      <c r="I35" t="s">
        <v>176</v>
      </c>
      <c r="J35" t="s">
        <v>177</v>
      </c>
      <c r="K35" t="s">
        <v>178</v>
      </c>
      <c r="L35" t="s">
        <v>179</v>
      </c>
      <c r="M35" t="s">
        <v>30</v>
      </c>
      <c r="N35">
        <v>19530</v>
      </c>
      <c r="O35" t="s">
        <v>180</v>
      </c>
      <c r="P35" t="s">
        <v>180</v>
      </c>
      <c r="Q35" t="s">
        <v>181</v>
      </c>
      <c r="S35" s="1">
        <v>41250</v>
      </c>
      <c r="T35">
        <v>1450</v>
      </c>
      <c r="V35">
        <v>1450</v>
      </c>
      <c r="W35" t="s">
        <v>183</v>
      </c>
      <c r="X35">
        <v>1</v>
      </c>
      <c r="Y35" t="s">
        <v>41</v>
      </c>
      <c r="Z35">
        <v>0</v>
      </c>
    </row>
    <row r="36" spans="1:27" hidden="1" x14ac:dyDescent="0.25">
      <c r="A36">
        <v>220</v>
      </c>
      <c r="B36" t="s">
        <v>77</v>
      </c>
      <c r="C36" t="s">
        <v>78</v>
      </c>
      <c r="D36" t="s">
        <v>79</v>
      </c>
      <c r="E36" t="s">
        <v>1394</v>
      </c>
      <c r="F36" t="s">
        <v>80</v>
      </c>
      <c r="G36" t="s">
        <v>81</v>
      </c>
      <c r="H36" t="s">
        <v>82</v>
      </c>
      <c r="I36" t="s">
        <v>83</v>
      </c>
      <c r="J36" t="s">
        <v>84</v>
      </c>
      <c r="K36" t="s">
        <v>85</v>
      </c>
      <c r="L36" t="s">
        <v>86</v>
      </c>
      <c r="M36" t="s">
        <v>80</v>
      </c>
      <c r="N36">
        <v>21104</v>
      </c>
      <c r="O36" t="s">
        <v>87</v>
      </c>
      <c r="P36" t="s">
        <v>88</v>
      </c>
      <c r="Q36" t="s">
        <v>89</v>
      </c>
      <c r="S36" s="1">
        <v>41222</v>
      </c>
      <c r="T36">
        <v>1450</v>
      </c>
      <c r="V36">
        <v>1450</v>
      </c>
      <c r="W36" t="s">
        <v>90</v>
      </c>
      <c r="X36">
        <v>1</v>
      </c>
      <c r="Y36" t="s">
        <v>41</v>
      </c>
      <c r="Z36">
        <v>0</v>
      </c>
      <c r="AA36" t="s">
        <v>91</v>
      </c>
    </row>
    <row r="37" spans="1:27" hidden="1" x14ac:dyDescent="0.25">
      <c r="A37">
        <v>301</v>
      </c>
      <c r="B37" t="s">
        <v>406</v>
      </c>
      <c r="C37" t="s">
        <v>333</v>
      </c>
      <c r="D37" t="s">
        <v>407</v>
      </c>
      <c r="E37" t="s">
        <v>1395</v>
      </c>
      <c r="F37" t="s">
        <v>30</v>
      </c>
      <c r="G37" t="s">
        <v>408</v>
      </c>
      <c r="H37" t="s">
        <v>82</v>
      </c>
      <c r="I37" t="s">
        <v>409</v>
      </c>
      <c r="J37" t="s">
        <v>410</v>
      </c>
      <c r="K37" t="s">
        <v>411</v>
      </c>
      <c r="L37" t="s">
        <v>412</v>
      </c>
      <c r="M37" t="s">
        <v>30</v>
      </c>
      <c r="N37">
        <v>19525</v>
      </c>
      <c r="O37" t="s">
        <v>413</v>
      </c>
      <c r="P37" t="s">
        <v>414</v>
      </c>
      <c r="Q37" t="s">
        <v>415</v>
      </c>
      <c r="S37" s="1">
        <v>41289</v>
      </c>
      <c r="T37">
        <v>1450</v>
      </c>
      <c r="V37">
        <v>1450</v>
      </c>
      <c r="W37" t="s">
        <v>416</v>
      </c>
      <c r="X37">
        <v>1</v>
      </c>
      <c r="Y37" t="s">
        <v>41</v>
      </c>
      <c r="Z37">
        <v>0</v>
      </c>
    </row>
    <row r="38" spans="1:27" s="156" customFormat="1" hidden="1" x14ac:dyDescent="0.25">
      <c r="A38" s="156">
        <v>217</v>
      </c>
      <c r="B38" s="156" t="s">
        <v>27</v>
      </c>
      <c r="C38" s="156" t="s">
        <v>28</v>
      </c>
      <c r="D38" s="156" t="s">
        <v>59</v>
      </c>
      <c r="E38" s="156" t="s">
        <v>1436</v>
      </c>
      <c r="F38" s="156" t="s">
        <v>30</v>
      </c>
      <c r="G38" s="156" t="s">
        <v>60</v>
      </c>
      <c r="H38" s="156" t="s">
        <v>82</v>
      </c>
      <c r="I38" s="156" t="s">
        <v>33</v>
      </c>
      <c r="J38" s="156" t="s">
        <v>34</v>
      </c>
      <c r="K38" s="156" t="s">
        <v>35</v>
      </c>
      <c r="L38" s="156" t="s">
        <v>36</v>
      </c>
      <c r="M38" s="156" t="s">
        <v>30</v>
      </c>
      <c r="N38" s="156">
        <v>18902</v>
      </c>
      <c r="O38" s="156" t="s">
        <v>37</v>
      </c>
      <c r="P38" s="156" t="s">
        <v>38</v>
      </c>
      <c r="Q38" s="156" t="s">
        <v>39</v>
      </c>
      <c r="S38" s="157">
        <v>41222</v>
      </c>
      <c r="T38" s="156">
        <v>1450</v>
      </c>
      <c r="V38" s="156">
        <v>1450</v>
      </c>
      <c r="W38" s="156" t="s">
        <v>40</v>
      </c>
      <c r="X38" s="156">
        <v>1</v>
      </c>
      <c r="Y38" s="156" t="s">
        <v>41</v>
      </c>
      <c r="Z38" s="156">
        <v>0</v>
      </c>
    </row>
    <row r="39" spans="1:27" hidden="1" x14ac:dyDescent="0.25">
      <c r="A39">
        <v>417</v>
      </c>
      <c r="B39" t="s">
        <v>630</v>
      </c>
      <c r="C39" t="s">
        <v>631</v>
      </c>
      <c r="D39" t="s">
        <v>643</v>
      </c>
      <c r="E39" t="s">
        <v>1512</v>
      </c>
      <c r="F39" t="s">
        <v>212</v>
      </c>
      <c r="G39" t="s">
        <v>633</v>
      </c>
      <c r="H39" t="s">
        <v>82</v>
      </c>
      <c r="I39" t="s">
        <v>634</v>
      </c>
      <c r="J39" t="s">
        <v>635</v>
      </c>
      <c r="K39" t="s">
        <v>636</v>
      </c>
      <c r="L39" t="s">
        <v>637</v>
      </c>
      <c r="M39" t="s">
        <v>212</v>
      </c>
      <c r="N39">
        <v>7930</v>
      </c>
      <c r="O39" t="s">
        <v>638</v>
      </c>
      <c r="P39" t="s">
        <v>639</v>
      </c>
      <c r="Q39" t="s">
        <v>640</v>
      </c>
      <c r="R39" t="s">
        <v>641</v>
      </c>
      <c r="S39" s="1">
        <v>41331</v>
      </c>
      <c r="T39">
        <v>1450</v>
      </c>
      <c r="V39">
        <v>1450</v>
      </c>
      <c r="W39" t="s">
        <v>642</v>
      </c>
      <c r="X39">
        <v>1</v>
      </c>
      <c r="Y39" t="s">
        <v>41</v>
      </c>
      <c r="Z39">
        <v>0</v>
      </c>
    </row>
    <row r="40" spans="1:27" hidden="1" x14ac:dyDescent="0.25">
      <c r="A40">
        <v>261</v>
      </c>
      <c r="B40" t="s">
        <v>236</v>
      </c>
      <c r="C40" t="s">
        <v>237</v>
      </c>
      <c r="D40" t="s">
        <v>238</v>
      </c>
      <c r="E40" t="s">
        <v>1397</v>
      </c>
      <c r="F40" t="s">
        <v>212</v>
      </c>
      <c r="G40" t="s">
        <v>239</v>
      </c>
      <c r="H40" t="s">
        <v>82</v>
      </c>
      <c r="I40" t="s">
        <v>240</v>
      </c>
      <c r="J40" t="s">
        <v>239</v>
      </c>
      <c r="K40" t="s">
        <v>241</v>
      </c>
      <c r="L40" t="s">
        <v>242</v>
      </c>
      <c r="M40" t="s">
        <v>212</v>
      </c>
      <c r="N40">
        <v>8828</v>
      </c>
      <c r="O40" t="s">
        <v>243</v>
      </c>
      <c r="P40" t="s">
        <v>243</v>
      </c>
      <c r="Q40" t="s">
        <v>244</v>
      </c>
      <c r="S40" s="1">
        <v>41257</v>
      </c>
      <c r="T40">
        <v>1450</v>
      </c>
      <c r="V40">
        <v>1450</v>
      </c>
      <c r="W40" s="1">
        <v>41277</v>
      </c>
      <c r="X40">
        <v>1</v>
      </c>
      <c r="Y40" t="s">
        <v>41</v>
      </c>
      <c r="Z40">
        <v>0</v>
      </c>
    </row>
    <row r="41" spans="1:27" hidden="1" x14ac:dyDescent="0.25">
      <c r="A41">
        <v>580</v>
      </c>
      <c r="B41" t="s">
        <v>870</v>
      </c>
      <c r="C41" t="s">
        <v>871</v>
      </c>
      <c r="D41" t="s">
        <v>890</v>
      </c>
      <c r="E41" t="s">
        <v>1398</v>
      </c>
      <c r="F41" t="s">
        <v>212</v>
      </c>
      <c r="G41" t="s">
        <v>873</v>
      </c>
      <c r="H41" t="s">
        <v>82</v>
      </c>
      <c r="I41" t="s">
        <v>874</v>
      </c>
      <c r="J41" t="s">
        <v>875</v>
      </c>
      <c r="K41" t="s">
        <v>876</v>
      </c>
      <c r="L41" t="s">
        <v>877</v>
      </c>
      <c r="M41" t="s">
        <v>212</v>
      </c>
      <c r="N41">
        <v>8520</v>
      </c>
      <c r="O41" t="s">
        <v>878</v>
      </c>
      <c r="P41" t="s">
        <v>879</v>
      </c>
      <c r="Q41" t="s">
        <v>880</v>
      </c>
      <c r="S41" s="1">
        <v>41397</v>
      </c>
      <c r="T41">
        <v>1450</v>
      </c>
      <c r="V41">
        <v>0</v>
      </c>
      <c r="X41">
        <v>0</v>
      </c>
      <c r="Y41" t="s">
        <v>41</v>
      </c>
      <c r="Z41">
        <v>0</v>
      </c>
      <c r="AA41" t="s">
        <v>91</v>
      </c>
    </row>
    <row r="42" spans="1:27" s="156" customFormat="1" hidden="1" x14ac:dyDescent="0.25">
      <c r="A42" s="156">
        <v>280</v>
      </c>
      <c r="B42" s="156" t="s">
        <v>300</v>
      </c>
      <c r="C42" s="156" t="s">
        <v>301</v>
      </c>
      <c r="D42" s="156" t="s">
        <v>302</v>
      </c>
      <c r="E42" s="156" t="s">
        <v>1391</v>
      </c>
      <c r="F42" s="156" t="s">
        <v>30</v>
      </c>
      <c r="G42" s="156" t="s">
        <v>303</v>
      </c>
      <c r="H42" s="156" t="s">
        <v>64</v>
      </c>
      <c r="I42" s="156" t="s">
        <v>304</v>
      </c>
      <c r="J42" s="156" t="s">
        <v>305</v>
      </c>
      <c r="K42" s="156" t="s">
        <v>306</v>
      </c>
      <c r="L42" s="156" t="s">
        <v>307</v>
      </c>
      <c r="M42" s="156" t="s">
        <v>30</v>
      </c>
      <c r="N42" s="156">
        <v>19380</v>
      </c>
      <c r="O42" s="156" t="s">
        <v>308</v>
      </c>
      <c r="P42" s="156" t="s">
        <v>308</v>
      </c>
      <c r="Q42" s="156" t="s">
        <v>309</v>
      </c>
      <c r="S42" s="157">
        <v>41270</v>
      </c>
      <c r="T42" s="156">
        <v>1450</v>
      </c>
      <c r="V42" s="156">
        <v>1450</v>
      </c>
      <c r="W42" s="156" t="s">
        <v>310</v>
      </c>
      <c r="X42" s="156">
        <v>1</v>
      </c>
      <c r="Y42" s="156" t="s">
        <v>41</v>
      </c>
      <c r="Z42" s="156">
        <v>0</v>
      </c>
    </row>
    <row r="43" spans="1:27" s="156" customFormat="1" hidden="1" x14ac:dyDescent="0.25">
      <c r="A43" s="156">
        <v>409</v>
      </c>
      <c r="B43" s="156" t="s">
        <v>610</v>
      </c>
      <c r="C43" s="156" t="s">
        <v>611</v>
      </c>
      <c r="D43" s="156" t="s">
        <v>612</v>
      </c>
      <c r="E43" s="156" t="s">
        <v>1393</v>
      </c>
      <c r="F43" s="156" t="s">
        <v>212</v>
      </c>
      <c r="G43" s="156" t="s">
        <v>613</v>
      </c>
      <c r="H43" s="156" t="s">
        <v>64</v>
      </c>
      <c r="I43" s="156" t="s">
        <v>614</v>
      </c>
      <c r="J43" s="156" t="s">
        <v>615</v>
      </c>
      <c r="K43" s="156" t="s">
        <v>616</v>
      </c>
      <c r="L43" s="156" t="s">
        <v>617</v>
      </c>
      <c r="M43" s="156" t="s">
        <v>212</v>
      </c>
      <c r="N43" s="156">
        <v>7931</v>
      </c>
      <c r="O43" s="156" t="s">
        <v>618</v>
      </c>
      <c r="P43" s="156" t="s">
        <v>619</v>
      </c>
      <c r="Q43" s="156" t="s">
        <v>620</v>
      </c>
      <c r="S43" s="157">
        <v>41331</v>
      </c>
      <c r="T43" s="156">
        <v>1450</v>
      </c>
      <c r="V43" s="156">
        <v>1450</v>
      </c>
      <c r="W43" s="156" t="s">
        <v>621</v>
      </c>
      <c r="X43" s="156">
        <v>1</v>
      </c>
      <c r="Y43" s="156" t="s">
        <v>41</v>
      </c>
      <c r="Z43" s="156">
        <v>0</v>
      </c>
    </row>
    <row r="44" spans="1:27" hidden="1" x14ac:dyDescent="0.25">
      <c r="A44">
        <v>335</v>
      </c>
      <c r="B44" t="s">
        <v>495</v>
      </c>
      <c r="C44" t="s">
        <v>496</v>
      </c>
      <c r="D44" t="s">
        <v>518</v>
      </c>
      <c r="E44" t="s">
        <v>1399</v>
      </c>
      <c r="F44" t="s">
        <v>30</v>
      </c>
      <c r="G44" t="s">
        <v>519</v>
      </c>
      <c r="H44" t="s">
        <v>64</v>
      </c>
      <c r="I44" t="s">
        <v>499</v>
      </c>
      <c r="J44" t="s">
        <v>500</v>
      </c>
      <c r="K44" t="s">
        <v>501</v>
      </c>
      <c r="L44" t="s">
        <v>502</v>
      </c>
      <c r="M44" t="s">
        <v>503</v>
      </c>
      <c r="N44">
        <v>19899</v>
      </c>
      <c r="O44" t="s">
        <v>504</v>
      </c>
      <c r="P44" t="s">
        <v>505</v>
      </c>
      <c r="Q44" t="s">
        <v>506</v>
      </c>
      <c r="R44" t="s">
        <v>506</v>
      </c>
      <c r="S44" s="1">
        <v>41302</v>
      </c>
      <c r="T44">
        <v>1450</v>
      </c>
      <c r="V44">
        <v>1450</v>
      </c>
      <c r="W44" t="s">
        <v>507</v>
      </c>
      <c r="X44">
        <v>1</v>
      </c>
      <c r="Y44" t="s">
        <v>41</v>
      </c>
      <c r="Z44">
        <v>0</v>
      </c>
    </row>
    <row r="45" spans="1:27" hidden="1" x14ac:dyDescent="0.25">
      <c r="A45">
        <v>654</v>
      </c>
      <c r="B45" t="s">
        <v>1029</v>
      </c>
      <c r="C45" t="s">
        <v>1030</v>
      </c>
      <c r="D45" t="s">
        <v>1030</v>
      </c>
      <c r="E45" t="s">
        <v>1368</v>
      </c>
      <c r="F45" t="s">
        <v>30</v>
      </c>
      <c r="G45" t="s">
        <v>1031</v>
      </c>
      <c r="H45" t="s">
        <v>64</v>
      </c>
      <c r="I45" t="s">
        <v>423</v>
      </c>
      <c r="J45" t="s">
        <v>1032</v>
      </c>
      <c r="K45" t="s">
        <v>1033</v>
      </c>
      <c r="L45" t="s">
        <v>1034</v>
      </c>
      <c r="M45" t="s">
        <v>30</v>
      </c>
      <c r="N45">
        <v>17319</v>
      </c>
      <c r="O45" t="s">
        <v>1035</v>
      </c>
      <c r="P45" t="s">
        <v>1036</v>
      </c>
      <c r="Q45" t="s">
        <v>1037</v>
      </c>
      <c r="S45" s="1">
        <v>41418</v>
      </c>
      <c r="T45">
        <v>1450</v>
      </c>
      <c r="V45">
        <v>1450</v>
      </c>
      <c r="W45" t="s">
        <v>1038</v>
      </c>
      <c r="X45">
        <v>1</v>
      </c>
      <c r="Y45" t="s">
        <v>41</v>
      </c>
      <c r="Z45">
        <v>0</v>
      </c>
    </row>
    <row r="46" spans="1:27" hidden="1" x14ac:dyDescent="0.25">
      <c r="A46">
        <v>218</v>
      </c>
      <c r="B46" t="s">
        <v>27</v>
      </c>
      <c r="C46" t="s">
        <v>28</v>
      </c>
      <c r="D46" t="s">
        <v>62</v>
      </c>
      <c r="E46" t="s">
        <v>1400</v>
      </c>
      <c r="F46" t="s">
        <v>30</v>
      </c>
      <c r="G46" t="s">
        <v>63</v>
      </c>
      <c r="H46" t="s">
        <v>64</v>
      </c>
      <c r="I46" t="s">
        <v>33</v>
      </c>
      <c r="J46" t="s">
        <v>34</v>
      </c>
      <c r="K46" t="s">
        <v>35</v>
      </c>
      <c r="L46" t="s">
        <v>36</v>
      </c>
      <c r="M46" t="s">
        <v>30</v>
      </c>
      <c r="N46">
        <v>18902</v>
      </c>
      <c r="O46" t="s">
        <v>37</v>
      </c>
      <c r="P46" t="s">
        <v>38</v>
      </c>
      <c r="Q46" t="s">
        <v>39</v>
      </c>
      <c r="S46" s="1">
        <v>41222</v>
      </c>
      <c r="T46">
        <v>1450</v>
      </c>
      <c r="V46">
        <v>1450</v>
      </c>
      <c r="W46" t="s">
        <v>40</v>
      </c>
      <c r="X46">
        <v>1</v>
      </c>
      <c r="Y46" t="s">
        <v>41</v>
      </c>
      <c r="Z46">
        <v>0</v>
      </c>
    </row>
    <row r="47" spans="1:27" hidden="1" x14ac:dyDescent="0.25">
      <c r="A47">
        <v>219</v>
      </c>
      <c r="B47" t="s">
        <v>65</v>
      </c>
      <c r="C47" t="s">
        <v>66</v>
      </c>
      <c r="D47" t="s">
        <v>67</v>
      </c>
      <c r="E47" t="s">
        <v>1401</v>
      </c>
      <c r="F47" t="s">
        <v>68</v>
      </c>
      <c r="G47" t="s">
        <v>69</v>
      </c>
      <c r="H47" t="s">
        <v>64</v>
      </c>
      <c r="I47" t="s">
        <v>70</v>
      </c>
      <c r="J47" t="s">
        <v>71</v>
      </c>
      <c r="K47" t="s">
        <v>72</v>
      </c>
      <c r="L47" t="s">
        <v>73</v>
      </c>
      <c r="M47" t="s">
        <v>68</v>
      </c>
      <c r="N47">
        <v>10930</v>
      </c>
      <c r="O47" t="s">
        <v>74</v>
      </c>
      <c r="P47" t="s">
        <v>74</v>
      </c>
      <c r="Q47" t="s">
        <v>75</v>
      </c>
      <c r="R47" t="s">
        <v>75</v>
      </c>
      <c r="S47" s="1">
        <v>41222</v>
      </c>
      <c r="T47">
        <v>1450</v>
      </c>
      <c r="V47">
        <v>1450</v>
      </c>
      <c r="W47" t="s">
        <v>76</v>
      </c>
      <c r="X47">
        <v>1</v>
      </c>
      <c r="Y47" t="s">
        <v>41</v>
      </c>
      <c r="Z47">
        <v>0</v>
      </c>
    </row>
    <row r="48" spans="1:27" hidden="1" x14ac:dyDescent="0.25">
      <c r="A48">
        <v>670</v>
      </c>
      <c r="B48" t="s">
        <v>1058</v>
      </c>
      <c r="C48" t="s">
        <v>1059</v>
      </c>
      <c r="D48" t="s">
        <v>1059</v>
      </c>
      <c r="E48" t="s">
        <v>1402</v>
      </c>
      <c r="F48" t="s">
        <v>30</v>
      </c>
      <c r="G48" t="s">
        <v>1060</v>
      </c>
      <c r="H48" t="s">
        <v>64</v>
      </c>
      <c r="I48" t="s">
        <v>1061</v>
      </c>
      <c r="J48" t="s">
        <v>1062</v>
      </c>
      <c r="K48" t="s">
        <v>1063</v>
      </c>
      <c r="L48" t="s">
        <v>1064</v>
      </c>
      <c r="M48" t="s">
        <v>30</v>
      </c>
      <c r="N48">
        <v>19425</v>
      </c>
      <c r="O48" t="s">
        <v>1065</v>
      </c>
      <c r="P48" t="s">
        <v>1066</v>
      </c>
      <c r="Q48" t="s">
        <v>1067</v>
      </c>
      <c r="S48" s="1">
        <v>41429</v>
      </c>
      <c r="T48">
        <v>1450</v>
      </c>
      <c r="V48">
        <v>0</v>
      </c>
      <c r="X48">
        <v>0</v>
      </c>
      <c r="Y48" t="s">
        <v>41</v>
      </c>
      <c r="Z48">
        <v>0</v>
      </c>
      <c r="AA48" t="s">
        <v>1068</v>
      </c>
    </row>
    <row r="49" spans="1:27" hidden="1" x14ac:dyDescent="0.25">
      <c r="A49">
        <v>241</v>
      </c>
      <c r="B49" t="s">
        <v>172</v>
      </c>
      <c r="C49" t="s">
        <v>173</v>
      </c>
      <c r="D49" t="s">
        <v>174</v>
      </c>
      <c r="E49" t="s">
        <v>1403</v>
      </c>
      <c r="F49" t="s">
        <v>30</v>
      </c>
      <c r="G49" t="s">
        <v>175</v>
      </c>
      <c r="H49" t="s">
        <v>64</v>
      </c>
      <c r="I49" t="s">
        <v>176</v>
      </c>
      <c r="J49" t="s">
        <v>177</v>
      </c>
      <c r="K49" t="s">
        <v>178</v>
      </c>
      <c r="L49" t="s">
        <v>179</v>
      </c>
      <c r="M49" t="s">
        <v>30</v>
      </c>
      <c r="N49">
        <v>19530</v>
      </c>
      <c r="O49" t="s">
        <v>180</v>
      </c>
      <c r="P49" t="s">
        <v>180</v>
      </c>
      <c r="Q49" t="s">
        <v>181</v>
      </c>
      <c r="R49" t="s">
        <v>182</v>
      </c>
      <c r="S49" s="1">
        <v>41250</v>
      </c>
      <c r="T49">
        <v>1450</v>
      </c>
      <c r="V49">
        <v>1450</v>
      </c>
      <c r="W49" t="s">
        <v>183</v>
      </c>
      <c r="X49">
        <v>1</v>
      </c>
      <c r="Y49" t="s">
        <v>41</v>
      </c>
      <c r="Z49">
        <v>0</v>
      </c>
    </row>
    <row r="50" spans="1:27" hidden="1" x14ac:dyDescent="0.25">
      <c r="A50">
        <v>430</v>
      </c>
      <c r="B50" t="s">
        <v>674</v>
      </c>
      <c r="C50" t="s">
        <v>675</v>
      </c>
      <c r="D50" t="s">
        <v>676</v>
      </c>
      <c r="E50" t="s">
        <v>1548</v>
      </c>
      <c r="F50" t="s">
        <v>30</v>
      </c>
      <c r="G50" t="s">
        <v>677</v>
      </c>
      <c r="H50" t="s">
        <v>64</v>
      </c>
      <c r="I50" t="s">
        <v>214</v>
      </c>
      <c r="J50" t="s">
        <v>678</v>
      </c>
      <c r="K50" t="s">
        <v>679</v>
      </c>
      <c r="L50" t="s">
        <v>680</v>
      </c>
      <c r="M50" t="s">
        <v>30</v>
      </c>
      <c r="N50">
        <v>17078</v>
      </c>
      <c r="O50" t="s">
        <v>681</v>
      </c>
      <c r="P50" t="s">
        <v>681</v>
      </c>
      <c r="Q50" t="s">
        <v>682</v>
      </c>
      <c r="S50" s="1">
        <v>41334</v>
      </c>
      <c r="T50">
        <v>1450</v>
      </c>
      <c r="V50">
        <v>1450</v>
      </c>
      <c r="W50" s="1">
        <v>41452</v>
      </c>
      <c r="X50">
        <v>1</v>
      </c>
      <c r="Y50" t="s">
        <v>41</v>
      </c>
      <c r="Z50">
        <v>0</v>
      </c>
      <c r="AA50" t="s">
        <v>683</v>
      </c>
    </row>
    <row r="51" spans="1:27" hidden="1" x14ac:dyDescent="0.25">
      <c r="A51">
        <v>586</v>
      </c>
      <c r="B51" t="s">
        <v>893</v>
      </c>
      <c r="C51" t="s">
        <v>796</v>
      </c>
      <c r="D51" t="s">
        <v>894</v>
      </c>
      <c r="E51" t="s">
        <v>1542</v>
      </c>
      <c r="F51" t="s">
        <v>30</v>
      </c>
      <c r="G51" t="s">
        <v>797</v>
      </c>
      <c r="H51" t="s">
        <v>64</v>
      </c>
      <c r="I51" t="s">
        <v>266</v>
      </c>
      <c r="J51" t="s">
        <v>895</v>
      </c>
      <c r="K51" t="s">
        <v>896</v>
      </c>
      <c r="L51" t="s">
        <v>897</v>
      </c>
      <c r="M51" t="s">
        <v>30</v>
      </c>
      <c r="N51">
        <v>19403</v>
      </c>
      <c r="O51" t="s">
        <v>898</v>
      </c>
      <c r="P51" t="s">
        <v>899</v>
      </c>
      <c r="Q51" t="s">
        <v>900</v>
      </c>
      <c r="S51" s="1">
        <v>41399</v>
      </c>
      <c r="T51">
        <v>1450</v>
      </c>
      <c r="V51">
        <v>1450</v>
      </c>
      <c r="W51" s="1">
        <v>41399</v>
      </c>
      <c r="X51">
        <v>1</v>
      </c>
      <c r="Y51" t="s">
        <v>41</v>
      </c>
      <c r="Z51">
        <v>0</v>
      </c>
    </row>
    <row r="52" spans="1:27" hidden="1" x14ac:dyDescent="0.25">
      <c r="A52">
        <v>237</v>
      </c>
      <c r="B52" t="s">
        <v>77</v>
      </c>
      <c r="C52" t="s">
        <v>78</v>
      </c>
      <c r="D52" t="s">
        <v>156</v>
      </c>
      <c r="E52" t="s">
        <v>1404</v>
      </c>
      <c r="F52" t="s">
        <v>80</v>
      </c>
      <c r="G52" t="s">
        <v>157</v>
      </c>
      <c r="H52" t="s">
        <v>64</v>
      </c>
      <c r="I52" t="s">
        <v>83</v>
      </c>
      <c r="J52" t="s">
        <v>84</v>
      </c>
      <c r="K52" t="s">
        <v>85</v>
      </c>
      <c r="L52" t="s">
        <v>86</v>
      </c>
      <c r="M52" t="s">
        <v>80</v>
      </c>
      <c r="N52">
        <v>21104</v>
      </c>
      <c r="O52" t="s">
        <v>87</v>
      </c>
      <c r="P52" t="s">
        <v>88</v>
      </c>
      <c r="Q52" t="s">
        <v>89</v>
      </c>
      <c r="S52" s="1">
        <v>41248</v>
      </c>
      <c r="T52">
        <v>1450</v>
      </c>
      <c r="V52">
        <v>1450</v>
      </c>
      <c r="W52" t="s">
        <v>90</v>
      </c>
      <c r="X52">
        <v>1</v>
      </c>
      <c r="Y52" t="s">
        <v>41</v>
      </c>
      <c r="Z52">
        <v>0</v>
      </c>
    </row>
    <row r="53" spans="1:27" hidden="1" x14ac:dyDescent="0.25">
      <c r="A53">
        <v>324</v>
      </c>
      <c r="B53" t="s">
        <v>483</v>
      </c>
      <c r="C53" t="s">
        <v>484</v>
      </c>
      <c r="D53" t="s">
        <v>484</v>
      </c>
      <c r="E53" t="s">
        <v>1405</v>
      </c>
      <c r="F53" t="s">
        <v>485</v>
      </c>
      <c r="G53" t="s">
        <v>486</v>
      </c>
      <c r="H53" t="s">
        <v>64</v>
      </c>
      <c r="I53" t="s">
        <v>487</v>
      </c>
      <c r="J53" t="s">
        <v>488</v>
      </c>
      <c r="K53" t="s">
        <v>489</v>
      </c>
      <c r="L53" t="s">
        <v>490</v>
      </c>
      <c r="M53" t="s">
        <v>485</v>
      </c>
      <c r="N53">
        <v>6468</v>
      </c>
      <c r="O53" t="s">
        <v>491</v>
      </c>
      <c r="P53" t="s">
        <v>492</v>
      </c>
      <c r="Q53" t="s">
        <v>493</v>
      </c>
      <c r="S53" s="1">
        <v>41302</v>
      </c>
      <c r="T53">
        <v>1450</v>
      </c>
      <c r="U53">
        <v>0</v>
      </c>
      <c r="V53">
        <v>0</v>
      </c>
      <c r="X53">
        <v>1</v>
      </c>
      <c r="Y53" t="s">
        <v>41</v>
      </c>
      <c r="Z53">
        <v>0</v>
      </c>
      <c r="AA53" t="s">
        <v>494</v>
      </c>
    </row>
    <row r="54" spans="1:27" hidden="1" x14ac:dyDescent="0.25">
      <c r="A54">
        <v>547</v>
      </c>
      <c r="B54" t="s">
        <v>834</v>
      </c>
      <c r="C54" t="s">
        <v>835</v>
      </c>
      <c r="D54" t="s">
        <v>836</v>
      </c>
      <c r="E54" t="s">
        <v>1373</v>
      </c>
      <c r="F54" t="s">
        <v>30</v>
      </c>
      <c r="G54" t="s">
        <v>837</v>
      </c>
      <c r="H54" t="s">
        <v>64</v>
      </c>
      <c r="I54" t="s">
        <v>838</v>
      </c>
      <c r="J54" t="s">
        <v>839</v>
      </c>
      <c r="K54" t="s">
        <v>840</v>
      </c>
      <c r="L54" t="s">
        <v>841</v>
      </c>
      <c r="M54" t="s">
        <v>30</v>
      </c>
      <c r="N54">
        <v>19061</v>
      </c>
      <c r="O54" t="s">
        <v>842</v>
      </c>
      <c r="P54" t="s">
        <v>843</v>
      </c>
      <c r="Q54" t="s">
        <v>844</v>
      </c>
      <c r="R54" t="s">
        <v>845</v>
      </c>
      <c r="S54" s="1">
        <v>41390</v>
      </c>
      <c r="T54">
        <v>1450</v>
      </c>
      <c r="V54">
        <v>1450</v>
      </c>
      <c r="W54" t="s">
        <v>846</v>
      </c>
      <c r="X54">
        <v>1</v>
      </c>
      <c r="Y54" t="s">
        <v>41</v>
      </c>
      <c r="Z54">
        <v>0</v>
      </c>
      <c r="AA54" t="s">
        <v>848</v>
      </c>
    </row>
    <row r="55" spans="1:27" hidden="1" x14ac:dyDescent="0.25">
      <c r="A55">
        <v>664</v>
      </c>
      <c r="B55" t="s">
        <v>1044</v>
      </c>
      <c r="C55" t="s">
        <v>1045</v>
      </c>
      <c r="D55" t="s">
        <v>1046</v>
      </c>
      <c r="E55" t="s">
        <v>1383</v>
      </c>
      <c r="F55" t="s">
        <v>689</v>
      </c>
      <c r="G55" t="s">
        <v>1047</v>
      </c>
      <c r="H55" t="s">
        <v>64</v>
      </c>
      <c r="I55" t="s">
        <v>336</v>
      </c>
      <c r="J55" t="s">
        <v>1048</v>
      </c>
      <c r="K55" t="s">
        <v>1049</v>
      </c>
      <c r="L55" t="s">
        <v>1050</v>
      </c>
      <c r="M55" t="s">
        <v>689</v>
      </c>
      <c r="N55">
        <v>20132</v>
      </c>
      <c r="O55" t="s">
        <v>1051</v>
      </c>
      <c r="P55" t="s">
        <v>1052</v>
      </c>
      <c r="Q55" t="s">
        <v>1053</v>
      </c>
      <c r="S55" s="1">
        <v>41428</v>
      </c>
      <c r="T55">
        <v>1450</v>
      </c>
      <c r="V55">
        <v>1450</v>
      </c>
      <c r="W55" s="1">
        <v>41445</v>
      </c>
      <c r="X55">
        <v>1</v>
      </c>
      <c r="Y55" t="s">
        <v>41</v>
      </c>
      <c r="Z55">
        <v>0</v>
      </c>
      <c r="AA55" t="s">
        <v>1054</v>
      </c>
    </row>
    <row r="56" spans="1:27" hidden="1" x14ac:dyDescent="0.25">
      <c r="A56">
        <v>288</v>
      </c>
      <c r="B56" t="s">
        <v>332</v>
      </c>
      <c r="C56" t="s">
        <v>333</v>
      </c>
      <c r="D56" t="s">
        <v>334</v>
      </c>
      <c r="E56" t="s">
        <v>1406</v>
      </c>
      <c r="F56" t="s">
        <v>30</v>
      </c>
      <c r="G56" t="s">
        <v>335</v>
      </c>
      <c r="H56" t="s">
        <v>64</v>
      </c>
      <c r="I56" t="s">
        <v>336</v>
      </c>
      <c r="J56" t="s">
        <v>337</v>
      </c>
      <c r="K56" t="s">
        <v>338</v>
      </c>
      <c r="L56" t="s">
        <v>339</v>
      </c>
      <c r="M56" t="s">
        <v>30</v>
      </c>
      <c r="N56">
        <v>19475</v>
      </c>
      <c r="O56" t="s">
        <v>340</v>
      </c>
      <c r="P56" t="s">
        <v>341</v>
      </c>
      <c r="Q56" t="s">
        <v>342</v>
      </c>
      <c r="R56" t="s">
        <v>343</v>
      </c>
      <c r="S56" s="1">
        <v>41278</v>
      </c>
      <c r="T56">
        <v>1450</v>
      </c>
      <c r="V56">
        <v>1450</v>
      </c>
      <c r="W56" t="s">
        <v>344</v>
      </c>
      <c r="X56">
        <v>1</v>
      </c>
      <c r="Y56" t="s">
        <v>41</v>
      </c>
      <c r="Z56">
        <v>0</v>
      </c>
      <c r="AA56" t="s">
        <v>345</v>
      </c>
    </row>
    <row r="57" spans="1:27" hidden="1" x14ac:dyDescent="0.25">
      <c r="A57">
        <v>425</v>
      </c>
      <c r="B57" t="s">
        <v>646</v>
      </c>
      <c r="C57" t="s">
        <v>647</v>
      </c>
      <c r="D57" t="s">
        <v>648</v>
      </c>
      <c r="E57" t="s">
        <v>1384</v>
      </c>
      <c r="F57" t="s">
        <v>30</v>
      </c>
      <c r="G57" t="s">
        <v>649</v>
      </c>
      <c r="H57" t="s">
        <v>64</v>
      </c>
      <c r="I57" t="s">
        <v>198</v>
      </c>
      <c r="J57" t="s">
        <v>650</v>
      </c>
      <c r="K57" t="s">
        <v>651</v>
      </c>
      <c r="L57" t="s">
        <v>652</v>
      </c>
      <c r="M57" t="s">
        <v>30</v>
      </c>
      <c r="N57">
        <v>18940</v>
      </c>
      <c r="O57" t="s">
        <v>653</v>
      </c>
      <c r="P57" t="s">
        <v>654</v>
      </c>
      <c r="Q57" t="s">
        <v>655</v>
      </c>
      <c r="S57" s="1">
        <v>41333</v>
      </c>
      <c r="T57">
        <v>1450</v>
      </c>
      <c r="V57">
        <v>1450</v>
      </c>
      <c r="W57" t="s">
        <v>656</v>
      </c>
      <c r="X57">
        <v>1</v>
      </c>
      <c r="Y57" t="s">
        <v>41</v>
      </c>
      <c r="Z57">
        <v>0</v>
      </c>
    </row>
    <row r="58" spans="1:27" hidden="1" x14ac:dyDescent="0.25">
      <c r="A58">
        <v>228</v>
      </c>
      <c r="B58" t="s">
        <v>107</v>
      </c>
      <c r="C58" t="s">
        <v>108</v>
      </c>
      <c r="D58" t="s">
        <v>126</v>
      </c>
      <c r="E58" t="s">
        <v>1407</v>
      </c>
      <c r="F58" t="s">
        <v>68</v>
      </c>
      <c r="G58" t="s">
        <v>127</v>
      </c>
      <c r="H58" t="s">
        <v>64</v>
      </c>
      <c r="I58" t="s">
        <v>111</v>
      </c>
      <c r="J58" t="s">
        <v>112</v>
      </c>
      <c r="K58" t="s">
        <v>113</v>
      </c>
      <c r="L58" t="s">
        <v>114</v>
      </c>
      <c r="M58" t="s">
        <v>68</v>
      </c>
      <c r="N58">
        <v>11747</v>
      </c>
      <c r="O58" t="s">
        <v>115</v>
      </c>
      <c r="P58" t="s">
        <v>116</v>
      </c>
      <c r="Q58" t="s">
        <v>117</v>
      </c>
      <c r="R58" t="s">
        <v>118</v>
      </c>
      <c r="S58" s="1">
        <v>41241</v>
      </c>
      <c r="T58">
        <v>1450</v>
      </c>
      <c r="V58">
        <v>1450</v>
      </c>
      <c r="W58" s="1">
        <v>41247</v>
      </c>
      <c r="X58">
        <v>1</v>
      </c>
      <c r="Y58" t="s">
        <v>41</v>
      </c>
      <c r="Z58">
        <v>0</v>
      </c>
    </row>
    <row r="59" spans="1:27" hidden="1" x14ac:dyDescent="0.25">
      <c r="A59">
        <v>581</v>
      </c>
      <c r="B59" t="s">
        <v>870</v>
      </c>
      <c r="C59" t="s">
        <v>871</v>
      </c>
      <c r="D59" t="s">
        <v>891</v>
      </c>
      <c r="E59" t="s">
        <v>1408</v>
      </c>
      <c r="F59" t="s">
        <v>212</v>
      </c>
      <c r="G59" t="s">
        <v>873</v>
      </c>
      <c r="H59" t="s">
        <v>64</v>
      </c>
      <c r="I59" t="s">
        <v>874</v>
      </c>
      <c r="J59" t="s">
        <v>875</v>
      </c>
      <c r="K59" t="s">
        <v>876</v>
      </c>
      <c r="L59" t="s">
        <v>877</v>
      </c>
      <c r="M59" t="s">
        <v>212</v>
      </c>
      <c r="N59">
        <v>8520</v>
      </c>
      <c r="O59" t="s">
        <v>878</v>
      </c>
      <c r="P59" t="s">
        <v>879</v>
      </c>
      <c r="Q59" t="s">
        <v>880</v>
      </c>
      <c r="S59" s="1">
        <v>41397</v>
      </c>
      <c r="T59">
        <v>1450</v>
      </c>
      <c r="V59">
        <v>0</v>
      </c>
      <c r="X59">
        <v>0</v>
      </c>
      <c r="Y59" t="s">
        <v>41</v>
      </c>
      <c r="Z59">
        <v>0</v>
      </c>
    </row>
    <row r="60" spans="1:27" hidden="1" x14ac:dyDescent="0.25">
      <c r="A60">
        <v>582</v>
      </c>
      <c r="B60" t="s">
        <v>870</v>
      </c>
      <c r="C60" t="s">
        <v>871</v>
      </c>
      <c r="D60" t="s">
        <v>892</v>
      </c>
      <c r="E60" t="s">
        <v>1409</v>
      </c>
      <c r="F60" t="s">
        <v>212</v>
      </c>
      <c r="G60" t="s">
        <v>873</v>
      </c>
      <c r="H60" t="s">
        <v>64</v>
      </c>
      <c r="I60" t="s">
        <v>874</v>
      </c>
      <c r="J60" t="s">
        <v>875</v>
      </c>
      <c r="K60" t="s">
        <v>876</v>
      </c>
      <c r="L60" t="s">
        <v>877</v>
      </c>
      <c r="M60" t="s">
        <v>212</v>
      </c>
      <c r="N60">
        <v>8520</v>
      </c>
      <c r="O60" t="s">
        <v>878</v>
      </c>
      <c r="P60" t="s">
        <v>879</v>
      </c>
      <c r="Q60" t="s">
        <v>880</v>
      </c>
      <c r="S60" s="1">
        <v>41397</v>
      </c>
      <c r="T60">
        <v>1450</v>
      </c>
      <c r="V60">
        <v>0</v>
      </c>
      <c r="X60">
        <v>0</v>
      </c>
      <c r="Y60" t="s">
        <v>41</v>
      </c>
      <c r="Z60">
        <v>0</v>
      </c>
    </row>
    <row r="61" spans="1:27" hidden="1" x14ac:dyDescent="0.25">
      <c r="A61">
        <v>240</v>
      </c>
      <c r="B61" t="s">
        <v>158</v>
      </c>
      <c r="C61" t="s">
        <v>159</v>
      </c>
      <c r="D61" t="s">
        <v>170</v>
      </c>
      <c r="E61" t="s">
        <v>1410</v>
      </c>
      <c r="F61" t="s">
        <v>30</v>
      </c>
      <c r="G61" t="s">
        <v>171</v>
      </c>
      <c r="H61" t="s">
        <v>64</v>
      </c>
      <c r="I61" t="s">
        <v>162</v>
      </c>
      <c r="J61" t="s">
        <v>163</v>
      </c>
      <c r="K61" t="s">
        <v>164</v>
      </c>
      <c r="L61" t="s">
        <v>165</v>
      </c>
      <c r="M61" t="s">
        <v>30</v>
      </c>
      <c r="N61">
        <v>18901</v>
      </c>
      <c r="O61" t="s">
        <v>166</v>
      </c>
      <c r="P61" t="s">
        <v>166</v>
      </c>
      <c r="Q61" t="s">
        <v>167</v>
      </c>
      <c r="R61" t="s">
        <v>167</v>
      </c>
      <c r="S61" s="1">
        <v>41249</v>
      </c>
      <c r="T61">
        <v>1450</v>
      </c>
      <c r="V61">
        <v>1450</v>
      </c>
      <c r="W61" s="1">
        <v>41372</v>
      </c>
      <c r="X61">
        <v>1</v>
      </c>
      <c r="Y61" t="s">
        <v>41</v>
      </c>
      <c r="Z61">
        <v>0</v>
      </c>
    </row>
    <row r="62" spans="1:27" hidden="1" x14ac:dyDescent="0.25">
      <c r="A62">
        <v>281</v>
      </c>
      <c r="B62" t="s">
        <v>300</v>
      </c>
      <c r="C62" t="s">
        <v>301</v>
      </c>
      <c r="D62" t="s">
        <v>311</v>
      </c>
      <c r="E62" t="s">
        <v>1516</v>
      </c>
      <c r="F62" t="s">
        <v>30</v>
      </c>
      <c r="G62" t="s">
        <v>312</v>
      </c>
      <c r="H62" t="s">
        <v>56</v>
      </c>
      <c r="I62" t="s">
        <v>304</v>
      </c>
      <c r="J62" t="s">
        <v>305</v>
      </c>
      <c r="K62" t="s">
        <v>306</v>
      </c>
      <c r="L62" t="s">
        <v>307</v>
      </c>
      <c r="M62" t="s">
        <v>30</v>
      </c>
      <c r="N62">
        <v>19380</v>
      </c>
      <c r="O62" t="s">
        <v>308</v>
      </c>
      <c r="P62" t="s">
        <v>308</v>
      </c>
      <c r="Q62" t="s">
        <v>309</v>
      </c>
      <c r="S62" s="1">
        <v>41270</v>
      </c>
      <c r="T62">
        <v>1450</v>
      </c>
      <c r="V62">
        <v>1450</v>
      </c>
      <c r="W62" t="s">
        <v>310</v>
      </c>
      <c r="X62">
        <v>1</v>
      </c>
      <c r="Y62" t="s">
        <v>41</v>
      </c>
      <c r="Z62">
        <v>0</v>
      </c>
      <c r="AA62" t="s">
        <v>313</v>
      </c>
    </row>
    <row r="63" spans="1:27" hidden="1" x14ac:dyDescent="0.25">
      <c r="A63">
        <v>331</v>
      </c>
      <c r="B63" t="s">
        <v>495</v>
      </c>
      <c r="C63" t="s">
        <v>496</v>
      </c>
      <c r="D63" t="s">
        <v>497</v>
      </c>
      <c r="E63" t="s">
        <v>1411</v>
      </c>
      <c r="F63" t="s">
        <v>30</v>
      </c>
      <c r="G63" t="s">
        <v>513</v>
      </c>
      <c r="H63" t="s">
        <v>56</v>
      </c>
      <c r="I63" t="s">
        <v>499</v>
      </c>
      <c r="J63" t="s">
        <v>500</v>
      </c>
      <c r="K63" t="s">
        <v>501</v>
      </c>
      <c r="L63" t="s">
        <v>502</v>
      </c>
      <c r="M63" t="s">
        <v>503</v>
      </c>
      <c r="N63">
        <v>19899</v>
      </c>
      <c r="O63" t="s">
        <v>504</v>
      </c>
      <c r="P63" t="s">
        <v>505</v>
      </c>
      <c r="Q63" t="s">
        <v>506</v>
      </c>
      <c r="R63" t="s">
        <v>506</v>
      </c>
      <c r="S63" s="1">
        <v>41302</v>
      </c>
      <c r="T63">
        <v>1450</v>
      </c>
      <c r="V63">
        <v>1450</v>
      </c>
      <c r="W63" t="s">
        <v>507</v>
      </c>
      <c r="X63">
        <v>1</v>
      </c>
      <c r="Y63" t="s">
        <v>41</v>
      </c>
      <c r="Z63">
        <v>0</v>
      </c>
    </row>
    <row r="64" spans="1:27" hidden="1" x14ac:dyDescent="0.25">
      <c r="A64">
        <v>270</v>
      </c>
      <c r="B64" t="s">
        <v>274</v>
      </c>
      <c r="C64" t="s">
        <v>275</v>
      </c>
      <c r="D64" t="s">
        <v>285</v>
      </c>
      <c r="E64" t="s">
        <v>1513</v>
      </c>
      <c r="F64" t="s">
        <v>212</v>
      </c>
      <c r="G64" t="s">
        <v>277</v>
      </c>
      <c r="H64" t="s">
        <v>56</v>
      </c>
      <c r="I64" t="s">
        <v>278</v>
      </c>
      <c r="J64" t="s">
        <v>279</v>
      </c>
      <c r="K64" t="s">
        <v>280</v>
      </c>
      <c r="L64" t="s">
        <v>281</v>
      </c>
      <c r="M64" t="s">
        <v>212</v>
      </c>
      <c r="N64">
        <v>7432</v>
      </c>
      <c r="O64" t="s">
        <v>282</v>
      </c>
      <c r="P64" t="s">
        <v>283</v>
      </c>
      <c r="Q64" t="s">
        <v>284</v>
      </c>
      <c r="S64" s="1">
        <v>41264</v>
      </c>
      <c r="T64">
        <v>1450</v>
      </c>
      <c r="V64">
        <v>1450</v>
      </c>
      <c r="W64" s="1">
        <v>41288</v>
      </c>
      <c r="X64">
        <v>1</v>
      </c>
      <c r="Y64" t="s">
        <v>41</v>
      </c>
      <c r="Z64">
        <v>0</v>
      </c>
    </row>
    <row r="65" spans="1:27" hidden="1" x14ac:dyDescent="0.25">
      <c r="A65">
        <v>215</v>
      </c>
      <c r="B65" t="s">
        <v>27</v>
      </c>
      <c r="C65" t="s">
        <v>28</v>
      </c>
      <c r="D65" t="s">
        <v>54</v>
      </c>
      <c r="E65" t="s">
        <v>1515</v>
      </c>
      <c r="F65" t="s">
        <v>30</v>
      </c>
      <c r="G65" t="s">
        <v>55</v>
      </c>
      <c r="H65" t="s">
        <v>56</v>
      </c>
      <c r="I65" t="s">
        <v>33</v>
      </c>
      <c r="J65" t="s">
        <v>34</v>
      </c>
      <c r="K65" t="s">
        <v>35</v>
      </c>
      <c r="L65" t="s">
        <v>36</v>
      </c>
      <c r="M65" t="s">
        <v>30</v>
      </c>
      <c r="N65">
        <v>18902</v>
      </c>
      <c r="O65" t="s">
        <v>37</v>
      </c>
      <c r="P65" t="s">
        <v>38</v>
      </c>
      <c r="Q65" t="s">
        <v>39</v>
      </c>
      <c r="S65" s="1">
        <v>41222</v>
      </c>
      <c r="T65">
        <v>1450</v>
      </c>
      <c r="V65">
        <v>1450</v>
      </c>
      <c r="W65" t="s">
        <v>40</v>
      </c>
      <c r="X65">
        <v>1</v>
      </c>
      <c r="Y65" t="s">
        <v>41</v>
      </c>
      <c r="Z65">
        <v>0</v>
      </c>
    </row>
    <row r="66" spans="1:27" hidden="1" x14ac:dyDescent="0.25">
      <c r="A66">
        <v>216</v>
      </c>
      <c r="B66" t="s">
        <v>27</v>
      </c>
      <c r="C66" t="s">
        <v>28</v>
      </c>
      <c r="D66" t="s">
        <v>57</v>
      </c>
      <c r="E66" t="s">
        <v>1514</v>
      </c>
      <c r="F66" t="s">
        <v>30</v>
      </c>
      <c r="G66" t="s">
        <v>58</v>
      </c>
      <c r="H66" t="s">
        <v>56</v>
      </c>
      <c r="I66" t="s">
        <v>33</v>
      </c>
      <c r="J66" t="s">
        <v>34</v>
      </c>
      <c r="K66" t="s">
        <v>35</v>
      </c>
      <c r="L66" t="s">
        <v>36</v>
      </c>
      <c r="M66" t="s">
        <v>30</v>
      </c>
      <c r="N66">
        <v>18902</v>
      </c>
      <c r="O66" t="s">
        <v>37</v>
      </c>
      <c r="P66" t="s">
        <v>38</v>
      </c>
      <c r="Q66" t="s">
        <v>39</v>
      </c>
      <c r="S66" s="1">
        <v>41222</v>
      </c>
      <c r="T66">
        <v>1450</v>
      </c>
      <c r="V66">
        <v>1450</v>
      </c>
      <c r="W66" t="s">
        <v>40</v>
      </c>
      <c r="X66">
        <v>1</v>
      </c>
      <c r="Y66" t="s">
        <v>41</v>
      </c>
      <c r="Z66">
        <v>0</v>
      </c>
    </row>
    <row r="67" spans="1:27" hidden="1" x14ac:dyDescent="0.25">
      <c r="A67">
        <v>257</v>
      </c>
      <c r="B67" t="s">
        <v>222</v>
      </c>
      <c r="C67" t="s">
        <v>223</v>
      </c>
      <c r="D67" t="s">
        <v>232</v>
      </c>
      <c r="E67" t="s">
        <v>1392</v>
      </c>
      <c r="F67" t="s">
        <v>68</v>
      </c>
      <c r="G67" t="s">
        <v>233</v>
      </c>
      <c r="H67" t="s">
        <v>56</v>
      </c>
      <c r="I67" t="s">
        <v>226</v>
      </c>
      <c r="J67" t="s">
        <v>227</v>
      </c>
      <c r="K67" t="s">
        <v>228</v>
      </c>
      <c r="L67" t="s">
        <v>229</v>
      </c>
      <c r="M67" t="s">
        <v>68</v>
      </c>
      <c r="N67">
        <v>13066</v>
      </c>
      <c r="O67" t="s">
        <v>230</v>
      </c>
      <c r="P67" t="s">
        <v>230</v>
      </c>
      <c r="Q67" t="s">
        <v>231</v>
      </c>
      <c r="S67" s="1">
        <v>41255</v>
      </c>
      <c r="T67">
        <v>1450</v>
      </c>
      <c r="V67">
        <v>1450</v>
      </c>
      <c r="W67" s="1">
        <v>41255</v>
      </c>
      <c r="X67">
        <v>1</v>
      </c>
      <c r="Y67" t="s">
        <v>41</v>
      </c>
      <c r="Z67">
        <v>0</v>
      </c>
    </row>
    <row r="68" spans="1:27" hidden="1" x14ac:dyDescent="0.25">
      <c r="A68">
        <v>318</v>
      </c>
      <c r="B68" t="s">
        <v>460</v>
      </c>
      <c r="C68" t="s">
        <v>461</v>
      </c>
      <c r="D68" t="s">
        <v>462</v>
      </c>
      <c r="E68" t="s">
        <v>1412</v>
      </c>
      <c r="F68" t="s">
        <v>68</v>
      </c>
      <c r="G68" t="s">
        <v>463</v>
      </c>
      <c r="H68" t="s">
        <v>56</v>
      </c>
      <c r="I68" t="s">
        <v>464</v>
      </c>
      <c r="J68" t="s">
        <v>465</v>
      </c>
      <c r="K68" t="s">
        <v>466</v>
      </c>
      <c r="L68" t="s">
        <v>467</v>
      </c>
      <c r="M68" t="s">
        <v>68</v>
      </c>
      <c r="N68">
        <v>10954</v>
      </c>
      <c r="O68" t="s">
        <v>468</v>
      </c>
      <c r="P68" t="s">
        <v>468</v>
      </c>
      <c r="Q68" t="s">
        <v>469</v>
      </c>
      <c r="R68" t="s">
        <v>470</v>
      </c>
      <c r="S68" s="1">
        <v>41297</v>
      </c>
      <c r="T68">
        <v>1450</v>
      </c>
      <c r="V68">
        <v>1450</v>
      </c>
      <c r="W68" t="s">
        <v>471</v>
      </c>
      <c r="X68">
        <v>1</v>
      </c>
      <c r="Y68" t="s">
        <v>41</v>
      </c>
      <c r="Z68">
        <v>0</v>
      </c>
    </row>
    <row r="69" spans="1:27" hidden="1" x14ac:dyDescent="0.25">
      <c r="A69">
        <v>660</v>
      </c>
      <c r="B69" t="s">
        <v>660</v>
      </c>
      <c r="C69" t="s">
        <v>661</v>
      </c>
      <c r="D69" t="s">
        <v>124</v>
      </c>
      <c r="E69" t="s">
        <v>1413</v>
      </c>
      <c r="F69" t="s">
        <v>663</v>
      </c>
      <c r="G69" t="s">
        <v>1043</v>
      </c>
      <c r="H69" t="s">
        <v>56</v>
      </c>
      <c r="I69" t="s">
        <v>665</v>
      </c>
      <c r="J69" t="s">
        <v>666</v>
      </c>
      <c r="K69" t="s">
        <v>667</v>
      </c>
      <c r="L69" t="s">
        <v>668</v>
      </c>
      <c r="M69" t="s">
        <v>663</v>
      </c>
      <c r="N69" t="s">
        <v>669</v>
      </c>
      <c r="O69" t="s">
        <v>670</v>
      </c>
      <c r="P69" t="s">
        <v>671</v>
      </c>
      <c r="Q69" t="s">
        <v>672</v>
      </c>
      <c r="S69" s="1">
        <v>41423</v>
      </c>
      <c r="T69">
        <v>1450</v>
      </c>
      <c r="V69">
        <v>1450</v>
      </c>
      <c r="W69" t="s">
        <v>673</v>
      </c>
      <c r="X69">
        <v>1</v>
      </c>
      <c r="Y69" t="s">
        <v>41</v>
      </c>
      <c r="Z69">
        <v>0</v>
      </c>
    </row>
    <row r="70" spans="1:27" hidden="1" x14ac:dyDescent="0.25">
      <c r="A70">
        <v>484</v>
      </c>
      <c r="B70" t="s">
        <v>772</v>
      </c>
      <c r="C70" t="s">
        <v>773</v>
      </c>
      <c r="D70" t="s">
        <v>774</v>
      </c>
      <c r="E70" t="s">
        <v>1526</v>
      </c>
      <c r="F70" t="s">
        <v>775</v>
      </c>
      <c r="G70" t="s">
        <v>776</v>
      </c>
      <c r="H70" t="s">
        <v>56</v>
      </c>
      <c r="I70" t="s">
        <v>294</v>
      </c>
      <c r="J70" t="s">
        <v>777</v>
      </c>
      <c r="K70" t="s">
        <v>778</v>
      </c>
      <c r="L70" t="s">
        <v>779</v>
      </c>
      <c r="M70" t="s">
        <v>775</v>
      </c>
      <c r="N70">
        <v>77384</v>
      </c>
      <c r="O70" t="s">
        <v>780</v>
      </c>
      <c r="P70" t="s">
        <v>780</v>
      </c>
      <c r="Q70" t="s">
        <v>781</v>
      </c>
      <c r="R70" t="s">
        <v>782</v>
      </c>
      <c r="S70" s="1">
        <v>41364</v>
      </c>
      <c r="T70">
        <v>1450</v>
      </c>
      <c r="V70">
        <v>1450</v>
      </c>
      <c r="W70" t="s">
        <v>783</v>
      </c>
      <c r="X70">
        <v>1</v>
      </c>
      <c r="Y70" t="s">
        <v>41</v>
      </c>
      <c r="Z70">
        <v>0</v>
      </c>
    </row>
    <row r="71" spans="1:27" hidden="1" x14ac:dyDescent="0.25">
      <c r="A71">
        <v>410</v>
      </c>
      <c r="B71" t="s">
        <v>610</v>
      </c>
      <c r="C71" t="s">
        <v>611</v>
      </c>
      <c r="D71" t="s">
        <v>622</v>
      </c>
      <c r="E71" t="s">
        <v>1414</v>
      </c>
      <c r="F71" t="s">
        <v>212</v>
      </c>
      <c r="G71" t="s">
        <v>623</v>
      </c>
      <c r="H71" t="s">
        <v>56</v>
      </c>
      <c r="I71" t="s">
        <v>614</v>
      </c>
      <c r="J71" t="s">
        <v>615</v>
      </c>
      <c r="K71" t="s">
        <v>616</v>
      </c>
      <c r="L71" t="s">
        <v>617</v>
      </c>
      <c r="M71" t="s">
        <v>212</v>
      </c>
      <c r="N71">
        <v>7931</v>
      </c>
      <c r="O71" t="s">
        <v>618</v>
      </c>
      <c r="P71" t="s">
        <v>619</v>
      </c>
      <c r="Q71" t="s">
        <v>620</v>
      </c>
      <c r="S71" s="1">
        <v>41331</v>
      </c>
      <c r="T71">
        <v>1450</v>
      </c>
      <c r="V71">
        <v>1450</v>
      </c>
      <c r="W71" t="s">
        <v>621</v>
      </c>
      <c r="X71">
        <v>1</v>
      </c>
      <c r="Y71" t="s">
        <v>41</v>
      </c>
      <c r="Z71">
        <v>0</v>
      </c>
    </row>
    <row r="72" spans="1:27" hidden="1" x14ac:dyDescent="0.25">
      <c r="A72">
        <v>300</v>
      </c>
      <c r="B72" t="s">
        <v>398</v>
      </c>
      <c r="C72" t="s">
        <v>399</v>
      </c>
      <c r="D72" t="s">
        <v>399</v>
      </c>
      <c r="E72" t="s">
        <v>1415</v>
      </c>
      <c r="F72" t="s">
        <v>68</v>
      </c>
      <c r="G72" t="s">
        <v>400</v>
      </c>
      <c r="H72" t="s">
        <v>56</v>
      </c>
      <c r="I72" t="s">
        <v>294</v>
      </c>
      <c r="J72" t="s">
        <v>401</v>
      </c>
      <c r="K72" t="s">
        <v>402</v>
      </c>
      <c r="L72" t="s">
        <v>385</v>
      </c>
      <c r="M72" t="s">
        <v>68</v>
      </c>
      <c r="N72">
        <v>11733</v>
      </c>
      <c r="O72" t="s">
        <v>403</v>
      </c>
      <c r="P72" t="s">
        <v>403</v>
      </c>
      <c r="Q72" t="s">
        <v>404</v>
      </c>
      <c r="R72" t="s">
        <v>404</v>
      </c>
      <c r="S72" s="1">
        <v>41289</v>
      </c>
      <c r="T72">
        <v>1450</v>
      </c>
      <c r="V72">
        <v>1450</v>
      </c>
      <c r="W72" t="s">
        <v>405</v>
      </c>
      <c r="X72">
        <v>1</v>
      </c>
      <c r="Y72" t="s">
        <v>41</v>
      </c>
      <c r="Z72">
        <v>0</v>
      </c>
    </row>
    <row r="73" spans="1:27" hidden="1" x14ac:dyDescent="0.25">
      <c r="A73">
        <v>373</v>
      </c>
      <c r="B73" t="s">
        <v>548</v>
      </c>
      <c r="C73" t="s">
        <v>549</v>
      </c>
      <c r="D73" t="s">
        <v>562</v>
      </c>
      <c r="E73" t="s">
        <v>1416</v>
      </c>
      <c r="F73" t="s">
        <v>30</v>
      </c>
      <c r="G73" t="s">
        <v>563</v>
      </c>
      <c r="H73" t="s">
        <v>56</v>
      </c>
      <c r="I73" t="s">
        <v>552</v>
      </c>
      <c r="J73" t="s">
        <v>553</v>
      </c>
      <c r="K73" t="s">
        <v>554</v>
      </c>
      <c r="L73" t="s">
        <v>555</v>
      </c>
      <c r="M73" t="s">
        <v>30</v>
      </c>
      <c r="N73">
        <v>19087</v>
      </c>
      <c r="O73" t="s">
        <v>556</v>
      </c>
      <c r="P73" t="s">
        <v>556</v>
      </c>
      <c r="Q73" t="s">
        <v>557</v>
      </c>
      <c r="R73" t="s">
        <v>564</v>
      </c>
      <c r="S73" s="1">
        <v>41315</v>
      </c>
      <c r="T73">
        <v>1450</v>
      </c>
      <c r="V73">
        <v>1450</v>
      </c>
      <c r="W73" t="s">
        <v>558</v>
      </c>
      <c r="X73">
        <v>1</v>
      </c>
      <c r="Y73" t="s">
        <v>41</v>
      </c>
      <c r="Z73">
        <v>0</v>
      </c>
      <c r="AA73" t="s">
        <v>561</v>
      </c>
    </row>
    <row r="74" spans="1:27" s="156" customFormat="1" hidden="1" x14ac:dyDescent="0.25">
      <c r="A74" s="156">
        <v>243</v>
      </c>
      <c r="B74" s="156" t="s">
        <v>172</v>
      </c>
      <c r="C74" s="156" t="s">
        <v>173</v>
      </c>
      <c r="D74" s="156" t="s">
        <v>186</v>
      </c>
      <c r="E74" s="156" t="s">
        <v>1423</v>
      </c>
      <c r="F74" s="156" t="s">
        <v>30</v>
      </c>
      <c r="G74" s="156" t="s">
        <v>187</v>
      </c>
      <c r="H74" s="156" t="s">
        <v>56</v>
      </c>
      <c r="I74" s="156" t="s">
        <v>176</v>
      </c>
      <c r="J74" s="156" t="s">
        <v>177</v>
      </c>
      <c r="K74" s="156" t="s">
        <v>178</v>
      </c>
      <c r="L74" s="156" t="s">
        <v>179</v>
      </c>
      <c r="M74" s="156" t="s">
        <v>30</v>
      </c>
      <c r="N74" s="156">
        <v>19530</v>
      </c>
      <c r="O74" s="156" t="s">
        <v>180</v>
      </c>
      <c r="P74" s="156" t="s">
        <v>180</v>
      </c>
      <c r="Q74" s="156" t="s">
        <v>181</v>
      </c>
      <c r="R74" s="156" t="s">
        <v>188</v>
      </c>
      <c r="S74" s="157">
        <v>41250</v>
      </c>
      <c r="T74" s="156">
        <v>1450</v>
      </c>
      <c r="V74" s="156">
        <v>1450</v>
      </c>
      <c r="W74" s="156" t="s">
        <v>183</v>
      </c>
      <c r="X74" s="156">
        <v>1</v>
      </c>
      <c r="Y74" s="156" t="s">
        <v>41</v>
      </c>
      <c r="Z74" s="156">
        <v>0</v>
      </c>
    </row>
    <row r="75" spans="1:27" hidden="1" x14ac:dyDescent="0.25">
      <c r="A75">
        <v>419</v>
      </c>
      <c r="B75" t="s">
        <v>630</v>
      </c>
      <c r="C75" t="s">
        <v>631</v>
      </c>
      <c r="D75" t="s">
        <v>645</v>
      </c>
      <c r="E75" t="s">
        <v>1418</v>
      </c>
      <c r="F75" t="s">
        <v>212</v>
      </c>
      <c r="G75" t="s">
        <v>633</v>
      </c>
      <c r="H75" t="s">
        <v>56</v>
      </c>
      <c r="I75" t="s">
        <v>634</v>
      </c>
      <c r="J75" t="s">
        <v>635</v>
      </c>
      <c r="K75" t="s">
        <v>636</v>
      </c>
      <c r="L75" t="s">
        <v>637</v>
      </c>
      <c r="M75" t="s">
        <v>212</v>
      </c>
      <c r="N75">
        <v>7930</v>
      </c>
      <c r="O75" t="s">
        <v>638</v>
      </c>
      <c r="P75" t="s">
        <v>639</v>
      </c>
      <c r="Q75" t="s">
        <v>640</v>
      </c>
      <c r="R75" t="s">
        <v>641</v>
      </c>
      <c r="S75" s="1">
        <v>41332</v>
      </c>
      <c r="T75">
        <v>1450</v>
      </c>
      <c r="V75">
        <v>1450</v>
      </c>
      <c r="W75" t="s">
        <v>642</v>
      </c>
      <c r="X75">
        <v>1</v>
      </c>
      <c r="Y75" t="s">
        <v>41</v>
      </c>
      <c r="Z75">
        <v>0</v>
      </c>
    </row>
    <row r="76" spans="1:27" hidden="1" x14ac:dyDescent="0.25">
      <c r="A76">
        <v>239</v>
      </c>
      <c r="B76" t="s">
        <v>158</v>
      </c>
      <c r="C76" t="s">
        <v>159</v>
      </c>
      <c r="D76" t="s">
        <v>168</v>
      </c>
      <c r="E76" t="s">
        <v>1410</v>
      </c>
      <c r="F76" t="s">
        <v>30</v>
      </c>
      <c r="G76" t="s">
        <v>169</v>
      </c>
      <c r="H76" t="s">
        <v>56</v>
      </c>
      <c r="I76" t="s">
        <v>162</v>
      </c>
      <c r="J76" t="s">
        <v>163</v>
      </c>
      <c r="K76" t="s">
        <v>164</v>
      </c>
      <c r="L76" t="s">
        <v>165</v>
      </c>
      <c r="M76" t="s">
        <v>30</v>
      </c>
      <c r="N76">
        <v>18901</v>
      </c>
      <c r="O76" t="s">
        <v>166</v>
      </c>
      <c r="P76" t="s">
        <v>166</v>
      </c>
      <c r="Q76" t="s">
        <v>167</v>
      </c>
      <c r="R76" t="s">
        <v>167</v>
      </c>
      <c r="S76" s="1">
        <v>41249</v>
      </c>
      <c r="T76">
        <v>1450</v>
      </c>
      <c r="V76">
        <v>1450</v>
      </c>
      <c r="W76" s="1">
        <v>41372</v>
      </c>
      <c r="X76">
        <v>1</v>
      </c>
      <c r="Y76" t="s">
        <v>41</v>
      </c>
      <c r="Z76">
        <v>0</v>
      </c>
    </row>
    <row r="77" spans="1:27" hidden="1" x14ac:dyDescent="0.25">
      <c r="A77">
        <v>222</v>
      </c>
      <c r="B77" t="s">
        <v>94</v>
      </c>
      <c r="C77" t="s">
        <v>95</v>
      </c>
      <c r="D77" t="s">
        <v>96</v>
      </c>
      <c r="E77" t="s">
        <v>1419</v>
      </c>
      <c r="F77" t="s">
        <v>68</v>
      </c>
      <c r="G77" t="s">
        <v>97</v>
      </c>
      <c r="H77" t="s">
        <v>56</v>
      </c>
      <c r="I77" t="s">
        <v>98</v>
      </c>
      <c r="J77" t="s">
        <v>99</v>
      </c>
      <c r="K77" t="s">
        <v>100</v>
      </c>
      <c r="L77" t="s">
        <v>101</v>
      </c>
      <c r="M77" t="s">
        <v>68</v>
      </c>
      <c r="N77">
        <v>11790</v>
      </c>
      <c r="O77" t="s">
        <v>102</v>
      </c>
      <c r="P77" t="s">
        <v>103</v>
      </c>
      <c r="Q77" t="s">
        <v>104</v>
      </c>
      <c r="R77" t="s">
        <v>105</v>
      </c>
      <c r="S77" s="1">
        <v>41240</v>
      </c>
      <c r="T77">
        <v>1450</v>
      </c>
      <c r="V77">
        <v>1450</v>
      </c>
      <c r="W77" t="s">
        <v>106</v>
      </c>
      <c r="X77">
        <v>1</v>
      </c>
      <c r="Y77" t="s">
        <v>41</v>
      </c>
      <c r="Z77">
        <v>0</v>
      </c>
    </row>
    <row r="78" spans="1:27" hidden="1" x14ac:dyDescent="0.25">
      <c r="A78">
        <v>323</v>
      </c>
      <c r="B78" t="s">
        <v>472</v>
      </c>
      <c r="C78" t="s">
        <v>473</v>
      </c>
      <c r="D78" t="s">
        <v>474</v>
      </c>
      <c r="E78" t="s">
        <v>1420</v>
      </c>
      <c r="F78" t="s">
        <v>80</v>
      </c>
      <c r="G78" t="s">
        <v>475</v>
      </c>
      <c r="H78" t="s">
        <v>123</v>
      </c>
      <c r="I78" t="s">
        <v>476</v>
      </c>
      <c r="J78" t="s">
        <v>477</v>
      </c>
      <c r="K78" t="s">
        <v>478</v>
      </c>
      <c r="L78" t="s">
        <v>479</v>
      </c>
      <c r="M78" t="s">
        <v>80</v>
      </c>
      <c r="N78">
        <v>21784</v>
      </c>
      <c r="O78" t="s">
        <v>480</v>
      </c>
      <c r="P78" t="s">
        <v>480</v>
      </c>
      <c r="Q78" t="s">
        <v>481</v>
      </c>
      <c r="R78" t="s">
        <v>482</v>
      </c>
      <c r="S78" s="1">
        <v>41301</v>
      </c>
      <c r="T78">
        <v>1450</v>
      </c>
      <c r="V78">
        <v>1450</v>
      </c>
      <c r="W78" s="1">
        <v>41301</v>
      </c>
      <c r="X78">
        <v>1</v>
      </c>
      <c r="Y78" t="s">
        <v>41</v>
      </c>
      <c r="Z78">
        <v>0</v>
      </c>
    </row>
    <row r="79" spans="1:27" hidden="1" x14ac:dyDescent="0.25">
      <c r="A79">
        <v>606</v>
      </c>
      <c r="B79" t="s">
        <v>923</v>
      </c>
      <c r="C79" t="s">
        <v>924</v>
      </c>
      <c r="D79" t="s">
        <v>924</v>
      </c>
      <c r="E79" t="s">
        <v>1421</v>
      </c>
      <c r="F79" t="s">
        <v>30</v>
      </c>
      <c r="G79" t="s">
        <v>925</v>
      </c>
      <c r="H79" t="s">
        <v>123</v>
      </c>
      <c r="I79" t="s">
        <v>741</v>
      </c>
      <c r="J79" t="s">
        <v>926</v>
      </c>
      <c r="K79" t="s">
        <v>927</v>
      </c>
      <c r="L79" t="s">
        <v>928</v>
      </c>
      <c r="M79" t="s">
        <v>30</v>
      </c>
      <c r="N79">
        <v>19003</v>
      </c>
      <c r="O79" t="s">
        <v>929</v>
      </c>
      <c r="P79" t="s">
        <v>930</v>
      </c>
      <c r="Q79" t="s">
        <v>931</v>
      </c>
      <c r="S79" s="1">
        <v>41404</v>
      </c>
      <c r="T79">
        <v>1450</v>
      </c>
      <c r="V79">
        <v>1450</v>
      </c>
      <c r="W79" s="1">
        <v>41449</v>
      </c>
      <c r="X79">
        <v>1</v>
      </c>
      <c r="Y79" t="s">
        <v>41</v>
      </c>
      <c r="Z79">
        <v>0</v>
      </c>
    </row>
    <row r="80" spans="1:27" hidden="1" x14ac:dyDescent="0.25">
      <c r="A80">
        <v>411</v>
      </c>
      <c r="B80" t="s">
        <v>610</v>
      </c>
      <c r="C80" t="s">
        <v>611</v>
      </c>
      <c r="D80" t="s">
        <v>624</v>
      </c>
      <c r="E80" t="s">
        <v>1422</v>
      </c>
      <c r="F80" t="s">
        <v>212</v>
      </c>
      <c r="G80" t="s">
        <v>625</v>
      </c>
      <c r="H80" t="s">
        <v>123</v>
      </c>
      <c r="I80" t="s">
        <v>614</v>
      </c>
      <c r="J80" t="s">
        <v>615</v>
      </c>
      <c r="K80" t="s">
        <v>616</v>
      </c>
      <c r="L80" t="s">
        <v>617</v>
      </c>
      <c r="M80" t="s">
        <v>212</v>
      </c>
      <c r="N80">
        <v>7931</v>
      </c>
      <c r="O80" t="s">
        <v>618</v>
      </c>
      <c r="P80" t="s">
        <v>619</v>
      </c>
      <c r="Q80" t="s">
        <v>620</v>
      </c>
      <c r="S80" s="1">
        <v>41331</v>
      </c>
      <c r="T80">
        <v>1450</v>
      </c>
      <c r="V80">
        <v>1450</v>
      </c>
      <c r="W80" t="s">
        <v>621</v>
      </c>
      <c r="X80">
        <v>1</v>
      </c>
      <c r="Y80" t="s">
        <v>41</v>
      </c>
      <c r="Z80">
        <v>0</v>
      </c>
    </row>
    <row r="81" spans="1:26" s="156" customFormat="1" hidden="1" x14ac:dyDescent="0.25">
      <c r="A81" s="156">
        <v>451</v>
      </c>
      <c r="B81" s="156" t="s">
        <v>710</v>
      </c>
      <c r="C81" s="156" t="s">
        <v>711</v>
      </c>
      <c r="D81" s="156" t="s">
        <v>721</v>
      </c>
      <c r="E81" s="156" t="s">
        <v>1417</v>
      </c>
      <c r="F81" s="156" t="s">
        <v>212</v>
      </c>
      <c r="G81" s="156" t="s">
        <v>713</v>
      </c>
      <c r="H81" s="156" t="s">
        <v>123</v>
      </c>
      <c r="I81" s="156" t="s">
        <v>714</v>
      </c>
      <c r="J81" s="156" t="s">
        <v>715</v>
      </c>
      <c r="K81" s="156" t="s">
        <v>716</v>
      </c>
      <c r="L81" s="156" t="s">
        <v>717</v>
      </c>
      <c r="M81" s="156" t="s">
        <v>212</v>
      </c>
      <c r="N81" s="156">
        <v>8062</v>
      </c>
      <c r="O81" s="156" t="s">
        <v>718</v>
      </c>
      <c r="P81" s="156" t="s">
        <v>718</v>
      </c>
      <c r="Q81" s="156" t="s">
        <v>719</v>
      </c>
      <c r="R81" s="156" t="s">
        <v>719</v>
      </c>
      <c r="S81" s="157">
        <v>41346</v>
      </c>
      <c r="T81" s="156">
        <v>1450</v>
      </c>
      <c r="V81" s="156">
        <v>1450</v>
      </c>
      <c r="W81" s="156" t="s">
        <v>720</v>
      </c>
      <c r="X81" s="156">
        <v>1</v>
      </c>
      <c r="Y81" s="156" t="s">
        <v>41</v>
      </c>
      <c r="Z81" s="156">
        <v>0</v>
      </c>
    </row>
    <row r="82" spans="1:26" hidden="1" x14ac:dyDescent="0.25">
      <c r="A82">
        <v>604</v>
      </c>
      <c r="B82" t="s">
        <v>912</v>
      </c>
      <c r="C82" t="s">
        <v>913</v>
      </c>
      <c r="D82" t="s">
        <v>914</v>
      </c>
      <c r="E82" t="s">
        <v>1424</v>
      </c>
      <c r="F82" t="s">
        <v>485</v>
      </c>
      <c r="G82" t="s">
        <v>915</v>
      </c>
      <c r="H82" t="s">
        <v>123</v>
      </c>
      <c r="I82" t="s">
        <v>198</v>
      </c>
      <c r="J82" t="s">
        <v>916</v>
      </c>
      <c r="K82" t="s">
        <v>917</v>
      </c>
      <c r="L82" t="s">
        <v>918</v>
      </c>
      <c r="M82" t="s">
        <v>68</v>
      </c>
      <c r="N82">
        <v>10570</v>
      </c>
      <c r="O82" t="s">
        <v>919</v>
      </c>
      <c r="P82" t="s">
        <v>920</v>
      </c>
      <c r="Q82" t="s">
        <v>921</v>
      </c>
      <c r="S82" s="1">
        <v>41404</v>
      </c>
      <c r="T82">
        <v>1450</v>
      </c>
      <c r="V82">
        <v>1450</v>
      </c>
      <c r="W82" t="s">
        <v>922</v>
      </c>
      <c r="X82">
        <v>1</v>
      </c>
      <c r="Y82" t="s">
        <v>41</v>
      </c>
      <c r="Z82">
        <v>0</v>
      </c>
    </row>
    <row r="83" spans="1:26" hidden="1" x14ac:dyDescent="0.25">
      <c r="A83">
        <v>226</v>
      </c>
      <c r="B83" t="s">
        <v>107</v>
      </c>
      <c r="C83" t="s">
        <v>108</v>
      </c>
      <c r="D83" t="s">
        <v>121</v>
      </c>
      <c r="E83" t="s">
        <v>1425</v>
      </c>
      <c r="F83" t="s">
        <v>68</v>
      </c>
      <c r="G83" t="s">
        <v>122</v>
      </c>
      <c r="H83" t="s">
        <v>123</v>
      </c>
      <c r="I83" t="s">
        <v>111</v>
      </c>
      <c r="J83" t="s">
        <v>112</v>
      </c>
      <c r="K83" t="s">
        <v>113</v>
      </c>
      <c r="L83" t="s">
        <v>114</v>
      </c>
      <c r="M83" t="s">
        <v>68</v>
      </c>
      <c r="N83">
        <v>11747</v>
      </c>
      <c r="O83" t="s">
        <v>115</v>
      </c>
      <c r="P83" t="s">
        <v>116</v>
      </c>
      <c r="Q83" t="s">
        <v>117</v>
      </c>
      <c r="R83" t="s">
        <v>118</v>
      </c>
      <c r="S83" s="1">
        <v>41241</v>
      </c>
      <c r="T83">
        <v>1450</v>
      </c>
      <c r="V83">
        <v>1450</v>
      </c>
      <c r="W83" s="1">
        <v>41247</v>
      </c>
      <c r="X83">
        <v>1</v>
      </c>
      <c r="Y83" t="s">
        <v>41</v>
      </c>
      <c r="Z83">
        <v>0</v>
      </c>
    </row>
    <row r="84" spans="1:26" hidden="1" x14ac:dyDescent="0.25">
      <c r="A84">
        <v>263</v>
      </c>
      <c r="B84" t="s">
        <v>236</v>
      </c>
      <c r="C84" t="s">
        <v>237</v>
      </c>
      <c r="D84" t="s">
        <v>246</v>
      </c>
      <c r="E84" t="s">
        <v>1426</v>
      </c>
      <c r="F84" t="s">
        <v>212</v>
      </c>
      <c r="G84" t="s">
        <v>247</v>
      </c>
      <c r="H84" t="s">
        <v>123</v>
      </c>
      <c r="I84" t="s">
        <v>240</v>
      </c>
      <c r="J84" t="s">
        <v>239</v>
      </c>
      <c r="K84" t="s">
        <v>241</v>
      </c>
      <c r="L84" t="s">
        <v>242</v>
      </c>
      <c r="M84" t="s">
        <v>212</v>
      </c>
      <c r="N84">
        <v>8828</v>
      </c>
      <c r="O84" t="s">
        <v>243</v>
      </c>
      <c r="P84" t="s">
        <v>243</v>
      </c>
      <c r="Q84" t="s">
        <v>244</v>
      </c>
      <c r="S84" s="1">
        <v>41257</v>
      </c>
      <c r="T84">
        <v>1450</v>
      </c>
      <c r="V84">
        <v>1450</v>
      </c>
      <c r="W84" s="1">
        <v>41277</v>
      </c>
      <c r="X84">
        <v>1</v>
      </c>
      <c r="Y84" t="s">
        <v>41</v>
      </c>
      <c r="Z84">
        <v>0</v>
      </c>
    </row>
    <row r="85" spans="1:26" hidden="1" x14ac:dyDescent="0.25">
      <c r="A85">
        <v>576</v>
      </c>
      <c r="B85" t="s">
        <v>870</v>
      </c>
      <c r="C85" t="s">
        <v>871</v>
      </c>
      <c r="D85" t="s">
        <v>886</v>
      </c>
      <c r="E85" t="s">
        <v>1427</v>
      </c>
      <c r="F85" t="s">
        <v>212</v>
      </c>
      <c r="G85" t="s">
        <v>873</v>
      </c>
      <c r="H85" t="s">
        <v>123</v>
      </c>
      <c r="I85" t="s">
        <v>874</v>
      </c>
      <c r="J85" t="s">
        <v>875</v>
      </c>
      <c r="K85" t="s">
        <v>876</v>
      </c>
      <c r="L85" t="s">
        <v>877</v>
      </c>
      <c r="M85" t="s">
        <v>212</v>
      </c>
      <c r="N85">
        <v>8520</v>
      </c>
      <c r="O85" t="s">
        <v>878</v>
      </c>
      <c r="P85" t="s">
        <v>879</v>
      </c>
      <c r="Q85" t="s">
        <v>880</v>
      </c>
      <c r="S85" s="1">
        <v>41397</v>
      </c>
      <c r="T85">
        <v>1450</v>
      </c>
      <c r="V85">
        <v>0</v>
      </c>
      <c r="X85">
        <v>0</v>
      </c>
      <c r="Y85" t="s">
        <v>41</v>
      </c>
      <c r="Z85">
        <v>0</v>
      </c>
    </row>
    <row r="86" spans="1:26" hidden="1" x14ac:dyDescent="0.25">
      <c r="A86">
        <v>235</v>
      </c>
      <c r="B86" t="s">
        <v>140</v>
      </c>
      <c r="C86" t="s">
        <v>141</v>
      </c>
      <c r="D86" t="s">
        <v>154</v>
      </c>
      <c r="E86" t="s">
        <v>1428</v>
      </c>
      <c r="F86" t="s">
        <v>30</v>
      </c>
      <c r="G86" t="s">
        <v>143</v>
      </c>
      <c r="H86" t="s">
        <v>61</v>
      </c>
      <c r="I86" t="s">
        <v>144</v>
      </c>
      <c r="J86" t="s">
        <v>145</v>
      </c>
      <c r="K86" t="s">
        <v>146</v>
      </c>
      <c r="L86" t="s">
        <v>147</v>
      </c>
      <c r="M86" t="s">
        <v>30</v>
      </c>
      <c r="N86">
        <v>19518</v>
      </c>
      <c r="O86" t="s">
        <v>148</v>
      </c>
      <c r="P86" t="s">
        <v>149</v>
      </c>
      <c r="Q86" t="s">
        <v>150</v>
      </c>
      <c r="R86" t="s">
        <v>151</v>
      </c>
      <c r="S86" s="1">
        <v>41247</v>
      </c>
      <c r="T86">
        <v>1450</v>
      </c>
      <c r="V86">
        <v>1450</v>
      </c>
      <c r="W86" t="s">
        <v>152</v>
      </c>
      <c r="X86">
        <v>1</v>
      </c>
      <c r="Y86" t="s">
        <v>41</v>
      </c>
      <c r="Z86">
        <v>0</v>
      </c>
    </row>
    <row r="87" spans="1:26" hidden="1" x14ac:dyDescent="0.25">
      <c r="A87">
        <v>236</v>
      </c>
      <c r="B87" t="s">
        <v>140</v>
      </c>
      <c r="C87" t="s">
        <v>141</v>
      </c>
      <c r="D87" t="s">
        <v>155</v>
      </c>
      <c r="E87" t="s">
        <v>1429</v>
      </c>
      <c r="F87" t="s">
        <v>30</v>
      </c>
      <c r="G87" t="s">
        <v>143</v>
      </c>
      <c r="H87" t="s">
        <v>61</v>
      </c>
      <c r="I87" t="s">
        <v>144</v>
      </c>
      <c r="J87" t="s">
        <v>145</v>
      </c>
      <c r="K87" t="s">
        <v>146</v>
      </c>
      <c r="L87" t="s">
        <v>147</v>
      </c>
      <c r="M87" t="s">
        <v>30</v>
      </c>
      <c r="N87">
        <v>19518</v>
      </c>
      <c r="O87" t="s">
        <v>148</v>
      </c>
      <c r="P87" t="s">
        <v>149</v>
      </c>
      <c r="Q87" t="s">
        <v>150</v>
      </c>
      <c r="R87" t="s">
        <v>151</v>
      </c>
      <c r="S87" s="1">
        <v>41247</v>
      </c>
      <c r="T87">
        <v>1450</v>
      </c>
      <c r="V87">
        <v>1450</v>
      </c>
      <c r="W87" t="s">
        <v>152</v>
      </c>
      <c r="X87">
        <v>1</v>
      </c>
      <c r="Y87" t="s">
        <v>41</v>
      </c>
      <c r="Z87">
        <v>0</v>
      </c>
    </row>
    <row r="88" spans="1:26" hidden="1" x14ac:dyDescent="0.25">
      <c r="A88">
        <v>282</v>
      </c>
      <c r="B88" t="s">
        <v>300</v>
      </c>
      <c r="C88" t="s">
        <v>301</v>
      </c>
      <c r="D88" t="s">
        <v>314</v>
      </c>
      <c r="E88" t="s">
        <v>1430</v>
      </c>
      <c r="F88" t="s">
        <v>30</v>
      </c>
      <c r="G88" t="s">
        <v>312</v>
      </c>
      <c r="H88" t="s">
        <v>61</v>
      </c>
      <c r="I88" t="s">
        <v>304</v>
      </c>
      <c r="J88" t="s">
        <v>305</v>
      </c>
      <c r="K88" t="s">
        <v>306</v>
      </c>
      <c r="L88" t="s">
        <v>307</v>
      </c>
      <c r="M88" t="s">
        <v>30</v>
      </c>
      <c r="N88">
        <v>19380</v>
      </c>
      <c r="O88" t="s">
        <v>308</v>
      </c>
      <c r="P88" t="s">
        <v>308</v>
      </c>
      <c r="Q88" t="s">
        <v>309</v>
      </c>
      <c r="S88" s="1">
        <v>41270</v>
      </c>
      <c r="T88">
        <v>1450</v>
      </c>
      <c r="V88">
        <v>1450</v>
      </c>
      <c r="W88" t="s">
        <v>310</v>
      </c>
      <c r="X88">
        <v>1</v>
      </c>
      <c r="Y88" t="s">
        <v>41</v>
      </c>
      <c r="Z88">
        <v>0</v>
      </c>
    </row>
    <row r="89" spans="1:26" hidden="1" x14ac:dyDescent="0.25">
      <c r="A89">
        <v>286</v>
      </c>
      <c r="B89" t="s">
        <v>321</v>
      </c>
      <c r="C89" t="s">
        <v>322</v>
      </c>
      <c r="D89" t="s">
        <v>322</v>
      </c>
      <c r="E89" t="s">
        <v>1431</v>
      </c>
      <c r="F89" t="s">
        <v>30</v>
      </c>
      <c r="G89" t="s">
        <v>323</v>
      </c>
      <c r="H89" t="s">
        <v>61</v>
      </c>
      <c r="I89" t="s">
        <v>324</v>
      </c>
      <c r="J89" t="s">
        <v>325</v>
      </c>
      <c r="K89" t="s">
        <v>326</v>
      </c>
      <c r="L89" t="s">
        <v>327</v>
      </c>
      <c r="M89" t="s">
        <v>30</v>
      </c>
      <c r="N89">
        <v>19607</v>
      </c>
      <c r="O89" t="s">
        <v>328</v>
      </c>
      <c r="P89" t="s">
        <v>329</v>
      </c>
      <c r="Q89" t="s">
        <v>330</v>
      </c>
      <c r="S89" s="1">
        <v>41278</v>
      </c>
      <c r="T89">
        <v>1450</v>
      </c>
      <c r="V89">
        <v>1450</v>
      </c>
      <c r="W89" t="s">
        <v>331</v>
      </c>
      <c r="X89">
        <v>1</v>
      </c>
      <c r="Y89" t="s">
        <v>41</v>
      </c>
      <c r="Z89">
        <v>0</v>
      </c>
    </row>
    <row r="90" spans="1:26" hidden="1" x14ac:dyDescent="0.25">
      <c r="A90">
        <v>355</v>
      </c>
      <c r="B90" t="s">
        <v>539</v>
      </c>
      <c r="C90" t="s">
        <v>540</v>
      </c>
      <c r="D90" t="s">
        <v>541</v>
      </c>
      <c r="E90" t="s">
        <v>1432</v>
      </c>
      <c r="F90" t="s">
        <v>68</v>
      </c>
      <c r="G90" t="s">
        <v>542</v>
      </c>
      <c r="H90" t="s">
        <v>61</v>
      </c>
      <c r="I90" t="s">
        <v>543</v>
      </c>
      <c r="J90" t="s">
        <v>544</v>
      </c>
      <c r="K90">
        <v>711</v>
      </c>
      <c r="L90" t="s">
        <v>545</v>
      </c>
      <c r="M90" t="s">
        <v>68</v>
      </c>
      <c r="N90">
        <v>14052</v>
      </c>
      <c r="O90" t="s">
        <v>546</v>
      </c>
      <c r="P90" t="s">
        <v>546</v>
      </c>
      <c r="Q90" t="s">
        <v>547</v>
      </c>
      <c r="R90" t="s">
        <v>547</v>
      </c>
      <c r="S90" s="1">
        <v>41306</v>
      </c>
      <c r="T90">
        <v>1450</v>
      </c>
      <c r="V90">
        <v>1450</v>
      </c>
      <c r="W90" s="1">
        <v>41417</v>
      </c>
      <c r="X90">
        <v>1</v>
      </c>
      <c r="Y90" t="s">
        <v>41</v>
      </c>
      <c r="Z90">
        <v>0</v>
      </c>
    </row>
    <row r="91" spans="1:26" hidden="1" x14ac:dyDescent="0.25">
      <c r="A91">
        <v>333</v>
      </c>
      <c r="B91" t="s">
        <v>495</v>
      </c>
      <c r="C91" t="s">
        <v>496</v>
      </c>
      <c r="D91" t="s">
        <v>508</v>
      </c>
      <c r="E91" t="s">
        <v>1433</v>
      </c>
      <c r="F91" t="s">
        <v>30</v>
      </c>
      <c r="G91" t="s">
        <v>515</v>
      </c>
      <c r="H91" t="s">
        <v>61</v>
      </c>
      <c r="I91" t="s">
        <v>499</v>
      </c>
      <c r="J91" t="s">
        <v>500</v>
      </c>
      <c r="K91" t="s">
        <v>501</v>
      </c>
      <c r="L91" t="s">
        <v>502</v>
      </c>
      <c r="M91" t="s">
        <v>503</v>
      </c>
      <c r="N91">
        <v>19899</v>
      </c>
      <c r="O91" t="s">
        <v>504</v>
      </c>
      <c r="P91" t="s">
        <v>505</v>
      </c>
      <c r="Q91" t="s">
        <v>506</v>
      </c>
      <c r="R91" t="s">
        <v>506</v>
      </c>
      <c r="S91" s="1">
        <v>41302</v>
      </c>
      <c r="T91">
        <v>1450</v>
      </c>
      <c r="V91">
        <v>1450</v>
      </c>
      <c r="W91" t="s">
        <v>507</v>
      </c>
      <c r="X91">
        <v>1</v>
      </c>
      <c r="Y91" t="s">
        <v>41</v>
      </c>
      <c r="Z91">
        <v>0</v>
      </c>
    </row>
    <row r="92" spans="1:26" hidden="1" x14ac:dyDescent="0.25">
      <c r="A92">
        <v>334</v>
      </c>
      <c r="B92" t="s">
        <v>495</v>
      </c>
      <c r="C92" t="s">
        <v>496</v>
      </c>
      <c r="D92" t="s">
        <v>516</v>
      </c>
      <c r="E92" t="s">
        <v>1434</v>
      </c>
      <c r="F92" t="s">
        <v>30</v>
      </c>
      <c r="G92" t="s">
        <v>517</v>
      </c>
      <c r="H92" t="s">
        <v>61</v>
      </c>
      <c r="I92" t="s">
        <v>499</v>
      </c>
      <c r="J92" t="s">
        <v>500</v>
      </c>
      <c r="K92" t="s">
        <v>501</v>
      </c>
      <c r="L92" t="s">
        <v>502</v>
      </c>
      <c r="M92" t="s">
        <v>503</v>
      </c>
      <c r="N92">
        <v>19899</v>
      </c>
      <c r="O92" t="s">
        <v>504</v>
      </c>
      <c r="P92" t="s">
        <v>505</v>
      </c>
      <c r="Q92" t="s">
        <v>506</v>
      </c>
      <c r="R92" t="s">
        <v>506</v>
      </c>
      <c r="S92" s="1">
        <v>41302</v>
      </c>
      <c r="T92">
        <v>1450</v>
      </c>
      <c r="V92">
        <v>1450</v>
      </c>
      <c r="W92" t="s">
        <v>507</v>
      </c>
      <c r="X92">
        <v>1</v>
      </c>
      <c r="Y92" t="s">
        <v>41</v>
      </c>
      <c r="Z92">
        <v>0</v>
      </c>
    </row>
    <row r="93" spans="1:26" hidden="1" x14ac:dyDescent="0.25">
      <c r="A93">
        <v>655</v>
      </c>
      <c r="B93" t="s">
        <v>1029</v>
      </c>
      <c r="C93" t="s">
        <v>1030</v>
      </c>
      <c r="D93" t="s">
        <v>1030</v>
      </c>
      <c r="E93" t="s">
        <v>1368</v>
      </c>
      <c r="F93" t="s">
        <v>30</v>
      </c>
      <c r="G93" t="s">
        <v>1039</v>
      </c>
      <c r="H93" t="s">
        <v>61</v>
      </c>
      <c r="I93" t="s">
        <v>423</v>
      </c>
      <c r="J93" t="s">
        <v>1032</v>
      </c>
      <c r="K93" t="s">
        <v>1033</v>
      </c>
      <c r="L93" t="s">
        <v>1034</v>
      </c>
      <c r="M93" t="s">
        <v>30</v>
      </c>
      <c r="N93">
        <v>17319</v>
      </c>
      <c r="O93" t="s">
        <v>1035</v>
      </c>
      <c r="P93" t="s">
        <v>1036</v>
      </c>
      <c r="Q93" t="s">
        <v>1037</v>
      </c>
      <c r="S93" s="1">
        <v>41418</v>
      </c>
      <c r="T93">
        <v>1450</v>
      </c>
      <c r="V93">
        <v>1450</v>
      </c>
      <c r="W93" t="s">
        <v>1038</v>
      </c>
      <c r="X93">
        <v>1</v>
      </c>
      <c r="Y93" t="s">
        <v>41</v>
      </c>
      <c r="Z93">
        <v>0</v>
      </c>
    </row>
    <row r="94" spans="1:26" hidden="1" x14ac:dyDescent="0.25">
      <c r="A94">
        <v>269</v>
      </c>
      <c r="B94" t="s">
        <v>274</v>
      </c>
      <c r="C94" t="s">
        <v>275</v>
      </c>
      <c r="D94" t="s">
        <v>276</v>
      </c>
      <c r="E94" t="s">
        <v>1435</v>
      </c>
      <c r="F94" t="s">
        <v>212</v>
      </c>
      <c r="G94" t="s">
        <v>277</v>
      </c>
      <c r="H94" t="s">
        <v>61</v>
      </c>
      <c r="I94" t="s">
        <v>278</v>
      </c>
      <c r="J94" t="s">
        <v>279</v>
      </c>
      <c r="K94" t="s">
        <v>280</v>
      </c>
      <c r="L94" t="s">
        <v>281</v>
      </c>
      <c r="M94" t="s">
        <v>212</v>
      </c>
      <c r="N94">
        <v>7432</v>
      </c>
      <c r="O94" t="s">
        <v>282</v>
      </c>
      <c r="P94" t="s">
        <v>283</v>
      </c>
      <c r="Q94" t="s">
        <v>284</v>
      </c>
      <c r="S94" s="1">
        <v>41264</v>
      </c>
      <c r="T94">
        <v>1450</v>
      </c>
      <c r="V94">
        <v>1450</v>
      </c>
      <c r="W94" s="1">
        <v>41288</v>
      </c>
      <c r="X94">
        <v>1</v>
      </c>
      <c r="Y94" t="s">
        <v>41</v>
      </c>
      <c r="Z94">
        <v>0</v>
      </c>
    </row>
    <row r="95" spans="1:26" s="156" customFormat="1" hidden="1" x14ac:dyDescent="0.25">
      <c r="A95" s="156">
        <v>450</v>
      </c>
      <c r="B95" s="156" t="s">
        <v>710</v>
      </c>
      <c r="C95" s="156" t="s">
        <v>711</v>
      </c>
      <c r="D95" s="156" t="s">
        <v>712</v>
      </c>
      <c r="E95" s="156" t="s">
        <v>1396</v>
      </c>
      <c r="F95" s="156" t="s">
        <v>212</v>
      </c>
      <c r="G95" s="156" t="s">
        <v>713</v>
      </c>
      <c r="H95" s="156" t="s">
        <v>61</v>
      </c>
      <c r="I95" s="156" t="s">
        <v>714</v>
      </c>
      <c r="J95" s="156" t="s">
        <v>715</v>
      </c>
      <c r="K95" s="156" t="s">
        <v>716</v>
      </c>
      <c r="L95" s="156" t="s">
        <v>717</v>
      </c>
      <c r="M95" s="156" t="s">
        <v>212</v>
      </c>
      <c r="N95" s="156">
        <v>8062</v>
      </c>
      <c r="O95" s="156" t="s">
        <v>718</v>
      </c>
      <c r="P95" s="156" t="s">
        <v>718</v>
      </c>
      <c r="Q95" s="156" t="s">
        <v>719</v>
      </c>
      <c r="R95" s="156" t="s">
        <v>719</v>
      </c>
      <c r="S95" s="157">
        <v>41346</v>
      </c>
      <c r="T95" s="156">
        <v>1450</v>
      </c>
      <c r="V95" s="156">
        <v>1450</v>
      </c>
      <c r="W95" s="156" t="s">
        <v>720</v>
      </c>
      <c r="X95" s="156">
        <v>1</v>
      </c>
      <c r="Y95" s="156" t="s">
        <v>41</v>
      </c>
      <c r="Z95" s="156">
        <v>0</v>
      </c>
    </row>
    <row r="96" spans="1:26" hidden="1" x14ac:dyDescent="0.25">
      <c r="A96">
        <v>308</v>
      </c>
      <c r="B96" t="s">
        <v>433</v>
      </c>
      <c r="C96" t="s">
        <v>434</v>
      </c>
      <c r="D96" t="s">
        <v>448</v>
      </c>
      <c r="E96" t="s">
        <v>1437</v>
      </c>
      <c r="F96" t="s">
        <v>68</v>
      </c>
      <c r="G96" t="s">
        <v>436</v>
      </c>
      <c r="H96" t="s">
        <v>61</v>
      </c>
      <c r="I96" t="s">
        <v>437</v>
      </c>
      <c r="J96" t="s">
        <v>438</v>
      </c>
      <c r="K96" t="s">
        <v>439</v>
      </c>
      <c r="L96" t="s">
        <v>440</v>
      </c>
      <c r="M96" t="s">
        <v>68</v>
      </c>
      <c r="N96">
        <v>10605</v>
      </c>
      <c r="O96" t="s">
        <v>441</v>
      </c>
      <c r="P96" t="s">
        <v>442</v>
      </c>
      <c r="Q96" t="s">
        <v>443</v>
      </c>
      <c r="R96" t="s">
        <v>443</v>
      </c>
      <c r="S96" s="1">
        <v>41291</v>
      </c>
      <c r="T96">
        <v>1450</v>
      </c>
      <c r="V96">
        <v>1450</v>
      </c>
      <c r="W96" t="s">
        <v>444</v>
      </c>
      <c r="X96">
        <v>1</v>
      </c>
      <c r="Y96" t="s">
        <v>41</v>
      </c>
      <c r="Z96">
        <v>0</v>
      </c>
    </row>
    <row r="97" spans="1:27" hidden="1" x14ac:dyDescent="0.25">
      <c r="A97">
        <v>626</v>
      </c>
      <c r="B97" t="s">
        <v>954</v>
      </c>
      <c r="C97" t="s">
        <v>955</v>
      </c>
      <c r="D97" t="s">
        <v>956</v>
      </c>
      <c r="E97" t="s">
        <v>1438</v>
      </c>
      <c r="F97" t="s">
        <v>30</v>
      </c>
      <c r="G97" t="s">
        <v>957</v>
      </c>
      <c r="H97" t="s">
        <v>61</v>
      </c>
      <c r="I97" t="s">
        <v>382</v>
      </c>
      <c r="J97" t="s">
        <v>958</v>
      </c>
      <c r="K97" t="s">
        <v>959</v>
      </c>
      <c r="L97" t="s">
        <v>960</v>
      </c>
      <c r="M97" t="s">
        <v>30</v>
      </c>
      <c r="N97">
        <v>19044</v>
      </c>
      <c r="O97" t="s">
        <v>961</v>
      </c>
      <c r="P97" t="s">
        <v>961</v>
      </c>
      <c r="Q97" t="s">
        <v>962</v>
      </c>
      <c r="S97" s="1">
        <v>41410</v>
      </c>
      <c r="T97">
        <v>1450</v>
      </c>
      <c r="V97">
        <v>1450</v>
      </c>
      <c r="W97" s="1">
        <v>41446</v>
      </c>
      <c r="X97">
        <v>1</v>
      </c>
      <c r="Y97" t="s">
        <v>41</v>
      </c>
      <c r="Z97">
        <v>0</v>
      </c>
    </row>
    <row r="98" spans="1:27" hidden="1" x14ac:dyDescent="0.25">
      <c r="A98">
        <v>381</v>
      </c>
      <c r="B98" t="s">
        <v>565</v>
      </c>
      <c r="C98" t="s">
        <v>566</v>
      </c>
      <c r="D98" t="s">
        <v>566</v>
      </c>
      <c r="E98" t="s">
        <v>1439</v>
      </c>
      <c r="F98" t="s">
        <v>212</v>
      </c>
      <c r="G98" t="s">
        <v>567</v>
      </c>
      <c r="H98" t="s">
        <v>61</v>
      </c>
      <c r="I98" t="s">
        <v>350</v>
      </c>
      <c r="J98" t="s">
        <v>568</v>
      </c>
      <c r="K98" t="s">
        <v>569</v>
      </c>
      <c r="L98" t="s">
        <v>394</v>
      </c>
      <c r="M98" t="s">
        <v>212</v>
      </c>
      <c r="N98">
        <v>8753</v>
      </c>
      <c r="O98" t="s">
        <v>570</v>
      </c>
      <c r="P98" t="s">
        <v>571</v>
      </c>
      <c r="Q98" t="s">
        <v>572</v>
      </c>
      <c r="R98" t="s">
        <v>573</v>
      </c>
      <c r="S98" s="1">
        <v>41324</v>
      </c>
      <c r="T98">
        <v>1450</v>
      </c>
      <c r="V98">
        <v>1450</v>
      </c>
      <c r="W98" t="s">
        <v>574</v>
      </c>
      <c r="X98">
        <v>1</v>
      </c>
      <c r="Y98" t="s">
        <v>41</v>
      </c>
      <c r="Z98">
        <v>0</v>
      </c>
    </row>
    <row r="99" spans="1:27" hidden="1" x14ac:dyDescent="0.25">
      <c r="A99">
        <v>431</v>
      </c>
      <c r="B99" t="s">
        <v>674</v>
      </c>
      <c r="C99" t="s">
        <v>675</v>
      </c>
      <c r="D99" t="s">
        <v>684</v>
      </c>
      <c r="E99" t="s">
        <v>1545</v>
      </c>
      <c r="F99" t="s">
        <v>30</v>
      </c>
      <c r="G99" t="s">
        <v>677</v>
      </c>
      <c r="H99" t="s">
        <v>61</v>
      </c>
      <c r="I99" t="s">
        <v>214</v>
      </c>
      <c r="J99" t="s">
        <v>678</v>
      </c>
      <c r="K99" t="s">
        <v>679</v>
      </c>
      <c r="L99" t="s">
        <v>680</v>
      </c>
      <c r="M99" t="s">
        <v>30</v>
      </c>
      <c r="N99">
        <v>17078</v>
      </c>
      <c r="O99" t="s">
        <v>681</v>
      </c>
      <c r="P99" t="s">
        <v>681</v>
      </c>
      <c r="Q99" t="s">
        <v>682</v>
      </c>
      <c r="S99" s="1">
        <v>41334</v>
      </c>
      <c r="T99">
        <v>1450</v>
      </c>
      <c r="V99">
        <v>1450</v>
      </c>
      <c r="W99" s="1">
        <v>41452</v>
      </c>
      <c r="X99">
        <v>1</v>
      </c>
      <c r="Y99" t="s">
        <v>41</v>
      </c>
      <c r="Z99">
        <v>0</v>
      </c>
    </row>
    <row r="100" spans="1:27" hidden="1" x14ac:dyDescent="0.25">
      <c r="A100">
        <v>680</v>
      </c>
      <c r="B100" t="s">
        <v>674</v>
      </c>
      <c r="C100" t="s">
        <v>675</v>
      </c>
      <c r="D100" t="s">
        <v>1119</v>
      </c>
      <c r="E100" t="s">
        <v>1546</v>
      </c>
      <c r="F100" t="s">
        <v>30</v>
      </c>
      <c r="G100" t="s">
        <v>677</v>
      </c>
      <c r="H100" t="s">
        <v>61</v>
      </c>
      <c r="I100" t="s">
        <v>214</v>
      </c>
      <c r="J100" t="s">
        <v>678</v>
      </c>
      <c r="K100" t="s">
        <v>679</v>
      </c>
      <c r="L100" t="s">
        <v>680</v>
      </c>
      <c r="M100" t="s">
        <v>30</v>
      </c>
      <c r="N100">
        <v>17078</v>
      </c>
      <c r="O100" t="s">
        <v>681</v>
      </c>
      <c r="P100" t="s">
        <v>681</v>
      </c>
      <c r="Q100" t="s">
        <v>682</v>
      </c>
      <c r="S100" s="1">
        <v>41443</v>
      </c>
      <c r="T100">
        <v>1450</v>
      </c>
      <c r="V100">
        <v>1450</v>
      </c>
      <c r="W100" s="1">
        <v>41452</v>
      </c>
      <c r="X100">
        <v>1</v>
      </c>
      <c r="Y100" t="s">
        <v>41</v>
      </c>
      <c r="Z100">
        <v>0</v>
      </c>
    </row>
    <row r="101" spans="1:27" hidden="1" x14ac:dyDescent="0.25">
      <c r="A101">
        <v>221</v>
      </c>
      <c r="B101" t="s">
        <v>77</v>
      </c>
      <c r="C101" t="s">
        <v>78</v>
      </c>
      <c r="D101" t="s">
        <v>92</v>
      </c>
      <c r="E101" t="s">
        <v>1517</v>
      </c>
      <c r="F101" t="s">
        <v>80</v>
      </c>
      <c r="G101" t="s">
        <v>93</v>
      </c>
      <c r="H101" t="s">
        <v>61</v>
      </c>
      <c r="I101" t="s">
        <v>83</v>
      </c>
      <c r="J101" t="s">
        <v>84</v>
      </c>
      <c r="K101" t="s">
        <v>85</v>
      </c>
      <c r="L101" t="s">
        <v>86</v>
      </c>
      <c r="M101" t="s">
        <v>80</v>
      </c>
      <c r="N101">
        <v>21104</v>
      </c>
      <c r="O101" t="s">
        <v>87</v>
      </c>
      <c r="P101" t="s">
        <v>88</v>
      </c>
      <c r="Q101" t="s">
        <v>89</v>
      </c>
      <c r="S101" s="1">
        <v>41240</v>
      </c>
      <c r="T101">
        <v>1450</v>
      </c>
      <c r="U101">
        <v>1450</v>
      </c>
      <c r="V101">
        <v>1450</v>
      </c>
      <c r="W101" t="s">
        <v>90</v>
      </c>
      <c r="X101">
        <v>1</v>
      </c>
      <c r="Y101" t="s">
        <v>41</v>
      </c>
      <c r="Z101">
        <v>0</v>
      </c>
    </row>
    <row r="102" spans="1:27" hidden="1" x14ac:dyDescent="0.25">
      <c r="A102">
        <v>548</v>
      </c>
      <c r="B102" t="s">
        <v>834</v>
      </c>
      <c r="C102" t="s">
        <v>835</v>
      </c>
      <c r="D102" t="s">
        <v>836</v>
      </c>
      <c r="E102" t="s">
        <v>1373</v>
      </c>
      <c r="F102" t="s">
        <v>30</v>
      </c>
      <c r="G102" t="s">
        <v>837</v>
      </c>
      <c r="H102" t="s">
        <v>61</v>
      </c>
      <c r="I102" t="s">
        <v>838</v>
      </c>
      <c r="J102" t="s">
        <v>839</v>
      </c>
      <c r="K102" t="s">
        <v>840</v>
      </c>
      <c r="L102" t="s">
        <v>841</v>
      </c>
      <c r="M102" t="s">
        <v>30</v>
      </c>
      <c r="N102">
        <v>19061</v>
      </c>
      <c r="O102" t="s">
        <v>842</v>
      </c>
      <c r="P102" t="s">
        <v>843</v>
      </c>
      <c r="Q102" t="s">
        <v>844</v>
      </c>
      <c r="R102" t="s">
        <v>845</v>
      </c>
      <c r="S102" s="1">
        <v>41390</v>
      </c>
      <c r="T102">
        <v>1450</v>
      </c>
      <c r="V102">
        <v>1450</v>
      </c>
      <c r="W102" t="s">
        <v>846</v>
      </c>
      <c r="X102">
        <v>1</v>
      </c>
      <c r="Y102" t="s">
        <v>41</v>
      </c>
      <c r="Z102">
        <v>0</v>
      </c>
      <c r="AA102" t="s">
        <v>849</v>
      </c>
    </row>
    <row r="103" spans="1:27" hidden="1" x14ac:dyDescent="0.25">
      <c r="A103">
        <v>294</v>
      </c>
      <c r="B103" t="s">
        <v>363</v>
      </c>
      <c r="C103" t="s">
        <v>364</v>
      </c>
      <c r="D103" t="s">
        <v>376</v>
      </c>
      <c r="E103" t="s">
        <v>1440</v>
      </c>
      <c r="F103" t="s">
        <v>212</v>
      </c>
      <c r="G103" t="s">
        <v>366</v>
      </c>
      <c r="H103" t="s">
        <v>61</v>
      </c>
      <c r="I103" t="s">
        <v>367</v>
      </c>
      <c r="J103" t="s">
        <v>368</v>
      </c>
      <c r="K103" t="s">
        <v>369</v>
      </c>
      <c r="L103" t="s">
        <v>370</v>
      </c>
      <c r="M103" t="s">
        <v>68</v>
      </c>
      <c r="N103">
        <v>11201</v>
      </c>
      <c r="O103" t="s">
        <v>371</v>
      </c>
      <c r="P103" t="s">
        <v>372</v>
      </c>
      <c r="Q103" t="s">
        <v>373</v>
      </c>
      <c r="R103" t="s">
        <v>374</v>
      </c>
      <c r="S103" s="1">
        <v>41284</v>
      </c>
      <c r="T103">
        <v>1450</v>
      </c>
      <c r="V103">
        <v>1450</v>
      </c>
      <c r="W103" t="s">
        <v>375</v>
      </c>
      <c r="X103">
        <v>1</v>
      </c>
      <c r="Y103" t="s">
        <v>41</v>
      </c>
      <c r="Z103">
        <v>0</v>
      </c>
    </row>
    <row r="104" spans="1:27" hidden="1" x14ac:dyDescent="0.25">
      <c r="A104">
        <v>665</v>
      </c>
      <c r="B104" t="s">
        <v>1044</v>
      </c>
      <c r="C104" t="s">
        <v>1045</v>
      </c>
      <c r="D104" t="s">
        <v>285</v>
      </c>
      <c r="E104" t="s">
        <v>1383</v>
      </c>
      <c r="F104" t="s">
        <v>689</v>
      </c>
      <c r="G104" t="s">
        <v>1055</v>
      </c>
      <c r="H104" t="s">
        <v>61</v>
      </c>
      <c r="I104" t="s">
        <v>336</v>
      </c>
      <c r="J104" t="s">
        <v>1048</v>
      </c>
      <c r="K104" t="s">
        <v>1049</v>
      </c>
      <c r="L104" t="s">
        <v>1050</v>
      </c>
      <c r="M104" t="s">
        <v>689</v>
      </c>
      <c r="N104">
        <v>20132</v>
      </c>
      <c r="O104" t="s">
        <v>1051</v>
      </c>
      <c r="P104" t="s">
        <v>1052</v>
      </c>
      <c r="Q104" t="s">
        <v>1053</v>
      </c>
      <c r="S104" s="1">
        <v>41428</v>
      </c>
      <c r="T104">
        <v>1450</v>
      </c>
      <c r="V104">
        <v>1450</v>
      </c>
      <c r="W104" s="1">
        <v>41445</v>
      </c>
      <c r="X104">
        <v>1</v>
      </c>
      <c r="Y104" t="s">
        <v>41</v>
      </c>
      <c r="Z104">
        <v>0</v>
      </c>
    </row>
    <row r="105" spans="1:27" hidden="1" x14ac:dyDescent="0.25">
      <c r="A105">
        <v>678</v>
      </c>
      <c r="B105" t="s">
        <v>406</v>
      </c>
      <c r="C105" t="s">
        <v>333</v>
      </c>
      <c r="D105" t="s">
        <v>1116</v>
      </c>
      <c r="E105" t="s">
        <v>1441</v>
      </c>
      <c r="F105" t="s">
        <v>30</v>
      </c>
      <c r="G105" t="s">
        <v>1117</v>
      </c>
      <c r="H105" t="s">
        <v>61</v>
      </c>
      <c r="I105" t="s">
        <v>409</v>
      </c>
      <c r="J105" t="s">
        <v>410</v>
      </c>
      <c r="K105" t="s">
        <v>411</v>
      </c>
      <c r="L105" t="s">
        <v>412</v>
      </c>
      <c r="M105" t="s">
        <v>30</v>
      </c>
      <c r="N105">
        <v>19525</v>
      </c>
      <c r="O105" t="s">
        <v>413</v>
      </c>
      <c r="P105" t="s">
        <v>414</v>
      </c>
      <c r="Q105" t="s">
        <v>415</v>
      </c>
      <c r="S105" s="1">
        <v>41438</v>
      </c>
      <c r="T105">
        <v>1450</v>
      </c>
      <c r="V105">
        <v>1450</v>
      </c>
      <c r="W105" t="s">
        <v>416</v>
      </c>
      <c r="X105">
        <v>1</v>
      </c>
      <c r="Y105" t="s">
        <v>41</v>
      </c>
      <c r="Z105">
        <v>0</v>
      </c>
    </row>
    <row r="106" spans="1:27" hidden="1" x14ac:dyDescent="0.25">
      <c r="A106">
        <v>426</v>
      </c>
      <c r="B106" t="s">
        <v>646</v>
      </c>
      <c r="C106" t="s">
        <v>647</v>
      </c>
      <c r="D106" t="s">
        <v>648</v>
      </c>
      <c r="E106" t="s">
        <v>1384</v>
      </c>
      <c r="F106" t="s">
        <v>30</v>
      </c>
      <c r="G106" t="s">
        <v>657</v>
      </c>
      <c r="H106" t="s">
        <v>61</v>
      </c>
      <c r="I106" t="s">
        <v>198</v>
      </c>
      <c r="J106" t="s">
        <v>650</v>
      </c>
      <c r="K106" t="s">
        <v>651</v>
      </c>
      <c r="L106" t="s">
        <v>652</v>
      </c>
      <c r="M106" t="s">
        <v>30</v>
      </c>
      <c r="N106">
        <v>18940</v>
      </c>
      <c r="O106" t="s">
        <v>653</v>
      </c>
      <c r="P106" t="s">
        <v>654</v>
      </c>
      <c r="Q106" t="s">
        <v>655</v>
      </c>
      <c r="S106" s="1">
        <v>41333</v>
      </c>
      <c r="T106">
        <v>1450</v>
      </c>
      <c r="V106">
        <v>1450</v>
      </c>
      <c r="W106" t="s">
        <v>656</v>
      </c>
      <c r="X106">
        <v>1</v>
      </c>
      <c r="Y106" t="s">
        <v>41</v>
      </c>
      <c r="Z106">
        <v>0</v>
      </c>
    </row>
    <row r="107" spans="1:27" hidden="1" x14ac:dyDescent="0.25">
      <c r="A107">
        <v>227</v>
      </c>
      <c r="B107" t="s">
        <v>107</v>
      </c>
      <c r="C107" t="s">
        <v>108</v>
      </c>
      <c r="D107" t="s">
        <v>124</v>
      </c>
      <c r="E107" t="s">
        <v>1442</v>
      </c>
      <c r="F107" t="s">
        <v>68</v>
      </c>
      <c r="G107" t="s">
        <v>125</v>
      </c>
      <c r="H107" t="s">
        <v>61</v>
      </c>
      <c r="I107" t="s">
        <v>111</v>
      </c>
      <c r="J107" t="s">
        <v>112</v>
      </c>
      <c r="K107" t="s">
        <v>113</v>
      </c>
      <c r="L107" t="s">
        <v>114</v>
      </c>
      <c r="M107" t="s">
        <v>68</v>
      </c>
      <c r="N107">
        <v>11747</v>
      </c>
      <c r="O107" t="s">
        <v>115</v>
      </c>
      <c r="P107" t="s">
        <v>116</v>
      </c>
      <c r="Q107" t="s">
        <v>117</v>
      </c>
      <c r="R107" t="s">
        <v>118</v>
      </c>
      <c r="S107" s="1">
        <v>41241</v>
      </c>
      <c r="T107">
        <v>1450</v>
      </c>
      <c r="V107">
        <v>1450</v>
      </c>
      <c r="W107" s="1">
        <v>41247</v>
      </c>
      <c r="X107">
        <v>1</v>
      </c>
      <c r="Y107" t="s">
        <v>41</v>
      </c>
      <c r="Z107">
        <v>0</v>
      </c>
    </row>
    <row r="108" spans="1:27" hidden="1" x14ac:dyDescent="0.25">
      <c r="A108">
        <v>262</v>
      </c>
      <c r="B108" t="s">
        <v>236</v>
      </c>
      <c r="C108" t="s">
        <v>237</v>
      </c>
      <c r="D108" t="s">
        <v>245</v>
      </c>
      <c r="E108" t="s">
        <v>1443</v>
      </c>
      <c r="F108" t="s">
        <v>212</v>
      </c>
      <c r="G108" t="s">
        <v>239</v>
      </c>
      <c r="H108" t="s">
        <v>61</v>
      </c>
      <c r="I108" t="s">
        <v>240</v>
      </c>
      <c r="J108" t="s">
        <v>239</v>
      </c>
      <c r="K108" t="s">
        <v>241</v>
      </c>
      <c r="L108" t="s">
        <v>242</v>
      </c>
      <c r="M108" t="s">
        <v>212</v>
      </c>
      <c r="N108">
        <v>8828</v>
      </c>
      <c r="O108" t="s">
        <v>243</v>
      </c>
      <c r="P108" t="s">
        <v>243</v>
      </c>
      <c r="Q108" t="s">
        <v>244</v>
      </c>
      <c r="S108" s="1">
        <v>41257</v>
      </c>
      <c r="T108">
        <v>1450</v>
      </c>
      <c r="V108">
        <v>1450</v>
      </c>
      <c r="W108" s="1">
        <v>41277</v>
      </c>
      <c r="X108">
        <v>1</v>
      </c>
      <c r="Y108" t="s">
        <v>41</v>
      </c>
      <c r="Z108">
        <v>0</v>
      </c>
    </row>
    <row r="109" spans="1:27" hidden="1" x14ac:dyDescent="0.25">
      <c r="A109">
        <v>632</v>
      </c>
      <c r="B109" t="s">
        <v>974</v>
      </c>
      <c r="C109" t="s">
        <v>975</v>
      </c>
      <c r="D109" t="s">
        <v>976</v>
      </c>
      <c r="E109" t="s">
        <v>1444</v>
      </c>
      <c r="F109" t="s">
        <v>68</v>
      </c>
      <c r="G109" t="s">
        <v>984</v>
      </c>
      <c r="H109" t="s">
        <v>61</v>
      </c>
      <c r="I109" t="s">
        <v>978</v>
      </c>
      <c r="J109" t="s">
        <v>979</v>
      </c>
      <c r="K109" t="s">
        <v>980</v>
      </c>
      <c r="L109" t="s">
        <v>981</v>
      </c>
      <c r="M109" t="s">
        <v>68</v>
      </c>
      <c r="N109">
        <v>10708</v>
      </c>
      <c r="O109" t="s">
        <v>982</v>
      </c>
      <c r="P109" t="s">
        <v>982</v>
      </c>
      <c r="Q109" t="s">
        <v>983</v>
      </c>
      <c r="S109" s="1">
        <v>41413</v>
      </c>
      <c r="T109">
        <v>1450</v>
      </c>
      <c r="V109">
        <v>1450</v>
      </c>
      <c r="W109" s="1">
        <v>41413</v>
      </c>
      <c r="X109">
        <v>1</v>
      </c>
      <c r="Y109" t="s">
        <v>41</v>
      </c>
      <c r="Z109">
        <v>0</v>
      </c>
    </row>
    <row r="110" spans="1:27" hidden="1" x14ac:dyDescent="0.25">
      <c r="A110">
        <v>633</v>
      </c>
      <c r="B110" t="s">
        <v>974</v>
      </c>
      <c r="C110" t="s">
        <v>975</v>
      </c>
      <c r="D110" t="s">
        <v>985</v>
      </c>
      <c r="E110" t="s">
        <v>1445</v>
      </c>
      <c r="F110" t="s">
        <v>68</v>
      </c>
      <c r="G110" t="s">
        <v>986</v>
      </c>
      <c r="H110" t="s">
        <v>61</v>
      </c>
      <c r="I110" t="s">
        <v>978</v>
      </c>
      <c r="J110" t="s">
        <v>979</v>
      </c>
      <c r="K110" t="s">
        <v>980</v>
      </c>
      <c r="L110" t="s">
        <v>981</v>
      </c>
      <c r="M110" t="s">
        <v>68</v>
      </c>
      <c r="N110">
        <v>10708</v>
      </c>
      <c r="O110" t="s">
        <v>982</v>
      </c>
      <c r="P110" t="s">
        <v>982</v>
      </c>
      <c r="Q110" t="s">
        <v>983</v>
      </c>
      <c r="S110" s="1">
        <v>41413</v>
      </c>
      <c r="T110">
        <v>1450</v>
      </c>
      <c r="V110">
        <v>1450</v>
      </c>
      <c r="W110" s="1">
        <v>41413</v>
      </c>
      <c r="X110">
        <v>1</v>
      </c>
      <c r="Y110" t="s">
        <v>41</v>
      </c>
      <c r="Z110">
        <v>0</v>
      </c>
      <c r="AA110" t="s">
        <v>987</v>
      </c>
    </row>
    <row r="111" spans="1:27" hidden="1" x14ac:dyDescent="0.25">
      <c r="A111">
        <v>579</v>
      </c>
      <c r="B111" t="s">
        <v>870</v>
      </c>
      <c r="C111" t="s">
        <v>871</v>
      </c>
      <c r="D111" t="s">
        <v>889</v>
      </c>
      <c r="E111" t="s">
        <v>1446</v>
      </c>
      <c r="F111" t="s">
        <v>212</v>
      </c>
      <c r="G111" t="s">
        <v>873</v>
      </c>
      <c r="H111" t="s">
        <v>61</v>
      </c>
      <c r="I111" t="s">
        <v>874</v>
      </c>
      <c r="J111" t="s">
        <v>875</v>
      </c>
      <c r="K111" t="s">
        <v>876</v>
      </c>
      <c r="L111" t="s">
        <v>877</v>
      </c>
      <c r="M111" t="s">
        <v>212</v>
      </c>
      <c r="N111">
        <v>8520</v>
      </c>
      <c r="O111" t="s">
        <v>878</v>
      </c>
      <c r="P111" t="s">
        <v>879</v>
      </c>
      <c r="Q111" t="s">
        <v>880</v>
      </c>
      <c r="S111" s="1">
        <v>41397</v>
      </c>
      <c r="T111">
        <v>1450</v>
      </c>
      <c r="V111">
        <v>0</v>
      </c>
      <c r="X111">
        <v>0</v>
      </c>
      <c r="Y111" t="s">
        <v>41</v>
      </c>
      <c r="Z111">
        <v>0</v>
      </c>
    </row>
    <row r="112" spans="1:27" hidden="1" x14ac:dyDescent="0.25">
      <c r="A112">
        <v>577</v>
      </c>
      <c r="B112" t="s">
        <v>870</v>
      </c>
      <c r="C112" t="s">
        <v>871</v>
      </c>
      <c r="D112" t="s">
        <v>887</v>
      </c>
      <c r="E112" t="s">
        <v>1447</v>
      </c>
      <c r="F112" t="s">
        <v>212</v>
      </c>
      <c r="G112" t="s">
        <v>873</v>
      </c>
      <c r="H112" t="s">
        <v>61</v>
      </c>
      <c r="I112" t="s">
        <v>874</v>
      </c>
      <c r="J112" t="s">
        <v>875</v>
      </c>
      <c r="K112" t="s">
        <v>876</v>
      </c>
      <c r="L112" t="s">
        <v>877</v>
      </c>
      <c r="M112" t="s">
        <v>212</v>
      </c>
      <c r="N112">
        <v>8520</v>
      </c>
      <c r="O112" t="s">
        <v>878</v>
      </c>
      <c r="P112" t="s">
        <v>879</v>
      </c>
      <c r="Q112" t="s">
        <v>880</v>
      </c>
      <c r="S112" s="1">
        <v>41397</v>
      </c>
      <c r="T112">
        <v>1450</v>
      </c>
      <c r="V112">
        <v>0</v>
      </c>
      <c r="X112">
        <v>0</v>
      </c>
      <c r="Y112" t="s">
        <v>41</v>
      </c>
      <c r="Z112">
        <v>0</v>
      </c>
    </row>
    <row r="113" spans="1:27" hidden="1" x14ac:dyDescent="0.25">
      <c r="A113">
        <v>578</v>
      </c>
      <c r="B113" t="s">
        <v>870</v>
      </c>
      <c r="C113" t="s">
        <v>871</v>
      </c>
      <c r="D113" t="s">
        <v>888</v>
      </c>
      <c r="E113" t="s">
        <v>1448</v>
      </c>
      <c r="F113" t="s">
        <v>212</v>
      </c>
      <c r="G113" t="s">
        <v>873</v>
      </c>
      <c r="H113" t="s">
        <v>61</v>
      </c>
      <c r="I113" t="s">
        <v>874</v>
      </c>
      <c r="J113" t="s">
        <v>875</v>
      </c>
      <c r="K113" t="s">
        <v>876</v>
      </c>
      <c r="L113" t="s">
        <v>877</v>
      </c>
      <c r="M113" t="s">
        <v>212</v>
      </c>
      <c r="N113">
        <v>8520</v>
      </c>
      <c r="O113" t="s">
        <v>878</v>
      </c>
      <c r="P113" t="s">
        <v>879</v>
      </c>
      <c r="Q113" t="s">
        <v>880</v>
      </c>
      <c r="S113" s="1">
        <v>41397</v>
      </c>
      <c r="T113">
        <v>1450</v>
      </c>
      <c r="V113">
        <v>0</v>
      </c>
      <c r="X113">
        <v>0</v>
      </c>
      <c r="Y113" t="s">
        <v>41</v>
      </c>
      <c r="Z113">
        <v>0</v>
      </c>
    </row>
    <row r="114" spans="1:27" hidden="1" x14ac:dyDescent="0.25">
      <c r="A114">
        <v>352</v>
      </c>
      <c r="B114" t="s">
        <v>520</v>
      </c>
      <c r="C114" t="s">
        <v>521</v>
      </c>
      <c r="D114" t="s">
        <v>537</v>
      </c>
      <c r="E114" t="s">
        <v>1449</v>
      </c>
      <c r="F114" t="s">
        <v>30</v>
      </c>
      <c r="G114" t="s">
        <v>523</v>
      </c>
      <c r="H114" t="s">
        <v>61</v>
      </c>
      <c r="I114" t="s">
        <v>524</v>
      </c>
      <c r="J114" t="s">
        <v>525</v>
      </c>
      <c r="K114" t="s">
        <v>526</v>
      </c>
      <c r="L114" t="s">
        <v>527</v>
      </c>
      <c r="M114" t="s">
        <v>528</v>
      </c>
      <c r="N114">
        <v>60614</v>
      </c>
      <c r="O114" t="s">
        <v>529</v>
      </c>
      <c r="P114" t="s">
        <v>530</v>
      </c>
      <c r="Q114" t="s">
        <v>531</v>
      </c>
      <c r="S114" s="1">
        <v>41306</v>
      </c>
      <c r="T114">
        <v>1450</v>
      </c>
      <c r="V114">
        <v>1450</v>
      </c>
      <c r="W114" t="s">
        <v>532</v>
      </c>
      <c r="X114">
        <v>1</v>
      </c>
      <c r="Y114" t="s">
        <v>41</v>
      </c>
      <c r="Z114">
        <v>0</v>
      </c>
    </row>
    <row r="115" spans="1:27" hidden="1" x14ac:dyDescent="0.25">
      <c r="A115">
        <v>648</v>
      </c>
      <c r="B115" t="s">
        <v>1015</v>
      </c>
      <c r="C115" t="s">
        <v>1016</v>
      </c>
      <c r="D115" t="s">
        <v>1024</v>
      </c>
      <c r="E115" t="s">
        <v>1450</v>
      </c>
      <c r="F115" t="s">
        <v>689</v>
      </c>
      <c r="G115" t="s">
        <v>1025</v>
      </c>
      <c r="H115" t="s">
        <v>61</v>
      </c>
      <c r="I115" t="s">
        <v>1019</v>
      </c>
      <c r="J115" t="s">
        <v>1020</v>
      </c>
      <c r="K115" t="s">
        <v>1021</v>
      </c>
      <c r="L115" t="s">
        <v>693</v>
      </c>
      <c r="M115" t="s">
        <v>689</v>
      </c>
      <c r="N115">
        <v>23116</v>
      </c>
      <c r="O115" t="s">
        <v>1022</v>
      </c>
      <c r="P115" t="s">
        <v>1022</v>
      </c>
      <c r="Q115" t="s">
        <v>1023</v>
      </c>
      <c r="S115" s="1">
        <v>41416</v>
      </c>
      <c r="T115">
        <v>1450</v>
      </c>
      <c r="V115">
        <v>1450</v>
      </c>
      <c r="W115" s="1">
        <v>41446</v>
      </c>
      <c r="X115">
        <v>1</v>
      </c>
      <c r="Y115" t="s">
        <v>41</v>
      </c>
      <c r="Z115">
        <v>0</v>
      </c>
    </row>
    <row r="116" spans="1:27" hidden="1" x14ac:dyDescent="0.25">
      <c r="A116">
        <v>283</v>
      </c>
      <c r="B116" t="s">
        <v>300</v>
      </c>
      <c r="C116" t="s">
        <v>301</v>
      </c>
      <c r="D116" t="s">
        <v>315</v>
      </c>
      <c r="E116" t="s">
        <v>1451</v>
      </c>
      <c r="F116" t="s">
        <v>30</v>
      </c>
      <c r="G116" t="s">
        <v>312</v>
      </c>
      <c r="H116" t="s">
        <v>50</v>
      </c>
      <c r="I116" t="s">
        <v>304</v>
      </c>
      <c r="J116" t="s">
        <v>305</v>
      </c>
      <c r="K116" t="s">
        <v>306</v>
      </c>
      <c r="L116" t="s">
        <v>307</v>
      </c>
      <c r="M116" t="s">
        <v>30</v>
      </c>
      <c r="N116">
        <v>19380</v>
      </c>
      <c r="O116" t="s">
        <v>308</v>
      </c>
      <c r="P116" t="s">
        <v>308</v>
      </c>
      <c r="Q116" t="s">
        <v>309</v>
      </c>
      <c r="S116" s="1">
        <v>41270</v>
      </c>
      <c r="T116">
        <v>1450</v>
      </c>
      <c r="V116">
        <v>1450</v>
      </c>
      <c r="W116" t="s">
        <v>310</v>
      </c>
      <c r="X116">
        <v>1</v>
      </c>
      <c r="Y116" t="s">
        <v>41</v>
      </c>
      <c r="Z116">
        <v>0</v>
      </c>
    </row>
    <row r="117" spans="1:27" hidden="1" x14ac:dyDescent="0.25">
      <c r="A117">
        <v>330</v>
      </c>
      <c r="B117" t="s">
        <v>495</v>
      </c>
      <c r="C117" t="s">
        <v>496</v>
      </c>
      <c r="D117" t="s">
        <v>497</v>
      </c>
      <c r="E117" t="s">
        <v>1411</v>
      </c>
      <c r="F117" t="s">
        <v>30</v>
      </c>
      <c r="G117" t="s">
        <v>512</v>
      </c>
      <c r="H117" t="s">
        <v>50</v>
      </c>
      <c r="I117" t="s">
        <v>499</v>
      </c>
      <c r="J117" t="s">
        <v>500</v>
      </c>
      <c r="K117" t="s">
        <v>501</v>
      </c>
      <c r="L117" t="s">
        <v>502</v>
      </c>
      <c r="M117" t="s">
        <v>503</v>
      </c>
      <c r="N117">
        <v>19899</v>
      </c>
      <c r="O117" t="s">
        <v>504</v>
      </c>
      <c r="P117" t="s">
        <v>505</v>
      </c>
      <c r="Q117" t="s">
        <v>506</v>
      </c>
      <c r="R117" t="s">
        <v>506</v>
      </c>
      <c r="S117" s="1">
        <v>41302</v>
      </c>
      <c r="T117">
        <v>1450</v>
      </c>
      <c r="V117">
        <v>1450</v>
      </c>
      <c r="W117" t="s">
        <v>507</v>
      </c>
      <c r="X117">
        <v>1</v>
      </c>
      <c r="Y117" t="s">
        <v>41</v>
      </c>
      <c r="Z117">
        <v>0</v>
      </c>
    </row>
    <row r="118" spans="1:27" hidden="1" x14ac:dyDescent="0.25">
      <c r="A118">
        <v>658</v>
      </c>
      <c r="B118" t="s">
        <v>1029</v>
      </c>
      <c r="C118" t="s">
        <v>1030</v>
      </c>
      <c r="D118" t="s">
        <v>1030</v>
      </c>
      <c r="E118" t="s">
        <v>1368</v>
      </c>
      <c r="F118" t="s">
        <v>30</v>
      </c>
      <c r="G118" t="s">
        <v>1042</v>
      </c>
      <c r="H118" t="s">
        <v>50</v>
      </c>
      <c r="I118" t="s">
        <v>423</v>
      </c>
      <c r="J118" t="s">
        <v>1032</v>
      </c>
      <c r="K118" t="s">
        <v>1033</v>
      </c>
      <c r="L118" t="s">
        <v>1034</v>
      </c>
      <c r="M118" t="s">
        <v>30</v>
      </c>
      <c r="N118">
        <v>17319</v>
      </c>
      <c r="O118" t="s">
        <v>1035</v>
      </c>
      <c r="P118" t="s">
        <v>1036</v>
      </c>
      <c r="Q118" t="s">
        <v>1037</v>
      </c>
      <c r="S118" s="1">
        <v>41418</v>
      </c>
      <c r="T118">
        <v>1450</v>
      </c>
      <c r="V118">
        <v>1450</v>
      </c>
      <c r="W118" t="s">
        <v>1038</v>
      </c>
      <c r="X118">
        <v>1</v>
      </c>
      <c r="Y118" t="s">
        <v>41</v>
      </c>
      <c r="Z118">
        <v>0</v>
      </c>
    </row>
    <row r="119" spans="1:27" hidden="1" x14ac:dyDescent="0.25">
      <c r="A119">
        <v>272</v>
      </c>
      <c r="B119" t="s">
        <v>274</v>
      </c>
      <c r="C119" t="s">
        <v>275</v>
      </c>
      <c r="D119" t="s">
        <v>287</v>
      </c>
      <c r="E119" t="s">
        <v>1522</v>
      </c>
      <c r="F119" t="s">
        <v>212</v>
      </c>
      <c r="G119" t="s">
        <v>277</v>
      </c>
      <c r="H119" t="s">
        <v>50</v>
      </c>
      <c r="I119" t="s">
        <v>278</v>
      </c>
      <c r="J119" t="s">
        <v>279</v>
      </c>
      <c r="K119" t="s">
        <v>280</v>
      </c>
      <c r="L119" t="s">
        <v>281</v>
      </c>
      <c r="M119" t="s">
        <v>212</v>
      </c>
      <c r="N119">
        <v>7432</v>
      </c>
      <c r="O119" t="s">
        <v>282</v>
      </c>
      <c r="P119" t="s">
        <v>283</v>
      </c>
      <c r="Q119" t="s">
        <v>284</v>
      </c>
      <c r="S119" s="1">
        <v>41264</v>
      </c>
      <c r="T119">
        <v>1450</v>
      </c>
      <c r="V119">
        <v>1450</v>
      </c>
      <c r="W119" s="1">
        <v>41288</v>
      </c>
      <c r="X119">
        <v>1</v>
      </c>
      <c r="Y119" t="s">
        <v>41</v>
      </c>
      <c r="Z119">
        <v>0</v>
      </c>
    </row>
    <row r="120" spans="1:27" hidden="1" x14ac:dyDescent="0.25">
      <c r="A120">
        <v>213</v>
      </c>
      <c r="B120" t="s">
        <v>27</v>
      </c>
      <c r="C120" t="s">
        <v>28</v>
      </c>
      <c r="D120" t="s">
        <v>48</v>
      </c>
      <c r="E120" t="s">
        <v>1521</v>
      </c>
      <c r="F120" t="s">
        <v>30</v>
      </c>
      <c r="G120" t="s">
        <v>49</v>
      </c>
      <c r="H120" t="s">
        <v>50</v>
      </c>
      <c r="I120" t="s">
        <v>33</v>
      </c>
      <c r="J120" t="s">
        <v>34</v>
      </c>
      <c r="K120" t="s">
        <v>35</v>
      </c>
      <c r="L120" t="s">
        <v>36</v>
      </c>
      <c r="M120" t="s">
        <v>30</v>
      </c>
      <c r="N120">
        <v>18902</v>
      </c>
      <c r="O120" t="s">
        <v>37</v>
      </c>
      <c r="P120" t="s">
        <v>38</v>
      </c>
      <c r="Q120" t="s">
        <v>39</v>
      </c>
      <c r="S120" s="1">
        <v>41222</v>
      </c>
      <c r="T120">
        <v>1450</v>
      </c>
      <c r="V120">
        <v>1450</v>
      </c>
      <c r="W120" t="s">
        <v>40</v>
      </c>
      <c r="X120">
        <v>1</v>
      </c>
      <c r="Y120" t="s">
        <v>41</v>
      </c>
      <c r="Z120">
        <v>0</v>
      </c>
    </row>
    <row r="121" spans="1:27" hidden="1" x14ac:dyDescent="0.25">
      <c r="A121">
        <v>258</v>
      </c>
      <c r="B121" t="s">
        <v>222</v>
      </c>
      <c r="C121" t="s">
        <v>223</v>
      </c>
      <c r="D121" t="s">
        <v>234</v>
      </c>
      <c r="E121" t="s">
        <v>1392</v>
      </c>
      <c r="F121" t="s">
        <v>68</v>
      </c>
      <c r="G121" t="s">
        <v>235</v>
      </c>
      <c r="H121" t="s">
        <v>50</v>
      </c>
      <c r="I121" t="s">
        <v>226</v>
      </c>
      <c r="J121" t="s">
        <v>227</v>
      </c>
      <c r="K121" t="s">
        <v>228</v>
      </c>
      <c r="L121" t="s">
        <v>229</v>
      </c>
      <c r="M121" t="s">
        <v>68</v>
      </c>
      <c r="N121">
        <v>13066</v>
      </c>
      <c r="O121" t="s">
        <v>230</v>
      </c>
      <c r="P121" t="s">
        <v>230</v>
      </c>
      <c r="Q121" t="s">
        <v>231</v>
      </c>
      <c r="S121" s="1">
        <v>41255</v>
      </c>
      <c r="T121">
        <v>1450</v>
      </c>
      <c r="V121">
        <v>1450</v>
      </c>
      <c r="W121" s="1">
        <v>41255</v>
      </c>
      <c r="X121">
        <v>1</v>
      </c>
      <c r="Y121" t="s">
        <v>41</v>
      </c>
      <c r="Z121">
        <v>0</v>
      </c>
    </row>
    <row r="122" spans="1:27" hidden="1" x14ac:dyDescent="0.25">
      <c r="A122">
        <v>456</v>
      </c>
      <c r="B122" t="s">
        <v>737</v>
      </c>
      <c r="C122" t="s">
        <v>738</v>
      </c>
      <c r="D122" t="s">
        <v>739</v>
      </c>
      <c r="E122" t="s">
        <v>1527</v>
      </c>
      <c r="F122" t="s">
        <v>68</v>
      </c>
      <c r="G122" t="s">
        <v>740</v>
      </c>
      <c r="H122" t="s">
        <v>50</v>
      </c>
      <c r="I122" t="s">
        <v>741</v>
      </c>
      <c r="J122" t="s">
        <v>742</v>
      </c>
      <c r="K122" t="s">
        <v>743</v>
      </c>
      <c r="L122" t="s">
        <v>744</v>
      </c>
      <c r="M122" t="s">
        <v>68</v>
      </c>
      <c r="N122">
        <v>11040</v>
      </c>
      <c r="O122" t="s">
        <v>745</v>
      </c>
      <c r="P122" t="s">
        <v>746</v>
      </c>
      <c r="Q122" t="s">
        <v>747</v>
      </c>
      <c r="S122" s="1">
        <v>41349</v>
      </c>
      <c r="T122">
        <v>1450</v>
      </c>
      <c r="V122">
        <v>400</v>
      </c>
      <c r="W122" s="1">
        <v>41393</v>
      </c>
      <c r="X122">
        <v>1</v>
      </c>
      <c r="Y122" t="s">
        <v>41</v>
      </c>
      <c r="Z122">
        <v>0</v>
      </c>
    </row>
    <row r="123" spans="1:27" hidden="1" x14ac:dyDescent="0.25">
      <c r="A123">
        <v>483</v>
      </c>
      <c r="B123" t="s">
        <v>772</v>
      </c>
      <c r="C123" t="s">
        <v>773</v>
      </c>
      <c r="D123" t="s">
        <v>774</v>
      </c>
      <c r="E123" t="s">
        <v>1526</v>
      </c>
      <c r="F123" t="s">
        <v>775</v>
      </c>
      <c r="G123" t="s">
        <v>776</v>
      </c>
      <c r="H123" t="s">
        <v>50</v>
      </c>
      <c r="I123" t="s">
        <v>294</v>
      </c>
      <c r="J123" t="s">
        <v>777</v>
      </c>
      <c r="K123" t="s">
        <v>778</v>
      </c>
      <c r="L123" t="s">
        <v>779</v>
      </c>
      <c r="M123" t="s">
        <v>775</v>
      </c>
      <c r="N123">
        <v>77384</v>
      </c>
      <c r="O123" t="s">
        <v>780</v>
      </c>
      <c r="P123" t="s">
        <v>780</v>
      </c>
      <c r="Q123" t="s">
        <v>781</v>
      </c>
      <c r="R123" t="s">
        <v>782</v>
      </c>
      <c r="S123" s="1">
        <v>41364</v>
      </c>
      <c r="T123">
        <v>1450</v>
      </c>
      <c r="V123">
        <v>1450</v>
      </c>
      <c r="W123" t="s">
        <v>783</v>
      </c>
      <c r="X123">
        <v>1</v>
      </c>
      <c r="Y123" t="s">
        <v>41</v>
      </c>
      <c r="Z123">
        <v>0</v>
      </c>
    </row>
    <row r="124" spans="1:27" hidden="1" x14ac:dyDescent="0.25">
      <c r="A124">
        <v>412</v>
      </c>
      <c r="B124" t="s">
        <v>610</v>
      </c>
      <c r="C124" t="s">
        <v>611</v>
      </c>
      <c r="D124" t="s">
        <v>626</v>
      </c>
      <c r="E124" t="s">
        <v>1452</v>
      </c>
      <c r="F124" t="s">
        <v>212</v>
      </c>
      <c r="G124" t="s">
        <v>627</v>
      </c>
      <c r="H124" t="s">
        <v>50</v>
      </c>
      <c r="I124" t="s">
        <v>614</v>
      </c>
      <c r="J124" t="s">
        <v>615</v>
      </c>
      <c r="K124" t="s">
        <v>616</v>
      </c>
      <c r="L124" t="s">
        <v>617</v>
      </c>
      <c r="M124" t="s">
        <v>212</v>
      </c>
      <c r="N124">
        <v>7931</v>
      </c>
      <c r="O124" t="s">
        <v>618</v>
      </c>
      <c r="P124" t="s">
        <v>619</v>
      </c>
      <c r="Q124" t="s">
        <v>620</v>
      </c>
      <c r="S124" s="1">
        <v>41331</v>
      </c>
      <c r="T124">
        <v>1450</v>
      </c>
      <c r="V124">
        <v>1450</v>
      </c>
      <c r="W124" t="s">
        <v>621</v>
      </c>
      <c r="X124">
        <v>1</v>
      </c>
      <c r="Y124" t="s">
        <v>41</v>
      </c>
      <c r="Z124">
        <v>0</v>
      </c>
    </row>
    <row r="125" spans="1:27" hidden="1" x14ac:dyDescent="0.25">
      <c r="A125">
        <v>383</v>
      </c>
      <c r="B125" t="s">
        <v>565</v>
      </c>
      <c r="C125" t="s">
        <v>566</v>
      </c>
      <c r="D125" t="s">
        <v>566</v>
      </c>
      <c r="E125" t="s">
        <v>1439</v>
      </c>
      <c r="F125" t="s">
        <v>212</v>
      </c>
      <c r="G125" t="s">
        <v>576</v>
      </c>
      <c r="H125" t="s">
        <v>50</v>
      </c>
      <c r="I125" t="s">
        <v>350</v>
      </c>
      <c r="J125" t="s">
        <v>568</v>
      </c>
      <c r="K125" t="s">
        <v>569</v>
      </c>
      <c r="L125" t="s">
        <v>394</v>
      </c>
      <c r="M125" t="s">
        <v>212</v>
      </c>
      <c r="N125">
        <v>8753</v>
      </c>
      <c r="O125" t="s">
        <v>570</v>
      </c>
      <c r="P125" t="s">
        <v>571</v>
      </c>
      <c r="Q125" t="s">
        <v>572</v>
      </c>
      <c r="R125" t="s">
        <v>573</v>
      </c>
      <c r="S125" s="1">
        <v>41324</v>
      </c>
      <c r="T125">
        <v>1450</v>
      </c>
      <c r="V125">
        <v>1450</v>
      </c>
      <c r="W125" t="s">
        <v>574</v>
      </c>
      <c r="X125">
        <v>1</v>
      </c>
      <c r="Y125" t="s">
        <v>41</v>
      </c>
      <c r="Z125">
        <v>0</v>
      </c>
    </row>
    <row r="126" spans="1:27" hidden="1" x14ac:dyDescent="0.25">
      <c r="A126">
        <v>244</v>
      </c>
      <c r="B126" t="s">
        <v>172</v>
      </c>
      <c r="C126" t="s">
        <v>173</v>
      </c>
      <c r="D126" t="s">
        <v>186</v>
      </c>
      <c r="E126" t="s">
        <v>1423</v>
      </c>
      <c r="F126" t="s">
        <v>30</v>
      </c>
      <c r="G126" t="s">
        <v>189</v>
      </c>
      <c r="H126" t="s">
        <v>50</v>
      </c>
      <c r="I126" t="s">
        <v>176</v>
      </c>
      <c r="J126" t="s">
        <v>177</v>
      </c>
      <c r="K126" t="s">
        <v>178</v>
      </c>
      <c r="L126" t="s">
        <v>179</v>
      </c>
      <c r="M126" t="s">
        <v>30</v>
      </c>
      <c r="N126">
        <v>19530</v>
      </c>
      <c r="O126" t="s">
        <v>180</v>
      </c>
      <c r="P126" t="s">
        <v>180</v>
      </c>
      <c r="Q126" t="s">
        <v>181</v>
      </c>
      <c r="R126" t="s">
        <v>190</v>
      </c>
      <c r="S126" s="1">
        <v>41250</v>
      </c>
      <c r="T126">
        <v>1450</v>
      </c>
      <c r="V126">
        <v>1450</v>
      </c>
      <c r="W126" t="s">
        <v>183</v>
      </c>
      <c r="X126">
        <v>1</v>
      </c>
      <c r="Y126" t="s">
        <v>41</v>
      </c>
      <c r="Z126">
        <v>0</v>
      </c>
    </row>
    <row r="127" spans="1:27" hidden="1" x14ac:dyDescent="0.25">
      <c r="A127">
        <v>372</v>
      </c>
      <c r="B127" t="s">
        <v>548</v>
      </c>
      <c r="C127" t="s">
        <v>549</v>
      </c>
      <c r="D127" t="s">
        <v>559</v>
      </c>
      <c r="E127" t="s">
        <v>1453</v>
      </c>
      <c r="F127" t="s">
        <v>30</v>
      </c>
      <c r="G127" t="s">
        <v>560</v>
      </c>
      <c r="H127" t="s">
        <v>50</v>
      </c>
      <c r="I127" t="s">
        <v>552</v>
      </c>
      <c r="J127" t="s">
        <v>553</v>
      </c>
      <c r="K127" t="s">
        <v>554</v>
      </c>
      <c r="L127" t="s">
        <v>555</v>
      </c>
      <c r="M127" t="s">
        <v>30</v>
      </c>
      <c r="N127">
        <v>19087</v>
      </c>
      <c r="O127" t="s">
        <v>556</v>
      </c>
      <c r="P127" t="s">
        <v>556</v>
      </c>
      <c r="Q127" t="s">
        <v>557</v>
      </c>
      <c r="S127" s="1">
        <v>41315</v>
      </c>
      <c r="T127">
        <v>1450</v>
      </c>
      <c r="V127">
        <v>1450</v>
      </c>
      <c r="W127" t="s">
        <v>558</v>
      </c>
      <c r="X127">
        <v>1</v>
      </c>
      <c r="Y127" t="s">
        <v>41</v>
      </c>
      <c r="Z127">
        <v>0</v>
      </c>
      <c r="AA127" t="s">
        <v>561</v>
      </c>
    </row>
    <row r="128" spans="1:27" s="156" customFormat="1" hidden="1" x14ac:dyDescent="0.25">
      <c r="A128" s="156">
        <v>691</v>
      </c>
      <c r="B128" s="156" t="s">
        <v>1574</v>
      </c>
      <c r="C128" s="156" t="s">
        <v>1575</v>
      </c>
      <c r="D128" s="156" t="s">
        <v>1576</v>
      </c>
      <c r="E128" s="156" t="s">
        <v>1583</v>
      </c>
      <c r="F128" s="156" t="s">
        <v>30</v>
      </c>
      <c r="G128" s="156" t="s">
        <v>1577</v>
      </c>
      <c r="H128" s="156" t="s">
        <v>50</v>
      </c>
      <c r="I128" s="156" t="s">
        <v>487</v>
      </c>
      <c r="J128" s="156" t="s">
        <v>1578</v>
      </c>
      <c r="K128" s="156" t="s">
        <v>1579</v>
      </c>
      <c r="L128" s="156" t="s">
        <v>1564</v>
      </c>
      <c r="M128" s="156" t="s">
        <v>30</v>
      </c>
      <c r="N128" s="156">
        <v>19312</v>
      </c>
      <c r="O128" s="156" t="s">
        <v>1580</v>
      </c>
      <c r="P128" s="156" t="s">
        <v>1581</v>
      </c>
      <c r="Q128" s="156" t="s">
        <v>1582</v>
      </c>
      <c r="S128" s="157">
        <v>41472</v>
      </c>
      <c r="T128" s="156">
        <v>1450</v>
      </c>
      <c r="V128" s="156">
        <v>0</v>
      </c>
      <c r="X128" s="156">
        <v>0</v>
      </c>
      <c r="Z128" s="156">
        <v>0</v>
      </c>
    </row>
    <row r="129" spans="1:27" hidden="1" x14ac:dyDescent="0.25"/>
    <row r="130" spans="1:27" hidden="1" x14ac:dyDescent="0.25">
      <c r="A130">
        <v>455</v>
      </c>
      <c r="B130" t="s">
        <v>722</v>
      </c>
      <c r="C130" t="s">
        <v>723</v>
      </c>
      <c r="D130" t="s">
        <v>736</v>
      </c>
      <c r="E130" t="s">
        <v>1454</v>
      </c>
      <c r="F130" t="s">
        <v>195</v>
      </c>
      <c r="G130" t="s">
        <v>725</v>
      </c>
      <c r="H130" t="s">
        <v>50</v>
      </c>
      <c r="I130" t="s">
        <v>726</v>
      </c>
      <c r="J130" t="s">
        <v>727</v>
      </c>
      <c r="K130" t="s">
        <v>728</v>
      </c>
      <c r="L130" t="s">
        <v>729</v>
      </c>
      <c r="M130" t="s">
        <v>195</v>
      </c>
      <c r="N130">
        <v>48331</v>
      </c>
      <c r="O130" t="s">
        <v>730</v>
      </c>
      <c r="P130" t="s">
        <v>731</v>
      </c>
      <c r="Q130" t="s">
        <v>732</v>
      </c>
      <c r="S130" s="1">
        <v>41349</v>
      </c>
      <c r="T130">
        <v>1450</v>
      </c>
      <c r="V130">
        <v>1450</v>
      </c>
      <c r="W130" t="s">
        <v>733</v>
      </c>
      <c r="X130">
        <v>1</v>
      </c>
      <c r="Y130" t="s">
        <v>41</v>
      </c>
      <c r="Z130">
        <v>0</v>
      </c>
    </row>
    <row r="131" spans="1:27" hidden="1" x14ac:dyDescent="0.25">
      <c r="A131">
        <v>264</v>
      </c>
      <c r="B131" t="s">
        <v>236</v>
      </c>
      <c r="C131" t="s">
        <v>237</v>
      </c>
      <c r="D131" t="s">
        <v>248</v>
      </c>
      <c r="E131" t="s">
        <v>1455</v>
      </c>
      <c r="F131" t="s">
        <v>212</v>
      </c>
      <c r="G131" t="s">
        <v>247</v>
      </c>
      <c r="H131" t="s">
        <v>50</v>
      </c>
      <c r="I131" t="s">
        <v>240</v>
      </c>
      <c r="J131" t="s">
        <v>239</v>
      </c>
      <c r="K131" t="s">
        <v>241</v>
      </c>
      <c r="L131" t="s">
        <v>242</v>
      </c>
      <c r="M131" t="s">
        <v>212</v>
      </c>
      <c r="N131">
        <v>8828</v>
      </c>
      <c r="O131" t="s">
        <v>243</v>
      </c>
      <c r="P131" t="s">
        <v>243</v>
      </c>
      <c r="Q131" t="s">
        <v>244</v>
      </c>
      <c r="S131" s="1">
        <v>41257</v>
      </c>
      <c r="T131">
        <v>1450</v>
      </c>
      <c r="V131">
        <v>1450</v>
      </c>
      <c r="W131" s="1">
        <v>41277</v>
      </c>
      <c r="X131">
        <v>1</v>
      </c>
      <c r="Y131" t="s">
        <v>41</v>
      </c>
      <c r="Z131">
        <v>0</v>
      </c>
    </row>
    <row r="132" spans="1:27" hidden="1" x14ac:dyDescent="0.25">
      <c r="A132">
        <v>572</v>
      </c>
      <c r="B132" t="s">
        <v>870</v>
      </c>
      <c r="C132" t="s">
        <v>871</v>
      </c>
      <c r="D132" t="s">
        <v>882</v>
      </c>
      <c r="E132" t="s">
        <v>1456</v>
      </c>
      <c r="F132" t="s">
        <v>212</v>
      </c>
      <c r="G132" t="s">
        <v>873</v>
      </c>
      <c r="H132" t="s">
        <v>50</v>
      </c>
      <c r="I132" t="s">
        <v>874</v>
      </c>
      <c r="J132" t="s">
        <v>875</v>
      </c>
      <c r="K132" t="s">
        <v>876</v>
      </c>
      <c r="L132" t="s">
        <v>877</v>
      </c>
      <c r="M132" t="s">
        <v>212</v>
      </c>
      <c r="N132">
        <v>8520</v>
      </c>
      <c r="O132" t="s">
        <v>878</v>
      </c>
      <c r="P132" t="s">
        <v>879</v>
      </c>
      <c r="Q132" t="s">
        <v>880</v>
      </c>
      <c r="S132" s="1">
        <v>41397</v>
      </c>
      <c r="T132">
        <v>1450</v>
      </c>
      <c r="V132">
        <v>0</v>
      </c>
      <c r="X132">
        <v>0</v>
      </c>
      <c r="Y132" t="s">
        <v>41</v>
      </c>
      <c r="Z132">
        <v>0</v>
      </c>
    </row>
    <row r="133" spans="1:27" hidden="1" x14ac:dyDescent="0.25">
      <c r="A133">
        <v>238</v>
      </c>
      <c r="B133" t="s">
        <v>158</v>
      </c>
      <c r="C133" t="s">
        <v>159</v>
      </c>
      <c r="D133" t="s">
        <v>160</v>
      </c>
      <c r="E133" t="s">
        <v>1410</v>
      </c>
      <c r="F133" t="s">
        <v>30</v>
      </c>
      <c r="G133" t="s">
        <v>161</v>
      </c>
      <c r="H133" t="s">
        <v>50</v>
      </c>
      <c r="I133" t="s">
        <v>162</v>
      </c>
      <c r="J133" t="s">
        <v>163</v>
      </c>
      <c r="K133" t="s">
        <v>164</v>
      </c>
      <c r="L133" t="s">
        <v>165</v>
      </c>
      <c r="M133" t="s">
        <v>30</v>
      </c>
      <c r="N133">
        <v>18901</v>
      </c>
      <c r="O133" t="s">
        <v>166</v>
      </c>
      <c r="P133" t="s">
        <v>166</v>
      </c>
      <c r="Q133" t="s">
        <v>167</v>
      </c>
      <c r="R133" t="s">
        <v>167</v>
      </c>
      <c r="S133" s="1">
        <v>41249</v>
      </c>
      <c r="T133">
        <v>1450</v>
      </c>
      <c r="V133">
        <v>1450</v>
      </c>
      <c r="W133" s="1">
        <v>41372</v>
      </c>
      <c r="X133">
        <v>1</v>
      </c>
      <c r="Y133" t="s">
        <v>41</v>
      </c>
      <c r="Z133">
        <v>0</v>
      </c>
    </row>
    <row r="134" spans="1:27" hidden="1" x14ac:dyDescent="0.25">
      <c r="A134">
        <v>688</v>
      </c>
      <c r="B134" t="s">
        <v>1134</v>
      </c>
      <c r="C134" t="s">
        <v>1135</v>
      </c>
      <c r="D134" t="s">
        <v>1136</v>
      </c>
      <c r="E134" t="s">
        <v>1457</v>
      </c>
      <c r="F134" t="s">
        <v>80</v>
      </c>
      <c r="G134" t="s">
        <v>1137</v>
      </c>
      <c r="H134" t="s">
        <v>50</v>
      </c>
      <c r="I134" t="s">
        <v>1138</v>
      </c>
      <c r="J134" t="s">
        <v>1139</v>
      </c>
      <c r="K134" t="s">
        <v>1140</v>
      </c>
      <c r="L134" t="s">
        <v>705</v>
      </c>
      <c r="M134" t="s">
        <v>80</v>
      </c>
      <c r="N134">
        <v>21202</v>
      </c>
      <c r="O134" t="s">
        <v>1141</v>
      </c>
      <c r="P134" t="s">
        <v>1141</v>
      </c>
      <c r="Q134" t="s">
        <v>1142</v>
      </c>
      <c r="S134" s="1">
        <v>41449</v>
      </c>
      <c r="T134">
        <v>1450</v>
      </c>
      <c r="V134">
        <v>0</v>
      </c>
      <c r="X134">
        <v>0</v>
      </c>
      <c r="Y134" t="s">
        <v>41</v>
      </c>
      <c r="Z134">
        <v>0</v>
      </c>
    </row>
    <row r="135" spans="1:27" hidden="1" x14ac:dyDescent="0.25">
      <c r="A135">
        <v>486</v>
      </c>
      <c r="B135" t="s">
        <v>784</v>
      </c>
      <c r="C135" t="s">
        <v>785</v>
      </c>
      <c r="D135" t="s">
        <v>786</v>
      </c>
      <c r="E135" t="s">
        <v>1458</v>
      </c>
      <c r="F135" t="s">
        <v>212</v>
      </c>
      <c r="G135" t="s">
        <v>787</v>
      </c>
      <c r="H135" t="s">
        <v>381</v>
      </c>
      <c r="I135" t="s">
        <v>788</v>
      </c>
      <c r="J135" t="s">
        <v>789</v>
      </c>
      <c r="K135" t="s">
        <v>790</v>
      </c>
      <c r="L135" t="s">
        <v>791</v>
      </c>
      <c r="M135" t="s">
        <v>212</v>
      </c>
      <c r="N135">
        <v>7933</v>
      </c>
      <c r="O135" t="s">
        <v>792</v>
      </c>
      <c r="P135" t="s">
        <v>793</v>
      </c>
      <c r="Q135" t="s">
        <v>794</v>
      </c>
      <c r="S135" s="1">
        <v>41365</v>
      </c>
      <c r="T135">
        <v>1450</v>
      </c>
      <c r="V135">
        <v>1450</v>
      </c>
      <c r="W135" s="1">
        <v>41387</v>
      </c>
      <c r="X135">
        <v>1</v>
      </c>
      <c r="Y135" t="s">
        <v>41</v>
      </c>
      <c r="Z135">
        <v>0</v>
      </c>
    </row>
    <row r="136" spans="1:27" hidden="1" x14ac:dyDescent="0.25">
      <c r="A136">
        <v>605</v>
      </c>
      <c r="B136" t="s">
        <v>923</v>
      </c>
      <c r="C136" t="s">
        <v>924</v>
      </c>
      <c r="D136" t="s">
        <v>924</v>
      </c>
      <c r="E136" t="s">
        <v>1421</v>
      </c>
      <c r="F136" t="s">
        <v>30</v>
      </c>
      <c r="G136" t="s">
        <v>925</v>
      </c>
      <c r="H136" t="s">
        <v>381</v>
      </c>
      <c r="I136" t="s">
        <v>741</v>
      </c>
      <c r="J136" t="s">
        <v>926</v>
      </c>
      <c r="K136" t="s">
        <v>927</v>
      </c>
      <c r="L136" t="s">
        <v>928</v>
      </c>
      <c r="M136" t="s">
        <v>30</v>
      </c>
      <c r="N136">
        <v>19003</v>
      </c>
      <c r="O136" t="s">
        <v>929</v>
      </c>
      <c r="P136" t="s">
        <v>930</v>
      </c>
      <c r="Q136" t="s">
        <v>931</v>
      </c>
      <c r="S136" s="1">
        <v>41404</v>
      </c>
      <c r="T136">
        <v>1450</v>
      </c>
      <c r="V136">
        <v>1450</v>
      </c>
      <c r="W136" s="1">
        <v>41449</v>
      </c>
      <c r="X136">
        <v>1</v>
      </c>
      <c r="Y136" t="s">
        <v>41</v>
      </c>
      <c r="Z136">
        <v>0</v>
      </c>
      <c r="AA136" t="s">
        <v>932</v>
      </c>
    </row>
    <row r="137" spans="1:27" hidden="1" x14ac:dyDescent="0.25">
      <c r="A137">
        <v>567</v>
      </c>
      <c r="B137" t="s">
        <v>851</v>
      </c>
      <c r="C137" t="s">
        <v>852</v>
      </c>
      <c r="D137" t="s">
        <v>853</v>
      </c>
      <c r="E137" t="s">
        <v>1459</v>
      </c>
      <c r="F137" t="s">
        <v>30</v>
      </c>
      <c r="G137" t="s">
        <v>854</v>
      </c>
      <c r="H137" t="s">
        <v>381</v>
      </c>
      <c r="I137" t="s">
        <v>198</v>
      </c>
      <c r="J137" t="s">
        <v>855</v>
      </c>
      <c r="K137" t="s">
        <v>856</v>
      </c>
      <c r="L137" t="s">
        <v>857</v>
      </c>
      <c r="M137" t="s">
        <v>30</v>
      </c>
      <c r="N137">
        <v>19043</v>
      </c>
      <c r="O137" t="s">
        <v>858</v>
      </c>
      <c r="P137" t="s">
        <v>858</v>
      </c>
      <c r="Q137" t="s">
        <v>859</v>
      </c>
      <c r="R137" t="s">
        <v>859</v>
      </c>
      <c r="S137" s="1">
        <v>41396</v>
      </c>
      <c r="T137">
        <v>1450</v>
      </c>
      <c r="V137">
        <v>1450</v>
      </c>
      <c r="W137" s="1">
        <v>41428</v>
      </c>
      <c r="X137">
        <v>1</v>
      </c>
      <c r="Y137" t="s">
        <v>41</v>
      </c>
      <c r="Z137">
        <v>0</v>
      </c>
    </row>
    <row r="138" spans="1:27" hidden="1" x14ac:dyDescent="0.25">
      <c r="A138">
        <v>413</v>
      </c>
      <c r="B138" t="s">
        <v>610</v>
      </c>
      <c r="C138" t="s">
        <v>611</v>
      </c>
      <c r="D138" t="s">
        <v>628</v>
      </c>
      <c r="E138" t="s">
        <v>1460</v>
      </c>
      <c r="F138" t="s">
        <v>212</v>
      </c>
      <c r="G138" t="s">
        <v>629</v>
      </c>
      <c r="H138" t="s">
        <v>381</v>
      </c>
      <c r="I138" t="s">
        <v>614</v>
      </c>
      <c r="J138" t="s">
        <v>615</v>
      </c>
      <c r="K138" t="s">
        <v>616</v>
      </c>
      <c r="L138" t="s">
        <v>617</v>
      </c>
      <c r="M138" t="s">
        <v>212</v>
      </c>
      <c r="N138">
        <v>7931</v>
      </c>
      <c r="O138" t="s">
        <v>618</v>
      </c>
      <c r="P138" t="s">
        <v>619</v>
      </c>
      <c r="Q138" t="s">
        <v>620</v>
      </c>
      <c r="S138" s="1">
        <v>41331</v>
      </c>
      <c r="T138">
        <v>1450</v>
      </c>
      <c r="V138">
        <v>1450</v>
      </c>
      <c r="W138" t="s">
        <v>621</v>
      </c>
      <c r="X138">
        <v>1</v>
      </c>
      <c r="Y138" t="s">
        <v>41</v>
      </c>
      <c r="Z138">
        <v>0</v>
      </c>
    </row>
    <row r="139" spans="1:27" s="154" customFormat="1" hidden="1" x14ac:dyDescent="0.25">
      <c r="A139" s="154">
        <v>666</v>
      </c>
      <c r="B139" s="154" t="s">
        <v>1044</v>
      </c>
      <c r="C139" s="154" t="s">
        <v>1045</v>
      </c>
      <c r="D139" s="154" t="s">
        <v>287</v>
      </c>
      <c r="E139" s="154" t="s">
        <v>1383</v>
      </c>
      <c r="F139" s="154" t="s">
        <v>689</v>
      </c>
      <c r="G139" s="154" t="s">
        <v>1056</v>
      </c>
      <c r="H139" s="154" t="s">
        <v>381</v>
      </c>
      <c r="I139" s="154" t="s">
        <v>336</v>
      </c>
      <c r="J139" s="154" t="s">
        <v>1048</v>
      </c>
      <c r="K139" s="154" t="s">
        <v>1049</v>
      </c>
      <c r="L139" s="154" t="s">
        <v>1050</v>
      </c>
      <c r="M139" s="154" t="s">
        <v>689</v>
      </c>
      <c r="N139" s="154">
        <v>20132</v>
      </c>
      <c r="O139" s="154" t="s">
        <v>1051</v>
      </c>
      <c r="P139" s="154" t="s">
        <v>1052</v>
      </c>
      <c r="Q139" s="154" t="s">
        <v>1053</v>
      </c>
      <c r="S139" s="155">
        <v>41428</v>
      </c>
      <c r="T139" s="154">
        <v>1450</v>
      </c>
      <c r="V139" s="154">
        <v>1450</v>
      </c>
      <c r="W139" s="155">
        <v>41445</v>
      </c>
      <c r="X139" s="154">
        <v>1</v>
      </c>
      <c r="Y139" s="154" t="s">
        <v>41</v>
      </c>
      <c r="Z139" s="154">
        <v>0</v>
      </c>
    </row>
    <row r="140" spans="1:27" hidden="1" x14ac:dyDescent="0.25">
      <c r="A140">
        <v>414</v>
      </c>
      <c r="B140" t="s">
        <v>630</v>
      </c>
      <c r="C140" t="s">
        <v>631</v>
      </c>
      <c r="D140" t="s">
        <v>632</v>
      </c>
      <c r="E140" t="s">
        <v>1461</v>
      </c>
      <c r="F140" t="s">
        <v>212</v>
      </c>
      <c r="G140" t="s">
        <v>633</v>
      </c>
      <c r="H140" t="s">
        <v>381</v>
      </c>
      <c r="I140" t="s">
        <v>634</v>
      </c>
      <c r="J140" t="s">
        <v>635</v>
      </c>
      <c r="K140" t="s">
        <v>636</v>
      </c>
      <c r="L140" t="s">
        <v>637</v>
      </c>
      <c r="M140" t="s">
        <v>212</v>
      </c>
      <c r="N140">
        <v>7930</v>
      </c>
      <c r="O140" t="s">
        <v>638</v>
      </c>
      <c r="P140" t="s">
        <v>639</v>
      </c>
      <c r="Q140" t="s">
        <v>640</v>
      </c>
      <c r="R140" t="s">
        <v>641</v>
      </c>
      <c r="S140" s="1">
        <v>41331</v>
      </c>
      <c r="T140">
        <v>1450</v>
      </c>
      <c r="V140">
        <v>1450</v>
      </c>
      <c r="W140" t="s">
        <v>642</v>
      </c>
      <c r="X140">
        <v>1</v>
      </c>
      <c r="Y140" t="s">
        <v>41</v>
      </c>
      <c r="Z140">
        <v>0</v>
      </c>
    </row>
    <row r="141" spans="1:27" hidden="1" x14ac:dyDescent="0.25">
      <c r="A141">
        <v>571</v>
      </c>
      <c r="B141" t="s">
        <v>870</v>
      </c>
      <c r="C141" t="s">
        <v>871</v>
      </c>
      <c r="D141" t="s">
        <v>872</v>
      </c>
      <c r="E141" t="s">
        <v>1462</v>
      </c>
      <c r="F141" t="s">
        <v>212</v>
      </c>
      <c r="G141" t="s">
        <v>873</v>
      </c>
      <c r="H141" t="s">
        <v>381</v>
      </c>
      <c r="I141" t="s">
        <v>874</v>
      </c>
      <c r="J141" t="s">
        <v>875</v>
      </c>
      <c r="K141" t="s">
        <v>876</v>
      </c>
      <c r="L141" t="s">
        <v>877</v>
      </c>
      <c r="M141" t="s">
        <v>212</v>
      </c>
      <c r="N141">
        <v>8520</v>
      </c>
      <c r="O141" t="s">
        <v>878</v>
      </c>
      <c r="P141" t="s">
        <v>879</v>
      </c>
      <c r="Q141" t="s">
        <v>880</v>
      </c>
      <c r="S141" s="1">
        <v>41397</v>
      </c>
      <c r="T141">
        <v>1450</v>
      </c>
      <c r="V141">
        <v>0</v>
      </c>
      <c r="X141">
        <v>0</v>
      </c>
      <c r="Y141" t="s">
        <v>41</v>
      </c>
      <c r="Z141">
        <v>0</v>
      </c>
      <c r="AA141" t="s">
        <v>881</v>
      </c>
    </row>
    <row r="142" spans="1:27" hidden="1" x14ac:dyDescent="0.25">
      <c r="A142">
        <v>296</v>
      </c>
      <c r="B142" t="s">
        <v>377</v>
      </c>
      <c r="C142" t="s">
        <v>378</v>
      </c>
      <c r="D142" t="s">
        <v>379</v>
      </c>
      <c r="E142" t="s">
        <v>1518</v>
      </c>
      <c r="F142" t="s">
        <v>68</v>
      </c>
      <c r="G142" t="s">
        <v>380</v>
      </c>
      <c r="H142" t="s">
        <v>381</v>
      </c>
      <c r="I142" t="s">
        <v>382</v>
      </c>
      <c r="J142" t="s">
        <v>383</v>
      </c>
      <c r="K142" t="s">
        <v>384</v>
      </c>
      <c r="L142" t="s">
        <v>385</v>
      </c>
      <c r="M142" t="s">
        <v>68</v>
      </c>
      <c r="N142">
        <v>11733</v>
      </c>
      <c r="O142" t="s">
        <v>386</v>
      </c>
      <c r="P142" t="s">
        <v>387</v>
      </c>
      <c r="Q142" t="s">
        <v>388</v>
      </c>
      <c r="R142" t="s">
        <v>388</v>
      </c>
      <c r="S142" s="1">
        <v>41286</v>
      </c>
      <c r="T142">
        <v>1450</v>
      </c>
      <c r="V142">
        <v>1450</v>
      </c>
      <c r="W142" s="1">
        <v>41311</v>
      </c>
      <c r="X142">
        <v>1</v>
      </c>
      <c r="Y142" t="s">
        <v>41</v>
      </c>
      <c r="Z142">
        <v>0</v>
      </c>
    </row>
    <row r="143" spans="1:27" hidden="1" x14ac:dyDescent="0.25">
      <c r="A143">
        <v>233</v>
      </c>
      <c r="B143" t="s">
        <v>140</v>
      </c>
      <c r="C143" t="s">
        <v>141</v>
      </c>
      <c r="D143" t="s">
        <v>142</v>
      </c>
      <c r="E143" t="s">
        <v>1463</v>
      </c>
      <c r="F143" t="s">
        <v>30</v>
      </c>
      <c r="G143" t="s">
        <v>143</v>
      </c>
      <c r="H143" t="s">
        <v>53</v>
      </c>
      <c r="I143" t="s">
        <v>144</v>
      </c>
      <c r="J143" t="s">
        <v>145</v>
      </c>
      <c r="K143" t="s">
        <v>146</v>
      </c>
      <c r="L143" t="s">
        <v>147</v>
      </c>
      <c r="M143" t="s">
        <v>30</v>
      </c>
      <c r="N143">
        <v>19518</v>
      </c>
      <c r="O143" t="s">
        <v>148</v>
      </c>
      <c r="P143" t="s">
        <v>149</v>
      </c>
      <c r="Q143" t="s">
        <v>150</v>
      </c>
      <c r="R143" t="s">
        <v>151</v>
      </c>
      <c r="S143" s="1">
        <v>41247</v>
      </c>
      <c r="T143">
        <v>1450</v>
      </c>
      <c r="V143">
        <v>1450</v>
      </c>
      <c r="W143" t="s">
        <v>152</v>
      </c>
      <c r="X143">
        <v>1</v>
      </c>
      <c r="Y143" t="s">
        <v>41</v>
      </c>
      <c r="Z143">
        <v>0</v>
      </c>
    </row>
    <row r="144" spans="1:27" hidden="1" x14ac:dyDescent="0.25">
      <c r="A144">
        <v>234</v>
      </c>
      <c r="B144" t="s">
        <v>140</v>
      </c>
      <c r="C144" t="s">
        <v>141</v>
      </c>
      <c r="D144" t="s">
        <v>153</v>
      </c>
      <c r="E144" t="s">
        <v>1464</v>
      </c>
      <c r="F144" t="s">
        <v>30</v>
      </c>
      <c r="G144" t="s">
        <v>143</v>
      </c>
      <c r="H144" t="s">
        <v>53</v>
      </c>
      <c r="I144" t="s">
        <v>144</v>
      </c>
      <c r="J144" t="s">
        <v>145</v>
      </c>
      <c r="K144" t="s">
        <v>146</v>
      </c>
      <c r="L144" t="s">
        <v>147</v>
      </c>
      <c r="M144" t="s">
        <v>30</v>
      </c>
      <c r="N144">
        <v>19518</v>
      </c>
      <c r="O144" t="s">
        <v>148</v>
      </c>
      <c r="P144" t="s">
        <v>149</v>
      </c>
      <c r="Q144" t="s">
        <v>150</v>
      </c>
      <c r="R144" t="s">
        <v>151</v>
      </c>
      <c r="S144" s="1">
        <v>41247</v>
      </c>
      <c r="T144">
        <v>1450</v>
      </c>
      <c r="V144">
        <v>1450</v>
      </c>
      <c r="W144" t="s">
        <v>152</v>
      </c>
      <c r="X144">
        <v>1</v>
      </c>
      <c r="Y144" t="s">
        <v>41</v>
      </c>
      <c r="Z144">
        <v>0</v>
      </c>
    </row>
    <row r="145" spans="1:26" hidden="1" x14ac:dyDescent="0.25">
      <c r="A145">
        <v>287</v>
      </c>
      <c r="B145" t="s">
        <v>321</v>
      </c>
      <c r="C145" t="s">
        <v>322</v>
      </c>
      <c r="D145" t="s">
        <v>322</v>
      </c>
      <c r="E145" t="s">
        <v>1431</v>
      </c>
      <c r="F145" t="s">
        <v>30</v>
      </c>
      <c r="G145" t="s">
        <v>323</v>
      </c>
      <c r="H145" t="s">
        <v>53</v>
      </c>
      <c r="I145" t="s">
        <v>324</v>
      </c>
      <c r="J145" t="s">
        <v>325</v>
      </c>
      <c r="K145" t="s">
        <v>326</v>
      </c>
      <c r="L145" t="s">
        <v>327</v>
      </c>
      <c r="M145" t="s">
        <v>30</v>
      </c>
      <c r="N145">
        <v>19607</v>
      </c>
      <c r="O145" t="s">
        <v>328</v>
      </c>
      <c r="P145" t="s">
        <v>329</v>
      </c>
      <c r="Q145" t="s">
        <v>330</v>
      </c>
      <c r="S145" s="1">
        <v>41278</v>
      </c>
      <c r="T145">
        <v>1450</v>
      </c>
      <c r="V145">
        <v>1450</v>
      </c>
      <c r="W145" t="s">
        <v>331</v>
      </c>
      <c r="X145">
        <v>1</v>
      </c>
      <c r="Y145" t="s">
        <v>41</v>
      </c>
      <c r="Z145">
        <v>0</v>
      </c>
    </row>
    <row r="146" spans="1:26" hidden="1" x14ac:dyDescent="0.25">
      <c r="A146">
        <v>332</v>
      </c>
      <c r="B146" t="s">
        <v>495</v>
      </c>
      <c r="C146" t="s">
        <v>496</v>
      </c>
      <c r="D146" t="s">
        <v>508</v>
      </c>
      <c r="E146" t="s">
        <v>1433</v>
      </c>
      <c r="F146" t="s">
        <v>30</v>
      </c>
      <c r="G146" t="s">
        <v>514</v>
      </c>
      <c r="H146" t="s">
        <v>53</v>
      </c>
      <c r="I146" t="s">
        <v>499</v>
      </c>
      <c r="J146" t="s">
        <v>500</v>
      </c>
      <c r="K146" t="s">
        <v>501</v>
      </c>
      <c r="L146" t="s">
        <v>502</v>
      </c>
      <c r="M146" t="s">
        <v>503</v>
      </c>
      <c r="N146">
        <v>19899</v>
      </c>
      <c r="O146" t="s">
        <v>504</v>
      </c>
      <c r="P146" t="s">
        <v>505</v>
      </c>
      <c r="Q146" t="s">
        <v>506</v>
      </c>
      <c r="R146" t="s">
        <v>506</v>
      </c>
      <c r="S146" s="1">
        <v>41302</v>
      </c>
      <c r="T146">
        <v>1450</v>
      </c>
      <c r="V146">
        <v>1450</v>
      </c>
      <c r="W146" t="s">
        <v>507</v>
      </c>
      <c r="X146">
        <v>1</v>
      </c>
      <c r="Y146" t="s">
        <v>41</v>
      </c>
      <c r="Z146">
        <v>0</v>
      </c>
    </row>
    <row r="147" spans="1:26" hidden="1" x14ac:dyDescent="0.25">
      <c r="A147">
        <v>271</v>
      </c>
      <c r="B147" t="s">
        <v>274</v>
      </c>
      <c r="C147" t="s">
        <v>275</v>
      </c>
      <c r="D147" t="s">
        <v>286</v>
      </c>
      <c r="E147" t="s">
        <v>1520</v>
      </c>
      <c r="F147" t="s">
        <v>212</v>
      </c>
      <c r="G147" t="s">
        <v>277</v>
      </c>
      <c r="H147" t="s">
        <v>53</v>
      </c>
      <c r="I147" t="s">
        <v>278</v>
      </c>
      <c r="J147" t="s">
        <v>279</v>
      </c>
      <c r="K147" t="s">
        <v>280</v>
      </c>
      <c r="L147" t="s">
        <v>281</v>
      </c>
      <c r="M147" t="s">
        <v>212</v>
      </c>
      <c r="N147">
        <v>7432</v>
      </c>
      <c r="O147" t="s">
        <v>282</v>
      </c>
      <c r="P147" t="s">
        <v>283</v>
      </c>
      <c r="Q147" t="s">
        <v>284</v>
      </c>
      <c r="S147" s="1">
        <v>41264</v>
      </c>
      <c r="T147">
        <v>1450</v>
      </c>
      <c r="V147">
        <v>1450</v>
      </c>
      <c r="W147" s="1">
        <v>41288</v>
      </c>
      <c r="X147">
        <v>1</v>
      </c>
      <c r="Y147" t="s">
        <v>41</v>
      </c>
      <c r="Z147">
        <v>0</v>
      </c>
    </row>
    <row r="148" spans="1:26" hidden="1" x14ac:dyDescent="0.25">
      <c r="A148">
        <v>214</v>
      </c>
      <c r="B148" t="s">
        <v>27</v>
      </c>
      <c r="C148" t="s">
        <v>28</v>
      </c>
      <c r="D148" t="s">
        <v>51</v>
      </c>
      <c r="E148" t="s">
        <v>1519</v>
      </c>
      <c r="F148" t="s">
        <v>30</v>
      </c>
      <c r="G148" t="s">
        <v>52</v>
      </c>
      <c r="H148" t="s">
        <v>53</v>
      </c>
      <c r="I148" t="s">
        <v>33</v>
      </c>
      <c r="J148" t="s">
        <v>34</v>
      </c>
      <c r="K148" t="s">
        <v>35</v>
      </c>
      <c r="L148" t="s">
        <v>36</v>
      </c>
      <c r="M148" t="s">
        <v>30</v>
      </c>
      <c r="N148">
        <v>18902</v>
      </c>
      <c r="O148" t="s">
        <v>37</v>
      </c>
      <c r="P148" t="s">
        <v>38</v>
      </c>
      <c r="Q148" t="s">
        <v>39</v>
      </c>
      <c r="S148" s="1">
        <v>41222</v>
      </c>
      <c r="T148">
        <v>1450</v>
      </c>
      <c r="V148">
        <v>1450</v>
      </c>
      <c r="W148" t="s">
        <v>40</v>
      </c>
      <c r="X148">
        <v>1</v>
      </c>
      <c r="Y148" t="s">
        <v>41</v>
      </c>
      <c r="Z148">
        <v>0</v>
      </c>
    </row>
    <row r="149" spans="1:26" hidden="1" x14ac:dyDescent="0.25">
      <c r="A149">
        <v>254</v>
      </c>
      <c r="B149" t="s">
        <v>192</v>
      </c>
      <c r="C149" t="s">
        <v>193</v>
      </c>
      <c r="D149" t="s">
        <v>207</v>
      </c>
      <c r="E149" t="s">
        <v>1465</v>
      </c>
      <c r="F149" t="s">
        <v>195</v>
      </c>
      <c r="G149" t="s">
        <v>208</v>
      </c>
      <c r="H149" t="s">
        <v>53</v>
      </c>
      <c r="I149" t="s">
        <v>198</v>
      </c>
      <c r="J149" t="s">
        <v>199</v>
      </c>
      <c r="K149" t="s">
        <v>200</v>
      </c>
      <c r="L149" t="s">
        <v>201</v>
      </c>
      <c r="M149" t="s">
        <v>195</v>
      </c>
      <c r="N149">
        <v>48094</v>
      </c>
      <c r="O149" t="s">
        <v>202</v>
      </c>
      <c r="P149" t="s">
        <v>202</v>
      </c>
      <c r="Q149" t="s">
        <v>203</v>
      </c>
      <c r="S149" s="1">
        <v>41254</v>
      </c>
      <c r="T149">
        <v>1450</v>
      </c>
      <c r="V149">
        <v>1450</v>
      </c>
      <c r="W149" t="s">
        <v>204</v>
      </c>
      <c r="X149">
        <v>1</v>
      </c>
      <c r="Y149" t="s">
        <v>41</v>
      </c>
      <c r="Z149">
        <v>0</v>
      </c>
    </row>
    <row r="150" spans="1:26" hidden="1" x14ac:dyDescent="0.25">
      <c r="A150">
        <v>317</v>
      </c>
      <c r="B150" t="s">
        <v>460</v>
      </c>
      <c r="C150" t="s">
        <v>461</v>
      </c>
      <c r="D150" t="s">
        <v>462</v>
      </c>
      <c r="E150" t="s">
        <v>1412</v>
      </c>
      <c r="F150" t="s">
        <v>68</v>
      </c>
      <c r="G150" t="s">
        <v>463</v>
      </c>
      <c r="H150" t="s">
        <v>53</v>
      </c>
      <c r="I150" t="s">
        <v>464</v>
      </c>
      <c r="J150" t="s">
        <v>465</v>
      </c>
      <c r="K150" t="s">
        <v>466</v>
      </c>
      <c r="L150" t="s">
        <v>467</v>
      </c>
      <c r="M150" t="s">
        <v>68</v>
      </c>
      <c r="N150">
        <v>10954</v>
      </c>
      <c r="O150" t="s">
        <v>468</v>
      </c>
      <c r="P150" t="s">
        <v>468</v>
      </c>
      <c r="Q150" t="s">
        <v>469</v>
      </c>
      <c r="R150" t="s">
        <v>470</v>
      </c>
      <c r="S150" s="1">
        <v>41297</v>
      </c>
      <c r="T150">
        <v>1450</v>
      </c>
      <c r="V150">
        <v>1450</v>
      </c>
      <c r="W150" t="s">
        <v>471</v>
      </c>
      <c r="X150">
        <v>1</v>
      </c>
      <c r="Y150" t="s">
        <v>41</v>
      </c>
      <c r="Z150">
        <v>0</v>
      </c>
    </row>
    <row r="151" spans="1:26" hidden="1" x14ac:dyDescent="0.25">
      <c r="A151">
        <v>310</v>
      </c>
      <c r="B151" t="s">
        <v>449</v>
      </c>
      <c r="C151" t="s">
        <v>450</v>
      </c>
      <c r="D151" t="s">
        <v>451</v>
      </c>
      <c r="E151" t="s">
        <v>1466</v>
      </c>
      <c r="F151" t="s">
        <v>68</v>
      </c>
      <c r="G151" t="s">
        <v>452</v>
      </c>
      <c r="H151" t="s">
        <v>53</v>
      </c>
      <c r="I151" t="s">
        <v>176</v>
      </c>
      <c r="J151" t="s">
        <v>453</v>
      </c>
      <c r="K151" t="s">
        <v>454</v>
      </c>
      <c r="L151" t="s">
        <v>455</v>
      </c>
      <c r="M151" t="s">
        <v>68</v>
      </c>
      <c r="N151">
        <v>11530</v>
      </c>
      <c r="O151" t="s">
        <v>456</v>
      </c>
      <c r="P151" t="s">
        <v>457</v>
      </c>
      <c r="Q151" t="s">
        <v>458</v>
      </c>
      <c r="R151" t="s">
        <v>459</v>
      </c>
      <c r="S151" s="1">
        <v>41292</v>
      </c>
      <c r="T151">
        <v>1450</v>
      </c>
      <c r="V151">
        <v>1450</v>
      </c>
      <c r="W151" s="1">
        <v>41318</v>
      </c>
      <c r="X151">
        <v>1</v>
      </c>
      <c r="Y151" t="s">
        <v>41</v>
      </c>
      <c r="Z151">
        <v>0</v>
      </c>
    </row>
    <row r="152" spans="1:26" hidden="1" x14ac:dyDescent="0.25">
      <c r="A152">
        <v>291</v>
      </c>
      <c r="B152" t="s">
        <v>346</v>
      </c>
      <c r="C152" t="s">
        <v>358</v>
      </c>
      <c r="D152" t="s">
        <v>361</v>
      </c>
      <c r="E152" t="s">
        <v>1467</v>
      </c>
      <c r="F152" t="s">
        <v>212</v>
      </c>
      <c r="G152" t="s">
        <v>362</v>
      </c>
      <c r="H152" t="s">
        <v>53</v>
      </c>
      <c r="I152" t="s">
        <v>350</v>
      </c>
      <c r="J152" t="s">
        <v>351</v>
      </c>
      <c r="K152" t="s">
        <v>352</v>
      </c>
      <c r="L152" t="s">
        <v>353</v>
      </c>
      <c r="M152" t="s">
        <v>212</v>
      </c>
      <c r="N152">
        <v>8801</v>
      </c>
      <c r="O152" t="s">
        <v>354</v>
      </c>
      <c r="P152" t="s">
        <v>355</v>
      </c>
      <c r="Q152" t="s">
        <v>356</v>
      </c>
      <c r="R152" t="s">
        <v>356</v>
      </c>
      <c r="S152" s="1">
        <v>41279</v>
      </c>
      <c r="T152">
        <v>1450</v>
      </c>
      <c r="V152">
        <v>1450</v>
      </c>
      <c r="W152" t="s">
        <v>357</v>
      </c>
      <c r="X152">
        <v>1</v>
      </c>
      <c r="Y152" t="s">
        <v>41</v>
      </c>
      <c r="Z152">
        <v>0</v>
      </c>
    </row>
    <row r="153" spans="1:26" hidden="1" x14ac:dyDescent="0.25">
      <c r="A153">
        <v>307</v>
      </c>
      <c r="B153" t="s">
        <v>433</v>
      </c>
      <c r="C153" t="s">
        <v>434</v>
      </c>
      <c r="D153" t="s">
        <v>447</v>
      </c>
      <c r="E153" t="s">
        <v>1468</v>
      </c>
      <c r="F153" t="s">
        <v>68</v>
      </c>
      <c r="G153" t="s">
        <v>436</v>
      </c>
      <c r="H153" t="s">
        <v>53</v>
      </c>
      <c r="I153" t="s">
        <v>437</v>
      </c>
      <c r="J153" t="s">
        <v>438</v>
      </c>
      <c r="K153" t="s">
        <v>439</v>
      </c>
      <c r="L153" t="s">
        <v>440</v>
      </c>
      <c r="M153" t="s">
        <v>68</v>
      </c>
      <c r="N153">
        <v>10605</v>
      </c>
      <c r="O153" t="s">
        <v>441</v>
      </c>
      <c r="P153" t="s">
        <v>442</v>
      </c>
      <c r="Q153" t="s">
        <v>443</v>
      </c>
      <c r="R153" t="s">
        <v>443</v>
      </c>
      <c r="S153" s="1">
        <v>41291</v>
      </c>
      <c r="T153">
        <v>1450</v>
      </c>
      <c r="V153">
        <v>1450</v>
      </c>
      <c r="W153" t="s">
        <v>444</v>
      </c>
      <c r="X153">
        <v>1</v>
      </c>
      <c r="Y153" t="s">
        <v>41</v>
      </c>
      <c r="Z153">
        <v>0</v>
      </c>
    </row>
    <row r="154" spans="1:26" hidden="1" x14ac:dyDescent="0.25">
      <c r="A154">
        <v>382</v>
      </c>
      <c r="B154" t="s">
        <v>565</v>
      </c>
      <c r="C154" t="s">
        <v>566</v>
      </c>
      <c r="D154" t="s">
        <v>566</v>
      </c>
      <c r="E154" t="s">
        <v>1439</v>
      </c>
      <c r="F154" t="s">
        <v>212</v>
      </c>
      <c r="G154" t="s">
        <v>575</v>
      </c>
      <c r="H154" t="s">
        <v>53</v>
      </c>
      <c r="I154" t="s">
        <v>350</v>
      </c>
      <c r="J154" t="s">
        <v>568</v>
      </c>
      <c r="K154" t="s">
        <v>569</v>
      </c>
      <c r="L154" t="s">
        <v>394</v>
      </c>
      <c r="M154" t="s">
        <v>212</v>
      </c>
      <c r="N154">
        <v>8753</v>
      </c>
      <c r="O154" t="s">
        <v>570</v>
      </c>
      <c r="P154" t="s">
        <v>571</v>
      </c>
      <c r="Q154" t="s">
        <v>572</v>
      </c>
      <c r="R154" t="s">
        <v>573</v>
      </c>
      <c r="S154" s="1">
        <v>41324</v>
      </c>
      <c r="T154">
        <v>1450</v>
      </c>
      <c r="V154">
        <v>1450</v>
      </c>
      <c r="W154" t="s">
        <v>574</v>
      </c>
      <c r="X154">
        <v>1</v>
      </c>
      <c r="Y154" t="s">
        <v>41</v>
      </c>
      <c r="Z154">
        <v>0</v>
      </c>
    </row>
    <row r="155" spans="1:26" hidden="1" x14ac:dyDescent="0.25">
      <c r="A155">
        <v>432</v>
      </c>
      <c r="B155" t="s">
        <v>674</v>
      </c>
      <c r="C155" t="s">
        <v>675</v>
      </c>
      <c r="D155" t="s">
        <v>684</v>
      </c>
      <c r="E155" t="s">
        <v>1547</v>
      </c>
      <c r="F155" t="s">
        <v>30</v>
      </c>
      <c r="G155" t="s">
        <v>677</v>
      </c>
      <c r="H155" t="s">
        <v>53</v>
      </c>
      <c r="I155" t="s">
        <v>214</v>
      </c>
      <c r="J155" t="s">
        <v>678</v>
      </c>
      <c r="K155" t="s">
        <v>679</v>
      </c>
      <c r="L155" t="s">
        <v>680</v>
      </c>
      <c r="M155" t="s">
        <v>30</v>
      </c>
      <c r="N155">
        <v>17078</v>
      </c>
      <c r="O155" t="s">
        <v>681</v>
      </c>
      <c r="P155" t="s">
        <v>681</v>
      </c>
      <c r="Q155" t="s">
        <v>682</v>
      </c>
      <c r="S155" s="1">
        <v>41334</v>
      </c>
      <c r="T155">
        <v>1450</v>
      </c>
      <c r="V155">
        <v>1450</v>
      </c>
      <c r="W155" s="1">
        <v>41452</v>
      </c>
      <c r="X155">
        <v>1</v>
      </c>
      <c r="Y155" t="s">
        <v>41</v>
      </c>
      <c r="Z155">
        <v>0</v>
      </c>
    </row>
    <row r="156" spans="1:26" hidden="1" x14ac:dyDescent="0.25">
      <c r="A156">
        <v>681</v>
      </c>
      <c r="B156" t="s">
        <v>674</v>
      </c>
      <c r="C156" t="s">
        <v>675</v>
      </c>
      <c r="D156" t="s">
        <v>1119</v>
      </c>
      <c r="E156" t="s">
        <v>1546</v>
      </c>
      <c r="F156" t="s">
        <v>30</v>
      </c>
      <c r="G156" t="s">
        <v>677</v>
      </c>
      <c r="H156" t="s">
        <v>53</v>
      </c>
      <c r="I156" t="s">
        <v>214</v>
      </c>
      <c r="J156" t="s">
        <v>678</v>
      </c>
      <c r="K156" t="s">
        <v>679</v>
      </c>
      <c r="L156" t="s">
        <v>680</v>
      </c>
      <c r="M156" t="s">
        <v>30</v>
      </c>
      <c r="N156">
        <v>17078</v>
      </c>
      <c r="O156" t="s">
        <v>681</v>
      </c>
      <c r="P156" t="s">
        <v>681</v>
      </c>
      <c r="Q156" t="s">
        <v>682</v>
      </c>
      <c r="S156" s="1">
        <v>41443</v>
      </c>
      <c r="T156">
        <v>1450</v>
      </c>
      <c r="V156">
        <v>1450</v>
      </c>
      <c r="W156" s="1">
        <v>41452</v>
      </c>
      <c r="X156">
        <v>1</v>
      </c>
      <c r="Y156" t="s">
        <v>41</v>
      </c>
      <c r="Z156">
        <v>0</v>
      </c>
    </row>
    <row r="157" spans="1:26" hidden="1" x14ac:dyDescent="0.25">
      <c r="A157">
        <v>293</v>
      </c>
      <c r="B157" t="s">
        <v>363</v>
      </c>
      <c r="C157" t="s">
        <v>364</v>
      </c>
      <c r="D157" t="s">
        <v>365</v>
      </c>
      <c r="E157" t="s">
        <v>1549</v>
      </c>
      <c r="F157" t="s">
        <v>212</v>
      </c>
      <c r="G157" t="s">
        <v>366</v>
      </c>
      <c r="H157" t="s">
        <v>53</v>
      </c>
      <c r="I157" t="s">
        <v>367</v>
      </c>
      <c r="J157" t="s">
        <v>368</v>
      </c>
      <c r="K157" t="s">
        <v>369</v>
      </c>
      <c r="L157" t="s">
        <v>370</v>
      </c>
      <c r="M157" t="s">
        <v>68</v>
      </c>
      <c r="N157">
        <v>11201</v>
      </c>
      <c r="O157" t="s">
        <v>371</v>
      </c>
      <c r="P157" t="s">
        <v>372</v>
      </c>
      <c r="Q157" t="s">
        <v>373</v>
      </c>
      <c r="R157" t="s">
        <v>374</v>
      </c>
      <c r="S157" s="1">
        <v>41284</v>
      </c>
      <c r="T157">
        <v>1450</v>
      </c>
      <c r="V157">
        <v>1450</v>
      </c>
      <c r="W157" t="s">
        <v>375</v>
      </c>
      <c r="X157">
        <v>1</v>
      </c>
      <c r="Y157" t="s">
        <v>41</v>
      </c>
      <c r="Z157">
        <v>0</v>
      </c>
    </row>
    <row r="158" spans="1:26" hidden="1" x14ac:dyDescent="0.25">
      <c r="A158">
        <v>643</v>
      </c>
      <c r="B158" t="s">
        <v>1002</v>
      </c>
      <c r="C158" t="s">
        <v>1003</v>
      </c>
      <c r="D158" t="s">
        <v>1013</v>
      </c>
      <c r="E158" t="s">
        <v>1469</v>
      </c>
      <c r="F158" t="s">
        <v>30</v>
      </c>
      <c r="G158" t="s">
        <v>1014</v>
      </c>
      <c r="H158" t="s">
        <v>53</v>
      </c>
      <c r="I158" t="s">
        <v>487</v>
      </c>
      <c r="J158" t="s">
        <v>1006</v>
      </c>
      <c r="K158" t="s">
        <v>1007</v>
      </c>
      <c r="L158" t="s">
        <v>1008</v>
      </c>
      <c r="M158" t="s">
        <v>30</v>
      </c>
      <c r="N158">
        <v>15234</v>
      </c>
      <c r="O158" t="s">
        <v>1009</v>
      </c>
      <c r="P158" t="s">
        <v>1010</v>
      </c>
      <c r="Q158" t="s">
        <v>1011</v>
      </c>
      <c r="S158" s="1">
        <v>41416</v>
      </c>
      <c r="T158">
        <v>1450</v>
      </c>
      <c r="V158">
        <v>1450</v>
      </c>
      <c r="W158" t="s">
        <v>1012</v>
      </c>
      <c r="X158">
        <v>1</v>
      </c>
      <c r="Y158" t="s">
        <v>41</v>
      </c>
      <c r="Z158">
        <v>0</v>
      </c>
    </row>
    <row r="159" spans="1:26" hidden="1" x14ac:dyDescent="0.25">
      <c r="A159">
        <v>673</v>
      </c>
      <c r="B159" t="s">
        <v>1069</v>
      </c>
      <c r="C159" t="s">
        <v>1070</v>
      </c>
      <c r="D159" t="s">
        <v>1079</v>
      </c>
      <c r="E159" t="s">
        <v>1470</v>
      </c>
      <c r="F159" t="s">
        <v>30</v>
      </c>
      <c r="G159" t="s">
        <v>1072</v>
      </c>
      <c r="H159" t="s">
        <v>53</v>
      </c>
      <c r="I159" t="s">
        <v>1073</v>
      </c>
      <c r="J159" t="s">
        <v>1074</v>
      </c>
      <c r="K159" t="s">
        <v>1075</v>
      </c>
      <c r="L159" t="s">
        <v>1076</v>
      </c>
      <c r="M159" t="s">
        <v>30</v>
      </c>
      <c r="N159">
        <v>19522</v>
      </c>
      <c r="O159" t="s">
        <v>1077</v>
      </c>
      <c r="P159" t="s">
        <v>1077</v>
      </c>
      <c r="Q159" t="s">
        <v>1078</v>
      </c>
      <c r="S159" s="1">
        <v>41433</v>
      </c>
      <c r="T159">
        <v>1450</v>
      </c>
      <c r="V159">
        <v>450</v>
      </c>
      <c r="W159" s="1">
        <v>41446</v>
      </c>
      <c r="X159">
        <v>1</v>
      </c>
      <c r="Y159" t="s">
        <v>41</v>
      </c>
      <c r="Z159">
        <v>0</v>
      </c>
    </row>
    <row r="160" spans="1:26" hidden="1" x14ac:dyDescent="0.25">
      <c r="A160">
        <v>427</v>
      </c>
      <c r="B160" t="s">
        <v>646</v>
      </c>
      <c r="C160" t="s">
        <v>647</v>
      </c>
      <c r="D160" t="s">
        <v>648</v>
      </c>
      <c r="E160" t="s">
        <v>1384</v>
      </c>
      <c r="F160" t="s">
        <v>30</v>
      </c>
      <c r="G160" t="s">
        <v>658</v>
      </c>
      <c r="H160" t="s">
        <v>53</v>
      </c>
      <c r="I160" t="s">
        <v>198</v>
      </c>
      <c r="J160" t="s">
        <v>650</v>
      </c>
      <c r="K160" t="s">
        <v>651</v>
      </c>
      <c r="L160" t="s">
        <v>652</v>
      </c>
      <c r="M160" t="s">
        <v>30</v>
      </c>
      <c r="N160">
        <v>18940</v>
      </c>
      <c r="O160" t="s">
        <v>653</v>
      </c>
      <c r="P160" t="s">
        <v>654</v>
      </c>
      <c r="Q160" t="s">
        <v>655</v>
      </c>
      <c r="S160" s="1">
        <v>41333</v>
      </c>
      <c r="T160">
        <v>1450</v>
      </c>
      <c r="V160">
        <v>1450</v>
      </c>
      <c r="W160" t="s">
        <v>656</v>
      </c>
      <c r="X160">
        <v>1</v>
      </c>
      <c r="Y160" t="s">
        <v>41</v>
      </c>
      <c r="Z160">
        <v>0</v>
      </c>
    </row>
    <row r="161" spans="1:27" hidden="1" x14ac:dyDescent="0.25">
      <c r="A161">
        <v>418</v>
      </c>
      <c r="B161" t="s">
        <v>630</v>
      </c>
      <c r="C161" t="s">
        <v>631</v>
      </c>
      <c r="D161" t="s">
        <v>644</v>
      </c>
      <c r="E161" t="s">
        <v>1523</v>
      </c>
      <c r="F161" t="s">
        <v>212</v>
      </c>
      <c r="G161" t="s">
        <v>633</v>
      </c>
      <c r="H161" t="s">
        <v>53</v>
      </c>
      <c r="I161" t="s">
        <v>634</v>
      </c>
      <c r="J161" t="s">
        <v>635</v>
      </c>
      <c r="K161" t="s">
        <v>636</v>
      </c>
      <c r="L161" t="s">
        <v>637</v>
      </c>
      <c r="M161" t="s">
        <v>212</v>
      </c>
      <c r="N161">
        <v>7930</v>
      </c>
      <c r="O161" t="s">
        <v>638</v>
      </c>
      <c r="P161" t="s">
        <v>639</v>
      </c>
      <c r="Q161" t="s">
        <v>640</v>
      </c>
      <c r="R161" t="s">
        <v>641</v>
      </c>
      <c r="S161" s="1">
        <v>41332</v>
      </c>
      <c r="T161">
        <v>1450</v>
      </c>
      <c r="V161">
        <v>1450</v>
      </c>
      <c r="W161" t="s">
        <v>642</v>
      </c>
      <c r="X161">
        <v>1</v>
      </c>
      <c r="Y161" t="s">
        <v>41</v>
      </c>
      <c r="Z161">
        <v>0</v>
      </c>
    </row>
    <row r="162" spans="1:27" hidden="1" x14ac:dyDescent="0.25">
      <c r="A162">
        <v>224</v>
      </c>
      <c r="B162" t="s">
        <v>107</v>
      </c>
      <c r="C162" t="s">
        <v>108</v>
      </c>
      <c r="D162" t="s">
        <v>119</v>
      </c>
      <c r="E162" t="s">
        <v>1471</v>
      </c>
      <c r="F162" t="s">
        <v>68</v>
      </c>
      <c r="G162" t="s">
        <v>120</v>
      </c>
      <c r="H162" t="s">
        <v>53</v>
      </c>
      <c r="I162" t="s">
        <v>111</v>
      </c>
      <c r="J162" t="s">
        <v>112</v>
      </c>
      <c r="K162" t="s">
        <v>113</v>
      </c>
      <c r="L162" t="s">
        <v>114</v>
      </c>
      <c r="M162" t="s">
        <v>68</v>
      </c>
      <c r="N162">
        <v>11747</v>
      </c>
      <c r="O162" t="s">
        <v>115</v>
      </c>
      <c r="P162" t="s">
        <v>116</v>
      </c>
      <c r="Q162" t="s">
        <v>117</v>
      </c>
      <c r="R162" t="s">
        <v>118</v>
      </c>
      <c r="S162" s="1">
        <v>41241</v>
      </c>
      <c r="T162">
        <v>1450</v>
      </c>
      <c r="V162">
        <v>1450</v>
      </c>
      <c r="W162" s="1">
        <v>41247</v>
      </c>
      <c r="X162">
        <v>1</v>
      </c>
      <c r="Y162" t="s">
        <v>41</v>
      </c>
      <c r="Z162">
        <v>0</v>
      </c>
    </row>
    <row r="163" spans="1:27" hidden="1" x14ac:dyDescent="0.25">
      <c r="A163">
        <v>634</v>
      </c>
      <c r="B163" t="s">
        <v>974</v>
      </c>
      <c r="C163" t="s">
        <v>975</v>
      </c>
      <c r="D163" t="s">
        <v>988</v>
      </c>
      <c r="E163" t="s">
        <v>1472</v>
      </c>
      <c r="F163" t="s">
        <v>68</v>
      </c>
      <c r="G163" t="s">
        <v>989</v>
      </c>
      <c r="H163" t="s">
        <v>53</v>
      </c>
      <c r="I163" t="s">
        <v>978</v>
      </c>
      <c r="J163" t="s">
        <v>979</v>
      </c>
      <c r="K163" t="s">
        <v>980</v>
      </c>
      <c r="L163" t="s">
        <v>981</v>
      </c>
      <c r="M163" t="s">
        <v>68</v>
      </c>
      <c r="N163">
        <v>10708</v>
      </c>
      <c r="O163" t="s">
        <v>982</v>
      </c>
      <c r="P163" t="s">
        <v>982</v>
      </c>
      <c r="Q163" t="s">
        <v>983</v>
      </c>
      <c r="S163" s="1">
        <v>41413</v>
      </c>
      <c r="T163">
        <v>1450</v>
      </c>
      <c r="V163">
        <v>1450</v>
      </c>
      <c r="W163" s="1">
        <v>41413</v>
      </c>
      <c r="X163">
        <v>1</v>
      </c>
      <c r="Y163" t="s">
        <v>41</v>
      </c>
      <c r="Z163">
        <v>0</v>
      </c>
    </row>
    <row r="164" spans="1:27" hidden="1" x14ac:dyDescent="0.25">
      <c r="A164">
        <v>573</v>
      </c>
      <c r="B164" t="s">
        <v>870</v>
      </c>
      <c r="C164" t="s">
        <v>871</v>
      </c>
      <c r="D164" t="s">
        <v>883</v>
      </c>
      <c r="E164" t="s">
        <v>1473</v>
      </c>
      <c r="F164" t="s">
        <v>212</v>
      </c>
      <c r="G164" t="s">
        <v>873</v>
      </c>
      <c r="H164" t="s">
        <v>53</v>
      </c>
      <c r="I164" t="s">
        <v>874</v>
      </c>
      <c r="J164" t="s">
        <v>875</v>
      </c>
      <c r="K164" t="s">
        <v>876</v>
      </c>
      <c r="L164" t="s">
        <v>877</v>
      </c>
      <c r="M164" t="s">
        <v>212</v>
      </c>
      <c r="N164">
        <v>8520</v>
      </c>
      <c r="O164" t="s">
        <v>878</v>
      </c>
      <c r="P164" t="s">
        <v>879</v>
      </c>
      <c r="Q164" t="s">
        <v>880</v>
      </c>
      <c r="S164" s="1">
        <v>41397</v>
      </c>
      <c r="T164">
        <v>1450</v>
      </c>
      <c r="V164">
        <v>0</v>
      </c>
      <c r="X164">
        <v>0</v>
      </c>
      <c r="Y164" t="s">
        <v>41</v>
      </c>
      <c r="Z164">
        <v>0</v>
      </c>
    </row>
    <row r="165" spans="1:27" hidden="1" x14ac:dyDescent="0.25">
      <c r="A165">
        <v>575</v>
      </c>
      <c r="B165" t="s">
        <v>870</v>
      </c>
      <c r="C165" t="s">
        <v>871</v>
      </c>
      <c r="D165" t="s">
        <v>885</v>
      </c>
      <c r="E165" t="s">
        <v>1474</v>
      </c>
      <c r="F165" t="s">
        <v>212</v>
      </c>
      <c r="G165" t="s">
        <v>873</v>
      </c>
      <c r="H165" t="s">
        <v>53</v>
      </c>
      <c r="I165" t="s">
        <v>874</v>
      </c>
      <c r="J165" t="s">
        <v>875</v>
      </c>
      <c r="K165" t="s">
        <v>876</v>
      </c>
      <c r="L165" t="s">
        <v>877</v>
      </c>
      <c r="M165" t="s">
        <v>212</v>
      </c>
      <c r="N165">
        <v>8520</v>
      </c>
      <c r="O165" t="s">
        <v>878</v>
      </c>
      <c r="P165" t="s">
        <v>879</v>
      </c>
      <c r="Q165" t="s">
        <v>880</v>
      </c>
      <c r="S165" s="1">
        <v>41397</v>
      </c>
      <c r="T165">
        <v>1450</v>
      </c>
      <c r="V165">
        <v>0</v>
      </c>
      <c r="X165">
        <v>0</v>
      </c>
      <c r="Y165" t="s">
        <v>41</v>
      </c>
      <c r="Z165">
        <v>0</v>
      </c>
    </row>
    <row r="166" spans="1:27" hidden="1" x14ac:dyDescent="0.25">
      <c r="A166">
        <v>574</v>
      </c>
      <c r="B166" t="s">
        <v>870</v>
      </c>
      <c r="C166" t="s">
        <v>871</v>
      </c>
      <c r="D166" t="s">
        <v>884</v>
      </c>
      <c r="E166" t="s">
        <v>1475</v>
      </c>
      <c r="F166" t="s">
        <v>212</v>
      </c>
      <c r="G166" t="s">
        <v>873</v>
      </c>
      <c r="H166" t="s">
        <v>53</v>
      </c>
      <c r="I166" t="s">
        <v>874</v>
      </c>
      <c r="J166" t="s">
        <v>875</v>
      </c>
      <c r="K166" t="s">
        <v>876</v>
      </c>
      <c r="L166" t="s">
        <v>877</v>
      </c>
      <c r="M166" t="s">
        <v>212</v>
      </c>
      <c r="N166">
        <v>8520</v>
      </c>
      <c r="O166" t="s">
        <v>878</v>
      </c>
      <c r="P166" t="s">
        <v>879</v>
      </c>
      <c r="Q166" t="s">
        <v>880</v>
      </c>
      <c r="S166" s="1">
        <v>41397</v>
      </c>
      <c r="T166">
        <v>1450</v>
      </c>
      <c r="V166">
        <v>0</v>
      </c>
      <c r="X166">
        <v>0</v>
      </c>
      <c r="Y166" t="s">
        <v>41</v>
      </c>
      <c r="Z166">
        <v>0</v>
      </c>
    </row>
    <row r="167" spans="1:27" hidden="1" x14ac:dyDescent="0.25">
      <c r="A167">
        <v>231</v>
      </c>
      <c r="B167" t="s">
        <v>128</v>
      </c>
      <c r="C167" t="s">
        <v>129</v>
      </c>
      <c r="D167" t="s">
        <v>139</v>
      </c>
      <c r="E167" t="s">
        <v>1476</v>
      </c>
      <c r="F167" t="s">
        <v>68</v>
      </c>
      <c r="G167" t="s">
        <v>131</v>
      </c>
      <c r="H167" t="s">
        <v>53</v>
      </c>
      <c r="I167" t="s">
        <v>132</v>
      </c>
      <c r="J167" t="s">
        <v>133</v>
      </c>
      <c r="K167" t="s">
        <v>134</v>
      </c>
      <c r="L167" t="s">
        <v>135</v>
      </c>
      <c r="M167" t="s">
        <v>68</v>
      </c>
      <c r="N167">
        <v>11566</v>
      </c>
      <c r="O167" t="s">
        <v>136</v>
      </c>
      <c r="P167" t="s">
        <v>136</v>
      </c>
      <c r="Q167" t="s">
        <v>137</v>
      </c>
      <c r="S167" s="1">
        <v>41246</v>
      </c>
      <c r="T167">
        <v>1450</v>
      </c>
      <c r="V167">
        <v>1450</v>
      </c>
      <c r="W167" t="s">
        <v>138</v>
      </c>
      <c r="X167">
        <v>1</v>
      </c>
      <c r="Y167" t="s">
        <v>41</v>
      </c>
      <c r="Z167">
        <v>0</v>
      </c>
    </row>
    <row r="168" spans="1:27" hidden="1" x14ac:dyDescent="0.25">
      <c r="A168">
        <v>351</v>
      </c>
      <c r="B168" t="s">
        <v>520</v>
      </c>
      <c r="C168" t="s">
        <v>521</v>
      </c>
      <c r="D168" t="s">
        <v>535</v>
      </c>
      <c r="E168" t="s">
        <v>1477</v>
      </c>
      <c r="F168" t="s">
        <v>30</v>
      </c>
      <c r="G168" t="s">
        <v>523</v>
      </c>
      <c r="H168" t="s">
        <v>53</v>
      </c>
      <c r="I168" t="s">
        <v>524</v>
      </c>
      <c r="J168" t="s">
        <v>525</v>
      </c>
      <c r="K168" t="s">
        <v>526</v>
      </c>
      <c r="L168" t="s">
        <v>527</v>
      </c>
      <c r="M168" t="s">
        <v>528</v>
      </c>
      <c r="N168">
        <v>60614</v>
      </c>
      <c r="O168" t="s">
        <v>529</v>
      </c>
      <c r="P168" t="s">
        <v>530</v>
      </c>
      <c r="Q168" t="s">
        <v>531</v>
      </c>
      <c r="S168" s="1">
        <v>41306</v>
      </c>
      <c r="T168">
        <v>1450</v>
      </c>
      <c r="V168">
        <v>1450</v>
      </c>
      <c r="W168" t="s">
        <v>532</v>
      </c>
      <c r="X168">
        <v>1</v>
      </c>
      <c r="Y168" t="s">
        <v>41</v>
      </c>
      <c r="Z168">
        <v>0</v>
      </c>
      <c r="AA168" t="s">
        <v>536</v>
      </c>
    </row>
    <row r="169" spans="1:27" hidden="1" x14ac:dyDescent="0.25">
      <c r="A169">
        <v>534</v>
      </c>
      <c r="B169" t="s">
        <v>817</v>
      </c>
      <c r="C169" t="s">
        <v>588</v>
      </c>
      <c r="D169" t="s">
        <v>818</v>
      </c>
      <c r="E169" t="s">
        <v>1478</v>
      </c>
      <c r="F169" t="s">
        <v>590</v>
      </c>
      <c r="G169" t="s">
        <v>819</v>
      </c>
      <c r="H169" t="s">
        <v>53</v>
      </c>
      <c r="I169" t="s">
        <v>820</v>
      </c>
      <c r="J169" t="s">
        <v>821</v>
      </c>
      <c r="K169" t="s">
        <v>593</v>
      </c>
      <c r="L169" t="s">
        <v>594</v>
      </c>
      <c r="M169" t="s">
        <v>590</v>
      </c>
      <c r="N169">
        <v>27517</v>
      </c>
      <c r="O169" t="s">
        <v>595</v>
      </c>
      <c r="P169" t="s">
        <v>595</v>
      </c>
      <c r="Q169" t="s">
        <v>598</v>
      </c>
      <c r="R169" t="s">
        <v>598</v>
      </c>
      <c r="S169" s="1">
        <v>41386</v>
      </c>
      <c r="T169">
        <v>1450</v>
      </c>
      <c r="V169">
        <v>1450</v>
      </c>
      <c r="W169" s="1">
        <v>41389</v>
      </c>
      <c r="X169">
        <v>1</v>
      </c>
      <c r="Y169" t="s">
        <v>41</v>
      </c>
      <c r="Z169">
        <v>0</v>
      </c>
    </row>
    <row r="170" spans="1:27" hidden="1" x14ac:dyDescent="0.25">
      <c r="A170">
        <v>689</v>
      </c>
      <c r="B170" t="s">
        <v>1134</v>
      </c>
      <c r="C170" t="s">
        <v>1135</v>
      </c>
      <c r="D170" t="s">
        <v>1135</v>
      </c>
      <c r="E170" t="s">
        <v>1479</v>
      </c>
      <c r="F170" t="s">
        <v>80</v>
      </c>
      <c r="G170" t="s">
        <v>1143</v>
      </c>
      <c r="H170" t="s">
        <v>53</v>
      </c>
      <c r="I170" t="s">
        <v>1138</v>
      </c>
      <c r="J170" t="s">
        <v>1139</v>
      </c>
      <c r="K170" t="s">
        <v>1140</v>
      </c>
      <c r="L170" t="s">
        <v>705</v>
      </c>
      <c r="M170" t="s">
        <v>80</v>
      </c>
      <c r="N170">
        <v>21202</v>
      </c>
      <c r="O170" t="s">
        <v>1141</v>
      </c>
      <c r="P170" t="s">
        <v>1141</v>
      </c>
      <c r="Q170" t="s">
        <v>1142</v>
      </c>
      <c r="S170" s="1">
        <v>41453</v>
      </c>
      <c r="T170">
        <v>1450</v>
      </c>
      <c r="V170">
        <v>0</v>
      </c>
      <c r="X170">
        <v>0</v>
      </c>
      <c r="Y170" t="s">
        <v>41</v>
      </c>
      <c r="Z170">
        <v>0</v>
      </c>
    </row>
    <row r="171" spans="1:27" hidden="1" x14ac:dyDescent="0.25">
      <c r="A171">
        <v>686</v>
      </c>
      <c r="B171" t="s">
        <v>107</v>
      </c>
      <c r="C171" t="s">
        <v>108</v>
      </c>
      <c r="D171" t="s">
        <v>1133</v>
      </c>
      <c r="E171" t="s">
        <v>1480</v>
      </c>
      <c r="F171" t="s">
        <v>68</v>
      </c>
      <c r="G171" t="s">
        <v>122</v>
      </c>
      <c r="H171" t="s">
        <v>317</v>
      </c>
      <c r="I171" t="s">
        <v>111</v>
      </c>
      <c r="J171" t="s">
        <v>112</v>
      </c>
      <c r="K171" t="s">
        <v>113</v>
      </c>
      <c r="L171" t="s">
        <v>114</v>
      </c>
      <c r="M171" t="s">
        <v>68</v>
      </c>
      <c r="N171">
        <v>11747</v>
      </c>
      <c r="O171" t="s">
        <v>115</v>
      </c>
      <c r="P171" t="s">
        <v>116</v>
      </c>
      <c r="Q171" t="s">
        <v>117</v>
      </c>
      <c r="R171" t="s">
        <v>118</v>
      </c>
      <c r="S171" s="1">
        <v>41449</v>
      </c>
      <c r="T171">
        <v>1450</v>
      </c>
      <c r="V171">
        <v>1450</v>
      </c>
      <c r="W171" s="1">
        <v>41247</v>
      </c>
      <c r="X171">
        <v>1</v>
      </c>
      <c r="Y171" t="s">
        <v>41</v>
      </c>
      <c r="Z171">
        <v>0</v>
      </c>
      <c r="AA171" t="s">
        <v>599</v>
      </c>
    </row>
    <row r="172" spans="1:27" hidden="1" x14ac:dyDescent="0.25">
      <c r="A172">
        <v>284</v>
      </c>
      <c r="B172" t="s">
        <v>300</v>
      </c>
      <c r="C172" t="s">
        <v>301</v>
      </c>
      <c r="D172" t="s">
        <v>316</v>
      </c>
      <c r="E172" t="s">
        <v>1481</v>
      </c>
      <c r="F172" t="s">
        <v>30</v>
      </c>
      <c r="G172" t="s">
        <v>312</v>
      </c>
      <c r="H172" t="s">
        <v>317</v>
      </c>
      <c r="I172" t="s">
        <v>304</v>
      </c>
      <c r="J172" t="s">
        <v>305</v>
      </c>
      <c r="K172" t="s">
        <v>306</v>
      </c>
      <c r="L172" t="s">
        <v>307</v>
      </c>
      <c r="M172" t="s">
        <v>30</v>
      </c>
      <c r="N172">
        <v>19380</v>
      </c>
      <c r="O172" t="s">
        <v>308</v>
      </c>
      <c r="P172" t="s">
        <v>308</v>
      </c>
      <c r="Q172" t="s">
        <v>309</v>
      </c>
      <c r="S172" s="1">
        <v>41271</v>
      </c>
      <c r="T172">
        <v>1450</v>
      </c>
      <c r="V172">
        <v>1450</v>
      </c>
      <c r="W172" t="s">
        <v>310</v>
      </c>
      <c r="X172">
        <v>1</v>
      </c>
      <c r="Y172" t="s">
        <v>41</v>
      </c>
      <c r="Z172">
        <v>0</v>
      </c>
      <c r="AA172" t="s">
        <v>318</v>
      </c>
    </row>
    <row r="173" spans="1:27" hidden="1" x14ac:dyDescent="0.25">
      <c r="A173">
        <v>407</v>
      </c>
      <c r="B173" t="s">
        <v>587</v>
      </c>
      <c r="C173" t="s">
        <v>588</v>
      </c>
      <c r="D173" t="s">
        <v>589</v>
      </c>
      <c r="E173" t="s">
        <v>1482</v>
      </c>
      <c r="F173" t="s">
        <v>590</v>
      </c>
      <c r="G173" t="s">
        <v>591</v>
      </c>
      <c r="H173" t="s">
        <v>317</v>
      </c>
      <c r="I173" t="s">
        <v>336</v>
      </c>
      <c r="J173" t="s">
        <v>592</v>
      </c>
      <c r="K173" t="s">
        <v>593</v>
      </c>
      <c r="L173" t="s">
        <v>594</v>
      </c>
      <c r="M173" t="s">
        <v>590</v>
      </c>
      <c r="N173">
        <v>27517</v>
      </c>
      <c r="O173" t="s">
        <v>595</v>
      </c>
      <c r="P173" t="s">
        <v>596</v>
      </c>
      <c r="Q173" t="s">
        <v>597</v>
      </c>
      <c r="R173" t="s">
        <v>598</v>
      </c>
      <c r="S173" s="1">
        <v>41330</v>
      </c>
      <c r="T173">
        <v>1450</v>
      </c>
      <c r="V173">
        <v>1450</v>
      </c>
      <c r="W173" s="1">
        <v>41333</v>
      </c>
      <c r="X173">
        <v>1</v>
      </c>
      <c r="Y173" t="s">
        <v>41</v>
      </c>
      <c r="Z173">
        <v>0</v>
      </c>
      <c r="AA173" t="s">
        <v>599</v>
      </c>
    </row>
    <row r="174" spans="1:27" hidden="1" x14ac:dyDescent="0.25">
      <c r="A174">
        <v>684</v>
      </c>
      <c r="B174" t="s">
        <v>1121</v>
      </c>
      <c r="C174" t="s">
        <v>1122</v>
      </c>
      <c r="D174" t="s">
        <v>1123</v>
      </c>
      <c r="E174" t="s">
        <v>1483</v>
      </c>
      <c r="F174" t="s">
        <v>30</v>
      </c>
      <c r="G174" t="s">
        <v>1124</v>
      </c>
      <c r="H174" t="s">
        <v>317</v>
      </c>
      <c r="I174" t="s">
        <v>1125</v>
      </c>
      <c r="J174" t="s">
        <v>1126</v>
      </c>
      <c r="K174" t="s">
        <v>1127</v>
      </c>
      <c r="L174" t="s">
        <v>1128</v>
      </c>
      <c r="M174" t="s">
        <v>30</v>
      </c>
      <c r="N174">
        <v>19426</v>
      </c>
      <c r="O174" t="s">
        <v>1129</v>
      </c>
      <c r="P174" t="s">
        <v>1129</v>
      </c>
      <c r="Q174" t="s">
        <v>1130</v>
      </c>
      <c r="S174" s="1">
        <v>41445</v>
      </c>
      <c r="T174">
        <v>1450</v>
      </c>
      <c r="V174">
        <v>1460</v>
      </c>
      <c r="W174" s="1">
        <v>41449</v>
      </c>
      <c r="X174">
        <v>1</v>
      </c>
      <c r="Y174" t="s">
        <v>41</v>
      </c>
      <c r="Z174">
        <v>0</v>
      </c>
    </row>
    <row r="175" spans="1:27" hidden="1" x14ac:dyDescent="0.25">
      <c r="A175">
        <v>546</v>
      </c>
      <c r="B175" t="s">
        <v>834</v>
      </c>
      <c r="C175" t="s">
        <v>835</v>
      </c>
      <c r="D175" t="s">
        <v>836</v>
      </c>
      <c r="E175" t="s">
        <v>1373</v>
      </c>
      <c r="F175" t="s">
        <v>30</v>
      </c>
      <c r="G175" t="s">
        <v>837</v>
      </c>
      <c r="H175" t="s">
        <v>317</v>
      </c>
      <c r="I175" t="s">
        <v>838</v>
      </c>
      <c r="J175" t="s">
        <v>839</v>
      </c>
      <c r="K175" t="s">
        <v>840</v>
      </c>
      <c r="L175" t="s">
        <v>841</v>
      </c>
      <c r="M175" t="s">
        <v>30</v>
      </c>
      <c r="N175">
        <v>19061</v>
      </c>
      <c r="O175" t="s">
        <v>842</v>
      </c>
      <c r="P175" t="s">
        <v>843</v>
      </c>
      <c r="Q175" t="s">
        <v>844</v>
      </c>
      <c r="R175" t="s">
        <v>845</v>
      </c>
      <c r="S175" s="1">
        <v>41390</v>
      </c>
      <c r="T175">
        <v>1450</v>
      </c>
      <c r="V175">
        <v>1450</v>
      </c>
      <c r="W175" t="s">
        <v>846</v>
      </c>
      <c r="X175">
        <v>1</v>
      </c>
      <c r="Y175" t="s">
        <v>41</v>
      </c>
      <c r="Z175">
        <v>0</v>
      </c>
      <c r="AA175" t="s">
        <v>847</v>
      </c>
    </row>
    <row r="176" spans="1:27" hidden="1" x14ac:dyDescent="0.25">
      <c r="A176">
        <v>675</v>
      </c>
      <c r="B176" t="s">
        <v>1091</v>
      </c>
      <c r="C176" t="s">
        <v>1092</v>
      </c>
      <c r="D176" t="s">
        <v>1092</v>
      </c>
      <c r="E176" t="s">
        <v>1484</v>
      </c>
      <c r="F176" t="s">
        <v>30</v>
      </c>
      <c r="G176" t="s">
        <v>1093</v>
      </c>
      <c r="H176" t="s">
        <v>317</v>
      </c>
      <c r="I176" t="s">
        <v>1094</v>
      </c>
      <c r="J176" t="s">
        <v>1095</v>
      </c>
      <c r="K176" t="s">
        <v>1096</v>
      </c>
      <c r="L176" t="s">
        <v>36</v>
      </c>
      <c r="M176" t="s">
        <v>30</v>
      </c>
      <c r="N176">
        <v>18902</v>
      </c>
      <c r="O176" t="s">
        <v>1097</v>
      </c>
      <c r="P176" t="s">
        <v>1098</v>
      </c>
      <c r="Q176" t="s">
        <v>1099</v>
      </c>
      <c r="R176" t="s">
        <v>1100</v>
      </c>
      <c r="S176" s="1">
        <v>41436</v>
      </c>
      <c r="T176">
        <v>1450</v>
      </c>
      <c r="V176">
        <v>1450</v>
      </c>
      <c r="W176" t="s">
        <v>1101</v>
      </c>
      <c r="X176">
        <v>1</v>
      </c>
      <c r="Y176" t="s">
        <v>41</v>
      </c>
      <c r="Z176">
        <v>0</v>
      </c>
    </row>
    <row r="177" spans="1:27" hidden="1" x14ac:dyDescent="0.25">
      <c r="A177">
        <v>566</v>
      </c>
      <c r="B177" t="s">
        <v>646</v>
      </c>
      <c r="C177" t="s">
        <v>647</v>
      </c>
      <c r="D177" t="s">
        <v>648</v>
      </c>
      <c r="E177" t="s">
        <v>1384</v>
      </c>
      <c r="F177" t="s">
        <v>30</v>
      </c>
      <c r="G177" t="s">
        <v>850</v>
      </c>
      <c r="H177" t="s">
        <v>317</v>
      </c>
      <c r="I177" t="s">
        <v>198</v>
      </c>
      <c r="J177" t="s">
        <v>650</v>
      </c>
      <c r="K177" t="s">
        <v>651</v>
      </c>
      <c r="L177" t="s">
        <v>652</v>
      </c>
      <c r="M177" t="s">
        <v>30</v>
      </c>
      <c r="N177">
        <v>18940</v>
      </c>
      <c r="O177" t="s">
        <v>653</v>
      </c>
      <c r="P177" t="s">
        <v>654</v>
      </c>
      <c r="Q177" t="s">
        <v>655</v>
      </c>
      <c r="S177" s="1">
        <v>41395</v>
      </c>
      <c r="T177">
        <v>1450</v>
      </c>
      <c r="V177">
        <v>1450</v>
      </c>
      <c r="W177" t="s">
        <v>656</v>
      </c>
      <c r="X177">
        <v>1</v>
      </c>
      <c r="Y177" t="s">
        <v>41</v>
      </c>
      <c r="Z177">
        <v>0</v>
      </c>
    </row>
    <row r="178" spans="1:27" hidden="1" x14ac:dyDescent="0.25">
      <c r="A178">
        <v>631</v>
      </c>
      <c r="B178" t="s">
        <v>974</v>
      </c>
      <c r="C178" t="s">
        <v>975</v>
      </c>
      <c r="D178" t="s">
        <v>976</v>
      </c>
      <c r="E178" t="s">
        <v>1485</v>
      </c>
      <c r="F178" t="s">
        <v>68</v>
      </c>
      <c r="G178" t="s">
        <v>977</v>
      </c>
      <c r="H178" t="s">
        <v>317</v>
      </c>
      <c r="I178" t="s">
        <v>978</v>
      </c>
      <c r="J178" t="s">
        <v>979</v>
      </c>
      <c r="K178" t="s">
        <v>980</v>
      </c>
      <c r="L178" t="s">
        <v>981</v>
      </c>
      <c r="M178" t="s">
        <v>68</v>
      </c>
      <c r="N178">
        <v>10708</v>
      </c>
      <c r="O178" t="s">
        <v>982</v>
      </c>
      <c r="P178" t="s">
        <v>982</v>
      </c>
      <c r="Q178" t="s">
        <v>983</v>
      </c>
      <c r="S178" s="1">
        <v>41413</v>
      </c>
      <c r="T178">
        <v>1450</v>
      </c>
      <c r="V178">
        <v>1450</v>
      </c>
      <c r="W178" s="1">
        <v>41413</v>
      </c>
      <c r="X178">
        <v>1</v>
      </c>
      <c r="Y178" t="s">
        <v>41</v>
      </c>
      <c r="Z178">
        <v>0</v>
      </c>
    </row>
    <row r="179" spans="1:27" hidden="1" x14ac:dyDescent="0.25">
      <c r="A179">
        <v>268</v>
      </c>
      <c r="B179" t="s">
        <v>262</v>
      </c>
      <c r="C179" t="s">
        <v>263</v>
      </c>
      <c r="D179" t="s">
        <v>264</v>
      </c>
      <c r="E179" t="s">
        <v>1541</v>
      </c>
      <c r="F179" t="s">
        <v>30</v>
      </c>
      <c r="G179" t="s">
        <v>265</v>
      </c>
      <c r="H179" t="s">
        <v>197</v>
      </c>
      <c r="I179" t="s">
        <v>266</v>
      </c>
      <c r="J179" t="s">
        <v>267</v>
      </c>
      <c r="K179" t="s">
        <v>268</v>
      </c>
      <c r="L179" t="s">
        <v>269</v>
      </c>
      <c r="M179" t="s">
        <v>30</v>
      </c>
      <c r="N179">
        <v>19425</v>
      </c>
      <c r="O179" t="s">
        <v>270</v>
      </c>
      <c r="P179" t="s">
        <v>271</v>
      </c>
      <c r="Q179" t="s">
        <v>272</v>
      </c>
      <c r="S179" s="1">
        <v>41264</v>
      </c>
      <c r="T179">
        <v>1450</v>
      </c>
      <c r="V179">
        <v>1450</v>
      </c>
      <c r="W179" t="s">
        <v>273</v>
      </c>
      <c r="X179">
        <v>1</v>
      </c>
      <c r="Y179" t="s">
        <v>41</v>
      </c>
      <c r="Z179">
        <v>0</v>
      </c>
    </row>
    <row r="180" spans="1:27" hidden="1" x14ac:dyDescent="0.25">
      <c r="A180">
        <v>448</v>
      </c>
      <c r="B180" t="s">
        <v>699</v>
      </c>
      <c r="C180" t="s">
        <v>700</v>
      </c>
      <c r="D180" t="s">
        <v>700</v>
      </c>
      <c r="E180" t="s">
        <v>1486</v>
      </c>
      <c r="F180" t="s">
        <v>80</v>
      </c>
      <c r="G180" t="s">
        <v>701</v>
      </c>
      <c r="H180" t="s">
        <v>197</v>
      </c>
      <c r="I180" t="s">
        <v>702</v>
      </c>
      <c r="J180" t="s">
        <v>703</v>
      </c>
      <c r="K180" t="s">
        <v>704</v>
      </c>
      <c r="L180" t="s">
        <v>705</v>
      </c>
      <c r="M180" t="s">
        <v>80</v>
      </c>
      <c r="N180">
        <v>21204</v>
      </c>
      <c r="O180" t="s">
        <v>706</v>
      </c>
      <c r="P180" t="s">
        <v>706</v>
      </c>
      <c r="Q180" t="s">
        <v>707</v>
      </c>
      <c r="R180" t="s">
        <v>708</v>
      </c>
      <c r="S180" s="1">
        <v>41345</v>
      </c>
      <c r="T180">
        <v>1450</v>
      </c>
      <c r="V180">
        <v>1450</v>
      </c>
      <c r="W180" t="s">
        <v>709</v>
      </c>
      <c r="X180">
        <v>1</v>
      </c>
      <c r="Y180" t="s">
        <v>41</v>
      </c>
      <c r="Z180">
        <v>0</v>
      </c>
    </row>
    <row r="181" spans="1:27" hidden="1" x14ac:dyDescent="0.25">
      <c r="A181">
        <v>327</v>
      </c>
      <c r="B181" t="s">
        <v>495</v>
      </c>
      <c r="C181" t="s">
        <v>496</v>
      </c>
      <c r="D181" t="s">
        <v>497</v>
      </c>
      <c r="E181" t="s">
        <v>1411</v>
      </c>
      <c r="F181" t="s">
        <v>30</v>
      </c>
      <c r="G181" t="s">
        <v>498</v>
      </c>
      <c r="H181" t="s">
        <v>197</v>
      </c>
      <c r="I181" t="s">
        <v>499</v>
      </c>
      <c r="J181" t="s">
        <v>500</v>
      </c>
      <c r="K181" t="s">
        <v>501</v>
      </c>
      <c r="L181" t="s">
        <v>502</v>
      </c>
      <c r="M181" t="s">
        <v>503</v>
      </c>
      <c r="N181">
        <v>19899</v>
      </c>
      <c r="O181" t="s">
        <v>504</v>
      </c>
      <c r="P181" t="s">
        <v>505</v>
      </c>
      <c r="Q181" t="s">
        <v>506</v>
      </c>
      <c r="R181" t="s">
        <v>506</v>
      </c>
      <c r="S181" s="1">
        <v>41302</v>
      </c>
      <c r="T181">
        <v>1450</v>
      </c>
      <c r="V181">
        <v>1450</v>
      </c>
      <c r="W181" t="s">
        <v>507</v>
      </c>
      <c r="X181">
        <v>1</v>
      </c>
      <c r="Y181" t="s">
        <v>41</v>
      </c>
      <c r="Z181">
        <v>0</v>
      </c>
    </row>
    <row r="182" spans="1:27" hidden="1" x14ac:dyDescent="0.25">
      <c r="A182">
        <v>252</v>
      </c>
      <c r="B182" t="s">
        <v>192</v>
      </c>
      <c r="C182" t="s">
        <v>193</v>
      </c>
      <c r="D182" t="s">
        <v>194</v>
      </c>
      <c r="E182" t="s">
        <v>1487</v>
      </c>
      <c r="F182" t="s">
        <v>195</v>
      </c>
      <c r="G182" t="s">
        <v>196</v>
      </c>
      <c r="H182" t="s">
        <v>197</v>
      </c>
      <c r="I182" t="s">
        <v>198</v>
      </c>
      <c r="J182" t="s">
        <v>199</v>
      </c>
      <c r="K182" t="s">
        <v>200</v>
      </c>
      <c r="L182" t="s">
        <v>201</v>
      </c>
      <c r="M182" t="s">
        <v>195</v>
      </c>
      <c r="N182">
        <v>48094</v>
      </c>
      <c r="O182" t="s">
        <v>202</v>
      </c>
      <c r="P182" t="s">
        <v>202</v>
      </c>
      <c r="Q182" t="s">
        <v>203</v>
      </c>
      <c r="S182" s="1">
        <v>41254</v>
      </c>
      <c r="T182">
        <v>1450</v>
      </c>
      <c r="V182">
        <v>1450</v>
      </c>
      <c r="W182" t="s">
        <v>204</v>
      </c>
      <c r="X182">
        <v>1</v>
      </c>
      <c r="Y182" t="s">
        <v>41</v>
      </c>
      <c r="Z182">
        <v>0</v>
      </c>
    </row>
    <row r="183" spans="1:27" hidden="1" x14ac:dyDescent="0.25">
      <c r="A183">
        <v>314</v>
      </c>
      <c r="B183" t="s">
        <v>460</v>
      </c>
      <c r="C183" t="s">
        <v>461</v>
      </c>
      <c r="D183" t="s">
        <v>462</v>
      </c>
      <c r="E183" t="s">
        <v>1412</v>
      </c>
      <c r="F183" t="s">
        <v>68</v>
      </c>
      <c r="G183" t="s">
        <v>463</v>
      </c>
      <c r="H183" t="s">
        <v>197</v>
      </c>
      <c r="I183" t="s">
        <v>464</v>
      </c>
      <c r="J183" t="s">
        <v>465</v>
      </c>
      <c r="K183" t="s">
        <v>466</v>
      </c>
      <c r="L183" t="s">
        <v>467</v>
      </c>
      <c r="M183" t="s">
        <v>68</v>
      </c>
      <c r="N183">
        <v>10954</v>
      </c>
      <c r="O183" t="s">
        <v>468</v>
      </c>
      <c r="P183" t="s">
        <v>468</v>
      </c>
      <c r="Q183" t="s">
        <v>469</v>
      </c>
      <c r="R183" t="s">
        <v>470</v>
      </c>
      <c r="S183" s="1">
        <v>41296</v>
      </c>
      <c r="T183">
        <v>1450</v>
      </c>
      <c r="V183">
        <v>1450</v>
      </c>
      <c r="W183" t="s">
        <v>471</v>
      </c>
      <c r="X183">
        <v>1</v>
      </c>
      <c r="Y183" t="s">
        <v>41</v>
      </c>
      <c r="Z183">
        <v>0</v>
      </c>
    </row>
    <row r="184" spans="1:27" hidden="1" x14ac:dyDescent="0.25">
      <c r="A184">
        <v>531</v>
      </c>
      <c r="B184" t="s">
        <v>806</v>
      </c>
      <c r="C184" t="s">
        <v>807</v>
      </c>
      <c r="D184" t="s">
        <v>807</v>
      </c>
      <c r="E184" t="s">
        <v>1488</v>
      </c>
      <c r="F184" t="s">
        <v>808</v>
      </c>
      <c r="G184" t="s">
        <v>809</v>
      </c>
      <c r="H184" t="s">
        <v>197</v>
      </c>
      <c r="I184" t="s">
        <v>810</v>
      </c>
      <c r="J184" t="s">
        <v>811</v>
      </c>
      <c r="K184" t="s">
        <v>812</v>
      </c>
      <c r="L184" t="s">
        <v>813</v>
      </c>
      <c r="M184" t="s">
        <v>808</v>
      </c>
      <c r="N184">
        <v>30062</v>
      </c>
      <c r="O184" t="s">
        <v>814</v>
      </c>
      <c r="P184" t="s">
        <v>814</v>
      </c>
      <c r="Q184" t="s">
        <v>815</v>
      </c>
      <c r="S184" s="1">
        <v>41383</v>
      </c>
      <c r="T184">
        <v>1450</v>
      </c>
      <c r="V184">
        <v>1450</v>
      </c>
      <c r="W184" t="s">
        <v>816</v>
      </c>
      <c r="X184">
        <v>1</v>
      </c>
      <c r="Y184" t="s">
        <v>41</v>
      </c>
      <c r="Z184">
        <v>0</v>
      </c>
    </row>
    <row r="185" spans="1:27" hidden="1" x14ac:dyDescent="0.25">
      <c r="A185">
        <v>538</v>
      </c>
      <c r="B185" t="s">
        <v>822</v>
      </c>
      <c r="C185" t="s">
        <v>823</v>
      </c>
      <c r="D185" t="s">
        <v>824</v>
      </c>
      <c r="E185" t="s">
        <v>1380</v>
      </c>
      <c r="F185" t="s">
        <v>30</v>
      </c>
      <c r="G185" t="s">
        <v>825</v>
      </c>
      <c r="H185" t="s">
        <v>197</v>
      </c>
      <c r="I185" t="s">
        <v>826</v>
      </c>
      <c r="J185" t="s">
        <v>827</v>
      </c>
      <c r="K185" t="s">
        <v>828</v>
      </c>
      <c r="L185" t="s">
        <v>829</v>
      </c>
      <c r="M185" t="s">
        <v>30</v>
      </c>
      <c r="N185">
        <v>18062</v>
      </c>
      <c r="O185" t="s">
        <v>830</v>
      </c>
      <c r="P185" t="s">
        <v>831</v>
      </c>
      <c r="Q185" t="s">
        <v>832</v>
      </c>
      <c r="S185" s="1">
        <v>41388</v>
      </c>
      <c r="T185">
        <v>1450</v>
      </c>
      <c r="V185">
        <v>1450</v>
      </c>
      <c r="W185" s="1">
        <v>41429</v>
      </c>
      <c r="X185">
        <v>1</v>
      </c>
      <c r="Y185" t="s">
        <v>41</v>
      </c>
      <c r="Z185">
        <v>0</v>
      </c>
    </row>
    <row r="186" spans="1:27" hidden="1" x14ac:dyDescent="0.25">
      <c r="A186">
        <v>639</v>
      </c>
      <c r="B186" t="s">
        <v>991</v>
      </c>
      <c r="C186" t="s">
        <v>992</v>
      </c>
      <c r="D186" t="s">
        <v>993</v>
      </c>
      <c r="E186" t="s">
        <v>1540</v>
      </c>
      <c r="F186" t="s">
        <v>30</v>
      </c>
      <c r="G186" t="s">
        <v>994</v>
      </c>
      <c r="H186" t="s">
        <v>197</v>
      </c>
      <c r="I186" t="s">
        <v>278</v>
      </c>
      <c r="J186" t="s">
        <v>995</v>
      </c>
      <c r="K186" t="s">
        <v>996</v>
      </c>
      <c r="L186" t="s">
        <v>997</v>
      </c>
      <c r="M186" t="s">
        <v>30</v>
      </c>
      <c r="N186">
        <v>17601</v>
      </c>
      <c r="O186" t="s">
        <v>998</v>
      </c>
      <c r="P186" t="s">
        <v>998</v>
      </c>
      <c r="Q186" t="s">
        <v>999</v>
      </c>
      <c r="S186" s="1">
        <v>41414</v>
      </c>
      <c r="T186">
        <v>1450</v>
      </c>
      <c r="V186">
        <v>1450</v>
      </c>
      <c r="W186" s="1">
        <v>41418</v>
      </c>
      <c r="X186">
        <v>1</v>
      </c>
      <c r="Y186" t="s">
        <v>41</v>
      </c>
      <c r="Z186">
        <v>0</v>
      </c>
    </row>
    <row r="187" spans="1:27" hidden="1" x14ac:dyDescent="0.25">
      <c r="A187">
        <v>444</v>
      </c>
      <c r="B187" t="s">
        <v>686</v>
      </c>
      <c r="C187" t="s">
        <v>687</v>
      </c>
      <c r="D187" t="s">
        <v>688</v>
      </c>
      <c r="E187" t="s">
        <v>1489</v>
      </c>
      <c r="F187" t="s">
        <v>689</v>
      </c>
      <c r="G187" t="s">
        <v>690</v>
      </c>
      <c r="H187" t="s">
        <v>197</v>
      </c>
      <c r="I187" t="s">
        <v>132</v>
      </c>
      <c r="J187" t="s">
        <v>691</v>
      </c>
      <c r="K187" t="s">
        <v>692</v>
      </c>
      <c r="L187" t="s">
        <v>693</v>
      </c>
      <c r="M187" t="s">
        <v>689</v>
      </c>
      <c r="N187">
        <v>23116</v>
      </c>
      <c r="O187" t="s">
        <v>694</v>
      </c>
      <c r="P187" t="s">
        <v>695</v>
      </c>
      <c r="Q187" t="s">
        <v>696</v>
      </c>
      <c r="R187" t="s">
        <v>697</v>
      </c>
      <c r="S187" s="1">
        <v>41342</v>
      </c>
      <c r="T187">
        <v>1450</v>
      </c>
      <c r="V187">
        <v>1450</v>
      </c>
      <c r="W187" t="s">
        <v>698</v>
      </c>
      <c r="X187">
        <v>1</v>
      </c>
      <c r="Y187" t="s">
        <v>41</v>
      </c>
      <c r="Z187">
        <v>0</v>
      </c>
    </row>
    <row r="188" spans="1:27" hidden="1" x14ac:dyDescent="0.25">
      <c r="A188">
        <v>526</v>
      </c>
      <c r="B188" t="s">
        <v>795</v>
      </c>
      <c r="C188" t="s">
        <v>796</v>
      </c>
      <c r="D188" t="s">
        <v>796</v>
      </c>
      <c r="E188" t="s">
        <v>1490</v>
      </c>
      <c r="F188" t="s">
        <v>30</v>
      </c>
      <c r="G188" t="s">
        <v>797</v>
      </c>
      <c r="H188" t="s">
        <v>197</v>
      </c>
      <c r="I188" t="s">
        <v>798</v>
      </c>
      <c r="J188" t="s">
        <v>799</v>
      </c>
      <c r="K188" t="s">
        <v>800</v>
      </c>
      <c r="L188" t="s">
        <v>801</v>
      </c>
      <c r="M188" t="s">
        <v>30</v>
      </c>
      <c r="N188">
        <v>19426</v>
      </c>
      <c r="O188" t="s">
        <v>802</v>
      </c>
      <c r="P188" t="s">
        <v>802</v>
      </c>
      <c r="Q188" t="s">
        <v>803</v>
      </c>
      <c r="R188" t="s">
        <v>804</v>
      </c>
      <c r="S188" s="1">
        <v>41377</v>
      </c>
      <c r="T188">
        <v>1450</v>
      </c>
      <c r="V188">
        <v>1450</v>
      </c>
      <c r="W188" t="s">
        <v>805</v>
      </c>
      <c r="X188">
        <v>1</v>
      </c>
      <c r="Y188" t="s">
        <v>41</v>
      </c>
      <c r="Z188">
        <v>0</v>
      </c>
    </row>
    <row r="189" spans="1:27" hidden="1" x14ac:dyDescent="0.25">
      <c r="A189">
        <v>408</v>
      </c>
      <c r="B189" t="s">
        <v>600</v>
      </c>
      <c r="C189" t="s">
        <v>601</v>
      </c>
      <c r="D189" t="s">
        <v>602</v>
      </c>
      <c r="E189" t="s">
        <v>1491</v>
      </c>
      <c r="F189" t="s">
        <v>590</v>
      </c>
      <c r="G189" t="s">
        <v>603</v>
      </c>
      <c r="H189" t="s">
        <v>197</v>
      </c>
      <c r="I189" t="s">
        <v>350</v>
      </c>
      <c r="J189" t="s">
        <v>604</v>
      </c>
      <c r="K189" t="s">
        <v>605</v>
      </c>
      <c r="L189" t="s">
        <v>606</v>
      </c>
      <c r="M189" t="s">
        <v>590</v>
      </c>
      <c r="N189">
        <v>27540</v>
      </c>
      <c r="O189" t="s">
        <v>607</v>
      </c>
      <c r="P189" t="s">
        <v>607</v>
      </c>
      <c r="Q189" t="s">
        <v>608</v>
      </c>
      <c r="R189" t="s">
        <v>609</v>
      </c>
      <c r="S189" s="1">
        <v>41331</v>
      </c>
      <c r="T189">
        <v>1450</v>
      </c>
      <c r="V189">
        <v>1450</v>
      </c>
      <c r="W189" s="1">
        <v>41393</v>
      </c>
      <c r="X189">
        <v>1</v>
      </c>
      <c r="Y189" t="s">
        <v>41</v>
      </c>
      <c r="Z189">
        <v>0</v>
      </c>
    </row>
    <row r="190" spans="1:27" hidden="1" x14ac:dyDescent="0.25">
      <c r="A190">
        <v>452</v>
      </c>
      <c r="B190" t="s">
        <v>722</v>
      </c>
      <c r="C190" t="s">
        <v>723</v>
      </c>
      <c r="D190" t="s">
        <v>724</v>
      </c>
      <c r="E190" t="s">
        <v>1492</v>
      </c>
      <c r="F190" t="s">
        <v>195</v>
      </c>
      <c r="G190" t="s">
        <v>725</v>
      </c>
      <c r="H190" t="s">
        <v>197</v>
      </c>
      <c r="I190" t="s">
        <v>726</v>
      </c>
      <c r="J190" t="s">
        <v>727</v>
      </c>
      <c r="K190" t="s">
        <v>728</v>
      </c>
      <c r="L190" t="s">
        <v>729</v>
      </c>
      <c r="M190" t="s">
        <v>195</v>
      </c>
      <c r="N190">
        <v>48331</v>
      </c>
      <c r="O190" t="s">
        <v>730</v>
      </c>
      <c r="P190" t="s">
        <v>731</v>
      </c>
      <c r="Q190" t="s">
        <v>732</v>
      </c>
      <c r="S190" s="1">
        <v>41349</v>
      </c>
      <c r="T190">
        <v>1450</v>
      </c>
      <c r="V190">
        <v>1450</v>
      </c>
      <c r="W190" t="s">
        <v>733</v>
      </c>
      <c r="X190">
        <v>1</v>
      </c>
      <c r="Y190" t="s">
        <v>41</v>
      </c>
      <c r="Z190">
        <v>0</v>
      </c>
    </row>
    <row r="191" spans="1:27" hidden="1" x14ac:dyDescent="0.25">
      <c r="A191">
        <v>349</v>
      </c>
      <c r="B191" t="s">
        <v>520</v>
      </c>
      <c r="C191" t="s">
        <v>521</v>
      </c>
      <c r="D191" t="s">
        <v>522</v>
      </c>
      <c r="E191" t="s">
        <v>1493</v>
      </c>
      <c r="F191" t="s">
        <v>30</v>
      </c>
      <c r="G191" t="s">
        <v>523</v>
      </c>
      <c r="H191" t="s">
        <v>197</v>
      </c>
      <c r="I191" t="s">
        <v>524</v>
      </c>
      <c r="J191" t="s">
        <v>525</v>
      </c>
      <c r="K191" t="s">
        <v>526</v>
      </c>
      <c r="L191" t="s">
        <v>527</v>
      </c>
      <c r="M191" t="s">
        <v>528</v>
      </c>
      <c r="N191">
        <v>60614</v>
      </c>
      <c r="O191" t="s">
        <v>529</v>
      </c>
      <c r="P191" t="s">
        <v>530</v>
      </c>
      <c r="Q191" t="s">
        <v>531</v>
      </c>
      <c r="S191" s="1">
        <v>41306</v>
      </c>
      <c r="T191">
        <v>1450</v>
      </c>
      <c r="V191">
        <v>1450</v>
      </c>
      <c r="W191" t="s">
        <v>532</v>
      </c>
      <c r="X191">
        <v>1</v>
      </c>
      <c r="Y191" t="s">
        <v>41</v>
      </c>
      <c r="Z191">
        <v>0</v>
      </c>
      <c r="AA191" t="s">
        <v>533</v>
      </c>
    </row>
    <row r="192" spans="1:27" hidden="1" x14ac:dyDescent="0.25">
      <c r="A192">
        <v>685</v>
      </c>
      <c r="B192" t="s">
        <v>249</v>
      </c>
      <c r="C192" t="s">
        <v>250</v>
      </c>
      <c r="D192" t="s">
        <v>1131</v>
      </c>
      <c r="E192" t="s">
        <v>1550</v>
      </c>
      <c r="F192" t="s">
        <v>212</v>
      </c>
      <c r="G192" t="s">
        <v>1132</v>
      </c>
      <c r="H192" t="s">
        <v>197</v>
      </c>
      <c r="I192" t="s">
        <v>253</v>
      </c>
      <c r="J192" t="s">
        <v>254</v>
      </c>
      <c r="K192" t="s">
        <v>255</v>
      </c>
      <c r="L192" t="s">
        <v>256</v>
      </c>
      <c r="M192" t="s">
        <v>212</v>
      </c>
      <c r="N192">
        <v>8057</v>
      </c>
      <c r="O192" t="s">
        <v>257</v>
      </c>
      <c r="P192" t="s">
        <v>257</v>
      </c>
      <c r="Q192" t="s">
        <v>258</v>
      </c>
      <c r="S192" s="1">
        <v>41446</v>
      </c>
      <c r="T192">
        <v>1450</v>
      </c>
      <c r="V192">
        <v>1450</v>
      </c>
      <c r="W192" t="s">
        <v>259</v>
      </c>
      <c r="X192">
        <v>1</v>
      </c>
      <c r="Y192" t="s">
        <v>41</v>
      </c>
      <c r="Z192">
        <v>0</v>
      </c>
    </row>
    <row r="193" spans="1:27" hidden="1" x14ac:dyDescent="0.25">
      <c r="A193">
        <v>629</v>
      </c>
      <c r="B193" t="s">
        <v>963</v>
      </c>
      <c r="C193" t="s">
        <v>964</v>
      </c>
      <c r="D193" t="s">
        <v>965</v>
      </c>
      <c r="E193" t="s">
        <v>1494</v>
      </c>
      <c r="F193" t="s">
        <v>30</v>
      </c>
      <c r="G193" t="s">
        <v>966</v>
      </c>
      <c r="H193" t="s">
        <v>32</v>
      </c>
      <c r="I193" t="s">
        <v>967</v>
      </c>
      <c r="J193" t="s">
        <v>968</v>
      </c>
      <c r="K193" t="s">
        <v>969</v>
      </c>
      <c r="L193" t="s">
        <v>970</v>
      </c>
      <c r="M193" t="s">
        <v>212</v>
      </c>
      <c r="N193">
        <v>8075</v>
      </c>
      <c r="O193" t="s">
        <v>971</v>
      </c>
      <c r="P193" t="s">
        <v>971</v>
      </c>
      <c r="Q193" t="s">
        <v>972</v>
      </c>
      <c r="S193" s="1">
        <v>41411</v>
      </c>
      <c r="T193">
        <v>1450</v>
      </c>
      <c r="V193">
        <v>1450</v>
      </c>
      <c r="W193" t="s">
        <v>973</v>
      </c>
      <c r="X193">
        <v>1</v>
      </c>
      <c r="Y193" t="s">
        <v>41</v>
      </c>
      <c r="Z193">
        <v>0</v>
      </c>
    </row>
    <row r="194" spans="1:27" hidden="1" x14ac:dyDescent="0.25">
      <c r="A194">
        <v>328</v>
      </c>
      <c r="B194" t="s">
        <v>495</v>
      </c>
      <c r="C194" t="s">
        <v>496</v>
      </c>
      <c r="D194" t="s">
        <v>508</v>
      </c>
      <c r="E194" t="s">
        <v>1433</v>
      </c>
      <c r="F194" t="s">
        <v>30</v>
      </c>
      <c r="G194" t="s">
        <v>509</v>
      </c>
      <c r="H194" t="s">
        <v>32</v>
      </c>
      <c r="I194" t="s">
        <v>499</v>
      </c>
      <c r="J194" t="s">
        <v>500</v>
      </c>
      <c r="K194" t="s">
        <v>501</v>
      </c>
      <c r="L194" t="s">
        <v>502</v>
      </c>
      <c r="M194" t="s">
        <v>503</v>
      </c>
      <c r="N194">
        <v>19899</v>
      </c>
      <c r="O194" t="s">
        <v>504</v>
      </c>
      <c r="P194" t="s">
        <v>505</v>
      </c>
      <c r="Q194" t="s">
        <v>506</v>
      </c>
      <c r="R194" t="s">
        <v>506</v>
      </c>
      <c r="S194" s="1">
        <v>41302</v>
      </c>
      <c r="T194">
        <v>1450</v>
      </c>
      <c r="V194">
        <v>1450</v>
      </c>
      <c r="W194" t="s">
        <v>507</v>
      </c>
      <c r="X194">
        <v>1</v>
      </c>
      <c r="Y194" t="s">
        <v>41</v>
      </c>
      <c r="Z194">
        <v>0</v>
      </c>
    </row>
    <row r="195" spans="1:27" hidden="1" x14ac:dyDescent="0.25">
      <c r="A195">
        <v>656</v>
      </c>
      <c r="B195" t="s">
        <v>1029</v>
      </c>
      <c r="C195" t="s">
        <v>1030</v>
      </c>
      <c r="D195" t="s">
        <v>1030</v>
      </c>
      <c r="E195" t="s">
        <v>1368</v>
      </c>
      <c r="F195" t="s">
        <v>30</v>
      </c>
      <c r="G195" t="s">
        <v>1040</v>
      </c>
      <c r="H195" t="s">
        <v>32</v>
      </c>
      <c r="I195" t="s">
        <v>423</v>
      </c>
      <c r="J195" t="s">
        <v>1032</v>
      </c>
      <c r="K195" t="s">
        <v>1033</v>
      </c>
      <c r="L195" t="s">
        <v>1034</v>
      </c>
      <c r="M195" t="s">
        <v>30</v>
      </c>
      <c r="N195">
        <v>17319</v>
      </c>
      <c r="O195" t="s">
        <v>1035</v>
      </c>
      <c r="P195" t="s">
        <v>1036</v>
      </c>
      <c r="Q195" t="s">
        <v>1037</v>
      </c>
      <c r="S195" s="1">
        <v>41418</v>
      </c>
      <c r="T195">
        <v>1450</v>
      </c>
      <c r="V195">
        <v>1450</v>
      </c>
      <c r="W195" t="s">
        <v>1038</v>
      </c>
      <c r="X195">
        <v>1</v>
      </c>
      <c r="Y195" t="s">
        <v>41</v>
      </c>
      <c r="Z195">
        <v>0</v>
      </c>
    </row>
    <row r="196" spans="1:27" hidden="1" x14ac:dyDescent="0.25">
      <c r="A196">
        <v>274</v>
      </c>
      <c r="B196" t="s">
        <v>274</v>
      </c>
      <c r="C196" t="s">
        <v>275</v>
      </c>
      <c r="D196" t="s">
        <v>289</v>
      </c>
      <c r="E196" t="s">
        <v>1495</v>
      </c>
      <c r="F196" t="s">
        <v>212</v>
      </c>
      <c r="G196" t="s">
        <v>277</v>
      </c>
      <c r="H196" t="s">
        <v>32</v>
      </c>
      <c r="I196" t="s">
        <v>278</v>
      </c>
      <c r="J196" t="s">
        <v>279</v>
      </c>
      <c r="K196" t="s">
        <v>280</v>
      </c>
      <c r="L196" t="s">
        <v>281</v>
      </c>
      <c r="M196" t="s">
        <v>212</v>
      </c>
      <c r="N196">
        <v>7432</v>
      </c>
      <c r="O196" t="s">
        <v>282</v>
      </c>
      <c r="P196" t="s">
        <v>283</v>
      </c>
      <c r="Q196" t="s">
        <v>284</v>
      </c>
      <c r="S196" s="1">
        <v>41264</v>
      </c>
      <c r="T196">
        <v>1450</v>
      </c>
      <c r="V196">
        <v>1450</v>
      </c>
      <c r="W196" s="1">
        <v>41288</v>
      </c>
      <c r="X196">
        <v>1</v>
      </c>
      <c r="Y196" t="s">
        <v>41</v>
      </c>
      <c r="Z196">
        <v>0</v>
      </c>
    </row>
    <row r="197" spans="1:27" hidden="1" x14ac:dyDescent="0.25">
      <c r="A197">
        <v>285</v>
      </c>
      <c r="B197" t="s">
        <v>27</v>
      </c>
      <c r="C197" t="s">
        <v>28</v>
      </c>
      <c r="D197" t="s">
        <v>319</v>
      </c>
      <c r="E197" t="s">
        <v>1496</v>
      </c>
      <c r="F197" t="s">
        <v>30</v>
      </c>
      <c r="G197" t="s">
        <v>320</v>
      </c>
      <c r="H197" t="s">
        <v>32</v>
      </c>
      <c r="I197" t="s">
        <v>33</v>
      </c>
      <c r="J197" t="s">
        <v>34</v>
      </c>
      <c r="K197" t="s">
        <v>35</v>
      </c>
      <c r="L197" t="s">
        <v>36</v>
      </c>
      <c r="M197" t="s">
        <v>30</v>
      </c>
      <c r="N197">
        <v>18902</v>
      </c>
      <c r="O197" t="s">
        <v>37</v>
      </c>
      <c r="P197" t="s">
        <v>38</v>
      </c>
      <c r="Q197" t="s">
        <v>39</v>
      </c>
      <c r="S197" s="1">
        <v>41272</v>
      </c>
      <c r="T197">
        <v>1450</v>
      </c>
      <c r="V197">
        <v>1450</v>
      </c>
      <c r="W197" t="s">
        <v>40</v>
      </c>
      <c r="X197">
        <v>1</v>
      </c>
      <c r="Y197" t="s">
        <v>41</v>
      </c>
      <c r="Z197">
        <v>0</v>
      </c>
    </row>
    <row r="198" spans="1:27" hidden="1" x14ac:dyDescent="0.25">
      <c r="A198">
        <v>210</v>
      </c>
      <c r="B198" t="s">
        <v>27</v>
      </c>
      <c r="C198" t="s">
        <v>28</v>
      </c>
      <c r="D198" t="s">
        <v>29</v>
      </c>
      <c r="E198" t="s">
        <v>1497</v>
      </c>
      <c r="F198" t="s">
        <v>30</v>
      </c>
      <c r="G198" t="s">
        <v>31</v>
      </c>
      <c r="H198" t="s">
        <v>32</v>
      </c>
      <c r="I198" t="s">
        <v>33</v>
      </c>
      <c r="J198" t="s">
        <v>34</v>
      </c>
      <c r="K198" t="s">
        <v>35</v>
      </c>
      <c r="L198" t="s">
        <v>36</v>
      </c>
      <c r="M198" t="s">
        <v>30</v>
      </c>
      <c r="N198">
        <v>18902</v>
      </c>
      <c r="O198" t="s">
        <v>37</v>
      </c>
      <c r="P198" t="s">
        <v>38</v>
      </c>
      <c r="Q198" t="s">
        <v>39</v>
      </c>
      <c r="S198" s="1">
        <v>41222</v>
      </c>
      <c r="T198">
        <v>1450</v>
      </c>
      <c r="V198">
        <v>1450</v>
      </c>
      <c r="W198" t="s">
        <v>40</v>
      </c>
      <c r="X198">
        <v>1</v>
      </c>
      <c r="Y198" t="s">
        <v>41</v>
      </c>
      <c r="Z198">
        <v>0</v>
      </c>
    </row>
    <row r="199" spans="1:27" s="156" customFormat="1" hidden="1" x14ac:dyDescent="0.25">
      <c r="A199" s="156">
        <v>350</v>
      </c>
      <c r="B199" s="156" t="s">
        <v>520</v>
      </c>
      <c r="C199" s="156" t="s">
        <v>521</v>
      </c>
      <c r="D199" s="156" t="s">
        <v>534</v>
      </c>
      <c r="E199" s="156" t="s">
        <v>1376</v>
      </c>
      <c r="F199" s="156" t="s">
        <v>30</v>
      </c>
      <c r="G199" s="156" t="s">
        <v>523</v>
      </c>
      <c r="H199" s="156" t="s">
        <v>32</v>
      </c>
      <c r="I199" s="156" t="s">
        <v>524</v>
      </c>
      <c r="J199" s="156" t="s">
        <v>525</v>
      </c>
      <c r="K199" s="156" t="s">
        <v>526</v>
      </c>
      <c r="L199" s="156" t="s">
        <v>527</v>
      </c>
      <c r="M199" s="156" t="s">
        <v>528</v>
      </c>
      <c r="N199" s="156">
        <v>60614</v>
      </c>
      <c r="O199" s="156" t="s">
        <v>529</v>
      </c>
      <c r="P199" s="156" t="s">
        <v>530</v>
      </c>
      <c r="Q199" s="156" t="s">
        <v>531</v>
      </c>
      <c r="S199" s="157">
        <v>41306</v>
      </c>
      <c r="T199" s="156">
        <v>1450</v>
      </c>
      <c r="V199" s="156">
        <v>1450</v>
      </c>
      <c r="W199" s="156" t="s">
        <v>532</v>
      </c>
      <c r="X199" s="156">
        <v>1</v>
      </c>
      <c r="Y199" s="156" t="s">
        <v>41</v>
      </c>
      <c r="Z199" s="156">
        <v>0</v>
      </c>
    </row>
    <row r="200" spans="1:27" hidden="1" x14ac:dyDescent="0.25">
      <c r="A200">
        <v>384</v>
      </c>
      <c r="B200" t="s">
        <v>577</v>
      </c>
      <c r="C200" t="s">
        <v>578</v>
      </c>
      <c r="D200" t="s">
        <v>578</v>
      </c>
      <c r="E200" t="s">
        <v>1499</v>
      </c>
      <c r="F200" t="s">
        <v>80</v>
      </c>
      <c r="G200" t="s">
        <v>579</v>
      </c>
      <c r="H200" t="s">
        <v>32</v>
      </c>
      <c r="I200" t="s">
        <v>580</v>
      </c>
      <c r="J200" t="s">
        <v>581</v>
      </c>
      <c r="K200" t="s">
        <v>582</v>
      </c>
      <c r="L200" t="s">
        <v>583</v>
      </c>
      <c r="M200" t="s">
        <v>80</v>
      </c>
      <c r="N200">
        <v>21236</v>
      </c>
      <c r="O200" t="s">
        <v>584</v>
      </c>
      <c r="P200" t="s">
        <v>584</v>
      </c>
      <c r="Q200" t="s">
        <v>585</v>
      </c>
      <c r="S200" s="1">
        <v>41324</v>
      </c>
      <c r="T200">
        <v>1450</v>
      </c>
      <c r="V200">
        <v>1450</v>
      </c>
      <c r="W200" t="s">
        <v>586</v>
      </c>
      <c r="X200">
        <v>1</v>
      </c>
      <c r="Y200" t="s">
        <v>41</v>
      </c>
      <c r="Z200">
        <v>0</v>
      </c>
    </row>
    <row r="201" spans="1:27" hidden="1" x14ac:dyDescent="0.25">
      <c r="A201">
        <v>590</v>
      </c>
      <c r="B201" t="s">
        <v>901</v>
      </c>
      <c r="C201" t="s">
        <v>902</v>
      </c>
      <c r="D201" t="s">
        <v>902</v>
      </c>
      <c r="E201" t="s">
        <v>1500</v>
      </c>
      <c r="F201" t="s">
        <v>808</v>
      </c>
      <c r="G201" t="s">
        <v>903</v>
      </c>
      <c r="H201" t="s">
        <v>32</v>
      </c>
      <c r="I201" t="s">
        <v>382</v>
      </c>
      <c r="J201" t="s">
        <v>904</v>
      </c>
      <c r="K201" t="s">
        <v>905</v>
      </c>
      <c r="L201" t="s">
        <v>906</v>
      </c>
      <c r="M201" t="s">
        <v>808</v>
      </c>
      <c r="N201">
        <v>30024</v>
      </c>
      <c r="O201" t="s">
        <v>907</v>
      </c>
      <c r="P201" t="s">
        <v>908</v>
      </c>
      <c r="Q201" t="s">
        <v>909</v>
      </c>
      <c r="R201" t="s">
        <v>910</v>
      </c>
      <c r="S201" s="1">
        <v>41400</v>
      </c>
      <c r="T201">
        <v>1450</v>
      </c>
      <c r="V201">
        <v>1450</v>
      </c>
      <c r="W201" t="s">
        <v>911</v>
      </c>
      <c r="X201">
        <v>1</v>
      </c>
      <c r="Y201" t="s">
        <v>41</v>
      </c>
      <c r="Z201">
        <v>0</v>
      </c>
    </row>
    <row r="202" spans="1:27" hidden="1" x14ac:dyDescent="0.25">
      <c r="A202">
        <v>289</v>
      </c>
      <c r="B202" t="s">
        <v>346</v>
      </c>
      <c r="C202" t="s">
        <v>347</v>
      </c>
      <c r="D202" t="s">
        <v>348</v>
      </c>
      <c r="E202" t="s">
        <v>1501</v>
      </c>
      <c r="F202" t="s">
        <v>212</v>
      </c>
      <c r="G202" t="s">
        <v>349</v>
      </c>
      <c r="H202" t="s">
        <v>32</v>
      </c>
      <c r="I202" t="s">
        <v>350</v>
      </c>
      <c r="J202" t="s">
        <v>351</v>
      </c>
      <c r="K202" t="s">
        <v>352</v>
      </c>
      <c r="L202" t="s">
        <v>353</v>
      </c>
      <c r="M202" t="s">
        <v>212</v>
      </c>
      <c r="N202">
        <v>8801</v>
      </c>
      <c r="O202" t="s">
        <v>354</v>
      </c>
      <c r="P202" t="s">
        <v>355</v>
      </c>
      <c r="Q202" t="s">
        <v>356</v>
      </c>
      <c r="R202" t="s">
        <v>356</v>
      </c>
      <c r="S202" s="1">
        <v>41279</v>
      </c>
      <c r="T202">
        <v>1450</v>
      </c>
      <c r="V202">
        <v>1450</v>
      </c>
      <c r="W202" t="s">
        <v>357</v>
      </c>
      <c r="X202">
        <v>1</v>
      </c>
      <c r="Y202" t="s">
        <v>41</v>
      </c>
      <c r="Z202">
        <v>0</v>
      </c>
    </row>
    <row r="203" spans="1:27" hidden="1" x14ac:dyDescent="0.25">
      <c r="A203">
        <v>305</v>
      </c>
      <c r="B203" t="s">
        <v>433</v>
      </c>
      <c r="C203" t="s">
        <v>434</v>
      </c>
      <c r="D203" t="s">
        <v>435</v>
      </c>
      <c r="E203" t="s">
        <v>1502</v>
      </c>
      <c r="F203" t="s">
        <v>68</v>
      </c>
      <c r="G203" t="s">
        <v>436</v>
      </c>
      <c r="H203" t="s">
        <v>32</v>
      </c>
      <c r="I203" t="s">
        <v>437</v>
      </c>
      <c r="J203" t="s">
        <v>438</v>
      </c>
      <c r="K203" t="s">
        <v>439</v>
      </c>
      <c r="L203" t="s">
        <v>440</v>
      </c>
      <c r="M203" t="s">
        <v>68</v>
      </c>
      <c r="N203">
        <v>10605</v>
      </c>
      <c r="O203" t="s">
        <v>441</v>
      </c>
      <c r="P203" t="s">
        <v>442</v>
      </c>
      <c r="Q203" t="s">
        <v>443</v>
      </c>
      <c r="R203" t="s">
        <v>443</v>
      </c>
      <c r="S203" s="1">
        <v>41291</v>
      </c>
      <c r="T203">
        <v>1450</v>
      </c>
      <c r="V203">
        <v>1450</v>
      </c>
      <c r="W203" t="s">
        <v>444</v>
      </c>
      <c r="X203">
        <v>1</v>
      </c>
      <c r="Y203" t="s">
        <v>41</v>
      </c>
      <c r="Z203">
        <v>0</v>
      </c>
    </row>
    <row r="204" spans="1:27" hidden="1" x14ac:dyDescent="0.25">
      <c r="A204">
        <v>297</v>
      </c>
      <c r="B204" t="s">
        <v>389</v>
      </c>
      <c r="C204" t="s">
        <v>390</v>
      </c>
      <c r="D204" t="s">
        <v>390</v>
      </c>
      <c r="E204" t="s">
        <v>1503</v>
      </c>
      <c r="F204" t="s">
        <v>212</v>
      </c>
      <c r="G204" t="s">
        <v>391</v>
      </c>
      <c r="H204" t="s">
        <v>32</v>
      </c>
      <c r="I204" t="s">
        <v>304</v>
      </c>
      <c r="J204" t="s">
        <v>392</v>
      </c>
      <c r="K204" t="s">
        <v>393</v>
      </c>
      <c r="L204" t="s">
        <v>394</v>
      </c>
      <c r="M204" t="s">
        <v>212</v>
      </c>
      <c r="N204">
        <v>8755</v>
      </c>
      <c r="O204" t="s">
        <v>395</v>
      </c>
      <c r="P204" t="s">
        <v>395</v>
      </c>
      <c r="Q204" t="s">
        <v>396</v>
      </c>
      <c r="S204" s="1">
        <v>41288</v>
      </c>
      <c r="T204">
        <v>1450</v>
      </c>
      <c r="V204">
        <v>1450</v>
      </c>
      <c r="W204" t="s">
        <v>397</v>
      </c>
      <c r="X204">
        <v>1</v>
      </c>
      <c r="Y204" t="s">
        <v>41</v>
      </c>
      <c r="Z204">
        <v>0</v>
      </c>
    </row>
    <row r="205" spans="1:27" hidden="1" x14ac:dyDescent="0.25">
      <c r="A205">
        <v>245</v>
      </c>
      <c r="B205" t="s">
        <v>172</v>
      </c>
      <c r="C205" t="s">
        <v>173</v>
      </c>
      <c r="D205" t="s">
        <v>186</v>
      </c>
      <c r="E205" t="s">
        <v>1423</v>
      </c>
      <c r="F205" t="s">
        <v>30</v>
      </c>
      <c r="G205" t="s">
        <v>191</v>
      </c>
      <c r="H205" t="s">
        <v>32</v>
      </c>
      <c r="I205" t="s">
        <v>176</v>
      </c>
      <c r="J205" t="s">
        <v>177</v>
      </c>
      <c r="K205" t="s">
        <v>178</v>
      </c>
      <c r="L205" t="s">
        <v>179</v>
      </c>
      <c r="M205" t="s">
        <v>30</v>
      </c>
      <c r="N205">
        <v>19530</v>
      </c>
      <c r="O205" t="s">
        <v>180</v>
      </c>
      <c r="P205" t="s">
        <v>180</v>
      </c>
      <c r="Q205" t="s">
        <v>181</v>
      </c>
      <c r="S205" s="1">
        <v>41250</v>
      </c>
      <c r="T205">
        <v>1450</v>
      </c>
      <c r="V205">
        <v>1450</v>
      </c>
      <c r="W205" t="s">
        <v>183</v>
      </c>
      <c r="X205">
        <v>1</v>
      </c>
      <c r="Y205" t="s">
        <v>41</v>
      </c>
      <c r="Z205">
        <v>0</v>
      </c>
    </row>
    <row r="206" spans="1:27" hidden="1" x14ac:dyDescent="0.25">
      <c r="A206">
        <v>640</v>
      </c>
      <c r="B206" t="s">
        <v>991</v>
      </c>
      <c r="C206" t="s">
        <v>992</v>
      </c>
      <c r="D206" t="s">
        <v>1000</v>
      </c>
      <c r="E206" t="s">
        <v>1504</v>
      </c>
      <c r="F206" t="s">
        <v>30</v>
      </c>
      <c r="G206" t="s">
        <v>1001</v>
      </c>
      <c r="H206" t="s">
        <v>32</v>
      </c>
      <c r="I206" t="s">
        <v>278</v>
      </c>
      <c r="J206" t="s">
        <v>995</v>
      </c>
      <c r="K206" t="s">
        <v>996</v>
      </c>
      <c r="L206" t="s">
        <v>997</v>
      </c>
      <c r="M206" t="s">
        <v>30</v>
      </c>
      <c r="N206">
        <v>17601</v>
      </c>
      <c r="O206" t="s">
        <v>998</v>
      </c>
      <c r="P206" t="s">
        <v>998</v>
      </c>
      <c r="Q206" t="s">
        <v>999</v>
      </c>
      <c r="S206" s="1">
        <v>41414</v>
      </c>
      <c r="T206">
        <v>1450</v>
      </c>
      <c r="V206">
        <v>1450</v>
      </c>
      <c r="W206" s="1">
        <v>41418</v>
      </c>
      <c r="X206">
        <v>1</v>
      </c>
      <c r="Y206" t="s">
        <v>41</v>
      </c>
      <c r="Z206">
        <v>0</v>
      </c>
    </row>
    <row r="207" spans="1:27" hidden="1" x14ac:dyDescent="0.25">
      <c r="A207">
        <v>550</v>
      </c>
      <c r="B207" t="s">
        <v>834</v>
      </c>
      <c r="C207" t="s">
        <v>835</v>
      </c>
      <c r="D207" t="s">
        <v>836</v>
      </c>
      <c r="E207" t="s">
        <v>1373</v>
      </c>
      <c r="F207" t="s">
        <v>30</v>
      </c>
      <c r="G207" t="s">
        <v>837</v>
      </c>
      <c r="H207" t="s">
        <v>32</v>
      </c>
      <c r="I207" t="s">
        <v>838</v>
      </c>
      <c r="J207" t="s">
        <v>839</v>
      </c>
      <c r="K207" t="s">
        <v>840</v>
      </c>
      <c r="L207" t="s">
        <v>841</v>
      </c>
      <c r="M207" t="s">
        <v>30</v>
      </c>
      <c r="N207">
        <v>19061</v>
      </c>
      <c r="O207" t="s">
        <v>842</v>
      </c>
      <c r="P207" t="s">
        <v>843</v>
      </c>
      <c r="Q207" t="s">
        <v>844</v>
      </c>
      <c r="R207" t="s">
        <v>845</v>
      </c>
      <c r="S207" s="1">
        <v>41390</v>
      </c>
      <c r="T207">
        <v>1450</v>
      </c>
      <c r="V207">
        <v>1450</v>
      </c>
      <c r="W207" t="s">
        <v>846</v>
      </c>
      <c r="X207">
        <v>1</v>
      </c>
      <c r="Y207" t="s">
        <v>41</v>
      </c>
      <c r="Z207">
        <v>0</v>
      </c>
    </row>
    <row r="208" spans="1:27" hidden="1" x14ac:dyDescent="0.25">
      <c r="A208">
        <v>569</v>
      </c>
      <c r="B208" t="s">
        <v>860</v>
      </c>
      <c r="C208" t="s">
        <v>861</v>
      </c>
      <c r="D208" t="s">
        <v>862</v>
      </c>
      <c r="E208" t="s">
        <v>1505</v>
      </c>
      <c r="F208" t="s">
        <v>212</v>
      </c>
      <c r="G208" t="s">
        <v>863</v>
      </c>
      <c r="H208" t="s">
        <v>32</v>
      </c>
      <c r="I208" t="s">
        <v>304</v>
      </c>
      <c r="J208" t="s">
        <v>864</v>
      </c>
      <c r="K208" t="s">
        <v>865</v>
      </c>
      <c r="L208" t="s">
        <v>866</v>
      </c>
      <c r="M208" t="s">
        <v>212</v>
      </c>
      <c r="N208">
        <v>8226</v>
      </c>
      <c r="O208" t="s">
        <v>867</v>
      </c>
      <c r="P208" t="s">
        <v>867</v>
      </c>
      <c r="Q208" t="s">
        <v>868</v>
      </c>
      <c r="S208" s="1">
        <v>41397</v>
      </c>
      <c r="T208">
        <v>1450</v>
      </c>
      <c r="V208">
        <v>0</v>
      </c>
      <c r="X208">
        <v>0</v>
      </c>
      <c r="Y208" t="s">
        <v>41</v>
      </c>
      <c r="Z208">
        <v>0</v>
      </c>
      <c r="AA208" t="s">
        <v>869</v>
      </c>
    </row>
    <row r="209" spans="1:27" hidden="1" x14ac:dyDescent="0.25">
      <c r="A209">
        <v>676</v>
      </c>
      <c r="B209" t="s">
        <v>1102</v>
      </c>
      <c r="C209" t="s">
        <v>1103</v>
      </c>
      <c r="D209" t="s">
        <v>1103</v>
      </c>
      <c r="E209" t="s">
        <v>1506</v>
      </c>
      <c r="F209" t="s">
        <v>30</v>
      </c>
      <c r="G209" t="s">
        <v>1104</v>
      </c>
      <c r="H209" t="s">
        <v>32</v>
      </c>
      <c r="I209" t="s">
        <v>1105</v>
      </c>
      <c r="J209" t="s">
        <v>1106</v>
      </c>
      <c r="K209" t="s">
        <v>1107</v>
      </c>
      <c r="L209" t="s">
        <v>1108</v>
      </c>
      <c r="M209" t="s">
        <v>30</v>
      </c>
      <c r="N209">
        <v>19063</v>
      </c>
      <c r="O209" t="s">
        <v>1109</v>
      </c>
      <c r="P209" t="s">
        <v>1110</v>
      </c>
      <c r="Q209" t="s">
        <v>1111</v>
      </c>
      <c r="S209" s="1">
        <v>41437</v>
      </c>
      <c r="T209">
        <v>1450</v>
      </c>
      <c r="V209">
        <v>1450</v>
      </c>
      <c r="W209" t="s">
        <v>1112</v>
      </c>
      <c r="X209">
        <v>1</v>
      </c>
      <c r="Y209" t="s">
        <v>41</v>
      </c>
      <c r="Z209">
        <v>0</v>
      </c>
      <c r="AA209" t="s">
        <v>1113</v>
      </c>
    </row>
    <row r="210" spans="1:27" hidden="1" x14ac:dyDescent="0.25">
      <c r="A210">
        <v>641</v>
      </c>
      <c r="B210" t="s">
        <v>1002</v>
      </c>
      <c r="C210" t="s">
        <v>1003</v>
      </c>
      <c r="D210" t="s">
        <v>1004</v>
      </c>
      <c r="E210" t="s">
        <v>1507</v>
      </c>
      <c r="F210" t="s">
        <v>30</v>
      </c>
      <c r="G210" t="s">
        <v>1005</v>
      </c>
      <c r="H210" t="s">
        <v>32</v>
      </c>
      <c r="I210" t="s">
        <v>487</v>
      </c>
      <c r="J210" t="s">
        <v>1006</v>
      </c>
      <c r="K210" t="s">
        <v>1007</v>
      </c>
      <c r="L210" t="s">
        <v>1008</v>
      </c>
      <c r="M210" t="s">
        <v>30</v>
      </c>
      <c r="N210">
        <v>15234</v>
      </c>
      <c r="O210" t="s">
        <v>1009</v>
      </c>
      <c r="P210" t="s">
        <v>1010</v>
      </c>
      <c r="Q210" t="s">
        <v>1011</v>
      </c>
      <c r="S210" s="1">
        <v>41416</v>
      </c>
      <c r="T210">
        <v>1450</v>
      </c>
      <c r="V210">
        <v>1450</v>
      </c>
      <c r="W210" t="s">
        <v>1012</v>
      </c>
      <c r="X210">
        <v>1</v>
      </c>
      <c r="Y210" t="s">
        <v>41</v>
      </c>
      <c r="Z210">
        <v>0</v>
      </c>
    </row>
    <row r="211" spans="1:27" hidden="1" x14ac:dyDescent="0.25">
      <c r="A211">
        <v>672</v>
      </c>
      <c r="B211" t="s">
        <v>1069</v>
      </c>
      <c r="C211" t="s">
        <v>1070</v>
      </c>
      <c r="D211" t="s">
        <v>1071</v>
      </c>
      <c r="E211" t="s">
        <v>1508</v>
      </c>
      <c r="F211" t="s">
        <v>30</v>
      </c>
      <c r="G211" t="s">
        <v>1072</v>
      </c>
      <c r="H211" t="s">
        <v>32</v>
      </c>
      <c r="I211" t="s">
        <v>1073</v>
      </c>
      <c r="J211" t="s">
        <v>1074</v>
      </c>
      <c r="K211" t="s">
        <v>1075</v>
      </c>
      <c r="L211" t="s">
        <v>1076</v>
      </c>
      <c r="M211" t="s">
        <v>30</v>
      </c>
      <c r="N211">
        <v>19522</v>
      </c>
      <c r="O211" t="s">
        <v>1077</v>
      </c>
      <c r="P211" t="s">
        <v>1077</v>
      </c>
      <c r="Q211" t="s">
        <v>1078</v>
      </c>
      <c r="S211" s="1">
        <v>41433</v>
      </c>
      <c r="T211">
        <v>1450</v>
      </c>
      <c r="V211">
        <v>450</v>
      </c>
      <c r="W211" s="1">
        <v>41446</v>
      </c>
      <c r="X211">
        <v>1</v>
      </c>
      <c r="Y211" t="s">
        <v>41</v>
      </c>
      <c r="Z211">
        <v>0</v>
      </c>
    </row>
    <row r="212" spans="1:27" hidden="1" x14ac:dyDescent="0.25">
      <c r="A212">
        <v>278</v>
      </c>
      <c r="B212" t="s">
        <v>290</v>
      </c>
      <c r="C212" t="s">
        <v>291</v>
      </c>
      <c r="D212" t="s">
        <v>292</v>
      </c>
      <c r="E212" t="s">
        <v>1388</v>
      </c>
      <c r="F212" t="s">
        <v>68</v>
      </c>
      <c r="G212" t="s">
        <v>293</v>
      </c>
      <c r="H212" t="s">
        <v>32</v>
      </c>
      <c r="I212" t="s">
        <v>294</v>
      </c>
      <c r="J212" t="s">
        <v>295</v>
      </c>
      <c r="K212" t="s">
        <v>296</v>
      </c>
      <c r="L212" t="s">
        <v>290</v>
      </c>
      <c r="M212" t="s">
        <v>68</v>
      </c>
      <c r="N212">
        <v>11787</v>
      </c>
      <c r="O212" t="s">
        <v>297</v>
      </c>
      <c r="P212" t="s">
        <v>297</v>
      </c>
      <c r="Q212" t="s">
        <v>298</v>
      </c>
      <c r="S212" s="1">
        <v>41264</v>
      </c>
      <c r="T212">
        <v>1450</v>
      </c>
      <c r="U212">
        <v>1400</v>
      </c>
      <c r="V212">
        <v>1400</v>
      </c>
      <c r="W212" t="s">
        <v>299</v>
      </c>
      <c r="X212">
        <v>1</v>
      </c>
      <c r="Y212" t="s">
        <v>41</v>
      </c>
      <c r="Z212">
        <v>0</v>
      </c>
    </row>
    <row r="213" spans="1:27" hidden="1" x14ac:dyDescent="0.25">
      <c r="A213">
        <v>453</v>
      </c>
      <c r="B213" t="s">
        <v>722</v>
      </c>
      <c r="C213" t="s">
        <v>723</v>
      </c>
      <c r="D213" t="s">
        <v>734</v>
      </c>
      <c r="E213" t="s">
        <v>1509</v>
      </c>
      <c r="F213" t="s">
        <v>195</v>
      </c>
      <c r="G213" t="s">
        <v>725</v>
      </c>
      <c r="H213" t="s">
        <v>32</v>
      </c>
      <c r="I213" t="s">
        <v>726</v>
      </c>
      <c r="J213" t="s">
        <v>727</v>
      </c>
      <c r="K213" t="s">
        <v>728</v>
      </c>
      <c r="L213" t="s">
        <v>729</v>
      </c>
      <c r="M213" t="s">
        <v>195</v>
      </c>
      <c r="N213">
        <v>48331</v>
      </c>
      <c r="O213" t="s">
        <v>730</v>
      </c>
      <c r="P213" t="s">
        <v>731</v>
      </c>
      <c r="Q213" t="s">
        <v>732</v>
      </c>
      <c r="S213" s="1">
        <v>41349</v>
      </c>
      <c r="T213">
        <v>1450</v>
      </c>
      <c r="V213">
        <v>1450</v>
      </c>
      <c r="W213" t="s">
        <v>733</v>
      </c>
      <c r="X213">
        <v>1</v>
      </c>
      <c r="Y213" t="s">
        <v>41</v>
      </c>
      <c r="Z213">
        <v>0</v>
      </c>
    </row>
    <row r="214" spans="1:27" hidden="1" x14ac:dyDescent="0.25">
      <c r="A214">
        <v>635</v>
      </c>
      <c r="B214" t="s">
        <v>974</v>
      </c>
      <c r="C214" t="s">
        <v>975</v>
      </c>
      <c r="D214" t="s">
        <v>976</v>
      </c>
      <c r="E214" t="s">
        <v>1485</v>
      </c>
      <c r="F214" t="s">
        <v>68</v>
      </c>
      <c r="G214" t="s">
        <v>990</v>
      </c>
      <c r="H214" t="s">
        <v>32</v>
      </c>
      <c r="I214" t="s">
        <v>978</v>
      </c>
      <c r="J214" t="s">
        <v>979</v>
      </c>
      <c r="K214" t="s">
        <v>980</v>
      </c>
      <c r="L214" t="s">
        <v>981</v>
      </c>
      <c r="M214" t="s">
        <v>68</v>
      </c>
      <c r="N214">
        <v>10708</v>
      </c>
      <c r="O214" t="s">
        <v>982</v>
      </c>
      <c r="P214" t="s">
        <v>982</v>
      </c>
      <c r="Q214" t="s">
        <v>983</v>
      </c>
      <c r="S214" s="1">
        <v>41413</v>
      </c>
      <c r="T214">
        <v>1450</v>
      </c>
      <c r="V214">
        <v>1450</v>
      </c>
      <c r="W214" s="1">
        <v>41413</v>
      </c>
      <c r="X214">
        <v>1</v>
      </c>
      <c r="Y214" t="s">
        <v>41</v>
      </c>
      <c r="Z214">
        <v>0</v>
      </c>
    </row>
    <row r="215" spans="1:27" hidden="1" x14ac:dyDescent="0.25">
      <c r="A215">
        <v>608</v>
      </c>
      <c r="B215" t="s">
        <v>933</v>
      </c>
      <c r="C215" t="s">
        <v>934</v>
      </c>
      <c r="D215" t="s">
        <v>935</v>
      </c>
      <c r="E215" t="s">
        <v>1510</v>
      </c>
      <c r="F215" t="s">
        <v>30</v>
      </c>
      <c r="G215" t="s">
        <v>936</v>
      </c>
      <c r="H215" t="s">
        <v>32</v>
      </c>
      <c r="I215" t="s">
        <v>382</v>
      </c>
      <c r="J215" t="s">
        <v>937</v>
      </c>
      <c r="K215" t="s">
        <v>938</v>
      </c>
      <c r="L215" t="s">
        <v>939</v>
      </c>
      <c r="M215" t="s">
        <v>30</v>
      </c>
      <c r="N215">
        <v>19422</v>
      </c>
      <c r="O215" t="s">
        <v>940</v>
      </c>
      <c r="P215" t="s">
        <v>941</v>
      </c>
      <c r="Q215" t="s">
        <v>942</v>
      </c>
      <c r="R215" t="s">
        <v>943</v>
      </c>
      <c r="S215" s="1">
        <v>41405</v>
      </c>
      <c r="T215">
        <v>1450</v>
      </c>
      <c r="V215">
        <v>1450</v>
      </c>
      <c r="W215" t="s">
        <v>944</v>
      </c>
      <c r="X215">
        <v>1</v>
      </c>
      <c r="Y215" t="s">
        <v>41</v>
      </c>
      <c r="Z215">
        <v>0</v>
      </c>
    </row>
    <row r="216" spans="1:27" hidden="1" x14ac:dyDescent="0.25">
      <c r="A216">
        <v>647</v>
      </c>
      <c r="B216" t="s">
        <v>1015</v>
      </c>
      <c r="C216" t="s">
        <v>1016</v>
      </c>
      <c r="D216" t="s">
        <v>1017</v>
      </c>
      <c r="E216" t="s">
        <v>1390</v>
      </c>
      <c r="F216" t="s">
        <v>689</v>
      </c>
      <c r="G216" t="s">
        <v>1018</v>
      </c>
      <c r="H216" t="s">
        <v>32</v>
      </c>
      <c r="I216" t="s">
        <v>1019</v>
      </c>
      <c r="J216" t="s">
        <v>1020</v>
      </c>
      <c r="K216" t="s">
        <v>1021</v>
      </c>
      <c r="L216" t="s">
        <v>693</v>
      </c>
      <c r="M216" t="s">
        <v>689</v>
      </c>
      <c r="N216">
        <v>23116</v>
      </c>
      <c r="O216" t="s">
        <v>1022</v>
      </c>
      <c r="P216" t="s">
        <v>1022</v>
      </c>
      <c r="Q216" t="s">
        <v>1023</v>
      </c>
      <c r="S216" s="1">
        <v>41416</v>
      </c>
      <c r="T216">
        <v>1450</v>
      </c>
      <c r="V216">
        <v>1450</v>
      </c>
      <c r="W216" s="1">
        <v>41446</v>
      </c>
      <c r="X216">
        <v>1</v>
      </c>
      <c r="Y216" t="s">
        <v>41</v>
      </c>
      <c r="Z216">
        <v>0</v>
      </c>
    </row>
    <row r="217" spans="1:27" hidden="1" x14ac:dyDescent="0.25"/>
    <row r="218" spans="1:27" hidden="1" x14ac:dyDescent="0.25">
      <c r="G218" s="2"/>
      <c r="H218" s="2" t="s">
        <v>1144</v>
      </c>
      <c r="I218" s="2" t="s">
        <v>1145</v>
      </c>
      <c r="J218" s="2" t="s">
        <v>1146</v>
      </c>
    </row>
    <row r="219" spans="1:27" hidden="1" x14ac:dyDescent="0.25">
      <c r="G219" s="2" t="s">
        <v>317</v>
      </c>
      <c r="H219" s="2">
        <f t="shared" ref="H219:H231" si="0">COUNTIF($H$2:$H$216,G219)</f>
        <v>8</v>
      </c>
      <c r="I219" s="2">
        <v>0</v>
      </c>
      <c r="J219" s="2">
        <f t="shared" ref="J219:J232" si="1">+H219+I219</f>
        <v>8</v>
      </c>
    </row>
    <row r="220" spans="1:27" hidden="1" x14ac:dyDescent="0.25">
      <c r="G220" s="2" t="s">
        <v>82</v>
      </c>
      <c r="H220" s="2">
        <f t="shared" si="0"/>
        <v>8</v>
      </c>
      <c r="I220" s="2">
        <v>0</v>
      </c>
      <c r="J220" s="2">
        <f t="shared" si="1"/>
        <v>8</v>
      </c>
    </row>
    <row r="221" spans="1:27" hidden="1" x14ac:dyDescent="0.25">
      <c r="G221" s="2" t="s">
        <v>64</v>
      </c>
      <c r="H221" s="2">
        <f t="shared" si="0"/>
        <v>20</v>
      </c>
      <c r="I221" s="2">
        <v>0</v>
      </c>
      <c r="J221" s="2">
        <f t="shared" si="1"/>
        <v>20</v>
      </c>
    </row>
    <row r="222" spans="1:27" hidden="1" x14ac:dyDescent="0.25">
      <c r="G222" s="2" t="s">
        <v>56</v>
      </c>
      <c r="H222" s="2">
        <f t="shared" si="0"/>
        <v>16</v>
      </c>
      <c r="I222" s="2">
        <v>0</v>
      </c>
      <c r="J222" s="2">
        <f t="shared" si="1"/>
        <v>16</v>
      </c>
    </row>
    <row r="223" spans="1:27" hidden="1" x14ac:dyDescent="0.25">
      <c r="G223" s="2" t="s">
        <v>123</v>
      </c>
      <c r="H223" s="2">
        <f t="shared" si="0"/>
        <v>8</v>
      </c>
      <c r="I223" s="2">
        <v>0</v>
      </c>
      <c r="J223" s="2">
        <f t="shared" si="1"/>
        <v>8</v>
      </c>
    </row>
    <row r="224" spans="1:27" hidden="1" x14ac:dyDescent="0.25">
      <c r="G224" s="2" t="s">
        <v>61</v>
      </c>
      <c r="H224" s="2">
        <f t="shared" si="0"/>
        <v>30</v>
      </c>
      <c r="I224" s="2">
        <v>0</v>
      </c>
      <c r="J224" s="2">
        <f t="shared" si="1"/>
        <v>30</v>
      </c>
    </row>
    <row r="225" spans="1:26" hidden="1" x14ac:dyDescent="0.25">
      <c r="G225" s="2" t="s">
        <v>50</v>
      </c>
      <c r="H225" s="2">
        <f t="shared" si="0"/>
        <v>18</v>
      </c>
      <c r="I225" s="2">
        <v>0</v>
      </c>
      <c r="J225" s="2">
        <f t="shared" si="1"/>
        <v>18</v>
      </c>
    </row>
    <row r="226" spans="1:26" hidden="1" x14ac:dyDescent="0.25">
      <c r="G226" s="2" t="s">
        <v>381</v>
      </c>
      <c r="H226" s="2">
        <f t="shared" si="0"/>
        <v>8</v>
      </c>
      <c r="I226" s="2">
        <v>0</v>
      </c>
      <c r="J226" s="2">
        <f t="shared" si="1"/>
        <v>8</v>
      </c>
    </row>
    <row r="227" spans="1:26" hidden="1" x14ac:dyDescent="0.25">
      <c r="G227" s="2" t="s">
        <v>53</v>
      </c>
      <c r="H227" s="2">
        <f t="shared" si="0"/>
        <v>28</v>
      </c>
      <c r="I227" s="2">
        <v>0</v>
      </c>
      <c r="J227" s="2">
        <f t="shared" si="1"/>
        <v>28</v>
      </c>
    </row>
    <row r="228" spans="1:26" hidden="1" x14ac:dyDescent="0.25">
      <c r="G228" s="2" t="s">
        <v>44</v>
      </c>
      <c r="H228" s="2">
        <f t="shared" si="0"/>
        <v>12</v>
      </c>
      <c r="I228" s="2">
        <v>0</v>
      </c>
      <c r="J228" s="2">
        <f t="shared" si="1"/>
        <v>12</v>
      </c>
    </row>
    <row r="229" spans="1:26" hidden="1" x14ac:dyDescent="0.25">
      <c r="G229" s="2" t="s">
        <v>47</v>
      </c>
      <c r="H229" s="2">
        <f t="shared" si="0"/>
        <v>20</v>
      </c>
      <c r="I229" s="2">
        <v>0</v>
      </c>
      <c r="J229" s="2">
        <f t="shared" si="1"/>
        <v>20</v>
      </c>
    </row>
    <row r="230" spans="1:26" hidden="1" x14ac:dyDescent="0.25">
      <c r="G230" s="2" t="s">
        <v>197</v>
      </c>
      <c r="H230" s="2">
        <f t="shared" si="0"/>
        <v>14</v>
      </c>
      <c r="I230" s="2">
        <v>0</v>
      </c>
      <c r="J230" s="2">
        <f t="shared" si="1"/>
        <v>14</v>
      </c>
    </row>
    <row r="231" spans="1:26" hidden="1" x14ac:dyDescent="0.25">
      <c r="G231" s="2" t="s">
        <v>32</v>
      </c>
      <c r="H231" s="2">
        <f t="shared" si="0"/>
        <v>24</v>
      </c>
      <c r="I231" s="2">
        <v>0</v>
      </c>
      <c r="J231" s="2">
        <f t="shared" si="1"/>
        <v>24</v>
      </c>
    </row>
    <row r="232" spans="1:26" hidden="1" x14ac:dyDescent="0.25">
      <c r="G232" s="2"/>
      <c r="H232" s="2">
        <f>SUM(H219:H231)</f>
        <v>214</v>
      </c>
      <c r="I232" s="2">
        <f>SUM(I219:I231)</f>
        <v>0</v>
      </c>
      <c r="J232" s="2">
        <f t="shared" si="1"/>
        <v>214</v>
      </c>
    </row>
    <row r="239" spans="1:26" s="152" customFormat="1" x14ac:dyDescent="0.25">
      <c r="A239" s="152">
        <v>667</v>
      </c>
      <c r="B239" s="152" t="s">
        <v>1044</v>
      </c>
      <c r="C239" s="152" t="s">
        <v>1045</v>
      </c>
      <c r="D239" s="152" t="s">
        <v>289</v>
      </c>
      <c r="E239" s="152" t="s">
        <v>1383</v>
      </c>
      <c r="F239" s="152" t="s">
        <v>689</v>
      </c>
      <c r="G239" s="152" t="s">
        <v>1057</v>
      </c>
      <c r="H239" s="152" t="s">
        <v>47</v>
      </c>
      <c r="I239" s="152" t="s">
        <v>336</v>
      </c>
      <c r="J239" s="152" t="s">
        <v>1048</v>
      </c>
      <c r="K239" s="152" t="s">
        <v>1049</v>
      </c>
      <c r="L239" s="152" t="s">
        <v>1050</v>
      </c>
      <c r="M239" s="152" t="s">
        <v>689</v>
      </c>
      <c r="N239" s="152">
        <v>20132</v>
      </c>
      <c r="O239" s="152" t="s">
        <v>1051</v>
      </c>
      <c r="P239" s="152" t="s">
        <v>1052</v>
      </c>
      <c r="Q239" s="152" t="s">
        <v>1053</v>
      </c>
      <c r="S239" s="153">
        <v>41428</v>
      </c>
      <c r="T239" s="152">
        <v>1450</v>
      </c>
      <c r="V239" s="152">
        <v>1450</v>
      </c>
      <c r="W239" s="153">
        <v>41445</v>
      </c>
      <c r="X239" s="152">
        <v>1</v>
      </c>
      <c r="Y239" s="152" t="s">
        <v>41</v>
      </c>
      <c r="Z239" s="152">
        <v>0</v>
      </c>
    </row>
    <row r="240" spans="1:26" s="152" customFormat="1" x14ac:dyDescent="0.25">
      <c r="A240" s="152">
        <v>657</v>
      </c>
      <c r="B240" s="152" t="s">
        <v>1029</v>
      </c>
      <c r="C240" s="152" t="s">
        <v>1030</v>
      </c>
      <c r="D240" s="152" t="s">
        <v>1030</v>
      </c>
      <c r="E240" s="152" t="s">
        <v>1368</v>
      </c>
      <c r="F240" s="152" t="s">
        <v>30</v>
      </c>
      <c r="G240" s="152" t="s">
        <v>1041</v>
      </c>
      <c r="I240" s="152" t="s">
        <v>423</v>
      </c>
      <c r="J240" s="152" t="s">
        <v>1032</v>
      </c>
      <c r="K240" s="152" t="s">
        <v>1033</v>
      </c>
      <c r="L240" s="152" t="s">
        <v>1034</v>
      </c>
      <c r="M240" s="152" t="s">
        <v>30</v>
      </c>
      <c r="N240" s="152">
        <v>17319</v>
      </c>
      <c r="O240" s="152" t="s">
        <v>1035</v>
      </c>
      <c r="P240" s="152" t="s">
        <v>1036</v>
      </c>
      <c r="Q240" s="152" t="s">
        <v>1037</v>
      </c>
      <c r="S240" s="153">
        <v>41418</v>
      </c>
      <c r="T240" s="152">
        <v>1450</v>
      </c>
      <c r="V240" s="152">
        <v>1450</v>
      </c>
      <c r="W240" s="152" t="s">
        <v>1038</v>
      </c>
      <c r="X240" s="152">
        <v>1</v>
      </c>
      <c r="Y240" s="152" t="s">
        <v>41</v>
      </c>
      <c r="Z240" s="152">
        <v>0</v>
      </c>
    </row>
    <row r="241" spans="1:26" s="152" customFormat="1" x14ac:dyDescent="0.25">
      <c r="A241" s="152">
        <v>353</v>
      </c>
      <c r="B241" s="152" t="s">
        <v>520</v>
      </c>
      <c r="C241" s="152" t="s">
        <v>521</v>
      </c>
      <c r="D241" s="152" t="s">
        <v>538</v>
      </c>
      <c r="E241" s="152" t="s">
        <v>1563</v>
      </c>
      <c r="F241" s="152" t="s">
        <v>30</v>
      </c>
      <c r="G241" s="152" t="s">
        <v>523</v>
      </c>
      <c r="I241" s="152" t="s">
        <v>524</v>
      </c>
      <c r="J241" s="152" t="s">
        <v>525</v>
      </c>
      <c r="K241" s="152" t="s">
        <v>526</v>
      </c>
      <c r="L241" s="152" t="s">
        <v>527</v>
      </c>
      <c r="M241" s="152" t="s">
        <v>528</v>
      </c>
      <c r="N241" s="152">
        <v>60614</v>
      </c>
      <c r="O241" s="152" t="s">
        <v>529</v>
      </c>
      <c r="P241" s="152" t="s">
        <v>530</v>
      </c>
      <c r="Q241" s="152" t="s">
        <v>531</v>
      </c>
      <c r="S241" s="153">
        <v>41306</v>
      </c>
      <c r="T241" s="152">
        <v>1450</v>
      </c>
      <c r="V241" s="152">
        <v>1450</v>
      </c>
      <c r="W241" s="152" t="s">
        <v>532</v>
      </c>
      <c r="X241" s="152">
        <v>1</v>
      </c>
      <c r="Y241" s="152" t="s">
        <v>41</v>
      </c>
      <c r="Z241" s="152">
        <v>0</v>
      </c>
    </row>
    <row r="242" spans="1:26" s="152" customFormat="1" x14ac:dyDescent="0.25">
      <c r="A242" s="152">
        <v>350</v>
      </c>
      <c r="B242" s="152" t="s">
        <v>520</v>
      </c>
      <c r="C242" s="152" t="s">
        <v>521</v>
      </c>
      <c r="D242" s="152" t="s">
        <v>534</v>
      </c>
      <c r="E242" s="152" t="s">
        <v>1376</v>
      </c>
      <c r="F242" s="152" t="s">
        <v>30</v>
      </c>
      <c r="G242" s="152" t="s">
        <v>523</v>
      </c>
      <c r="I242" s="152" t="s">
        <v>524</v>
      </c>
      <c r="J242" s="152" t="s">
        <v>525</v>
      </c>
      <c r="K242" s="152" t="s">
        <v>526</v>
      </c>
      <c r="L242" s="152" t="s">
        <v>527</v>
      </c>
      <c r="M242" s="152" t="s">
        <v>528</v>
      </c>
      <c r="N242" s="152">
        <v>60614</v>
      </c>
      <c r="O242" s="152" t="s">
        <v>529</v>
      </c>
      <c r="P242" s="152" t="s">
        <v>530</v>
      </c>
      <c r="Q242" s="152" t="s">
        <v>531</v>
      </c>
      <c r="S242" s="153">
        <v>41306</v>
      </c>
      <c r="T242" s="152">
        <v>1450</v>
      </c>
      <c r="V242" s="152">
        <v>1450</v>
      </c>
      <c r="W242" s="152" t="s">
        <v>532</v>
      </c>
      <c r="X242" s="152">
        <v>1</v>
      </c>
      <c r="Y242" s="152" t="s">
        <v>41</v>
      </c>
      <c r="Z242" s="152">
        <v>0</v>
      </c>
    </row>
    <row r="243" spans="1:26" s="152" customFormat="1" x14ac:dyDescent="0.25">
      <c r="A243" s="152">
        <v>253</v>
      </c>
      <c r="B243" s="152" t="s">
        <v>192</v>
      </c>
      <c r="C243" s="152" t="s">
        <v>193</v>
      </c>
      <c r="D243" s="152" t="s">
        <v>205</v>
      </c>
      <c r="E243" s="152" t="s">
        <v>1498</v>
      </c>
      <c r="F243" s="152" t="s">
        <v>195</v>
      </c>
      <c r="G243" s="152" t="s">
        <v>206</v>
      </c>
      <c r="I243" s="152" t="s">
        <v>198</v>
      </c>
      <c r="J243" s="152" t="s">
        <v>199</v>
      </c>
      <c r="K243" s="152" t="s">
        <v>200</v>
      </c>
      <c r="L243" s="152" t="s">
        <v>201</v>
      </c>
      <c r="M243" s="152" t="s">
        <v>195</v>
      </c>
      <c r="N243" s="152">
        <v>48094</v>
      </c>
      <c r="O243" s="152" t="s">
        <v>202</v>
      </c>
      <c r="P243" s="152" t="s">
        <v>202</v>
      </c>
      <c r="Q243" s="152" t="s">
        <v>203</v>
      </c>
      <c r="S243" s="153">
        <v>41254</v>
      </c>
      <c r="T243" s="152">
        <v>1450</v>
      </c>
      <c r="V243" s="152">
        <v>1450</v>
      </c>
      <c r="W243" s="152" t="s">
        <v>204</v>
      </c>
      <c r="X243" s="152">
        <v>1</v>
      </c>
      <c r="Y243" s="152" t="s">
        <v>41</v>
      </c>
      <c r="Z243" s="152">
        <v>0</v>
      </c>
    </row>
    <row r="244" spans="1:26" s="152" customFormat="1" x14ac:dyDescent="0.25">
      <c r="A244" s="152">
        <v>217</v>
      </c>
      <c r="B244" s="152" t="s">
        <v>27</v>
      </c>
      <c r="C244" s="152" t="s">
        <v>28</v>
      </c>
      <c r="D244" s="152" t="s">
        <v>59</v>
      </c>
      <c r="E244" s="152" t="s">
        <v>1436</v>
      </c>
      <c r="F244" s="152" t="s">
        <v>30</v>
      </c>
      <c r="G244" s="152" t="s">
        <v>60</v>
      </c>
      <c r="I244" s="152" t="s">
        <v>33</v>
      </c>
      <c r="J244" s="152" t="s">
        <v>34</v>
      </c>
      <c r="K244" s="152" t="s">
        <v>35</v>
      </c>
      <c r="L244" s="152" t="s">
        <v>36</v>
      </c>
      <c r="M244" s="152" t="s">
        <v>30</v>
      </c>
      <c r="N244" s="152">
        <v>18902</v>
      </c>
      <c r="O244" s="152" t="s">
        <v>37</v>
      </c>
      <c r="P244" s="152" t="s">
        <v>38</v>
      </c>
      <c r="Q244" s="152" t="s">
        <v>39</v>
      </c>
      <c r="S244" s="153">
        <v>41222</v>
      </c>
      <c r="T244" s="152">
        <v>1450</v>
      </c>
      <c r="V244" s="152">
        <v>1450</v>
      </c>
      <c r="W244" s="152" t="s">
        <v>40</v>
      </c>
      <c r="X244" s="152">
        <v>1</v>
      </c>
      <c r="Y244" s="152" t="s">
        <v>41</v>
      </c>
      <c r="Z244" s="152">
        <v>0</v>
      </c>
    </row>
    <row r="245" spans="1:26" s="152" customFormat="1" x14ac:dyDescent="0.25">
      <c r="A245" s="152">
        <v>450</v>
      </c>
      <c r="B245" s="152" t="s">
        <v>710</v>
      </c>
      <c r="C245" s="152" t="s">
        <v>711</v>
      </c>
      <c r="D245" s="152" t="s">
        <v>712</v>
      </c>
      <c r="E245" s="152" t="s">
        <v>1396</v>
      </c>
      <c r="F245" s="152" t="s">
        <v>212</v>
      </c>
      <c r="G245" s="152" t="s">
        <v>713</v>
      </c>
      <c r="I245" s="152" t="s">
        <v>714</v>
      </c>
      <c r="J245" s="152" t="s">
        <v>715</v>
      </c>
      <c r="K245" s="152" t="s">
        <v>716</v>
      </c>
      <c r="L245" s="152" t="s">
        <v>717</v>
      </c>
      <c r="M245" s="152" t="s">
        <v>212</v>
      </c>
      <c r="N245" s="152">
        <v>8062</v>
      </c>
      <c r="O245" s="152" t="s">
        <v>718</v>
      </c>
      <c r="P245" s="152" t="s">
        <v>718</v>
      </c>
      <c r="Q245" s="152" t="s">
        <v>719</v>
      </c>
      <c r="R245" s="152" t="s">
        <v>719</v>
      </c>
      <c r="S245" s="153">
        <v>41346</v>
      </c>
      <c r="T245" s="152">
        <v>1450</v>
      </c>
      <c r="V245" s="152">
        <v>1450</v>
      </c>
      <c r="W245" s="152" t="s">
        <v>720</v>
      </c>
      <c r="X245" s="152">
        <v>1</v>
      </c>
      <c r="Y245" s="152" t="s">
        <v>41</v>
      </c>
      <c r="Z245" s="152">
        <v>0</v>
      </c>
    </row>
    <row r="246" spans="1:26" s="152" customFormat="1" x14ac:dyDescent="0.25">
      <c r="A246" s="152">
        <v>266</v>
      </c>
      <c r="B246" s="152" t="s">
        <v>249</v>
      </c>
      <c r="C246" s="152" t="s">
        <v>250</v>
      </c>
      <c r="D246" s="152" t="s">
        <v>251</v>
      </c>
      <c r="E246" s="152" t="s">
        <v>1565</v>
      </c>
      <c r="F246" s="152" t="s">
        <v>212</v>
      </c>
      <c r="G246" s="152" t="s">
        <v>252</v>
      </c>
      <c r="H246" s="152" t="s">
        <v>56</v>
      </c>
      <c r="I246" s="152" t="s">
        <v>253</v>
      </c>
      <c r="J246" s="152" t="s">
        <v>254</v>
      </c>
      <c r="K246" s="152" t="s">
        <v>255</v>
      </c>
      <c r="L246" s="152" t="s">
        <v>256</v>
      </c>
      <c r="M246" s="152" t="s">
        <v>212</v>
      </c>
      <c r="N246" s="152">
        <v>8057</v>
      </c>
      <c r="O246" s="152" t="s">
        <v>257</v>
      </c>
      <c r="P246" s="152" t="s">
        <v>257</v>
      </c>
      <c r="Q246" s="152" t="s">
        <v>258</v>
      </c>
      <c r="S246" s="153">
        <v>41260</v>
      </c>
      <c r="T246" s="152">
        <v>1450</v>
      </c>
      <c r="V246" s="152">
        <v>1450</v>
      </c>
      <c r="W246" s="152" t="s">
        <v>259</v>
      </c>
      <c r="X246" s="152">
        <v>1</v>
      </c>
      <c r="Y246" s="152" t="s">
        <v>41</v>
      </c>
      <c r="Z246" s="152">
        <v>0</v>
      </c>
    </row>
    <row r="247" spans="1:26" s="152" customFormat="1" x14ac:dyDescent="0.25">
      <c r="A247" s="152">
        <v>429</v>
      </c>
      <c r="B247" s="152" t="s">
        <v>660</v>
      </c>
      <c r="C247" s="152" t="s">
        <v>661</v>
      </c>
      <c r="D247" s="152" t="s">
        <v>662</v>
      </c>
      <c r="E247" s="152" t="s">
        <v>1566</v>
      </c>
      <c r="F247" s="152" t="s">
        <v>663</v>
      </c>
      <c r="G247" s="152" t="s">
        <v>664</v>
      </c>
      <c r="H247" s="152" t="s">
        <v>56</v>
      </c>
      <c r="I247" s="152" t="s">
        <v>665</v>
      </c>
      <c r="J247" s="152" t="s">
        <v>666</v>
      </c>
      <c r="K247" s="152" t="s">
        <v>667</v>
      </c>
      <c r="L247" s="152" t="s">
        <v>668</v>
      </c>
      <c r="M247" s="152" t="s">
        <v>663</v>
      </c>
      <c r="N247" s="152" t="s">
        <v>669</v>
      </c>
      <c r="O247" s="152" t="s">
        <v>670</v>
      </c>
      <c r="P247" s="152" t="s">
        <v>671</v>
      </c>
      <c r="Q247" s="152" t="s">
        <v>672</v>
      </c>
      <c r="S247" s="153">
        <v>41333</v>
      </c>
      <c r="T247" s="152">
        <v>1450</v>
      </c>
      <c r="V247" s="152">
        <v>1450</v>
      </c>
      <c r="W247" s="152" t="s">
        <v>673</v>
      </c>
      <c r="X247" s="152">
        <v>1</v>
      </c>
      <c r="Y247" s="152" t="s">
        <v>41</v>
      </c>
      <c r="Z247" s="152">
        <v>0</v>
      </c>
    </row>
    <row r="248" spans="1:26" s="152" customFormat="1" x14ac:dyDescent="0.25">
      <c r="A248" s="152">
        <v>267</v>
      </c>
      <c r="B248" s="152" t="s">
        <v>249</v>
      </c>
      <c r="C248" s="152" t="s">
        <v>250</v>
      </c>
      <c r="D248" s="152" t="s">
        <v>260</v>
      </c>
      <c r="E248" s="152" t="s">
        <v>1571</v>
      </c>
      <c r="F248" s="152" t="s">
        <v>212</v>
      </c>
      <c r="G248" s="152" t="s">
        <v>261</v>
      </c>
      <c r="H248" s="152" t="s">
        <v>50</v>
      </c>
      <c r="I248" s="152" t="s">
        <v>253</v>
      </c>
      <c r="J248" s="152" t="s">
        <v>254</v>
      </c>
      <c r="K248" s="152" t="s">
        <v>255</v>
      </c>
      <c r="L248" s="152" t="s">
        <v>256</v>
      </c>
      <c r="M248" s="152" t="s">
        <v>212</v>
      </c>
      <c r="N248" s="152">
        <v>8057</v>
      </c>
      <c r="O248" s="152" t="s">
        <v>257</v>
      </c>
      <c r="P248" s="152" t="s">
        <v>257</v>
      </c>
      <c r="Q248" s="152" t="s">
        <v>258</v>
      </c>
      <c r="S248" s="153">
        <v>41260</v>
      </c>
      <c r="T248" s="152">
        <v>1450</v>
      </c>
      <c r="V248" s="152">
        <v>1450</v>
      </c>
      <c r="W248" s="152" t="s">
        <v>259</v>
      </c>
      <c r="X248" s="152">
        <v>1</v>
      </c>
      <c r="Y248" s="152" t="s">
        <v>41</v>
      </c>
      <c r="Z248" s="152">
        <v>0</v>
      </c>
    </row>
  </sheetData>
  <autoFilter ref="A1:AA232">
    <filterColumn colId="2">
      <filters>
        <filter val="NJ RIOT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A1:O1225"/>
  <sheetViews>
    <sheetView zoomScaleNormal="100" workbookViewId="0">
      <selection activeCell="H684" sqref="H684"/>
    </sheetView>
  </sheetViews>
  <sheetFormatPr defaultRowHeight="12.75" x14ac:dyDescent="0.2"/>
  <cols>
    <col min="1" max="1" width="7.42578125" style="114" customWidth="1"/>
    <col min="2" max="2" width="12.85546875" style="163" bestFit="1" customWidth="1"/>
    <col min="3" max="3" width="10.85546875" style="114" bestFit="1" customWidth="1"/>
    <col min="4" max="4" width="13.28515625" style="114" bestFit="1" customWidth="1"/>
    <col min="5" max="5" width="10" style="114" bestFit="1" customWidth="1"/>
    <col min="6" max="6" width="10" style="116" customWidth="1"/>
    <col min="7" max="7" width="6.28515625" style="116" bestFit="1" customWidth="1"/>
    <col min="8" max="8" width="36.140625" style="116" bestFit="1" customWidth="1"/>
    <col min="9" max="10" width="8.42578125" style="114" customWidth="1"/>
    <col min="11" max="11" width="16.5703125" style="114" customWidth="1"/>
    <col min="12" max="12" width="17" style="116" customWidth="1"/>
    <col min="13" max="13" width="9.140625" style="114"/>
    <col min="14" max="15" width="7.28515625" style="114" customWidth="1"/>
    <col min="16" max="16384" width="9.140625" style="114"/>
  </cols>
  <sheetData>
    <row r="1" spans="1:14" s="125" customFormat="1" x14ac:dyDescent="0.2">
      <c r="A1" s="125" t="s">
        <v>1331</v>
      </c>
      <c r="B1" s="162" t="s">
        <v>1332</v>
      </c>
      <c r="C1" s="125" t="s">
        <v>1152</v>
      </c>
      <c r="D1" s="125" t="s">
        <v>1333</v>
      </c>
      <c r="E1" s="125" t="s">
        <v>1334</v>
      </c>
      <c r="F1" s="113" t="s">
        <v>1335</v>
      </c>
      <c r="G1" s="113" t="s">
        <v>1336</v>
      </c>
      <c r="H1" s="113" t="s">
        <v>1337</v>
      </c>
      <c r="I1" s="125" t="s">
        <v>1338</v>
      </c>
      <c r="J1" s="125" t="s">
        <v>1339</v>
      </c>
      <c r="K1" s="125" t="s">
        <v>1340</v>
      </c>
      <c r="L1" s="113" t="s">
        <v>1341</v>
      </c>
      <c r="M1" s="125" t="s">
        <v>1342</v>
      </c>
      <c r="N1" s="125" t="s">
        <v>1350</v>
      </c>
    </row>
    <row r="2" spans="1:14" ht="12.75" hidden="1" customHeight="1" x14ac:dyDescent="0.2">
      <c r="A2" s="114">
        <v>1</v>
      </c>
      <c r="B2" s="163">
        <v>41475</v>
      </c>
      <c r="C2" s="115">
        <v>1.3680555555555556</v>
      </c>
      <c r="D2" s="114" t="s">
        <v>1343</v>
      </c>
      <c r="E2" s="114">
        <v>1</v>
      </c>
      <c r="F2" s="116" t="str">
        <f>+'Field Grid 2013 public'!$C$6</f>
        <v>U15B-2</v>
      </c>
      <c r="G2" s="117">
        <v>1</v>
      </c>
      <c r="H2" s="118" t="str">
        <f>+'Brackets 2013'!$L$318</f>
        <v>GARDEN CITY '17 (NY)</v>
      </c>
      <c r="L2" s="117"/>
    </row>
    <row r="3" spans="1:14" ht="12.75" hidden="1" customHeight="1" x14ac:dyDescent="0.2">
      <c r="A3" s="114">
        <v>1</v>
      </c>
      <c r="B3" s="163">
        <v>41475</v>
      </c>
      <c r="C3" s="115">
        <v>1.3680555555555556</v>
      </c>
      <c r="D3" s="114" t="s">
        <v>1343</v>
      </c>
      <c r="E3" s="114">
        <v>1</v>
      </c>
      <c r="F3" s="116" t="str">
        <f>+'Field Grid 2013 public'!$C$6</f>
        <v>U15B-2</v>
      </c>
      <c r="G3" s="117">
        <v>1</v>
      </c>
      <c r="H3" s="118" t="str">
        <f>+'Brackets 2013'!$L$319</f>
        <v>TRI-STATE U15 GREY (NJ)</v>
      </c>
      <c r="L3" s="117"/>
    </row>
    <row r="4" spans="1:14" ht="12.75" hidden="1" customHeight="1" x14ac:dyDescent="0.2">
      <c r="A4" s="114">
        <f t="shared" ref="A4:A67" si="0">+A2+1</f>
        <v>2</v>
      </c>
      <c r="B4" s="163">
        <v>41475</v>
      </c>
      <c r="C4" s="115">
        <v>1.3680555555555556</v>
      </c>
      <c r="D4" s="114" t="s">
        <v>1343</v>
      </c>
      <c r="E4" s="114">
        <v>2</v>
      </c>
      <c r="F4" s="116" t="str">
        <f>+'Field Grid 2013 public'!$C$6</f>
        <v>U15B-2</v>
      </c>
      <c r="G4" s="117">
        <v>1</v>
      </c>
      <c r="H4" s="118" t="str">
        <f>+'Brackets 2013'!$L$320</f>
        <v>PROVIDENCE ROAD 2 (PA)</v>
      </c>
      <c r="L4" s="117"/>
    </row>
    <row r="5" spans="1:14" ht="12.75" hidden="1" customHeight="1" x14ac:dyDescent="0.2">
      <c r="A5" s="114">
        <f t="shared" si="0"/>
        <v>2</v>
      </c>
      <c r="B5" s="163">
        <v>41475</v>
      </c>
      <c r="C5" s="115">
        <v>1.3680555555555556</v>
      </c>
      <c r="D5" s="114" t="s">
        <v>1343</v>
      </c>
      <c r="E5" s="114">
        <v>2</v>
      </c>
      <c r="F5" s="116" t="str">
        <f>+'Field Grid 2013 public'!$C$6</f>
        <v>U15B-2</v>
      </c>
      <c r="G5" s="117">
        <v>1</v>
      </c>
      <c r="H5" s="118" t="str">
        <f>+'Brackets 2013'!$P$318</f>
        <v>GREEN &amp; GOLD 7TH/8TH (NJ)</v>
      </c>
      <c r="L5" s="117"/>
    </row>
    <row r="6" spans="1:14" ht="12.75" hidden="1" customHeight="1" x14ac:dyDescent="0.2">
      <c r="A6" s="114">
        <f t="shared" si="0"/>
        <v>3</v>
      </c>
      <c r="B6" s="163">
        <v>41475</v>
      </c>
      <c r="C6" s="115">
        <v>1.3680555555555556</v>
      </c>
      <c r="D6" s="114" t="s">
        <v>1343</v>
      </c>
      <c r="E6" s="114">
        <v>3</v>
      </c>
      <c r="F6" s="116" t="str">
        <f>+'Field Grid 2013 public'!$C$6</f>
        <v>U15B-2</v>
      </c>
      <c r="G6" s="117">
        <v>1</v>
      </c>
      <c r="H6" s="118" t="str">
        <f>+'Brackets 2013'!$P$319</f>
        <v>LV LIGHTNING WHITE (PA)</v>
      </c>
      <c r="L6" s="117"/>
    </row>
    <row r="7" spans="1:14" ht="12.75" hidden="1" customHeight="1" x14ac:dyDescent="0.2">
      <c r="A7" s="114">
        <f t="shared" si="0"/>
        <v>3</v>
      </c>
      <c r="B7" s="163">
        <v>41475</v>
      </c>
      <c r="C7" s="115">
        <v>1.3680555555555556</v>
      </c>
      <c r="D7" s="114" t="s">
        <v>1343</v>
      </c>
      <c r="E7" s="114">
        <v>3</v>
      </c>
      <c r="F7" s="116" t="str">
        <f>+'Field Grid 2013 public'!$C$6</f>
        <v>U15B-2</v>
      </c>
      <c r="G7" s="117">
        <v>1</v>
      </c>
      <c r="H7" s="118" t="str">
        <f>+'Brackets 2013'!$P$320</f>
        <v>PITLAX U15 (PA)</v>
      </c>
      <c r="L7" s="117"/>
    </row>
    <row r="8" spans="1:14" ht="12.75" hidden="1" customHeight="1" x14ac:dyDescent="0.2">
      <c r="A8" s="114">
        <f t="shared" si="0"/>
        <v>4</v>
      </c>
      <c r="B8" s="163">
        <v>41475</v>
      </c>
      <c r="C8" s="115">
        <v>1.3680555555555556</v>
      </c>
      <c r="D8" s="114" t="s">
        <v>1343</v>
      </c>
      <c r="E8" s="114">
        <v>4</v>
      </c>
      <c r="F8" s="116" t="str">
        <f>+'Field Grid 2013 public'!$F$6</f>
        <v>U11B-2</v>
      </c>
      <c r="G8" s="117">
        <v>1</v>
      </c>
      <c r="H8" s="118" t="str">
        <f>+'Brackets 2013'!$L$71</f>
        <v>BAGGATAWAY LC U11 (PA)</v>
      </c>
      <c r="L8" s="117"/>
    </row>
    <row r="9" spans="1:14" ht="12.75" hidden="1" customHeight="1" x14ac:dyDescent="0.2">
      <c r="A9" s="114">
        <f t="shared" si="0"/>
        <v>4</v>
      </c>
      <c r="B9" s="163">
        <v>41475</v>
      </c>
      <c r="C9" s="115">
        <v>1.3680555555555556</v>
      </c>
      <c r="D9" s="114" t="s">
        <v>1343</v>
      </c>
      <c r="E9" s="114">
        <v>4</v>
      </c>
      <c r="F9" s="116" t="str">
        <f>+'Field Grid 2013 public'!$F$6</f>
        <v>U11B-2</v>
      </c>
      <c r="G9" s="117">
        <v>1</v>
      </c>
      <c r="H9" s="118" t="str">
        <f>+'Brackets 2013'!$L$72</f>
        <v>MUCKDAWGS (PA)</v>
      </c>
      <c r="L9" s="117"/>
    </row>
    <row r="10" spans="1:14" ht="12.75" hidden="1" customHeight="1" x14ac:dyDescent="0.2">
      <c r="A10" s="114">
        <f t="shared" si="0"/>
        <v>5</v>
      </c>
      <c r="B10" s="163">
        <v>41475</v>
      </c>
      <c r="C10" s="115">
        <v>1.3680555555555556</v>
      </c>
      <c r="D10" s="114" t="s">
        <v>1343</v>
      </c>
      <c r="E10" s="114">
        <v>5</v>
      </c>
      <c r="F10" s="116" t="str">
        <f>+'Field Grid 2013 public'!$F$6</f>
        <v>U11B-2</v>
      </c>
      <c r="G10" s="117">
        <v>1</v>
      </c>
      <c r="H10" s="118" t="str">
        <f>+'Brackets 2013'!$L$73</f>
        <v>RISING SONS 2021 (PA)</v>
      </c>
      <c r="L10" s="117"/>
    </row>
    <row r="11" spans="1:14" ht="12.75" hidden="1" customHeight="1" x14ac:dyDescent="0.2">
      <c r="A11" s="114">
        <f t="shared" si="0"/>
        <v>5</v>
      </c>
      <c r="B11" s="163">
        <v>41475</v>
      </c>
      <c r="C11" s="115">
        <v>1.3680555555555556</v>
      </c>
      <c r="D11" s="114" t="s">
        <v>1343</v>
      </c>
      <c r="E11" s="114">
        <v>5</v>
      </c>
      <c r="F11" s="116" t="str">
        <f>+'Field Grid 2013 public'!$F$6</f>
        <v>U11B-2</v>
      </c>
      <c r="G11" s="117">
        <v>1</v>
      </c>
      <c r="H11" s="118" t="str">
        <f>+'Brackets 2013'!$L$74</f>
        <v>TEAM 91 2021 ORANGE (NY)</v>
      </c>
      <c r="L11" s="117"/>
    </row>
    <row r="12" spans="1:14" ht="12.75" hidden="1" customHeight="1" x14ac:dyDescent="0.2">
      <c r="A12" s="114">
        <f t="shared" si="0"/>
        <v>6</v>
      </c>
      <c r="B12" s="163">
        <v>41475</v>
      </c>
      <c r="C12" s="115">
        <v>1.3680555555555556</v>
      </c>
      <c r="D12" s="114" t="s">
        <v>1343</v>
      </c>
      <c r="E12" s="114">
        <v>6</v>
      </c>
      <c r="F12" s="116" t="str">
        <f>+'Field Grid 2013 public'!$F$6</f>
        <v>U11B-2</v>
      </c>
      <c r="G12" s="117">
        <v>1</v>
      </c>
      <c r="H12" s="118" t="str">
        <f>+'Brackets 2013'!$L$75</f>
        <v>BLACK BEAR (PA)</v>
      </c>
      <c r="L12" s="117"/>
    </row>
    <row r="13" spans="1:14" ht="12.75" hidden="1" customHeight="1" x14ac:dyDescent="0.2">
      <c r="A13" s="114">
        <f t="shared" si="0"/>
        <v>6</v>
      </c>
      <c r="B13" s="163">
        <v>41475</v>
      </c>
      <c r="C13" s="115">
        <v>1.3680555555555556</v>
      </c>
      <c r="D13" s="114" t="s">
        <v>1343</v>
      </c>
      <c r="E13" s="114">
        <v>6</v>
      </c>
      <c r="F13" s="116" t="str">
        <f>+'Field Grid 2013 public'!$F$6</f>
        <v>U11B-2</v>
      </c>
      <c r="G13" s="117">
        <v>1</v>
      </c>
      <c r="H13" s="118" t="str">
        <f>+'Brackets 2013'!$P$75</f>
        <v>TWIST (PA)</v>
      </c>
      <c r="L13" s="117"/>
    </row>
    <row r="14" spans="1:14" ht="12.75" hidden="1" customHeight="1" x14ac:dyDescent="0.2">
      <c r="A14" s="114">
        <f t="shared" si="0"/>
        <v>7</v>
      </c>
      <c r="B14" s="163">
        <v>41475</v>
      </c>
      <c r="C14" s="115">
        <v>1.3680555555555556</v>
      </c>
      <c r="D14" s="114" t="s">
        <v>1343</v>
      </c>
      <c r="E14" s="114">
        <v>7</v>
      </c>
      <c r="F14" s="116" t="str">
        <f>+'Field Grid 2013 public'!$F$6</f>
        <v>U11B-2</v>
      </c>
      <c r="G14" s="117">
        <v>1</v>
      </c>
      <c r="H14" s="116" t="str">
        <f>+'Brackets 2013'!$P$71</f>
        <v>LEADING EDGE 2021 (NJ)</v>
      </c>
      <c r="L14" s="117"/>
    </row>
    <row r="15" spans="1:14" ht="12.75" hidden="1" customHeight="1" x14ac:dyDescent="0.2">
      <c r="A15" s="114">
        <f t="shared" si="0"/>
        <v>7</v>
      </c>
      <c r="B15" s="163">
        <v>41475</v>
      </c>
      <c r="C15" s="115">
        <v>1.3680555555555556</v>
      </c>
      <c r="D15" s="114" t="s">
        <v>1343</v>
      </c>
      <c r="E15" s="114">
        <v>7</v>
      </c>
      <c r="F15" s="116" t="str">
        <f>+'Field Grid 2013 public'!$F$6</f>
        <v>U11B-2</v>
      </c>
      <c r="G15" s="117">
        <v>1</v>
      </c>
      <c r="H15" s="116" t="str">
        <f>+'Brackets 2013'!$P$72</f>
        <v>NOVA WEST LACROSSE (VA)</v>
      </c>
      <c r="L15" s="117"/>
    </row>
    <row r="16" spans="1:14" ht="12.75" hidden="1" customHeight="1" x14ac:dyDescent="0.2">
      <c r="A16" s="114">
        <f t="shared" si="0"/>
        <v>8</v>
      </c>
      <c r="B16" s="163">
        <v>41475</v>
      </c>
      <c r="C16" s="115">
        <v>1.3680555555555556</v>
      </c>
      <c r="D16" s="114" t="s">
        <v>1343</v>
      </c>
      <c r="E16" s="114">
        <v>8</v>
      </c>
      <c r="F16" s="116" t="str">
        <f>+'Field Grid 2013 public'!$F$6</f>
        <v>U11B-2</v>
      </c>
      <c r="G16" s="117">
        <v>1</v>
      </c>
      <c r="H16" s="116" t="str">
        <f>+'Brackets 2013'!$P$73</f>
        <v>ROCK'EM LACROSSE (PA)</v>
      </c>
      <c r="L16" s="117"/>
    </row>
    <row r="17" spans="1:12" ht="12.75" hidden="1" customHeight="1" x14ac:dyDescent="0.2">
      <c r="A17" s="114">
        <f t="shared" si="0"/>
        <v>8</v>
      </c>
      <c r="B17" s="163">
        <v>41475</v>
      </c>
      <c r="C17" s="115">
        <v>1.3680555555555556</v>
      </c>
      <c r="D17" s="114" t="s">
        <v>1343</v>
      </c>
      <c r="E17" s="114">
        <v>8</v>
      </c>
      <c r="F17" s="116" t="str">
        <f>+'Field Grid 2013 public'!$F$6</f>
        <v>U11B-2</v>
      </c>
      <c r="G17" s="117">
        <v>1</v>
      </c>
      <c r="H17" s="116" t="str">
        <f>+'Brackets 2013'!$P$74</f>
        <v>TRI-STATE U11 GOLD (NJ)</v>
      </c>
      <c r="L17" s="117"/>
    </row>
    <row r="18" spans="1:12" ht="12.75" hidden="1" customHeight="1" x14ac:dyDescent="0.2">
      <c r="A18" s="114">
        <f t="shared" si="0"/>
        <v>9</v>
      </c>
      <c r="B18" s="163">
        <v>41475</v>
      </c>
      <c r="C18" s="115">
        <v>1.3680555555555556</v>
      </c>
      <c r="D18" s="114" t="s">
        <v>1344</v>
      </c>
      <c r="E18" s="114">
        <v>9</v>
      </c>
      <c r="F18" s="116" t="str">
        <f>+'Field Grid 2013 public'!$K$6</f>
        <v>U15B-1</v>
      </c>
      <c r="G18" s="117">
        <v>1</v>
      </c>
      <c r="H18" s="116" t="str">
        <f>+'Brackets 2013'!$L$297</f>
        <v>GRIP-IT N' RIP-IT YELLOW (NY)</v>
      </c>
      <c r="L18" s="117"/>
    </row>
    <row r="19" spans="1:12" ht="12.75" hidden="1" customHeight="1" x14ac:dyDescent="0.2">
      <c r="A19" s="114">
        <f t="shared" si="0"/>
        <v>9</v>
      </c>
      <c r="B19" s="163">
        <v>41475</v>
      </c>
      <c r="C19" s="115">
        <v>1.3680555555555556</v>
      </c>
      <c r="D19" s="114" t="s">
        <v>1344</v>
      </c>
      <c r="E19" s="114">
        <v>9</v>
      </c>
      <c r="F19" s="116" t="str">
        <f>+'Field Grid 2013 public'!$K$6</f>
        <v>U15B-1</v>
      </c>
      <c r="G19" s="117">
        <v>1</v>
      </c>
      <c r="H19" s="116" t="str">
        <f>+'Brackets 2013'!$L$298</f>
        <v>BERKS RAPTORS (PA)</v>
      </c>
      <c r="L19" s="117"/>
    </row>
    <row r="20" spans="1:12" ht="12.75" hidden="1" customHeight="1" x14ac:dyDescent="0.2">
      <c r="A20" s="114">
        <f t="shared" si="0"/>
        <v>10</v>
      </c>
      <c r="B20" s="163">
        <v>41475</v>
      </c>
      <c r="C20" s="115">
        <v>1.3680555555555556</v>
      </c>
      <c r="D20" s="114" t="s">
        <v>1344</v>
      </c>
      <c r="E20" s="114">
        <v>10</v>
      </c>
      <c r="F20" s="116" t="str">
        <f>+'Field Grid 2013 public'!$K$6</f>
        <v>U15B-1</v>
      </c>
      <c r="G20" s="117">
        <v>1</v>
      </c>
      <c r="H20" s="116" t="str">
        <f>+'Brackets 2013'!$L$299</f>
        <v>BROTHERHOOD U14 (NJ)</v>
      </c>
      <c r="L20" s="117"/>
    </row>
    <row r="21" spans="1:12" ht="12.75" hidden="1" customHeight="1" x14ac:dyDescent="0.2">
      <c r="A21" s="114">
        <f t="shared" si="0"/>
        <v>10</v>
      </c>
      <c r="B21" s="163">
        <v>41475</v>
      </c>
      <c r="C21" s="115">
        <v>1.3680555555555556</v>
      </c>
      <c r="D21" s="114" t="s">
        <v>1344</v>
      </c>
      <c r="E21" s="114">
        <v>10</v>
      </c>
      <c r="F21" s="116" t="str">
        <f>+'Field Grid 2013 public'!$K$6</f>
        <v>U15B-1</v>
      </c>
      <c r="G21" s="117">
        <v>1</v>
      </c>
      <c r="H21" s="116" t="str">
        <f>+'Brackets 2013'!$L$300</f>
        <v>CASH COWS U15 (MI)</v>
      </c>
      <c r="L21" s="117"/>
    </row>
    <row r="22" spans="1:12" ht="12.75" hidden="1" customHeight="1" x14ac:dyDescent="0.2">
      <c r="A22" s="114">
        <f t="shared" si="0"/>
        <v>11</v>
      </c>
      <c r="B22" s="163">
        <v>41475</v>
      </c>
      <c r="C22" s="115">
        <v>1.3680555555555556</v>
      </c>
      <c r="D22" s="114" t="s">
        <v>1344</v>
      </c>
      <c r="E22" s="114">
        <v>11</v>
      </c>
      <c r="F22" s="116" t="str">
        <f>+'Field Grid 2013 public'!$K$6</f>
        <v>U15B-1</v>
      </c>
      <c r="G22" s="117">
        <v>1</v>
      </c>
      <c r="H22" s="116" t="str">
        <f>+'Brackets 2013'!$P$297</f>
        <v>380 LACROSSE U-15 GREEN (PA)</v>
      </c>
      <c r="L22" s="117"/>
    </row>
    <row r="23" spans="1:12" ht="12.75" hidden="1" customHeight="1" x14ac:dyDescent="0.2">
      <c r="A23" s="114">
        <f t="shared" si="0"/>
        <v>11</v>
      </c>
      <c r="B23" s="163">
        <v>41475</v>
      </c>
      <c r="C23" s="115">
        <v>1.3680555555555556</v>
      </c>
      <c r="D23" s="114" t="s">
        <v>1344</v>
      </c>
      <c r="E23" s="114">
        <v>11</v>
      </c>
      <c r="F23" s="116" t="str">
        <f>+'Field Grid 2013 public'!$K$6</f>
        <v>U15B-1</v>
      </c>
      <c r="G23" s="117">
        <v>1</v>
      </c>
      <c r="H23" s="116" t="str">
        <f>+'Brackets 2013'!$P$298</f>
        <v>TRI-STATE U15 WHITE (NJ)</v>
      </c>
      <c r="L23" s="117"/>
    </row>
    <row r="24" spans="1:12" ht="12.75" hidden="1" customHeight="1" x14ac:dyDescent="0.2">
      <c r="A24" s="114">
        <f t="shared" si="0"/>
        <v>12</v>
      </c>
      <c r="B24" s="163">
        <v>41475</v>
      </c>
      <c r="C24" s="115">
        <v>1.3680555555555556</v>
      </c>
      <c r="D24" s="114" t="s">
        <v>1344</v>
      </c>
      <c r="E24" s="114">
        <v>12</v>
      </c>
      <c r="F24" s="116" t="str">
        <f>+'Field Grid 2013 public'!$K$6</f>
        <v>U15B-1</v>
      </c>
      <c r="G24" s="117">
        <v>1</v>
      </c>
      <c r="H24" s="116" t="str">
        <f>+'Brackets 2013'!$P$299</f>
        <v>BUCKS 2017-BREITHAUPT (PA)</v>
      </c>
      <c r="L24" s="117"/>
    </row>
    <row r="25" spans="1:12" ht="12.75" hidden="1" customHeight="1" x14ac:dyDescent="0.2">
      <c r="A25" s="114">
        <f t="shared" si="0"/>
        <v>12</v>
      </c>
      <c r="B25" s="163">
        <v>41475</v>
      </c>
      <c r="C25" s="115">
        <v>1.3680555555555556</v>
      </c>
      <c r="D25" s="114" t="s">
        <v>1344</v>
      </c>
      <c r="E25" s="114">
        <v>12</v>
      </c>
      <c r="F25" s="116" t="str">
        <f>+'Field Grid 2013 public'!$K$6</f>
        <v>U15B-1</v>
      </c>
      <c r="G25" s="117">
        <v>1</v>
      </c>
      <c r="H25" s="116" t="str">
        <f>+'Brackets 2013'!$P$300</f>
        <v>DIP N DUNK (NY)</v>
      </c>
      <c r="L25" s="117"/>
    </row>
    <row r="26" spans="1:12" ht="12.75" hidden="1" customHeight="1" x14ac:dyDescent="0.2">
      <c r="A26" s="114">
        <f t="shared" si="0"/>
        <v>13</v>
      </c>
      <c r="B26" s="163">
        <v>41475</v>
      </c>
      <c r="C26" s="115">
        <v>1.3680555555555556</v>
      </c>
      <c r="D26" s="114" t="s">
        <v>1344</v>
      </c>
      <c r="E26" s="114">
        <v>13</v>
      </c>
      <c r="F26" s="116" t="str">
        <f>+'Field Grid 2013 public'!$O$6</f>
        <v>JVB-1</v>
      </c>
      <c r="G26" s="117">
        <v>1</v>
      </c>
      <c r="H26" s="118" t="str">
        <f>+'Brackets 2013'!$L$381</f>
        <v>BLACK JACKS (MA)</v>
      </c>
      <c r="L26" s="117"/>
    </row>
    <row r="27" spans="1:12" ht="12.75" hidden="1" customHeight="1" x14ac:dyDescent="0.2">
      <c r="A27" s="114">
        <f t="shared" si="0"/>
        <v>13</v>
      </c>
      <c r="B27" s="163">
        <v>41475</v>
      </c>
      <c r="C27" s="115">
        <v>1.3680555555555556</v>
      </c>
      <c r="D27" s="114" t="s">
        <v>1344</v>
      </c>
      <c r="E27" s="114">
        <v>13</v>
      </c>
      <c r="F27" s="116" t="str">
        <f>+'Field Grid 2013 public'!$O$6</f>
        <v>JVB-1</v>
      </c>
      <c r="G27" s="117">
        <v>1</v>
      </c>
      <c r="H27" s="118" t="str">
        <f>+'Brackets 2013'!$L$382</f>
        <v>BUCKS 2016 - KREUTZER (PA)</v>
      </c>
      <c r="L27" s="117"/>
    </row>
    <row r="28" spans="1:12" ht="12.75" hidden="1" customHeight="1" x14ac:dyDescent="0.2">
      <c r="A28" s="114">
        <f t="shared" si="0"/>
        <v>14</v>
      </c>
      <c r="B28" s="163">
        <v>41475</v>
      </c>
      <c r="C28" s="115">
        <v>1.3680555555555556</v>
      </c>
      <c r="D28" s="114" t="s">
        <v>1344</v>
      </c>
      <c r="E28" s="114">
        <v>14</v>
      </c>
      <c r="F28" s="116" t="str">
        <f>+'Field Grid 2013 public'!$O$6</f>
        <v>JVB-1</v>
      </c>
      <c r="G28" s="117">
        <v>1</v>
      </c>
      <c r="H28" s="118" t="str">
        <f>+'Brackets 2013'!$L$383</f>
        <v>EDGE 2016 WHITE (ON)</v>
      </c>
      <c r="L28" s="117"/>
    </row>
    <row r="29" spans="1:12" ht="12.75" hidden="1" customHeight="1" x14ac:dyDescent="0.2">
      <c r="A29" s="114">
        <f t="shared" si="0"/>
        <v>14</v>
      </c>
      <c r="B29" s="163">
        <v>41475</v>
      </c>
      <c r="C29" s="115">
        <v>1.3680555555555556</v>
      </c>
      <c r="D29" s="114" t="s">
        <v>1344</v>
      </c>
      <c r="E29" s="114">
        <v>14</v>
      </c>
      <c r="F29" s="116" t="str">
        <f>+'Field Grid 2013 public'!$O$6</f>
        <v>JVB-1</v>
      </c>
      <c r="G29" s="117">
        <v>1</v>
      </c>
      <c r="H29" s="118" t="str">
        <f>+'Brackets 2013'!$L$384</f>
        <v>GREEN &amp; GOLD JV (NJ)</v>
      </c>
      <c r="L29" s="117"/>
    </row>
    <row r="30" spans="1:12" ht="12.75" hidden="1" customHeight="1" x14ac:dyDescent="0.2">
      <c r="A30" s="114">
        <f t="shared" si="0"/>
        <v>15</v>
      </c>
      <c r="B30" s="163">
        <v>41475</v>
      </c>
      <c r="C30" s="115">
        <v>1.3680555555555556</v>
      </c>
      <c r="D30" s="114" t="s">
        <v>1344</v>
      </c>
      <c r="E30" s="114">
        <v>15</v>
      </c>
      <c r="F30" s="116" t="str">
        <f>+'Field Grid 2013 public'!$O$6</f>
        <v>JVB-1</v>
      </c>
      <c r="G30" s="117">
        <v>1</v>
      </c>
      <c r="H30" s="116" t="str">
        <f>+'Brackets 2013'!$L$385</f>
        <v>TEWAARATON LENAPE (NJ)</v>
      </c>
      <c r="L30" s="117"/>
    </row>
    <row r="31" spans="1:12" ht="12.75" hidden="1" customHeight="1" x14ac:dyDescent="0.2">
      <c r="A31" s="114">
        <f t="shared" si="0"/>
        <v>15</v>
      </c>
      <c r="B31" s="163">
        <v>41475</v>
      </c>
      <c r="C31" s="115">
        <v>1.3680555555555556</v>
      </c>
      <c r="D31" s="114" t="s">
        <v>1344</v>
      </c>
      <c r="E31" s="114">
        <v>15</v>
      </c>
      <c r="F31" s="116" t="str">
        <f>+'Field Grid 2013 public'!$O$6</f>
        <v>JVB-1</v>
      </c>
      <c r="G31" s="117">
        <v>1</v>
      </c>
      <c r="H31" s="116" t="str">
        <f>+'Brackets 2013'!$P$385</f>
        <v>LV LIGHTNING SELECT BLUE (PA)</v>
      </c>
      <c r="L31" s="117"/>
    </row>
    <row r="32" spans="1:12" ht="12.75" hidden="1" customHeight="1" x14ac:dyDescent="0.2">
      <c r="A32" s="114">
        <f t="shared" si="0"/>
        <v>16</v>
      </c>
      <c r="B32" s="163">
        <v>41475</v>
      </c>
      <c r="C32" s="115">
        <v>1.3680555555555556</v>
      </c>
      <c r="D32" s="114" t="s">
        <v>1344</v>
      </c>
      <c r="E32" s="114">
        <v>16</v>
      </c>
      <c r="F32" s="116" t="str">
        <f>+'Field Grid 2013 public'!$O$6</f>
        <v>JVB-1</v>
      </c>
      <c r="G32" s="117">
        <v>1</v>
      </c>
      <c r="H32" s="116" t="str">
        <f>+'Brackets 2013'!$P$381</f>
        <v>BROTHERHOOD U16 (NJ)</v>
      </c>
      <c r="L32" s="117"/>
    </row>
    <row r="33" spans="1:12" ht="12.75" hidden="1" customHeight="1" x14ac:dyDescent="0.2">
      <c r="A33" s="114">
        <f t="shared" si="0"/>
        <v>16</v>
      </c>
      <c r="B33" s="163">
        <v>41475</v>
      </c>
      <c r="C33" s="115">
        <v>1.3680555555555556</v>
      </c>
      <c r="D33" s="114" t="s">
        <v>1344</v>
      </c>
      <c r="E33" s="114">
        <v>16</v>
      </c>
      <c r="F33" s="116" t="str">
        <f>+'Field Grid 2013 public'!$O$6</f>
        <v>JVB-1</v>
      </c>
      <c r="G33" s="117">
        <v>1</v>
      </c>
      <c r="H33" s="116" t="str">
        <f>+'Brackets 2013'!$P$382</f>
        <v>TEAM 91 2016 STAMPEDE (NY)</v>
      </c>
      <c r="L33" s="117"/>
    </row>
    <row r="34" spans="1:12" ht="12.75" hidden="1" customHeight="1" x14ac:dyDescent="0.2">
      <c r="A34" s="114">
        <f t="shared" si="0"/>
        <v>17</v>
      </c>
      <c r="B34" s="163">
        <v>41475</v>
      </c>
      <c r="C34" s="115">
        <v>1.3680555555555556</v>
      </c>
      <c r="D34" s="114" t="s">
        <v>1344</v>
      </c>
      <c r="E34" s="114">
        <v>17</v>
      </c>
      <c r="F34" s="116" t="str">
        <f>+'Field Grid 2013 public'!$O$6</f>
        <v>JVB-1</v>
      </c>
      <c r="G34" s="117">
        <v>1</v>
      </c>
      <c r="H34" s="116" t="str">
        <f>+'Brackets 2013'!$P$383</f>
        <v>EMMAUS STING (PA)</v>
      </c>
      <c r="L34" s="117"/>
    </row>
    <row r="35" spans="1:12" ht="12.75" hidden="1" customHeight="1" x14ac:dyDescent="0.2">
      <c r="A35" s="114">
        <f t="shared" si="0"/>
        <v>17</v>
      </c>
      <c r="B35" s="163">
        <v>41475</v>
      </c>
      <c r="C35" s="115">
        <v>1.3680555555555556</v>
      </c>
      <c r="D35" s="114" t="s">
        <v>1344</v>
      </c>
      <c r="E35" s="114">
        <v>17</v>
      </c>
      <c r="F35" s="116" t="str">
        <f>+'Field Grid 2013 public'!$O$6</f>
        <v>JVB-1</v>
      </c>
      <c r="G35" s="117">
        <v>1</v>
      </c>
      <c r="H35" s="116" t="str">
        <f>+'Brackets 2013'!$P$384</f>
        <v>GRIP-IT N' RIP-IT BLUE (NY)</v>
      </c>
      <c r="L35" s="117"/>
    </row>
    <row r="36" spans="1:12" ht="12.75" customHeight="1" x14ac:dyDescent="0.2">
      <c r="A36" s="114">
        <f t="shared" si="0"/>
        <v>18</v>
      </c>
      <c r="B36" s="163">
        <v>41475</v>
      </c>
      <c r="C36" s="115">
        <v>1.3680555555555556</v>
      </c>
      <c r="D36" s="114" t="s">
        <v>1345</v>
      </c>
      <c r="E36" s="114">
        <v>18</v>
      </c>
      <c r="F36" s="116" t="str">
        <f>+'Field Grid 2013 public'!$T$6</f>
        <v>U9</v>
      </c>
      <c r="G36" s="117">
        <v>1</v>
      </c>
      <c r="H36" s="116" t="str">
        <f>+'Brackets 2013'!$L$4</f>
        <v>TEAM 91 2022 ORANGE (NY)</v>
      </c>
      <c r="L36" s="117"/>
    </row>
    <row r="37" spans="1:12" ht="12.75" customHeight="1" x14ac:dyDescent="0.2">
      <c r="A37" s="114">
        <f t="shared" si="0"/>
        <v>18</v>
      </c>
      <c r="B37" s="163">
        <v>41475</v>
      </c>
      <c r="C37" s="115">
        <v>1.3680555555555556</v>
      </c>
      <c r="D37" s="114" t="s">
        <v>1345</v>
      </c>
      <c r="E37" s="114">
        <v>18</v>
      </c>
      <c r="F37" s="116" t="str">
        <f>+'Field Grid 2013 public'!$T$6</f>
        <v>U9</v>
      </c>
      <c r="G37" s="117">
        <v>1</v>
      </c>
      <c r="H37" s="116" t="str">
        <f>+'Brackets 2013'!$L$5</f>
        <v>COLLEGEVILLE CHOSEN (PA)</v>
      </c>
      <c r="L37" s="117"/>
    </row>
    <row r="38" spans="1:12" ht="12.75" customHeight="1" x14ac:dyDescent="0.2">
      <c r="A38" s="114">
        <f t="shared" si="0"/>
        <v>19</v>
      </c>
      <c r="B38" s="163">
        <v>41475</v>
      </c>
      <c r="C38" s="115">
        <v>1.3680555555555556</v>
      </c>
      <c r="D38" s="114" t="s">
        <v>1345</v>
      </c>
      <c r="E38" s="114">
        <v>19</v>
      </c>
      <c r="F38" s="116" t="str">
        <f>+'Field Grid 2013 public'!$T$6</f>
        <v>U9</v>
      </c>
      <c r="G38" s="117">
        <v>1</v>
      </c>
      <c r="H38" s="116" t="str">
        <f>+'Brackets 2013'!$L$6</f>
        <v>MUCKDAWGS (PA)</v>
      </c>
      <c r="L38" s="117"/>
    </row>
    <row r="39" spans="1:12" ht="12.75" customHeight="1" x14ac:dyDescent="0.2">
      <c r="A39" s="114">
        <f t="shared" si="0"/>
        <v>19</v>
      </c>
      <c r="B39" s="163">
        <v>41475</v>
      </c>
      <c r="C39" s="115">
        <v>1.3680555555555556</v>
      </c>
      <c r="D39" s="114" t="s">
        <v>1345</v>
      </c>
      <c r="E39" s="114">
        <v>19</v>
      </c>
      <c r="F39" s="116" t="str">
        <f>+'Field Grid 2013 public'!$T$6</f>
        <v>U9</v>
      </c>
      <c r="G39" s="117">
        <v>1</v>
      </c>
      <c r="H39" s="116" t="str">
        <f>+'Brackets 2013'!$L$7</f>
        <v>ROCK'EM LACROSSE (PA)</v>
      </c>
      <c r="L39" s="117"/>
    </row>
    <row r="40" spans="1:12" ht="12.75" customHeight="1" x14ac:dyDescent="0.2">
      <c r="A40" s="114">
        <f t="shared" si="0"/>
        <v>20</v>
      </c>
      <c r="B40" s="163">
        <v>41475</v>
      </c>
      <c r="C40" s="115">
        <v>1.3680555555555556</v>
      </c>
      <c r="D40" s="114" t="s">
        <v>1345</v>
      </c>
      <c r="E40" s="114">
        <v>20</v>
      </c>
      <c r="F40" s="116" t="str">
        <f>+'Field Grid 2013 public'!$T$6</f>
        <v>U9</v>
      </c>
      <c r="G40" s="117">
        <v>1</v>
      </c>
      <c r="H40" s="116" t="str">
        <f>+'Brackets 2013'!$P$4</f>
        <v>BAGGATAWAY LC U9 (PA)</v>
      </c>
      <c r="L40" s="117"/>
    </row>
    <row r="41" spans="1:12" ht="12.75" customHeight="1" x14ac:dyDescent="0.2">
      <c r="A41" s="114">
        <f t="shared" si="0"/>
        <v>20</v>
      </c>
      <c r="B41" s="163">
        <v>41475</v>
      </c>
      <c r="C41" s="115">
        <v>1.3680555555555556</v>
      </c>
      <c r="D41" s="114" t="s">
        <v>1345</v>
      </c>
      <c r="E41" s="114">
        <v>20</v>
      </c>
      <c r="F41" s="116" t="str">
        <f>+'Field Grid 2013 public'!$T$6</f>
        <v>U9</v>
      </c>
      <c r="G41" s="117">
        <v>1</v>
      </c>
      <c r="H41" s="116" t="str">
        <f>+'Brackets 2013'!$P$5</f>
        <v>CAROLINA CANNONS (NC)</v>
      </c>
      <c r="L41" s="117"/>
    </row>
    <row r="42" spans="1:12" ht="12.75" customHeight="1" x14ac:dyDescent="0.2">
      <c r="A42" s="114">
        <f t="shared" si="0"/>
        <v>21</v>
      </c>
      <c r="B42" s="163">
        <v>41475</v>
      </c>
      <c r="C42" s="115">
        <v>1.3680555555555556</v>
      </c>
      <c r="D42" s="114" t="s">
        <v>1345</v>
      </c>
      <c r="E42" s="114">
        <v>21</v>
      </c>
      <c r="F42" s="116" t="str">
        <f>+'Field Grid 2013 public'!$T$6</f>
        <v>U9</v>
      </c>
      <c r="G42" s="117">
        <v>1</v>
      </c>
      <c r="H42" s="118" t="str">
        <f>+'Brackets 2013'!$P$6</f>
        <v>PEG LEG LACROSSE (PA)</v>
      </c>
      <c r="L42" s="117"/>
    </row>
    <row r="43" spans="1:12" ht="12.75" customHeight="1" x14ac:dyDescent="0.2">
      <c r="A43" s="114">
        <f t="shared" si="0"/>
        <v>21</v>
      </c>
      <c r="B43" s="163">
        <v>41475</v>
      </c>
      <c r="C43" s="115">
        <v>1.3680555555555556</v>
      </c>
      <c r="D43" s="114" t="s">
        <v>1345</v>
      </c>
      <c r="E43" s="114">
        <v>21</v>
      </c>
      <c r="F43" s="116" t="str">
        <f>+'Field Grid 2013 public'!$T$6</f>
        <v>U9</v>
      </c>
      <c r="G43" s="117">
        <v>1</v>
      </c>
      <c r="H43" s="118" t="str">
        <f>+'Brackets 2013'!$P$7</f>
        <v>TOP SIDE SNIPERS (NY)</v>
      </c>
      <c r="L43" s="117"/>
    </row>
    <row r="44" spans="1:12" ht="12.75" hidden="1" customHeight="1" x14ac:dyDescent="0.2">
      <c r="A44" s="114">
        <f t="shared" si="0"/>
        <v>22</v>
      </c>
      <c r="B44" s="163">
        <v>41475</v>
      </c>
      <c r="C44" s="115">
        <v>1.3680555555555556</v>
      </c>
      <c r="D44" s="114" t="s">
        <v>1345</v>
      </c>
      <c r="E44" s="114">
        <v>22</v>
      </c>
      <c r="F44" s="116" t="str">
        <f>+'Field Grid 2013 public'!$X$6</f>
        <v>VARB-1</v>
      </c>
      <c r="G44" s="117">
        <v>1</v>
      </c>
      <c r="H44" s="118" t="str">
        <f>+'Brackets 2013'!$L$454</f>
        <v>TRUE PITTSBURGH 2015 (PA)</v>
      </c>
      <c r="L44" s="117"/>
    </row>
    <row r="45" spans="1:12" ht="12.75" hidden="1" customHeight="1" x14ac:dyDescent="0.2">
      <c r="A45" s="114">
        <f t="shared" si="0"/>
        <v>22</v>
      </c>
      <c r="B45" s="163">
        <v>41475</v>
      </c>
      <c r="C45" s="115">
        <v>1.3680555555555556</v>
      </c>
      <c r="D45" s="114" t="s">
        <v>1345</v>
      </c>
      <c r="E45" s="114">
        <v>22</v>
      </c>
      <c r="F45" s="116" t="str">
        <f>+'Field Grid 2013 public'!$X$6</f>
        <v>VARB-1</v>
      </c>
      <c r="G45" s="117">
        <v>1</v>
      </c>
      <c r="H45" s="118" t="str">
        <f>+'Brackets 2013'!$L$455</f>
        <v>BLACK DOG LEGACY (PA)</v>
      </c>
      <c r="L45" s="117"/>
    </row>
    <row r="46" spans="1:12" ht="12.75" hidden="1" customHeight="1" x14ac:dyDescent="0.2">
      <c r="A46" s="114">
        <f t="shared" si="0"/>
        <v>23</v>
      </c>
      <c r="B46" s="163">
        <v>41475</v>
      </c>
      <c r="C46" s="115">
        <v>1.3680555555555556</v>
      </c>
      <c r="D46" s="114" t="s">
        <v>1345</v>
      </c>
      <c r="E46" s="114">
        <v>23</v>
      </c>
      <c r="F46" s="116" t="str">
        <f>+'Field Grid 2013 public'!$X$6</f>
        <v>VARB-1</v>
      </c>
      <c r="G46" s="117">
        <v>1</v>
      </c>
      <c r="H46" s="116" t="str">
        <f>+'Brackets 2013'!$L$456</f>
        <v>BUCKS 2014 - RENAHAN (PA)</v>
      </c>
      <c r="L46" s="117"/>
    </row>
    <row r="47" spans="1:12" ht="12.75" hidden="1" customHeight="1" x14ac:dyDescent="0.2">
      <c r="A47" s="114">
        <f t="shared" si="0"/>
        <v>23</v>
      </c>
      <c r="B47" s="163">
        <v>41475</v>
      </c>
      <c r="C47" s="115">
        <v>1.3680555555555556</v>
      </c>
      <c r="D47" s="114" t="s">
        <v>1345</v>
      </c>
      <c r="E47" s="114">
        <v>23</v>
      </c>
      <c r="F47" s="116" t="str">
        <f>+'Field Grid 2013 public'!$X$6</f>
        <v>VARB-1</v>
      </c>
      <c r="G47" s="117">
        <v>1</v>
      </c>
      <c r="H47" s="116" t="str">
        <f>+'Brackets 2013'!$P$454</f>
        <v>BLACK BEAR BLUE (PA)</v>
      </c>
      <c r="L47" s="117"/>
    </row>
    <row r="48" spans="1:12" ht="12.75" hidden="1" customHeight="1" x14ac:dyDescent="0.2">
      <c r="A48" s="114">
        <f t="shared" si="0"/>
        <v>24</v>
      </c>
      <c r="B48" s="163">
        <v>41475</v>
      </c>
      <c r="C48" s="115">
        <v>1.36805555555556</v>
      </c>
      <c r="D48" s="114" t="s">
        <v>1345</v>
      </c>
      <c r="E48" s="114">
        <v>24</v>
      </c>
      <c r="F48" s="116" t="str">
        <f>+'Field Grid 2013 public'!$X$6</f>
        <v>VARB-1</v>
      </c>
      <c r="G48" s="117">
        <v>1</v>
      </c>
      <c r="H48" s="116" t="str">
        <f>+'Brackets 2013'!$P$455</f>
        <v>BROTHERHOOD VARSITY (NJ)</v>
      </c>
      <c r="L48" s="117"/>
    </row>
    <row r="49" spans="1:12" ht="12.75" hidden="1" customHeight="1" x14ac:dyDescent="0.2">
      <c r="A49" s="114">
        <f t="shared" si="0"/>
        <v>24</v>
      </c>
      <c r="B49" s="163">
        <v>41475</v>
      </c>
      <c r="C49" s="115">
        <v>1.36805555555556</v>
      </c>
      <c r="D49" s="114" t="s">
        <v>1345</v>
      </c>
      <c r="E49" s="114">
        <v>24</v>
      </c>
      <c r="F49" s="116" t="str">
        <f>+'Field Grid 2013 public'!$X$6</f>
        <v>VARB-1</v>
      </c>
      <c r="G49" s="117">
        <v>1</v>
      </c>
      <c r="H49" s="116" t="str">
        <f>+'Brackets 2013'!$P$456</f>
        <v>GREEN &amp; GOLD VARSITY (NJ)</v>
      </c>
      <c r="L49" s="117"/>
    </row>
    <row r="50" spans="1:12" ht="12.75" hidden="1" customHeight="1" x14ac:dyDescent="0.2">
      <c r="A50" s="114">
        <f t="shared" si="0"/>
        <v>25</v>
      </c>
      <c r="B50" s="163">
        <v>41475</v>
      </c>
      <c r="C50" s="115">
        <v>1.36805555555556</v>
      </c>
      <c r="D50" s="114" t="s">
        <v>1349</v>
      </c>
      <c r="E50" s="114">
        <v>25</v>
      </c>
      <c r="F50" s="116" t="str">
        <f>+'Field Grid 2013 public'!$AA$6</f>
        <v>U13B-4</v>
      </c>
      <c r="G50" s="117">
        <v>1</v>
      </c>
      <c r="H50" s="116" t="str">
        <f>+'Brackets 2013'!$W$208</f>
        <v>LAX IN THE HAT (PA)</v>
      </c>
      <c r="L50" s="117"/>
    </row>
    <row r="51" spans="1:12" ht="12.75" hidden="1" customHeight="1" x14ac:dyDescent="0.2">
      <c r="A51" s="114">
        <f t="shared" si="0"/>
        <v>25</v>
      </c>
      <c r="B51" s="163">
        <v>41475</v>
      </c>
      <c r="C51" s="115">
        <v>1.36805555555556</v>
      </c>
      <c r="D51" s="114" t="s">
        <v>1349</v>
      </c>
      <c r="E51" s="114">
        <v>25</v>
      </c>
      <c r="F51" s="116" t="str">
        <f>+'Field Grid 2013 public'!$AA$6</f>
        <v>U13B-4</v>
      </c>
      <c r="G51" s="117">
        <v>1</v>
      </c>
      <c r="H51" s="116" t="str">
        <f>+'Brackets 2013'!$W$209</f>
        <v>TRI-STATE U13 GREEN (NJ)</v>
      </c>
      <c r="L51" s="117"/>
    </row>
    <row r="52" spans="1:12" ht="12.75" hidden="1" customHeight="1" x14ac:dyDescent="0.2">
      <c r="A52" s="114">
        <f t="shared" si="0"/>
        <v>26</v>
      </c>
      <c r="B52" s="163">
        <v>41475</v>
      </c>
      <c r="C52" s="115">
        <v>1.36805555555556</v>
      </c>
      <c r="D52" s="114" t="s">
        <v>1349</v>
      </c>
      <c r="E52" s="114">
        <v>26</v>
      </c>
      <c r="F52" s="116" t="str">
        <f>+'Field Grid 2013 public'!$AA$6</f>
        <v>U13B-4</v>
      </c>
      <c r="G52" s="117">
        <v>1</v>
      </c>
      <c r="H52" s="116" t="str">
        <f>+'Brackets 2013'!$W$210</f>
        <v>TRUE PITTSBURGH U13 (PA)</v>
      </c>
      <c r="L52" s="117"/>
    </row>
    <row r="53" spans="1:12" ht="12.75" hidden="1" customHeight="1" x14ac:dyDescent="0.2">
      <c r="A53" s="114">
        <f t="shared" si="0"/>
        <v>26</v>
      </c>
      <c r="B53" s="163">
        <v>41475</v>
      </c>
      <c r="C53" s="115">
        <v>1.36805555555556</v>
      </c>
      <c r="D53" s="114" t="s">
        <v>1349</v>
      </c>
      <c r="E53" s="114">
        <v>26</v>
      </c>
      <c r="F53" s="116" t="str">
        <f>+'Field Grid 2013 public'!$AA$6</f>
        <v>U13B-4</v>
      </c>
      <c r="G53" s="117">
        <v>1</v>
      </c>
      <c r="H53" s="116" t="str">
        <f>+'Brackets 2013'!$AA$208</f>
        <v>NJ DIESEL ELITE U13 (NJ)</v>
      </c>
      <c r="L53" s="117"/>
    </row>
    <row r="54" spans="1:12" ht="12.75" hidden="1" customHeight="1" x14ac:dyDescent="0.2">
      <c r="A54" s="114">
        <f t="shared" si="0"/>
        <v>27</v>
      </c>
      <c r="B54" s="163">
        <v>41475</v>
      </c>
      <c r="C54" s="115">
        <v>1.36805555555556</v>
      </c>
      <c r="D54" s="114" t="s">
        <v>1349</v>
      </c>
      <c r="E54" s="114">
        <v>27</v>
      </c>
      <c r="F54" s="116" t="str">
        <f>+'Field Grid 2013 public'!$AA$6</f>
        <v>U13B-4</v>
      </c>
      <c r="G54" s="117">
        <v>1</v>
      </c>
      <c r="H54" s="116" t="str">
        <f>+'Brackets 2013'!$AA$209</f>
        <v>NOVA WEST LACROSSE (VA)</v>
      </c>
      <c r="L54" s="117"/>
    </row>
    <row r="55" spans="1:12" ht="12.75" hidden="1" customHeight="1" x14ac:dyDescent="0.2">
      <c r="A55" s="114">
        <f t="shared" si="0"/>
        <v>27</v>
      </c>
      <c r="B55" s="163">
        <v>41475</v>
      </c>
      <c r="C55" s="115">
        <v>1.36805555555556</v>
      </c>
      <c r="D55" s="114" t="s">
        <v>1349</v>
      </c>
      <c r="E55" s="114">
        <v>27</v>
      </c>
      <c r="F55" s="116" t="str">
        <f>+'Field Grid 2013 public'!$AA$6</f>
        <v>U13B-4</v>
      </c>
      <c r="G55" s="117">
        <v>1</v>
      </c>
      <c r="H55" s="116" t="str">
        <f>+'Brackets 2013'!$AA$210</f>
        <v>BLACK DOG LEGACY (PA)</v>
      </c>
      <c r="L55" s="117"/>
    </row>
    <row r="56" spans="1:12" ht="12.75" hidden="1" customHeight="1" x14ac:dyDescent="0.2">
      <c r="A56" s="114">
        <f t="shared" si="0"/>
        <v>28</v>
      </c>
      <c r="B56" s="163">
        <v>41475</v>
      </c>
      <c r="C56" s="115">
        <f t="shared" ref="C56:C119" si="1">+C2+5/6/24</f>
        <v>1.4027777777777779</v>
      </c>
      <c r="D56" s="114" t="s">
        <v>1343</v>
      </c>
      <c r="E56" s="114">
        <v>1</v>
      </c>
      <c r="F56" s="116" t="str">
        <f>+'Field Grid 2013 public'!$C$7</f>
        <v>U15B-3</v>
      </c>
      <c r="G56" s="117">
        <v>1</v>
      </c>
      <c r="H56" s="116" t="str">
        <f>+'Brackets 2013'!$W$318</f>
        <v>380 LACROSSE U-15 BLACK (PA)</v>
      </c>
      <c r="L56" s="117"/>
    </row>
    <row r="57" spans="1:12" ht="12.75" hidden="1" customHeight="1" x14ac:dyDescent="0.2">
      <c r="A57" s="114">
        <f t="shared" si="0"/>
        <v>28</v>
      </c>
      <c r="B57" s="163">
        <v>41475</v>
      </c>
      <c r="C57" s="115">
        <f t="shared" si="1"/>
        <v>1.4027777777777779</v>
      </c>
      <c r="D57" s="114" t="s">
        <v>1343</v>
      </c>
      <c r="E57" s="114">
        <v>1</v>
      </c>
      <c r="F57" s="116" t="str">
        <f>+'Field Grid 2013 public'!$C$7</f>
        <v>U15B-3</v>
      </c>
      <c r="G57" s="117">
        <v>1</v>
      </c>
      <c r="H57" s="116" t="str">
        <f>+'Brackets 2013'!$W$319</f>
        <v>NJ DIESEL ELITE U15 (NJ)</v>
      </c>
      <c r="L57" s="117"/>
    </row>
    <row r="58" spans="1:12" ht="12.75" hidden="1" customHeight="1" x14ac:dyDescent="0.2">
      <c r="A58" s="114">
        <f t="shared" si="0"/>
        <v>29</v>
      </c>
      <c r="B58" s="163">
        <v>41475</v>
      </c>
      <c r="C58" s="115">
        <f t="shared" si="1"/>
        <v>1.4027777777777779</v>
      </c>
      <c r="D58" s="114" t="s">
        <v>1343</v>
      </c>
      <c r="E58" s="114">
        <v>2</v>
      </c>
      <c r="F58" s="116" t="str">
        <f>+'Field Grid 2013 public'!$C$7</f>
        <v>U15B-3</v>
      </c>
      <c r="G58" s="117">
        <v>1</v>
      </c>
      <c r="H58" s="116" t="str">
        <f>+'Brackets 2013'!$W$320</f>
        <v>STEPS 2018 7TH GRADE (NJ)</v>
      </c>
      <c r="L58" s="117"/>
    </row>
    <row r="59" spans="1:12" ht="12.75" hidden="1" customHeight="1" x14ac:dyDescent="0.2">
      <c r="A59" s="114">
        <f t="shared" si="0"/>
        <v>29</v>
      </c>
      <c r="B59" s="163">
        <v>41475</v>
      </c>
      <c r="C59" s="115">
        <f t="shared" si="1"/>
        <v>1.4027777777777779</v>
      </c>
      <c r="D59" s="114" t="s">
        <v>1343</v>
      </c>
      <c r="E59" s="114">
        <v>2</v>
      </c>
      <c r="F59" s="116" t="str">
        <f>+'Field Grid 2013 public'!$C$7</f>
        <v>U15B-3</v>
      </c>
      <c r="G59" s="117">
        <v>1</v>
      </c>
      <c r="H59" s="116" t="str">
        <f>+'Brackets 2013'!$AA$318</f>
        <v>LEADING EDGE SOUTH (NJ)</v>
      </c>
      <c r="L59" s="117"/>
    </row>
    <row r="60" spans="1:12" ht="12.75" hidden="1" customHeight="1" x14ac:dyDescent="0.2">
      <c r="A60" s="114">
        <f t="shared" si="0"/>
        <v>30</v>
      </c>
      <c r="B60" s="163">
        <v>41475</v>
      </c>
      <c r="C60" s="115">
        <f t="shared" si="1"/>
        <v>1.4027777777777779</v>
      </c>
      <c r="D60" s="114" t="s">
        <v>1343</v>
      </c>
      <c r="E60" s="114">
        <v>3</v>
      </c>
      <c r="F60" s="116" t="str">
        <f>+'Field Grid 2013 public'!$C$7</f>
        <v>U15B-3</v>
      </c>
      <c r="G60" s="117">
        <v>1</v>
      </c>
      <c r="H60" s="116" t="str">
        <f>+'Brackets 2013'!$AA$319</f>
        <v>ROCK'EM LACROSSE (PA)</v>
      </c>
      <c r="L60" s="117"/>
    </row>
    <row r="61" spans="1:12" ht="12.75" hidden="1" customHeight="1" x14ac:dyDescent="0.2">
      <c r="A61" s="114">
        <f t="shared" si="0"/>
        <v>30</v>
      </c>
      <c r="B61" s="163">
        <v>41475</v>
      </c>
      <c r="C61" s="115">
        <f t="shared" si="1"/>
        <v>1.4027777777777779</v>
      </c>
      <c r="D61" s="114" t="s">
        <v>1343</v>
      </c>
      <c r="E61" s="114">
        <v>3</v>
      </c>
      <c r="F61" s="116" t="str">
        <f>+'Field Grid 2013 public'!$C$7</f>
        <v>U15B-3</v>
      </c>
      <c r="G61" s="117">
        <v>1</v>
      </c>
      <c r="H61" s="116" t="str">
        <f>+'Brackets 2013'!$AA$320</f>
        <v>TEAM 91 2017 NAVY (NY)</v>
      </c>
      <c r="L61" s="117"/>
    </row>
    <row r="62" spans="1:12" ht="12.75" hidden="1" customHeight="1" x14ac:dyDescent="0.2">
      <c r="A62" s="114">
        <f t="shared" si="0"/>
        <v>31</v>
      </c>
      <c r="B62" s="163">
        <v>41475</v>
      </c>
      <c r="C62" s="115">
        <f t="shared" si="1"/>
        <v>1.4027777777777779</v>
      </c>
      <c r="D62" s="114" t="s">
        <v>1343</v>
      </c>
      <c r="E62" s="114">
        <v>4</v>
      </c>
      <c r="F62" s="116" t="str">
        <f>+'Field Grid 2013 public'!$F$7</f>
        <v>U11B-1</v>
      </c>
      <c r="G62" s="117">
        <v>1</v>
      </c>
      <c r="H62" s="116" t="str">
        <f>+'Brackets 2013'!$L$46</f>
        <v>TRI-STATE U11 GREEN (NJ)</v>
      </c>
      <c r="L62" s="117"/>
    </row>
    <row r="63" spans="1:12" ht="12.75" hidden="1" customHeight="1" x14ac:dyDescent="0.2">
      <c r="A63" s="114">
        <f t="shared" si="0"/>
        <v>31</v>
      </c>
      <c r="B63" s="163">
        <v>41475</v>
      </c>
      <c r="C63" s="115">
        <f t="shared" si="1"/>
        <v>1.4027777777777779</v>
      </c>
      <c r="D63" s="114" t="s">
        <v>1343</v>
      </c>
      <c r="E63" s="114">
        <v>4</v>
      </c>
      <c r="F63" s="116" t="str">
        <f>+'Field Grid 2013 public'!$F$7</f>
        <v>U11B-1</v>
      </c>
      <c r="G63" s="117">
        <v>1</v>
      </c>
      <c r="H63" s="116" t="str">
        <f>+'Brackets 2013'!$L$47</f>
        <v>BUCKS SELECT 2021-PARKER (PA)</v>
      </c>
      <c r="L63" s="117"/>
    </row>
    <row r="64" spans="1:12" ht="12.75" hidden="1" customHeight="1" x14ac:dyDescent="0.2">
      <c r="A64" s="114">
        <f t="shared" si="0"/>
        <v>32</v>
      </c>
      <c r="B64" s="163">
        <v>41475</v>
      </c>
      <c r="C64" s="115">
        <f t="shared" si="1"/>
        <v>1.4027777777777779</v>
      </c>
      <c r="D64" s="114" t="s">
        <v>1343</v>
      </c>
      <c r="E64" s="114">
        <v>5</v>
      </c>
      <c r="F64" s="116" t="str">
        <f>+'Field Grid 2013 public'!$F$7</f>
        <v>U11B-1</v>
      </c>
      <c r="G64" s="117">
        <v>1</v>
      </c>
      <c r="H64" s="116" t="str">
        <f>+'Brackets 2013'!$L$48</f>
        <v>LAXZILLA (PA)</v>
      </c>
      <c r="L64" s="117"/>
    </row>
    <row r="65" spans="1:12" ht="12.75" hidden="1" customHeight="1" x14ac:dyDescent="0.2">
      <c r="A65" s="114">
        <f t="shared" si="0"/>
        <v>32</v>
      </c>
      <c r="B65" s="163">
        <v>41475</v>
      </c>
      <c r="C65" s="115">
        <f t="shared" si="1"/>
        <v>1.4027777777777779</v>
      </c>
      <c r="D65" s="114" t="s">
        <v>1343</v>
      </c>
      <c r="E65" s="114">
        <v>5</v>
      </c>
      <c r="F65" s="116" t="str">
        <f>+'Field Grid 2013 public'!$F$7</f>
        <v>U11B-1</v>
      </c>
      <c r="G65" s="117">
        <v>1</v>
      </c>
      <c r="H65" s="116" t="str">
        <f>+'Brackets 2013'!$L$49</f>
        <v>LV LIGHTNING (PA)</v>
      </c>
      <c r="L65" s="117"/>
    </row>
    <row r="66" spans="1:12" ht="12.75" hidden="1" customHeight="1" x14ac:dyDescent="0.2">
      <c r="A66" s="114">
        <f t="shared" si="0"/>
        <v>33</v>
      </c>
      <c r="B66" s="163">
        <v>41475</v>
      </c>
      <c r="C66" s="115">
        <f t="shared" si="1"/>
        <v>1.4027777777777779</v>
      </c>
      <c r="D66" s="114" t="s">
        <v>1343</v>
      </c>
      <c r="E66" s="114">
        <v>6</v>
      </c>
      <c r="F66" s="116" t="str">
        <f>+'Field Grid 2013 public'!$F$7</f>
        <v>U11B-1</v>
      </c>
      <c r="G66" s="117">
        <v>1</v>
      </c>
      <c r="H66" s="118" t="str">
        <f>+'Brackets 2013'!$L$50</f>
        <v>LOONEY'S 2021 ORANGE (MD)</v>
      </c>
      <c r="L66" s="117"/>
    </row>
    <row r="67" spans="1:12" ht="12.75" hidden="1" customHeight="1" x14ac:dyDescent="0.2">
      <c r="A67" s="114">
        <f t="shared" si="0"/>
        <v>33</v>
      </c>
      <c r="B67" s="163">
        <v>41475</v>
      </c>
      <c r="C67" s="115">
        <f t="shared" si="1"/>
        <v>1.4027777777777779</v>
      </c>
      <c r="D67" s="114" t="s">
        <v>1343</v>
      </c>
      <c r="E67" s="114">
        <v>6</v>
      </c>
      <c r="F67" s="116" t="str">
        <f>+'Field Grid 2013 public'!$F$7</f>
        <v>U11B-1</v>
      </c>
      <c r="G67" s="117">
        <v>1</v>
      </c>
      <c r="H67" s="118" t="str">
        <f>+'Brackets 2013'!$P$50</f>
        <v>MAKE-A-WISH (CT)</v>
      </c>
      <c r="L67" s="117"/>
    </row>
    <row r="68" spans="1:12" ht="12.75" hidden="1" customHeight="1" x14ac:dyDescent="0.2">
      <c r="A68" s="114">
        <f t="shared" ref="A68:A131" si="2">+A66+1</f>
        <v>34</v>
      </c>
      <c r="B68" s="163">
        <v>41475</v>
      </c>
      <c r="C68" s="115">
        <f t="shared" si="1"/>
        <v>1.4027777777777779</v>
      </c>
      <c r="D68" s="114" t="s">
        <v>1343</v>
      </c>
      <c r="E68" s="114">
        <v>7</v>
      </c>
      <c r="F68" s="116" t="str">
        <f>+'Field Grid 2013 public'!$F$7</f>
        <v>U11B-1</v>
      </c>
      <c r="G68" s="117">
        <v>1</v>
      </c>
      <c r="H68" s="118" t="str">
        <f>+'Brackets 2013'!$P$46</f>
        <v>BLACK DOG LEGACY (PA)</v>
      </c>
      <c r="L68" s="117"/>
    </row>
    <row r="69" spans="1:12" ht="12.75" hidden="1" customHeight="1" x14ac:dyDescent="0.2">
      <c r="A69" s="114">
        <f t="shared" si="2"/>
        <v>34</v>
      </c>
      <c r="B69" s="163">
        <v>41475</v>
      </c>
      <c r="C69" s="115">
        <f t="shared" si="1"/>
        <v>1.4027777777777779</v>
      </c>
      <c r="D69" s="114" t="s">
        <v>1343</v>
      </c>
      <c r="E69" s="114">
        <v>7</v>
      </c>
      <c r="F69" s="116" t="str">
        <f>+'Field Grid 2013 public'!$F$7</f>
        <v>U11B-1</v>
      </c>
      <c r="G69" s="117">
        <v>1</v>
      </c>
      <c r="H69" s="116" t="str">
        <f>+'Brackets 2013'!$P$47</f>
        <v>HIGHLAND MILLS HAWKS (NY)</v>
      </c>
      <c r="L69" s="117"/>
    </row>
    <row r="70" spans="1:12" ht="12.75" hidden="1" customHeight="1" x14ac:dyDescent="0.2">
      <c r="A70" s="114">
        <f t="shared" si="2"/>
        <v>35</v>
      </c>
      <c r="B70" s="163">
        <v>41475</v>
      </c>
      <c r="C70" s="115">
        <f t="shared" si="1"/>
        <v>1.4027777777777779</v>
      </c>
      <c r="D70" s="114" t="s">
        <v>1343</v>
      </c>
      <c r="E70" s="114">
        <v>8</v>
      </c>
      <c r="F70" s="116" t="str">
        <f>+'Field Grid 2013 public'!$F$7</f>
        <v>U11B-1</v>
      </c>
      <c r="G70" s="117">
        <v>1</v>
      </c>
      <c r="H70" s="116" t="str">
        <f>+'Brackets 2013'!$P$48</f>
        <v>LEHIGH VALLEY STEAM GOLD (PA)</v>
      </c>
      <c r="L70" s="117"/>
    </row>
    <row r="71" spans="1:12" ht="12.75" hidden="1" customHeight="1" x14ac:dyDescent="0.2">
      <c r="A71" s="114">
        <f t="shared" si="2"/>
        <v>35</v>
      </c>
      <c r="B71" s="163">
        <v>41475</v>
      </c>
      <c r="C71" s="115">
        <f t="shared" si="1"/>
        <v>1.4027777777777779</v>
      </c>
      <c r="D71" s="114" t="s">
        <v>1343</v>
      </c>
      <c r="E71" s="114">
        <v>8</v>
      </c>
      <c r="F71" s="116" t="str">
        <f>+'Field Grid 2013 public'!$F$7</f>
        <v>U11B-1</v>
      </c>
      <c r="G71" s="117">
        <v>1</v>
      </c>
      <c r="H71" s="116" t="str">
        <f>+'Brackets 2013'!$P$49</f>
        <v>SF LITTLE HORNS (PA)</v>
      </c>
      <c r="L71" s="117"/>
    </row>
    <row r="72" spans="1:12" ht="12.75" hidden="1" customHeight="1" x14ac:dyDescent="0.2">
      <c r="A72" s="114">
        <f t="shared" si="2"/>
        <v>36</v>
      </c>
      <c r="B72" s="163">
        <v>41475</v>
      </c>
      <c r="C72" s="115">
        <f t="shared" si="1"/>
        <v>1.4027777777777779</v>
      </c>
      <c r="D72" s="114" t="s">
        <v>1344</v>
      </c>
      <c r="E72" s="114">
        <v>9</v>
      </c>
      <c r="F72" s="116" t="str">
        <f>+'Field Grid 2013 public'!$K$7</f>
        <v>U15AA</v>
      </c>
      <c r="G72" s="117">
        <v>1</v>
      </c>
      <c r="H72" s="116" t="str">
        <f>+'Brackets 2013'!$L$229</f>
        <v>BBL ELITE 2017 BLACK (NJ)</v>
      </c>
      <c r="L72" s="117"/>
    </row>
    <row r="73" spans="1:12" ht="12.75" hidden="1" customHeight="1" x14ac:dyDescent="0.2">
      <c r="A73" s="114">
        <f t="shared" si="2"/>
        <v>36</v>
      </c>
      <c r="B73" s="163">
        <v>41475</v>
      </c>
      <c r="C73" s="115">
        <f t="shared" si="1"/>
        <v>1.4027777777777779</v>
      </c>
      <c r="D73" s="114" t="s">
        <v>1344</v>
      </c>
      <c r="E73" s="114">
        <v>9</v>
      </c>
      <c r="F73" s="116" t="str">
        <f>+'Field Grid 2013 public'!$K$7</f>
        <v>U15AA</v>
      </c>
      <c r="G73" s="117">
        <v>1</v>
      </c>
      <c r="H73" s="116" t="str">
        <f>+'Brackets 2013'!$L$230</f>
        <v>HEADSTRONG WHITE (PA)</v>
      </c>
      <c r="L73" s="117"/>
    </row>
    <row r="74" spans="1:12" ht="12.75" hidden="1" customHeight="1" x14ac:dyDescent="0.2">
      <c r="A74" s="114">
        <f t="shared" si="2"/>
        <v>37</v>
      </c>
      <c r="B74" s="163">
        <v>41475</v>
      </c>
      <c r="C74" s="115">
        <f t="shared" si="1"/>
        <v>1.4027777777777779</v>
      </c>
      <c r="D74" s="114" t="s">
        <v>1344</v>
      </c>
      <c r="E74" s="114">
        <v>10</v>
      </c>
      <c r="F74" s="116" t="str">
        <f>+'Field Grid 2013 public'!$K$7</f>
        <v>U15AA</v>
      </c>
      <c r="G74" s="117">
        <v>1</v>
      </c>
      <c r="H74" s="116" t="str">
        <f>+'Brackets 2013'!$L$231</f>
        <v>NOVA WEST LACROSSE (VA)</v>
      </c>
      <c r="L74" s="117"/>
    </row>
    <row r="75" spans="1:12" ht="12.75" hidden="1" customHeight="1" x14ac:dyDescent="0.2">
      <c r="A75" s="114">
        <f t="shared" si="2"/>
        <v>37</v>
      </c>
      <c r="B75" s="163">
        <v>41475</v>
      </c>
      <c r="C75" s="115">
        <f t="shared" si="1"/>
        <v>1.4027777777777779</v>
      </c>
      <c r="D75" s="114" t="s">
        <v>1344</v>
      </c>
      <c r="E75" s="114">
        <v>10</v>
      </c>
      <c r="F75" s="116" t="str">
        <f>+'Field Grid 2013 public'!$K$7</f>
        <v>U15AA</v>
      </c>
      <c r="G75" s="117">
        <v>1</v>
      </c>
      <c r="H75" s="116" t="str">
        <f>+'Brackets 2013'!$L$232</f>
        <v>TRISTATE BLACK (NJ)</v>
      </c>
      <c r="L75" s="117"/>
    </row>
    <row r="76" spans="1:12" ht="12.75" hidden="1" customHeight="1" x14ac:dyDescent="0.2">
      <c r="A76" s="114">
        <f t="shared" si="2"/>
        <v>38</v>
      </c>
      <c r="B76" s="163">
        <v>41475</v>
      </c>
      <c r="C76" s="115">
        <f t="shared" si="1"/>
        <v>1.4027777777777779</v>
      </c>
      <c r="D76" s="114" t="s">
        <v>1344</v>
      </c>
      <c r="E76" s="114">
        <v>11</v>
      </c>
      <c r="F76" s="116" t="str">
        <f>+'Field Grid 2013 public'!$K$7</f>
        <v>U15AA</v>
      </c>
      <c r="G76" s="117">
        <v>1</v>
      </c>
      <c r="H76" s="116" t="str">
        <f>+'Brackets 2013'!$P$229</f>
        <v>DUKES HHH (PA)</v>
      </c>
      <c r="L76" s="117"/>
    </row>
    <row r="77" spans="1:12" ht="12.75" hidden="1" customHeight="1" x14ac:dyDescent="0.2">
      <c r="A77" s="114">
        <f t="shared" si="2"/>
        <v>38</v>
      </c>
      <c r="B77" s="163">
        <v>41475</v>
      </c>
      <c r="C77" s="115">
        <f t="shared" si="1"/>
        <v>1.4027777777777779</v>
      </c>
      <c r="D77" s="114" t="s">
        <v>1344</v>
      </c>
      <c r="E77" s="114">
        <v>11</v>
      </c>
      <c r="F77" s="116" t="str">
        <f>+'Field Grid 2013 public'!$K$7</f>
        <v>U15AA</v>
      </c>
      <c r="G77" s="117">
        <v>1</v>
      </c>
      <c r="H77" s="116" t="str">
        <f>+'Brackets 2013'!$P$230</f>
        <v>LEADING EDGE 2017 (NJ)</v>
      </c>
      <c r="L77" s="117"/>
    </row>
    <row r="78" spans="1:12" ht="12.75" hidden="1" customHeight="1" x14ac:dyDescent="0.2">
      <c r="A78" s="114">
        <f t="shared" si="2"/>
        <v>39</v>
      </c>
      <c r="B78" s="163">
        <v>41475</v>
      </c>
      <c r="C78" s="115">
        <f t="shared" si="1"/>
        <v>1.4027777777777779</v>
      </c>
      <c r="D78" s="114" t="s">
        <v>1344</v>
      </c>
      <c r="E78" s="114">
        <v>12</v>
      </c>
      <c r="F78" s="116" t="str">
        <f>+'Field Grid 2013 public'!$K$7</f>
        <v>U15AA</v>
      </c>
      <c r="G78" s="117">
        <v>1</v>
      </c>
      <c r="H78" s="116" t="str">
        <f>+'Brackets 2013'!$P$231</f>
        <v>STEPS FUTURES 2017 (NJ)</v>
      </c>
      <c r="L78" s="117"/>
    </row>
    <row r="79" spans="1:12" ht="12.75" hidden="1" customHeight="1" x14ac:dyDescent="0.2">
      <c r="A79" s="114">
        <f t="shared" si="2"/>
        <v>39</v>
      </c>
      <c r="B79" s="163">
        <v>41475</v>
      </c>
      <c r="C79" s="115">
        <f t="shared" si="1"/>
        <v>1.4027777777777779</v>
      </c>
      <c r="D79" s="114" t="s">
        <v>1344</v>
      </c>
      <c r="E79" s="114">
        <v>12</v>
      </c>
      <c r="F79" s="116" t="str">
        <f>+'Field Grid 2013 public'!$K$7</f>
        <v>U15AA</v>
      </c>
      <c r="G79" s="117">
        <v>1</v>
      </c>
      <c r="H79" s="116" t="str">
        <f>+'Brackets 2013'!$P$232</f>
        <v>WARD MELVILLE 2017 (NY)</v>
      </c>
      <c r="L79" s="117"/>
    </row>
    <row r="80" spans="1:12" ht="12.75" hidden="1" customHeight="1" x14ac:dyDescent="0.2">
      <c r="A80" s="114">
        <f t="shared" si="2"/>
        <v>40</v>
      </c>
      <c r="B80" s="163">
        <v>41475</v>
      </c>
      <c r="C80" s="115">
        <f t="shared" si="1"/>
        <v>1.4027777777777779</v>
      </c>
      <c r="D80" s="114" t="s">
        <v>1344</v>
      </c>
      <c r="E80" s="114">
        <v>13</v>
      </c>
      <c r="F80" s="116" t="str">
        <f>+'Field Grid 2013 public'!$O$7</f>
        <v>JVB-2</v>
      </c>
      <c r="G80" s="117">
        <v>1</v>
      </c>
      <c r="H80" s="116" t="str">
        <f>+'Brackets 2013'!$L$407</f>
        <v>LV LIGHTNING SELECT WHITE (PA)</v>
      </c>
      <c r="L80" s="117"/>
    </row>
    <row r="81" spans="1:12" ht="12.75" hidden="1" customHeight="1" x14ac:dyDescent="0.2">
      <c r="A81" s="114">
        <f t="shared" si="2"/>
        <v>40</v>
      </c>
      <c r="B81" s="163">
        <v>41475</v>
      </c>
      <c r="C81" s="115">
        <f t="shared" si="1"/>
        <v>1.4027777777777779</v>
      </c>
      <c r="D81" s="114" t="s">
        <v>1344</v>
      </c>
      <c r="E81" s="114">
        <v>13</v>
      </c>
      <c r="F81" s="116" t="str">
        <f>+'Field Grid 2013 public'!$O$7</f>
        <v>JVB-2</v>
      </c>
      <c r="G81" s="117">
        <v>1</v>
      </c>
      <c r="H81" s="116" t="str">
        <f>+'Brackets 2013'!$L$408</f>
        <v>SOUTH JERSEY UNITED (NJ)</v>
      </c>
      <c r="L81" s="117"/>
    </row>
    <row r="82" spans="1:12" ht="12.75" hidden="1" customHeight="1" x14ac:dyDescent="0.2">
      <c r="A82" s="114">
        <f t="shared" si="2"/>
        <v>41</v>
      </c>
      <c r="B82" s="163">
        <v>41475</v>
      </c>
      <c r="C82" s="115">
        <f t="shared" si="1"/>
        <v>1.4027777777777779</v>
      </c>
      <c r="D82" s="114" t="s">
        <v>1344</v>
      </c>
      <c r="E82" s="114">
        <v>14</v>
      </c>
      <c r="F82" s="116" t="str">
        <f>+'Field Grid 2013 public'!$O$7</f>
        <v>JVB-2</v>
      </c>
      <c r="G82" s="117">
        <v>1</v>
      </c>
      <c r="H82" s="118" t="str">
        <f>+'Brackets 2013'!$L$409</f>
        <v>BUFFALO RISING FRESHMAN (NY)</v>
      </c>
      <c r="L82" s="117"/>
    </row>
    <row r="83" spans="1:12" ht="12.75" hidden="1" customHeight="1" x14ac:dyDescent="0.2">
      <c r="A83" s="114">
        <f t="shared" si="2"/>
        <v>41</v>
      </c>
      <c r="B83" s="163">
        <v>41475</v>
      </c>
      <c r="C83" s="115">
        <f t="shared" si="1"/>
        <v>1.4027777777777779</v>
      </c>
      <c r="D83" s="114" t="s">
        <v>1344</v>
      </c>
      <c r="E83" s="114">
        <v>14</v>
      </c>
      <c r="F83" s="116" t="str">
        <f>+'Field Grid 2013 public'!$O$7</f>
        <v>JVB-2</v>
      </c>
      <c r="G83" s="117">
        <v>1</v>
      </c>
      <c r="H83" s="118" t="str">
        <f>+'Brackets 2013'!$L$410</f>
        <v>TEAM SMITHTOWN (NY)</v>
      </c>
      <c r="L83" s="117"/>
    </row>
    <row r="84" spans="1:12" ht="12.75" hidden="1" customHeight="1" x14ac:dyDescent="0.2">
      <c r="A84" s="114">
        <f t="shared" si="2"/>
        <v>42</v>
      </c>
      <c r="B84" s="163">
        <v>41475</v>
      </c>
      <c r="C84" s="115">
        <f t="shared" si="1"/>
        <v>1.4027777777777779</v>
      </c>
      <c r="D84" s="114" t="s">
        <v>1344</v>
      </c>
      <c r="E84" s="114">
        <v>15</v>
      </c>
      <c r="F84" s="116" t="str">
        <f>+'Field Grid 2013 public'!$O$7</f>
        <v>JVB-2</v>
      </c>
      <c r="G84" s="117">
        <v>1</v>
      </c>
      <c r="H84" s="116" t="str">
        <f>+'Brackets 2013'!$L$411</f>
        <v>VA LAX TEAM RECON (VA)</v>
      </c>
      <c r="L84" s="117"/>
    </row>
    <row r="85" spans="1:12" ht="12.75" hidden="1" customHeight="1" x14ac:dyDescent="0.2">
      <c r="A85" s="114">
        <f t="shared" si="2"/>
        <v>42</v>
      </c>
      <c r="B85" s="163">
        <v>41475</v>
      </c>
      <c r="C85" s="115">
        <f t="shared" si="1"/>
        <v>1.4027777777777779</v>
      </c>
      <c r="D85" s="114" t="s">
        <v>1344</v>
      </c>
      <c r="E85" s="114">
        <v>15</v>
      </c>
      <c r="F85" s="116" t="str">
        <f>+'Field Grid 2013 public'!$O$7</f>
        <v>JVB-2</v>
      </c>
      <c r="G85" s="117">
        <v>1</v>
      </c>
      <c r="H85" s="118" t="str">
        <f>+'Brackets 2013'!$P$411</f>
        <v>BLACK DOG LEGACY (PA)</v>
      </c>
      <c r="L85" s="117"/>
    </row>
    <row r="86" spans="1:12" ht="12.75" hidden="1" customHeight="1" x14ac:dyDescent="0.2">
      <c r="A86" s="114">
        <f t="shared" si="2"/>
        <v>43</v>
      </c>
      <c r="B86" s="163">
        <v>41475</v>
      </c>
      <c r="C86" s="115">
        <f t="shared" si="1"/>
        <v>1.4027777777777779</v>
      </c>
      <c r="D86" s="114" t="s">
        <v>1344</v>
      </c>
      <c r="E86" s="114">
        <v>16</v>
      </c>
      <c r="F86" s="116" t="str">
        <f>+'Field Grid 2013 public'!$O$7</f>
        <v>JVB-2</v>
      </c>
      <c r="G86" s="117">
        <v>1</v>
      </c>
      <c r="H86" s="116" t="str">
        <f>+'Brackets 2013'!$P$407</f>
        <v>CBW WOLVERINES (PA)</v>
      </c>
      <c r="L86" s="117"/>
    </row>
    <row r="87" spans="1:12" ht="12.75" hidden="1" customHeight="1" x14ac:dyDescent="0.2">
      <c r="A87" s="114">
        <f t="shared" si="2"/>
        <v>43</v>
      </c>
      <c r="B87" s="163">
        <v>41475</v>
      </c>
      <c r="C87" s="115">
        <f t="shared" si="1"/>
        <v>1.4027777777777779</v>
      </c>
      <c r="D87" s="114" t="s">
        <v>1344</v>
      </c>
      <c r="E87" s="114">
        <v>16</v>
      </c>
      <c r="F87" s="116" t="str">
        <f>+'Field Grid 2013 public'!$O$7</f>
        <v>JVB-2</v>
      </c>
      <c r="G87" s="117">
        <v>1</v>
      </c>
      <c r="H87" s="116" t="str">
        <f>+'Brackets 2013'!$P$408</f>
        <v>ROCK'EM LACROSSE (PA)</v>
      </c>
      <c r="L87" s="117"/>
    </row>
    <row r="88" spans="1:12" ht="12.75" hidden="1" customHeight="1" x14ac:dyDescent="0.2">
      <c r="A88" s="114">
        <f t="shared" si="2"/>
        <v>44</v>
      </c>
      <c r="B88" s="163">
        <v>41475</v>
      </c>
      <c r="C88" s="115">
        <f t="shared" si="1"/>
        <v>1.4027777777777779</v>
      </c>
      <c r="D88" s="114" t="s">
        <v>1344</v>
      </c>
      <c r="E88" s="114">
        <v>17</v>
      </c>
      <c r="F88" s="116" t="str">
        <f>+'Field Grid 2013 public'!$O$7</f>
        <v>JVB-2</v>
      </c>
      <c r="G88" s="117">
        <v>1</v>
      </c>
      <c r="H88" s="116" t="str">
        <f>+'Brackets 2013'!$P$409</f>
        <v>TEAM 91 2016 WHITE (NY)</v>
      </c>
      <c r="L88" s="117"/>
    </row>
    <row r="89" spans="1:12" ht="12.75" hidden="1" customHeight="1" x14ac:dyDescent="0.2">
      <c r="A89" s="114">
        <f t="shared" si="2"/>
        <v>44</v>
      </c>
      <c r="B89" s="163">
        <v>41475</v>
      </c>
      <c r="C89" s="115">
        <f t="shared" si="1"/>
        <v>1.4027777777777779</v>
      </c>
      <c r="D89" s="114" t="s">
        <v>1344</v>
      </c>
      <c r="E89" s="114">
        <v>17</v>
      </c>
      <c r="F89" s="116" t="str">
        <f>+'Field Grid 2013 public'!$O$7</f>
        <v>JVB-2</v>
      </c>
      <c r="G89" s="117">
        <v>1</v>
      </c>
      <c r="H89" s="116" t="str">
        <f>+'Brackets 2013'!$P$410</f>
        <v>TRUE BLUE 2016 WHITE (NY)</v>
      </c>
      <c r="L89" s="117"/>
    </row>
    <row r="90" spans="1:12" ht="12.75" hidden="1" customHeight="1" x14ac:dyDescent="0.2">
      <c r="A90" s="114">
        <f t="shared" si="2"/>
        <v>45</v>
      </c>
      <c r="B90" s="163">
        <v>41475</v>
      </c>
      <c r="C90" s="115">
        <f t="shared" si="1"/>
        <v>1.4027777777777779</v>
      </c>
      <c r="D90" s="114" t="s">
        <v>1345</v>
      </c>
      <c r="E90" s="114">
        <v>18</v>
      </c>
      <c r="F90" s="116" t="str">
        <f>+'Field Grid 2013 public'!$T$7</f>
        <v>VARA-1</v>
      </c>
      <c r="G90" s="117">
        <v>1</v>
      </c>
      <c r="H90" s="116" t="str">
        <f>+'Brackets 2013'!$L$432</f>
        <v>2014 PHILA FREEDOM (PA)</v>
      </c>
      <c r="L90" s="117"/>
    </row>
    <row r="91" spans="1:12" ht="12.75" hidden="1" customHeight="1" x14ac:dyDescent="0.2">
      <c r="A91" s="114">
        <f t="shared" si="2"/>
        <v>45</v>
      </c>
      <c r="B91" s="163">
        <v>41475</v>
      </c>
      <c r="C91" s="115">
        <f t="shared" si="1"/>
        <v>1.4027777777777779</v>
      </c>
      <c r="D91" s="114" t="s">
        <v>1345</v>
      </c>
      <c r="E91" s="114">
        <v>18</v>
      </c>
      <c r="F91" s="116" t="str">
        <f>+'Field Grid 2013 public'!$T$7</f>
        <v>VARA-1</v>
      </c>
      <c r="G91" s="117">
        <v>1</v>
      </c>
      <c r="H91" s="116" t="str">
        <f>+'Brackets 2013'!$L$433</f>
        <v>DIRTY BIRDS (GA)</v>
      </c>
      <c r="L91" s="117"/>
    </row>
    <row r="92" spans="1:12" ht="12.75" hidden="1" customHeight="1" x14ac:dyDescent="0.2">
      <c r="A92" s="114">
        <f t="shared" si="2"/>
        <v>46</v>
      </c>
      <c r="B92" s="163">
        <v>41475</v>
      </c>
      <c r="C92" s="115">
        <f t="shared" si="1"/>
        <v>1.4027777777777779</v>
      </c>
      <c r="D92" s="114" t="s">
        <v>1345</v>
      </c>
      <c r="E92" s="114">
        <v>19</v>
      </c>
      <c r="F92" s="116" t="str">
        <f>+'Field Grid 2013 public'!$T$7</f>
        <v>VARA-1</v>
      </c>
      <c r="G92" s="117">
        <v>1</v>
      </c>
      <c r="H92" s="116" t="str">
        <f>+'Brackets 2013'!$L$434</f>
        <v>DIP N DUNK (NY)</v>
      </c>
      <c r="L92" s="117"/>
    </row>
    <row r="93" spans="1:12" ht="12.75" hidden="1" customHeight="1" x14ac:dyDescent="0.2">
      <c r="A93" s="114">
        <f t="shared" si="2"/>
        <v>46</v>
      </c>
      <c r="B93" s="163">
        <v>41475</v>
      </c>
      <c r="C93" s="115">
        <f t="shared" si="1"/>
        <v>1.4027777777777779</v>
      </c>
      <c r="D93" s="114" t="s">
        <v>1345</v>
      </c>
      <c r="E93" s="114">
        <v>19</v>
      </c>
      <c r="F93" s="116" t="str">
        <f>+'Field Grid 2013 public'!$T$7</f>
        <v>VARA-1</v>
      </c>
      <c r="G93" s="117">
        <v>1</v>
      </c>
      <c r="H93" s="116" t="str">
        <f>+'Brackets 2013'!$L$435</f>
        <v>EMMAUS STING (PA)</v>
      </c>
      <c r="L93" s="117"/>
    </row>
    <row r="94" spans="1:12" ht="12.75" hidden="1" customHeight="1" x14ac:dyDescent="0.2">
      <c r="A94" s="114">
        <f t="shared" si="2"/>
        <v>47</v>
      </c>
      <c r="B94" s="163">
        <v>41475</v>
      </c>
      <c r="C94" s="115">
        <f t="shared" si="1"/>
        <v>1.4027777777777779</v>
      </c>
      <c r="D94" s="114" t="s">
        <v>1345</v>
      </c>
      <c r="E94" s="114">
        <v>20</v>
      </c>
      <c r="F94" s="116" t="str">
        <f>+'Field Grid 2013 public'!$T$7</f>
        <v>VARA-1</v>
      </c>
      <c r="G94" s="117">
        <v>1</v>
      </c>
      <c r="H94" s="116" t="str">
        <f>+'Brackets 2013'!$P$432</f>
        <v>BALTIMORE CANNONS (MD)</v>
      </c>
      <c r="L94" s="117"/>
    </row>
    <row r="95" spans="1:12" ht="12.75" hidden="1" customHeight="1" x14ac:dyDescent="0.2">
      <c r="A95" s="114">
        <f t="shared" si="2"/>
        <v>47</v>
      </c>
      <c r="B95" s="163">
        <v>41475</v>
      </c>
      <c r="C95" s="115">
        <f t="shared" si="1"/>
        <v>1.4027777777777779</v>
      </c>
      <c r="D95" s="114" t="s">
        <v>1345</v>
      </c>
      <c r="E95" s="114">
        <v>20</v>
      </c>
      <c r="F95" s="116" t="str">
        <f>+'Field Grid 2013 public'!$T$7</f>
        <v>VARA-1</v>
      </c>
      <c r="G95" s="117">
        <v>1</v>
      </c>
      <c r="H95" s="116" t="str">
        <f>+'Brackets 2013'!$P$433</f>
        <v>CASH COWS ELITE (MI)</v>
      </c>
      <c r="L95" s="117"/>
    </row>
    <row r="96" spans="1:12" ht="12.75" hidden="1" customHeight="1" x14ac:dyDescent="0.2">
      <c r="A96" s="114">
        <f t="shared" si="2"/>
        <v>48</v>
      </c>
      <c r="B96" s="163">
        <v>41475</v>
      </c>
      <c r="C96" s="115">
        <f t="shared" si="1"/>
        <v>1.4027777777777779</v>
      </c>
      <c r="D96" s="114" t="s">
        <v>1345</v>
      </c>
      <c r="E96" s="114">
        <v>21</v>
      </c>
      <c r="F96" s="116" t="str">
        <f>+'Field Grid 2013 public'!$T$7</f>
        <v>VARA-1</v>
      </c>
      <c r="G96" s="117">
        <v>1</v>
      </c>
      <c r="H96" s="116" t="str">
        <f>+'Brackets 2013'!$P$434</f>
        <v>BLACK BEAR ORANGE (PA)</v>
      </c>
      <c r="L96" s="117"/>
    </row>
    <row r="97" spans="1:12" ht="12.75" hidden="1" customHeight="1" x14ac:dyDescent="0.2">
      <c r="A97" s="114">
        <f t="shared" si="2"/>
        <v>48</v>
      </c>
      <c r="B97" s="163">
        <v>41475</v>
      </c>
      <c r="C97" s="115">
        <f t="shared" si="1"/>
        <v>1.4027777777777779</v>
      </c>
      <c r="D97" s="114" t="s">
        <v>1345</v>
      </c>
      <c r="E97" s="114">
        <v>21</v>
      </c>
      <c r="F97" s="116" t="str">
        <f>+'Field Grid 2013 public'!$T$7</f>
        <v>VARA-1</v>
      </c>
      <c r="G97" s="117">
        <v>1</v>
      </c>
      <c r="H97" s="116" t="str">
        <f>+'Brackets 2013'!$P$435</f>
        <v>LOW &amp; AWAY U19 PREMIER (PA)</v>
      </c>
      <c r="L97" s="117"/>
    </row>
    <row r="98" spans="1:12" ht="12.75" hidden="1" customHeight="1" x14ac:dyDescent="0.2">
      <c r="A98" s="114">
        <f t="shared" si="2"/>
        <v>49</v>
      </c>
      <c r="B98" s="163">
        <v>41475</v>
      </c>
      <c r="C98" s="115">
        <f t="shared" si="1"/>
        <v>1.4027777777777779</v>
      </c>
      <c r="D98" s="114" t="s">
        <v>1345</v>
      </c>
      <c r="E98" s="114">
        <v>22</v>
      </c>
      <c r="F98" s="116" t="str">
        <f>+'Field Grid 2013 public'!$X$7</f>
        <v>VARA-2</v>
      </c>
      <c r="G98" s="117">
        <v>1</v>
      </c>
      <c r="H98" s="118" t="str">
        <f>+'Brackets 2013'!$W$432</f>
        <v>MILITIA ELITE (VA)</v>
      </c>
      <c r="L98" s="117"/>
    </row>
    <row r="99" spans="1:12" ht="12.75" hidden="1" customHeight="1" x14ac:dyDescent="0.2">
      <c r="A99" s="114">
        <f t="shared" si="2"/>
        <v>49</v>
      </c>
      <c r="B99" s="163">
        <v>41475</v>
      </c>
      <c r="C99" s="115">
        <f t="shared" si="1"/>
        <v>1.4027777777777779</v>
      </c>
      <c r="D99" s="114" t="s">
        <v>1345</v>
      </c>
      <c r="E99" s="114">
        <v>22</v>
      </c>
      <c r="F99" s="116" t="str">
        <f>+'Field Grid 2013 public'!$X$7</f>
        <v>VARA-2</v>
      </c>
      <c r="G99" s="117">
        <v>1</v>
      </c>
      <c r="H99" s="118" t="str">
        <f>+'Brackets 2013'!$W$433</f>
        <v>TAR HEEL LC (NC)</v>
      </c>
      <c r="L99" s="117"/>
    </row>
    <row r="100" spans="1:12" ht="12.75" hidden="1" customHeight="1" x14ac:dyDescent="0.2">
      <c r="A100" s="114">
        <f t="shared" si="2"/>
        <v>50</v>
      </c>
      <c r="B100" s="163">
        <v>41475</v>
      </c>
      <c r="C100" s="115">
        <f t="shared" si="1"/>
        <v>1.4027777777777779</v>
      </c>
      <c r="D100" s="114" t="s">
        <v>1345</v>
      </c>
      <c r="E100" s="114">
        <v>23</v>
      </c>
      <c r="F100" s="116" t="str">
        <f>+'Field Grid 2013 public'!$X$7</f>
        <v>VARA-2</v>
      </c>
      <c r="G100" s="117">
        <v>1</v>
      </c>
      <c r="H100" s="116" t="str">
        <f>+'Brackets 2013'!$W$434</f>
        <v>TRUE PITTSBURGH 2014 (PA)</v>
      </c>
      <c r="L100" s="117"/>
    </row>
    <row r="101" spans="1:12" ht="12.75" hidden="1" customHeight="1" x14ac:dyDescent="0.2">
      <c r="A101" s="114">
        <f t="shared" si="2"/>
        <v>50</v>
      </c>
      <c r="B101" s="163">
        <v>41475</v>
      </c>
      <c r="C101" s="115">
        <f t="shared" si="1"/>
        <v>1.4027777777777779</v>
      </c>
      <c r="D101" s="114" t="s">
        <v>1345</v>
      </c>
      <c r="E101" s="114">
        <v>23</v>
      </c>
      <c r="F101" s="116" t="str">
        <f>+'Field Grid 2013 public'!$X$7</f>
        <v>VARA-2</v>
      </c>
      <c r="G101" s="117">
        <v>1</v>
      </c>
      <c r="H101" s="116" t="str">
        <f>+'Brackets 2013'!$AA$432</f>
        <v>SF BIG HORNS (PA)</v>
      </c>
      <c r="L101" s="117"/>
    </row>
    <row r="102" spans="1:12" ht="12.75" hidden="1" customHeight="1" x14ac:dyDescent="0.2">
      <c r="A102" s="114">
        <f t="shared" si="2"/>
        <v>51</v>
      </c>
      <c r="B102" s="163">
        <v>41475</v>
      </c>
      <c r="C102" s="115">
        <f t="shared" si="1"/>
        <v>1.4027777777777823</v>
      </c>
      <c r="D102" s="114" t="s">
        <v>1345</v>
      </c>
      <c r="E102" s="114">
        <v>24</v>
      </c>
      <c r="F102" s="116" t="str">
        <f>+'Field Grid 2013 public'!$X$7</f>
        <v>VARA-2</v>
      </c>
      <c r="G102" s="117">
        <v>1</v>
      </c>
      <c r="H102" s="116" t="str">
        <f>+'Brackets 2013'!$AA$433</f>
        <v>TEAM TOTAL ELITE (MI)</v>
      </c>
      <c r="L102" s="117"/>
    </row>
    <row r="103" spans="1:12" ht="12.75" hidden="1" customHeight="1" x14ac:dyDescent="0.2">
      <c r="A103" s="114">
        <f t="shared" si="2"/>
        <v>51</v>
      </c>
      <c r="B103" s="163">
        <v>41475</v>
      </c>
      <c r="C103" s="115">
        <f t="shared" si="1"/>
        <v>1.4027777777777823</v>
      </c>
      <c r="D103" s="114" t="s">
        <v>1345</v>
      </c>
      <c r="E103" s="114">
        <v>24</v>
      </c>
      <c r="F103" s="116" t="str">
        <f>+'Field Grid 2013 public'!$X$7</f>
        <v>VARA-2</v>
      </c>
      <c r="G103" s="117">
        <v>1</v>
      </c>
      <c r="H103" s="116" t="str">
        <f>+'Brackets 2013'!$AA$434</f>
        <v>QUAKE VARSITY GOLD (NJ)</v>
      </c>
      <c r="L103" s="117"/>
    </row>
    <row r="104" spans="1:12" ht="12.75" hidden="1" customHeight="1" x14ac:dyDescent="0.2">
      <c r="A104" s="114">
        <f t="shared" si="2"/>
        <v>52</v>
      </c>
      <c r="B104" s="163">
        <v>41475</v>
      </c>
      <c r="C104" s="115">
        <f t="shared" si="1"/>
        <v>1.4027777777777823</v>
      </c>
      <c r="D104" s="114" t="s">
        <v>1349</v>
      </c>
      <c r="E104" s="114">
        <v>25</v>
      </c>
      <c r="F104" s="116" t="str">
        <f>+'Field Grid 2013 public'!$AA$7</f>
        <v>VARB-2</v>
      </c>
      <c r="G104" s="117">
        <v>1</v>
      </c>
      <c r="H104" s="116" t="str">
        <f>+'Brackets 2013'!$L$474</f>
        <v>LEHIGH VALLEY STEAM (PA)</v>
      </c>
      <c r="L104" s="117"/>
    </row>
    <row r="105" spans="1:12" ht="12.75" hidden="1" customHeight="1" x14ac:dyDescent="0.2">
      <c r="A105" s="114">
        <f t="shared" si="2"/>
        <v>52</v>
      </c>
      <c r="B105" s="163">
        <v>41475</v>
      </c>
      <c r="C105" s="115">
        <f t="shared" si="1"/>
        <v>1.4027777777777823</v>
      </c>
      <c r="D105" s="114" t="s">
        <v>1349</v>
      </c>
      <c r="E105" s="114">
        <v>25</v>
      </c>
      <c r="F105" s="116" t="str">
        <f>+'Field Grid 2013 public'!$AA$7</f>
        <v>VARB-2</v>
      </c>
      <c r="G105" s="117">
        <v>1</v>
      </c>
      <c r="H105" s="116" t="str">
        <f>+'Brackets 2013'!$L$475</f>
        <v>FCA GEORGIA (GA)</v>
      </c>
      <c r="L105" s="117"/>
    </row>
    <row r="106" spans="1:12" ht="12.75" hidden="1" customHeight="1" x14ac:dyDescent="0.2">
      <c r="A106" s="114">
        <f t="shared" si="2"/>
        <v>53</v>
      </c>
      <c r="B106" s="163">
        <v>41475</v>
      </c>
      <c r="C106" s="115">
        <f t="shared" si="1"/>
        <v>1.4027777777777823</v>
      </c>
      <c r="D106" s="114" t="s">
        <v>1349</v>
      </c>
      <c r="E106" s="114">
        <v>26</v>
      </c>
      <c r="F106" s="116" t="str">
        <f>+'Field Grid 2013 public'!$AA$7</f>
        <v>VARB-2</v>
      </c>
      <c r="G106" s="117">
        <v>1</v>
      </c>
      <c r="H106" s="116" t="str">
        <f>+'Brackets 2013'!$L$476</f>
        <v>GRIP-IT N' RIP-IT WHITE (NY)</v>
      </c>
      <c r="L106" s="117"/>
    </row>
    <row r="107" spans="1:12" ht="12.75" hidden="1" customHeight="1" x14ac:dyDescent="0.2">
      <c r="A107" s="114">
        <f t="shared" si="2"/>
        <v>53</v>
      </c>
      <c r="B107" s="163">
        <v>41475</v>
      </c>
      <c r="C107" s="115">
        <f t="shared" si="1"/>
        <v>1.4027777777777823</v>
      </c>
      <c r="D107" s="114" t="s">
        <v>1349</v>
      </c>
      <c r="E107" s="114">
        <v>26</v>
      </c>
      <c r="F107" s="116" t="str">
        <f>+'Field Grid 2013 public'!$AA$7</f>
        <v>VARB-2</v>
      </c>
      <c r="G107" s="117">
        <v>1</v>
      </c>
      <c r="H107" s="116" t="str">
        <f>+'Brackets 2013'!$P$474</f>
        <v>ENDLESS LACROSSE CLUB (MD)</v>
      </c>
      <c r="L107" s="117"/>
    </row>
    <row r="108" spans="1:12" ht="12.75" hidden="1" customHeight="1" x14ac:dyDescent="0.2">
      <c r="A108" s="114">
        <f t="shared" si="2"/>
        <v>54</v>
      </c>
      <c r="B108" s="163">
        <v>41475</v>
      </c>
      <c r="C108" s="115">
        <f t="shared" si="1"/>
        <v>1.4027777777777823</v>
      </c>
      <c r="D108" s="114" t="s">
        <v>1349</v>
      </c>
      <c r="E108" s="114">
        <v>27</v>
      </c>
      <c r="F108" s="116" t="str">
        <f>+'Field Grid 2013 public'!$AA$7</f>
        <v>VARB-2</v>
      </c>
      <c r="G108" s="117">
        <v>1</v>
      </c>
      <c r="H108" s="116" t="str">
        <f>+'Brackets 2013'!$P$475</f>
        <v>BUCKS 2014/2015 - BRUEMMER (PA)</v>
      </c>
      <c r="L108" s="117"/>
    </row>
    <row r="109" spans="1:12" ht="12.75" hidden="1" customHeight="1" x14ac:dyDescent="0.2">
      <c r="A109" s="114">
        <f t="shared" si="2"/>
        <v>54</v>
      </c>
      <c r="B109" s="163">
        <v>41475</v>
      </c>
      <c r="C109" s="115">
        <f t="shared" si="1"/>
        <v>1.4027777777777823</v>
      </c>
      <c r="D109" s="114" t="s">
        <v>1349</v>
      </c>
      <c r="E109" s="114">
        <v>27</v>
      </c>
      <c r="F109" s="116" t="str">
        <f>+'Field Grid 2013 public'!$AA$7</f>
        <v>VARB-2</v>
      </c>
      <c r="G109" s="117">
        <v>1</v>
      </c>
      <c r="H109" s="116" t="str">
        <f>+'Brackets 2013'!$P$476</f>
        <v>HORNETS FUTURES (NJ)</v>
      </c>
      <c r="L109" s="117"/>
    </row>
    <row r="110" spans="1:12" ht="12.75" hidden="1" customHeight="1" x14ac:dyDescent="0.2">
      <c r="A110" s="114">
        <f t="shared" si="2"/>
        <v>55</v>
      </c>
      <c r="B110" s="163">
        <v>41475</v>
      </c>
      <c r="C110" s="115">
        <f t="shared" si="1"/>
        <v>1.4375000000000002</v>
      </c>
      <c r="D110" s="114" t="s">
        <v>1343</v>
      </c>
      <c r="E110" s="114">
        <v>1</v>
      </c>
      <c r="F110" s="116" t="str">
        <f>+'Field Grid 2013 public'!$C$6</f>
        <v>U15B-2</v>
      </c>
      <c r="G110" s="117">
        <v>2</v>
      </c>
      <c r="H110" s="116" t="str">
        <f>+'Brackets 2013'!$L$319</f>
        <v>TRI-STATE U15 GREY (NJ)</v>
      </c>
      <c r="L110" s="117"/>
    </row>
    <row r="111" spans="1:12" ht="12.75" hidden="1" customHeight="1" x14ac:dyDescent="0.2">
      <c r="A111" s="114">
        <f t="shared" si="2"/>
        <v>55</v>
      </c>
      <c r="B111" s="163">
        <v>41475</v>
      </c>
      <c r="C111" s="115">
        <f t="shared" si="1"/>
        <v>1.4375000000000002</v>
      </c>
      <c r="D111" s="114" t="s">
        <v>1343</v>
      </c>
      <c r="E111" s="114">
        <v>1</v>
      </c>
      <c r="F111" s="116" t="str">
        <f>+'Field Grid 2013 public'!$C$6</f>
        <v>U15B-2</v>
      </c>
      <c r="G111" s="117">
        <v>2</v>
      </c>
      <c r="H111" s="116" t="str">
        <f>+'Brackets 2013'!$L$320</f>
        <v>PROVIDENCE ROAD 2 (PA)</v>
      </c>
      <c r="L111" s="117"/>
    </row>
    <row r="112" spans="1:12" ht="12.75" hidden="1" customHeight="1" x14ac:dyDescent="0.2">
      <c r="A112" s="114">
        <f t="shared" si="2"/>
        <v>56</v>
      </c>
      <c r="B112" s="163">
        <v>41475</v>
      </c>
      <c r="C112" s="115">
        <f t="shared" si="1"/>
        <v>1.4375000000000002</v>
      </c>
      <c r="D112" s="114" t="s">
        <v>1343</v>
      </c>
      <c r="E112" s="114">
        <v>2</v>
      </c>
      <c r="F112" s="116" t="str">
        <f>+'Field Grid 2013 public'!$C$6</f>
        <v>U15B-2</v>
      </c>
      <c r="G112" s="117">
        <v>2</v>
      </c>
      <c r="H112" s="116" t="str">
        <f>+'Brackets 2013'!$P$318</f>
        <v>GREEN &amp; GOLD 7TH/8TH (NJ)</v>
      </c>
      <c r="L112" s="117"/>
    </row>
    <row r="113" spans="1:12" ht="12.75" hidden="1" customHeight="1" x14ac:dyDescent="0.2">
      <c r="A113" s="114">
        <f t="shared" si="2"/>
        <v>56</v>
      </c>
      <c r="B113" s="163">
        <v>41475</v>
      </c>
      <c r="C113" s="115">
        <f t="shared" si="1"/>
        <v>1.4375000000000002</v>
      </c>
      <c r="D113" s="114" t="s">
        <v>1343</v>
      </c>
      <c r="E113" s="114">
        <v>2</v>
      </c>
      <c r="F113" s="116" t="str">
        <f>+'Field Grid 2013 public'!$C$6</f>
        <v>U15B-2</v>
      </c>
      <c r="G113" s="117">
        <v>2</v>
      </c>
      <c r="H113" s="116" t="str">
        <f>+'Brackets 2013'!$P$319</f>
        <v>LV LIGHTNING WHITE (PA)</v>
      </c>
      <c r="L113" s="117"/>
    </row>
    <row r="114" spans="1:12" ht="12.75" hidden="1" customHeight="1" x14ac:dyDescent="0.2">
      <c r="A114" s="114">
        <f t="shared" si="2"/>
        <v>57</v>
      </c>
      <c r="B114" s="163">
        <v>41475</v>
      </c>
      <c r="C114" s="115">
        <f t="shared" si="1"/>
        <v>1.4375000000000002</v>
      </c>
      <c r="D114" s="114" t="s">
        <v>1343</v>
      </c>
      <c r="E114" s="114">
        <v>3</v>
      </c>
      <c r="F114" s="116" t="str">
        <f>+'Field Grid 2013 public'!$C$6</f>
        <v>U15B-2</v>
      </c>
      <c r="G114" s="117">
        <v>2</v>
      </c>
      <c r="H114" s="116" t="str">
        <f>+'Brackets 2013'!$P$320</f>
        <v>PITLAX U15 (PA)</v>
      </c>
      <c r="L114" s="117"/>
    </row>
    <row r="115" spans="1:12" ht="12.75" hidden="1" customHeight="1" x14ac:dyDescent="0.2">
      <c r="A115" s="114">
        <f t="shared" si="2"/>
        <v>57</v>
      </c>
      <c r="B115" s="163">
        <v>41475</v>
      </c>
      <c r="C115" s="115">
        <f t="shared" si="1"/>
        <v>1.4375000000000002</v>
      </c>
      <c r="D115" s="114" t="s">
        <v>1343</v>
      </c>
      <c r="E115" s="114">
        <v>3</v>
      </c>
      <c r="F115" s="116" t="str">
        <f>+'Field Grid 2013 public'!$C$6</f>
        <v>U15B-2</v>
      </c>
      <c r="G115" s="117">
        <v>2</v>
      </c>
      <c r="H115" s="116" t="str">
        <f>+'Brackets 2013'!$L$318</f>
        <v>GARDEN CITY '17 (NY)</v>
      </c>
      <c r="L115" s="117"/>
    </row>
    <row r="116" spans="1:12" ht="12.75" hidden="1" customHeight="1" x14ac:dyDescent="0.2">
      <c r="A116" s="114">
        <f t="shared" si="2"/>
        <v>58</v>
      </c>
      <c r="B116" s="163">
        <v>41475</v>
      </c>
      <c r="C116" s="115">
        <f t="shared" si="1"/>
        <v>1.4375000000000002</v>
      </c>
      <c r="D116" s="114" t="s">
        <v>1343</v>
      </c>
      <c r="E116" s="114">
        <v>4</v>
      </c>
      <c r="F116" s="116" t="str">
        <f>+'Field Grid 2013 public'!$F$6</f>
        <v>U11B-2</v>
      </c>
      <c r="G116" s="117">
        <v>2</v>
      </c>
      <c r="H116" s="118" t="str">
        <f>+'Brackets 2013'!$L$72</f>
        <v>MUCKDAWGS (PA)</v>
      </c>
      <c r="L116" s="117"/>
    </row>
    <row r="117" spans="1:12" ht="12.75" hidden="1" customHeight="1" x14ac:dyDescent="0.2">
      <c r="A117" s="114">
        <f t="shared" si="2"/>
        <v>58</v>
      </c>
      <c r="B117" s="163">
        <v>41475</v>
      </c>
      <c r="C117" s="115">
        <f t="shared" si="1"/>
        <v>1.4375000000000002</v>
      </c>
      <c r="D117" s="114" t="s">
        <v>1343</v>
      </c>
      <c r="E117" s="114">
        <v>4</v>
      </c>
      <c r="F117" s="116" t="str">
        <f>+'Field Grid 2013 public'!$F$6</f>
        <v>U11B-2</v>
      </c>
      <c r="G117" s="117">
        <v>2</v>
      </c>
      <c r="H117" s="116" t="str">
        <f>+'Brackets 2013'!$L$73</f>
        <v>RISING SONS 2021 (PA)</v>
      </c>
      <c r="L117" s="117"/>
    </row>
    <row r="118" spans="1:12" ht="12.75" hidden="1" customHeight="1" x14ac:dyDescent="0.2">
      <c r="A118" s="114">
        <f t="shared" si="2"/>
        <v>59</v>
      </c>
      <c r="B118" s="163">
        <v>41475</v>
      </c>
      <c r="C118" s="115">
        <f t="shared" si="1"/>
        <v>1.4375000000000002</v>
      </c>
      <c r="D118" s="114" t="s">
        <v>1343</v>
      </c>
      <c r="E118" s="114">
        <v>5</v>
      </c>
      <c r="F118" s="116" t="str">
        <f>+'Field Grid 2013 public'!$F$6</f>
        <v>U11B-2</v>
      </c>
      <c r="G118" s="117">
        <v>2</v>
      </c>
      <c r="H118" s="116" t="str">
        <f>+'Brackets 2013'!$L$74</f>
        <v>TEAM 91 2021 ORANGE (NY)</v>
      </c>
      <c r="L118" s="117"/>
    </row>
    <row r="119" spans="1:12" ht="12.75" hidden="1" customHeight="1" x14ac:dyDescent="0.2">
      <c r="A119" s="114">
        <f t="shared" si="2"/>
        <v>59</v>
      </c>
      <c r="B119" s="163">
        <v>41475</v>
      </c>
      <c r="C119" s="115">
        <f t="shared" si="1"/>
        <v>1.4375000000000002</v>
      </c>
      <c r="D119" s="114" t="s">
        <v>1343</v>
      </c>
      <c r="E119" s="114">
        <v>5</v>
      </c>
      <c r="F119" s="116" t="str">
        <f>+'Field Grid 2013 public'!$F$6</f>
        <v>U11B-2</v>
      </c>
      <c r="G119" s="117">
        <v>2</v>
      </c>
      <c r="H119" s="116" t="str">
        <f>+'Brackets 2013'!$L$75</f>
        <v>BLACK BEAR (PA)</v>
      </c>
      <c r="L119" s="117"/>
    </row>
    <row r="120" spans="1:12" ht="12.75" hidden="1" customHeight="1" x14ac:dyDescent="0.2">
      <c r="A120" s="114">
        <f t="shared" si="2"/>
        <v>60</v>
      </c>
      <c r="B120" s="163">
        <v>41475</v>
      </c>
      <c r="C120" s="115">
        <f t="shared" ref="C120:C183" si="3">+C66+5/6/24</f>
        <v>1.4375000000000002</v>
      </c>
      <c r="D120" s="114" t="s">
        <v>1343</v>
      </c>
      <c r="E120" s="114">
        <v>6</v>
      </c>
      <c r="F120" s="116" t="str">
        <f>+'Field Grid 2013 public'!$F$6</f>
        <v>U11B-2</v>
      </c>
      <c r="G120" s="117">
        <v>2</v>
      </c>
      <c r="H120" s="116" t="str">
        <f>+'Brackets 2013'!$L$71</f>
        <v>BAGGATAWAY LC U11 (PA)</v>
      </c>
      <c r="L120" s="117"/>
    </row>
    <row r="121" spans="1:12" ht="12.75" hidden="1" customHeight="1" x14ac:dyDescent="0.2">
      <c r="A121" s="114">
        <f t="shared" si="2"/>
        <v>60</v>
      </c>
      <c r="B121" s="163">
        <v>41475</v>
      </c>
      <c r="C121" s="115">
        <f t="shared" si="3"/>
        <v>1.4375000000000002</v>
      </c>
      <c r="D121" s="114" t="s">
        <v>1343</v>
      </c>
      <c r="E121" s="114">
        <v>6</v>
      </c>
      <c r="F121" s="116" t="str">
        <f>+'Field Grid 2013 public'!$F$6</f>
        <v>U11B-2</v>
      </c>
      <c r="G121" s="117">
        <v>2</v>
      </c>
      <c r="H121" s="116" t="str">
        <f>+'Brackets 2013'!$P$71</f>
        <v>LEADING EDGE 2021 (NJ)</v>
      </c>
      <c r="L121" s="117"/>
    </row>
    <row r="122" spans="1:12" ht="12.75" hidden="1" customHeight="1" x14ac:dyDescent="0.2">
      <c r="A122" s="114">
        <f t="shared" si="2"/>
        <v>61</v>
      </c>
      <c r="B122" s="163">
        <v>41475</v>
      </c>
      <c r="C122" s="115">
        <f t="shared" si="3"/>
        <v>1.4375000000000002</v>
      </c>
      <c r="D122" s="114" t="s">
        <v>1343</v>
      </c>
      <c r="E122" s="114">
        <v>7</v>
      </c>
      <c r="F122" s="116" t="str">
        <f>+'Field Grid 2013 public'!$F$6</f>
        <v>U11B-2</v>
      </c>
      <c r="G122" s="117">
        <v>2</v>
      </c>
      <c r="H122" s="116" t="str">
        <f>+'Brackets 2013'!$P$72</f>
        <v>NOVA WEST LACROSSE (VA)</v>
      </c>
      <c r="L122" s="117"/>
    </row>
    <row r="123" spans="1:12" ht="12.75" hidden="1" customHeight="1" x14ac:dyDescent="0.2">
      <c r="A123" s="114">
        <f t="shared" si="2"/>
        <v>61</v>
      </c>
      <c r="B123" s="163">
        <v>41475</v>
      </c>
      <c r="C123" s="115">
        <f t="shared" si="3"/>
        <v>1.4375000000000002</v>
      </c>
      <c r="D123" s="114" t="s">
        <v>1343</v>
      </c>
      <c r="E123" s="114">
        <v>7</v>
      </c>
      <c r="F123" s="116" t="str">
        <f>+'Field Grid 2013 public'!$F$6</f>
        <v>U11B-2</v>
      </c>
      <c r="G123" s="117">
        <v>2</v>
      </c>
      <c r="H123" s="116" t="str">
        <f>+'Brackets 2013'!$P$73</f>
        <v>ROCK'EM LACROSSE (PA)</v>
      </c>
      <c r="L123" s="117"/>
    </row>
    <row r="124" spans="1:12" ht="12.75" hidden="1" customHeight="1" x14ac:dyDescent="0.2">
      <c r="A124" s="114">
        <f t="shared" si="2"/>
        <v>62</v>
      </c>
      <c r="B124" s="163">
        <v>41475</v>
      </c>
      <c r="C124" s="115">
        <f t="shared" si="3"/>
        <v>1.4375000000000002</v>
      </c>
      <c r="D124" s="114" t="s">
        <v>1343</v>
      </c>
      <c r="E124" s="114">
        <v>8</v>
      </c>
      <c r="F124" s="116" t="str">
        <f>+'Field Grid 2013 public'!$F$6</f>
        <v>U11B-2</v>
      </c>
      <c r="G124" s="117">
        <v>2</v>
      </c>
      <c r="H124" s="116" t="str">
        <f>+'Brackets 2013'!$P$74</f>
        <v>TRI-STATE U11 GOLD (NJ)</v>
      </c>
      <c r="L124" s="117"/>
    </row>
    <row r="125" spans="1:12" ht="12.75" hidden="1" customHeight="1" x14ac:dyDescent="0.2">
      <c r="A125" s="114">
        <f t="shared" si="2"/>
        <v>62</v>
      </c>
      <c r="B125" s="163">
        <v>41475</v>
      </c>
      <c r="C125" s="115">
        <f t="shared" si="3"/>
        <v>1.4375000000000002</v>
      </c>
      <c r="D125" s="114" t="s">
        <v>1343</v>
      </c>
      <c r="E125" s="114">
        <v>8</v>
      </c>
      <c r="F125" s="116" t="str">
        <f>+'Field Grid 2013 public'!$F$6</f>
        <v>U11B-2</v>
      </c>
      <c r="G125" s="117">
        <v>2</v>
      </c>
      <c r="H125" s="116" t="str">
        <f>+'Brackets 2013'!$P$75</f>
        <v>TWIST (PA)</v>
      </c>
      <c r="L125" s="117"/>
    </row>
    <row r="126" spans="1:12" ht="12.75" hidden="1" customHeight="1" x14ac:dyDescent="0.2">
      <c r="A126" s="114">
        <f t="shared" si="2"/>
        <v>63</v>
      </c>
      <c r="B126" s="163">
        <v>41475</v>
      </c>
      <c r="C126" s="115">
        <f t="shared" si="3"/>
        <v>1.4375000000000002</v>
      </c>
      <c r="D126" s="114" t="s">
        <v>1344</v>
      </c>
      <c r="E126" s="114">
        <v>9</v>
      </c>
      <c r="F126" s="116" t="str">
        <f>+'Field Grid 2013 public'!$K$6</f>
        <v>U15B-1</v>
      </c>
      <c r="G126" s="117">
        <v>2</v>
      </c>
      <c r="H126" s="118" t="str">
        <f>+'Brackets 2013'!$L$298</f>
        <v>BERKS RAPTORS (PA)</v>
      </c>
      <c r="L126" s="117"/>
    </row>
    <row r="127" spans="1:12" ht="12.75" hidden="1" customHeight="1" x14ac:dyDescent="0.2">
      <c r="A127" s="114">
        <f t="shared" si="2"/>
        <v>63</v>
      </c>
      <c r="B127" s="163">
        <v>41475</v>
      </c>
      <c r="C127" s="115">
        <f t="shared" si="3"/>
        <v>1.4375000000000002</v>
      </c>
      <c r="D127" s="114" t="s">
        <v>1344</v>
      </c>
      <c r="E127" s="114">
        <v>9</v>
      </c>
      <c r="F127" s="116" t="str">
        <f>+'Field Grid 2013 public'!$K$6</f>
        <v>U15B-1</v>
      </c>
      <c r="G127" s="117">
        <v>2</v>
      </c>
      <c r="H127" s="118" t="str">
        <f>+'Brackets 2013'!$L$299</f>
        <v>BROTHERHOOD U14 (NJ)</v>
      </c>
      <c r="L127" s="117"/>
    </row>
    <row r="128" spans="1:12" ht="12.75" hidden="1" customHeight="1" x14ac:dyDescent="0.2">
      <c r="A128" s="114">
        <f t="shared" si="2"/>
        <v>64</v>
      </c>
      <c r="B128" s="163">
        <v>41475</v>
      </c>
      <c r="C128" s="115">
        <f t="shared" si="3"/>
        <v>1.4375000000000002</v>
      </c>
      <c r="D128" s="114" t="s">
        <v>1344</v>
      </c>
      <c r="E128" s="114">
        <v>10</v>
      </c>
      <c r="F128" s="116" t="str">
        <f>+'Field Grid 2013 public'!$K$6</f>
        <v>U15B-1</v>
      </c>
      <c r="G128" s="117">
        <v>2</v>
      </c>
      <c r="H128" s="118" t="str">
        <f>+'Brackets 2013'!$L$297</f>
        <v>GRIP-IT N' RIP-IT YELLOW (NY)</v>
      </c>
      <c r="L128" s="117"/>
    </row>
    <row r="129" spans="1:12" ht="12.75" hidden="1" customHeight="1" x14ac:dyDescent="0.2">
      <c r="A129" s="114">
        <f t="shared" si="2"/>
        <v>64</v>
      </c>
      <c r="B129" s="163">
        <v>41475</v>
      </c>
      <c r="C129" s="115">
        <f t="shared" si="3"/>
        <v>1.4375000000000002</v>
      </c>
      <c r="D129" s="114" t="s">
        <v>1344</v>
      </c>
      <c r="E129" s="114">
        <v>10</v>
      </c>
      <c r="F129" s="116" t="str">
        <f>+'Field Grid 2013 public'!$K$6</f>
        <v>U15B-1</v>
      </c>
      <c r="G129" s="117">
        <v>2</v>
      </c>
      <c r="H129" s="118" t="str">
        <f>+'Brackets 2013'!$L$300</f>
        <v>CASH COWS U15 (MI)</v>
      </c>
      <c r="L129" s="117"/>
    </row>
    <row r="130" spans="1:12" ht="12.75" hidden="1" customHeight="1" x14ac:dyDescent="0.2">
      <c r="A130" s="114">
        <f t="shared" si="2"/>
        <v>65</v>
      </c>
      <c r="B130" s="163">
        <v>41475</v>
      </c>
      <c r="C130" s="115">
        <f t="shared" si="3"/>
        <v>1.4375000000000002</v>
      </c>
      <c r="D130" s="114" t="s">
        <v>1344</v>
      </c>
      <c r="E130" s="114">
        <v>11</v>
      </c>
      <c r="F130" s="116" t="str">
        <f>+'Field Grid 2013 public'!$K$6</f>
        <v>U15B-1</v>
      </c>
      <c r="G130" s="117">
        <v>2</v>
      </c>
      <c r="H130" s="116" t="str">
        <f>+'Brackets 2013'!$P$298</f>
        <v>TRI-STATE U15 WHITE (NJ)</v>
      </c>
      <c r="L130" s="117"/>
    </row>
    <row r="131" spans="1:12" ht="12.75" hidden="1" customHeight="1" x14ac:dyDescent="0.2">
      <c r="A131" s="114">
        <f t="shared" si="2"/>
        <v>65</v>
      </c>
      <c r="B131" s="163">
        <v>41475</v>
      </c>
      <c r="C131" s="115">
        <f t="shared" si="3"/>
        <v>1.4375000000000002</v>
      </c>
      <c r="D131" s="114" t="s">
        <v>1344</v>
      </c>
      <c r="E131" s="114">
        <v>11</v>
      </c>
      <c r="F131" s="116" t="str">
        <f>+'Field Grid 2013 public'!$K$6</f>
        <v>U15B-1</v>
      </c>
      <c r="G131" s="117">
        <v>2</v>
      </c>
      <c r="H131" s="116" t="str">
        <f>+'Brackets 2013'!$P$299</f>
        <v>BUCKS 2017-BREITHAUPT (PA)</v>
      </c>
      <c r="L131" s="117"/>
    </row>
    <row r="132" spans="1:12" ht="12.75" hidden="1" customHeight="1" x14ac:dyDescent="0.2">
      <c r="A132" s="114">
        <f t="shared" ref="A132:A195" si="4">+A130+1</f>
        <v>66</v>
      </c>
      <c r="B132" s="163">
        <v>41475</v>
      </c>
      <c r="C132" s="115">
        <f t="shared" si="3"/>
        <v>1.4375000000000002</v>
      </c>
      <c r="D132" s="114" t="s">
        <v>1344</v>
      </c>
      <c r="E132" s="114">
        <v>12</v>
      </c>
      <c r="F132" s="116" t="str">
        <f>+'Field Grid 2013 public'!$K$6</f>
        <v>U15B-1</v>
      </c>
      <c r="G132" s="117">
        <v>2</v>
      </c>
      <c r="H132" s="116" t="str">
        <f>+'Brackets 2013'!$P$297</f>
        <v>380 LACROSSE U-15 GREEN (PA)</v>
      </c>
      <c r="L132" s="117"/>
    </row>
    <row r="133" spans="1:12" ht="12.75" hidden="1" customHeight="1" x14ac:dyDescent="0.2">
      <c r="A133" s="114">
        <f t="shared" si="4"/>
        <v>66</v>
      </c>
      <c r="B133" s="163">
        <v>41475</v>
      </c>
      <c r="C133" s="115">
        <f t="shared" si="3"/>
        <v>1.4375000000000002</v>
      </c>
      <c r="D133" s="114" t="s">
        <v>1344</v>
      </c>
      <c r="E133" s="114">
        <v>12</v>
      </c>
      <c r="F133" s="116" t="str">
        <f>+'Field Grid 2013 public'!$K$6</f>
        <v>U15B-1</v>
      </c>
      <c r="G133" s="117">
        <v>2</v>
      </c>
      <c r="H133" s="116" t="str">
        <f>+'Brackets 2013'!$P$300</f>
        <v>DIP N DUNK (NY)</v>
      </c>
      <c r="L133" s="117"/>
    </row>
    <row r="134" spans="1:12" ht="12.75" hidden="1" customHeight="1" x14ac:dyDescent="0.2">
      <c r="A134" s="114">
        <f t="shared" si="4"/>
        <v>67</v>
      </c>
      <c r="B134" s="163">
        <v>41475</v>
      </c>
      <c r="C134" s="115">
        <f t="shared" si="3"/>
        <v>1.4375000000000002</v>
      </c>
      <c r="D134" s="114" t="s">
        <v>1344</v>
      </c>
      <c r="E134" s="114">
        <v>13</v>
      </c>
      <c r="F134" s="116" t="str">
        <f>+'Field Grid 2013 public'!$O$6</f>
        <v>JVB-1</v>
      </c>
      <c r="G134" s="117">
        <v>2</v>
      </c>
      <c r="H134" s="116" t="str">
        <f>+'Brackets 2013'!$L$382</f>
        <v>BUCKS 2016 - KREUTZER (PA)</v>
      </c>
      <c r="L134" s="117"/>
    </row>
    <row r="135" spans="1:12" ht="12.75" hidden="1" customHeight="1" x14ac:dyDescent="0.2">
      <c r="A135" s="114">
        <f t="shared" si="4"/>
        <v>67</v>
      </c>
      <c r="B135" s="163">
        <v>41475</v>
      </c>
      <c r="C135" s="115">
        <f t="shared" si="3"/>
        <v>1.4375000000000002</v>
      </c>
      <c r="D135" s="114" t="s">
        <v>1344</v>
      </c>
      <c r="E135" s="114">
        <v>13</v>
      </c>
      <c r="F135" s="116" t="str">
        <f>+'Field Grid 2013 public'!$O$6</f>
        <v>JVB-1</v>
      </c>
      <c r="G135" s="117">
        <v>2</v>
      </c>
      <c r="H135" s="116" t="str">
        <f>+'Brackets 2013'!$L$383</f>
        <v>EDGE 2016 WHITE (ON)</v>
      </c>
      <c r="L135" s="117"/>
    </row>
    <row r="136" spans="1:12" ht="12.75" hidden="1" customHeight="1" x14ac:dyDescent="0.2">
      <c r="A136" s="114">
        <f t="shared" si="4"/>
        <v>68</v>
      </c>
      <c r="B136" s="163">
        <v>41475</v>
      </c>
      <c r="C136" s="115">
        <f t="shared" si="3"/>
        <v>1.4375000000000002</v>
      </c>
      <c r="D136" s="114" t="s">
        <v>1344</v>
      </c>
      <c r="E136" s="114">
        <v>14</v>
      </c>
      <c r="F136" s="116" t="str">
        <f>+'Field Grid 2013 public'!$O$6</f>
        <v>JVB-1</v>
      </c>
      <c r="G136" s="117">
        <v>2</v>
      </c>
      <c r="H136" s="114" t="str">
        <f>+'Brackets 2013'!$L$384</f>
        <v>GREEN &amp; GOLD JV (NJ)</v>
      </c>
      <c r="L136" s="117"/>
    </row>
    <row r="137" spans="1:12" ht="12.75" hidden="1" customHeight="1" x14ac:dyDescent="0.2">
      <c r="A137" s="114">
        <f t="shared" si="4"/>
        <v>68</v>
      </c>
      <c r="B137" s="163">
        <v>41475</v>
      </c>
      <c r="C137" s="115">
        <f t="shared" si="3"/>
        <v>1.4375000000000002</v>
      </c>
      <c r="D137" s="114" t="s">
        <v>1344</v>
      </c>
      <c r="E137" s="114">
        <v>14</v>
      </c>
      <c r="F137" s="116" t="str">
        <f>+'Field Grid 2013 public'!$O$6</f>
        <v>JVB-1</v>
      </c>
      <c r="G137" s="117">
        <v>2</v>
      </c>
      <c r="H137" s="114" t="str">
        <f>+'Brackets 2013'!$L$385</f>
        <v>TEWAARATON LENAPE (NJ)</v>
      </c>
      <c r="L137" s="117"/>
    </row>
    <row r="138" spans="1:12" ht="12.75" hidden="1" customHeight="1" x14ac:dyDescent="0.2">
      <c r="A138" s="114">
        <f t="shared" si="4"/>
        <v>69</v>
      </c>
      <c r="B138" s="163">
        <v>41475</v>
      </c>
      <c r="C138" s="115">
        <f t="shared" si="3"/>
        <v>1.4375000000000002</v>
      </c>
      <c r="D138" s="114" t="s">
        <v>1344</v>
      </c>
      <c r="E138" s="114">
        <v>15</v>
      </c>
      <c r="F138" s="116" t="str">
        <f>+'Field Grid 2013 public'!$O$6</f>
        <v>JVB-1</v>
      </c>
      <c r="G138" s="117">
        <v>2</v>
      </c>
      <c r="H138" s="118" t="str">
        <f>+'Brackets 2013'!$L$381</f>
        <v>BLACK JACKS (MA)</v>
      </c>
      <c r="L138" s="117"/>
    </row>
    <row r="139" spans="1:12" ht="12.75" hidden="1" customHeight="1" x14ac:dyDescent="0.2">
      <c r="A139" s="114">
        <f t="shared" si="4"/>
        <v>69</v>
      </c>
      <c r="B139" s="163">
        <v>41475</v>
      </c>
      <c r="C139" s="115">
        <f t="shared" si="3"/>
        <v>1.4375000000000002</v>
      </c>
      <c r="D139" s="114" t="s">
        <v>1344</v>
      </c>
      <c r="E139" s="114">
        <v>15</v>
      </c>
      <c r="F139" s="116" t="str">
        <f>+'Field Grid 2013 public'!$O$6</f>
        <v>JVB-1</v>
      </c>
      <c r="G139" s="117">
        <v>2</v>
      </c>
      <c r="H139" s="118" t="str">
        <f>+'Brackets 2013'!$P$381</f>
        <v>BROTHERHOOD U16 (NJ)</v>
      </c>
      <c r="L139" s="117"/>
    </row>
    <row r="140" spans="1:12" ht="12.75" hidden="1" customHeight="1" x14ac:dyDescent="0.2">
      <c r="A140" s="114">
        <f t="shared" si="4"/>
        <v>70</v>
      </c>
      <c r="B140" s="163">
        <v>41475</v>
      </c>
      <c r="C140" s="115">
        <f t="shared" si="3"/>
        <v>1.4375000000000002</v>
      </c>
      <c r="D140" s="114" t="s">
        <v>1344</v>
      </c>
      <c r="E140" s="114">
        <v>16</v>
      </c>
      <c r="F140" s="116" t="str">
        <f>+'Field Grid 2013 public'!$O$6</f>
        <v>JVB-1</v>
      </c>
      <c r="G140" s="117">
        <v>2</v>
      </c>
      <c r="H140" s="118" t="str">
        <f>+'Brackets 2013'!$P$382</f>
        <v>TEAM 91 2016 STAMPEDE (NY)</v>
      </c>
      <c r="L140" s="117"/>
    </row>
    <row r="141" spans="1:12" ht="12.75" hidden="1" customHeight="1" x14ac:dyDescent="0.2">
      <c r="A141" s="114">
        <f t="shared" si="4"/>
        <v>70</v>
      </c>
      <c r="B141" s="163">
        <v>41475</v>
      </c>
      <c r="C141" s="115">
        <f t="shared" si="3"/>
        <v>1.4375000000000002</v>
      </c>
      <c r="D141" s="114" t="s">
        <v>1344</v>
      </c>
      <c r="E141" s="114">
        <v>16</v>
      </c>
      <c r="F141" s="116" t="str">
        <f>+'Field Grid 2013 public'!$O$6</f>
        <v>JVB-1</v>
      </c>
      <c r="G141" s="117">
        <v>2</v>
      </c>
      <c r="H141" s="118" t="str">
        <f>+'Brackets 2013'!$P$383</f>
        <v>EMMAUS STING (PA)</v>
      </c>
      <c r="L141" s="117"/>
    </row>
    <row r="142" spans="1:12" ht="12.75" hidden="1" customHeight="1" x14ac:dyDescent="0.2">
      <c r="A142" s="114">
        <f t="shared" si="4"/>
        <v>71</v>
      </c>
      <c r="B142" s="163">
        <v>41475</v>
      </c>
      <c r="C142" s="115">
        <f t="shared" si="3"/>
        <v>1.4375000000000002</v>
      </c>
      <c r="D142" s="114" t="s">
        <v>1344</v>
      </c>
      <c r="E142" s="114">
        <v>17</v>
      </c>
      <c r="F142" s="116" t="str">
        <f>+'Field Grid 2013 public'!$O$6</f>
        <v>JVB-1</v>
      </c>
      <c r="G142" s="117">
        <v>2</v>
      </c>
      <c r="H142" s="118" t="str">
        <f>+'Brackets 2013'!$P$384</f>
        <v>GRIP-IT N' RIP-IT BLUE (NY)</v>
      </c>
      <c r="L142" s="117"/>
    </row>
    <row r="143" spans="1:12" ht="12.75" hidden="1" customHeight="1" x14ac:dyDescent="0.2">
      <c r="A143" s="114">
        <f t="shared" si="4"/>
        <v>71</v>
      </c>
      <c r="B143" s="163">
        <v>41475</v>
      </c>
      <c r="C143" s="115">
        <f t="shared" si="3"/>
        <v>1.4375000000000002</v>
      </c>
      <c r="D143" s="114" t="s">
        <v>1344</v>
      </c>
      <c r="E143" s="114">
        <v>17</v>
      </c>
      <c r="F143" s="116" t="str">
        <f>+'Field Grid 2013 public'!$O$6</f>
        <v>JVB-1</v>
      </c>
      <c r="G143" s="117">
        <v>2</v>
      </c>
      <c r="H143" s="118" t="str">
        <f>+'Brackets 2013'!$P$385</f>
        <v>LV LIGHTNING SELECT BLUE (PA)</v>
      </c>
      <c r="L143" s="117"/>
    </row>
    <row r="144" spans="1:12" ht="12.75" customHeight="1" x14ac:dyDescent="0.2">
      <c r="A144" s="114">
        <f t="shared" si="4"/>
        <v>72</v>
      </c>
      <c r="B144" s="163">
        <v>41475</v>
      </c>
      <c r="C144" s="115">
        <f t="shared" si="3"/>
        <v>1.4375000000000002</v>
      </c>
      <c r="D144" s="114" t="s">
        <v>1345</v>
      </c>
      <c r="E144" s="114">
        <v>18</v>
      </c>
      <c r="F144" s="116" t="str">
        <f>+'Field Grid 2013 public'!$T$6</f>
        <v>U9</v>
      </c>
      <c r="G144" s="117">
        <v>2</v>
      </c>
      <c r="H144" s="118" t="str">
        <f>+'Brackets 2013'!$L$5</f>
        <v>COLLEGEVILLE CHOSEN (PA)</v>
      </c>
      <c r="L144" s="117"/>
    </row>
    <row r="145" spans="1:12" ht="12.75" customHeight="1" x14ac:dyDescent="0.2">
      <c r="A145" s="114">
        <f t="shared" si="4"/>
        <v>72</v>
      </c>
      <c r="B145" s="163">
        <v>41475</v>
      </c>
      <c r="C145" s="115">
        <f t="shared" si="3"/>
        <v>1.4375000000000002</v>
      </c>
      <c r="D145" s="114" t="s">
        <v>1345</v>
      </c>
      <c r="E145" s="114">
        <v>18</v>
      </c>
      <c r="F145" s="116" t="str">
        <f>+'Field Grid 2013 public'!$T$6</f>
        <v>U9</v>
      </c>
      <c r="G145" s="117">
        <v>2</v>
      </c>
      <c r="H145" s="118" t="str">
        <f>+'Brackets 2013'!$L$6</f>
        <v>MUCKDAWGS (PA)</v>
      </c>
      <c r="L145" s="117"/>
    </row>
    <row r="146" spans="1:12" ht="12.75" customHeight="1" x14ac:dyDescent="0.2">
      <c r="A146" s="114">
        <f t="shared" si="4"/>
        <v>73</v>
      </c>
      <c r="B146" s="163">
        <v>41475</v>
      </c>
      <c r="C146" s="115">
        <f t="shared" si="3"/>
        <v>1.4375000000000002</v>
      </c>
      <c r="D146" s="114" t="s">
        <v>1345</v>
      </c>
      <c r="E146" s="114">
        <v>19</v>
      </c>
      <c r="F146" s="116" t="str">
        <f>+'Field Grid 2013 public'!$T$6</f>
        <v>U9</v>
      </c>
      <c r="G146" s="117">
        <v>2</v>
      </c>
      <c r="H146" s="118" t="str">
        <f>+'Brackets 2013'!$L$4</f>
        <v>TEAM 91 2022 ORANGE (NY)</v>
      </c>
      <c r="L146" s="117"/>
    </row>
    <row r="147" spans="1:12" ht="12.75" customHeight="1" x14ac:dyDescent="0.2">
      <c r="A147" s="114">
        <f t="shared" si="4"/>
        <v>73</v>
      </c>
      <c r="B147" s="163">
        <v>41475</v>
      </c>
      <c r="C147" s="115">
        <f t="shared" si="3"/>
        <v>1.4375000000000002</v>
      </c>
      <c r="D147" s="114" t="s">
        <v>1345</v>
      </c>
      <c r="E147" s="114">
        <v>19</v>
      </c>
      <c r="F147" s="116" t="str">
        <f>+'Field Grid 2013 public'!$T$6</f>
        <v>U9</v>
      </c>
      <c r="G147" s="117">
        <v>2</v>
      </c>
      <c r="H147" s="118" t="str">
        <f>+'Brackets 2013'!$L$7</f>
        <v>ROCK'EM LACROSSE (PA)</v>
      </c>
      <c r="L147" s="117"/>
    </row>
    <row r="148" spans="1:12" ht="12.75" customHeight="1" x14ac:dyDescent="0.2">
      <c r="A148" s="114">
        <f t="shared" si="4"/>
        <v>74</v>
      </c>
      <c r="B148" s="163">
        <v>41475</v>
      </c>
      <c r="C148" s="115">
        <f t="shared" si="3"/>
        <v>1.4375000000000002</v>
      </c>
      <c r="D148" s="114" t="s">
        <v>1345</v>
      </c>
      <c r="E148" s="114">
        <v>20</v>
      </c>
      <c r="F148" s="116" t="str">
        <f>+'Field Grid 2013 public'!$T$6</f>
        <v>U9</v>
      </c>
      <c r="G148" s="117">
        <v>2</v>
      </c>
      <c r="H148" s="118" t="str">
        <f>+'Brackets 2013'!$P$5</f>
        <v>CAROLINA CANNONS (NC)</v>
      </c>
      <c r="L148" s="117"/>
    </row>
    <row r="149" spans="1:12" ht="12.75" customHeight="1" x14ac:dyDescent="0.2">
      <c r="A149" s="114">
        <f t="shared" si="4"/>
        <v>74</v>
      </c>
      <c r="B149" s="163">
        <v>41475</v>
      </c>
      <c r="C149" s="115">
        <f t="shared" si="3"/>
        <v>1.4375000000000002</v>
      </c>
      <c r="D149" s="114" t="s">
        <v>1345</v>
      </c>
      <c r="E149" s="114">
        <v>20</v>
      </c>
      <c r="F149" s="116" t="str">
        <f>+'Field Grid 2013 public'!$T$6</f>
        <v>U9</v>
      </c>
      <c r="G149" s="117">
        <v>2</v>
      </c>
      <c r="H149" s="118" t="str">
        <f>+'Brackets 2013'!$P$6</f>
        <v>PEG LEG LACROSSE (PA)</v>
      </c>
      <c r="L149" s="117"/>
    </row>
    <row r="150" spans="1:12" ht="12.75" customHeight="1" x14ac:dyDescent="0.2">
      <c r="A150" s="114">
        <f t="shared" si="4"/>
        <v>75</v>
      </c>
      <c r="B150" s="163">
        <v>41475</v>
      </c>
      <c r="C150" s="115">
        <f t="shared" si="3"/>
        <v>1.4375000000000002</v>
      </c>
      <c r="D150" s="114" t="s">
        <v>1345</v>
      </c>
      <c r="E150" s="114">
        <v>21</v>
      </c>
      <c r="F150" s="116" t="str">
        <f>+'Field Grid 2013 public'!$T$6</f>
        <v>U9</v>
      </c>
      <c r="G150" s="117">
        <v>2</v>
      </c>
      <c r="H150" s="118" t="str">
        <f>+'Brackets 2013'!$P$4</f>
        <v>BAGGATAWAY LC U9 (PA)</v>
      </c>
      <c r="L150" s="117"/>
    </row>
    <row r="151" spans="1:12" ht="12.75" customHeight="1" x14ac:dyDescent="0.2">
      <c r="A151" s="114">
        <f t="shared" si="4"/>
        <v>75</v>
      </c>
      <c r="B151" s="163">
        <v>41475</v>
      </c>
      <c r="C151" s="115">
        <f t="shared" si="3"/>
        <v>1.4375000000000002</v>
      </c>
      <c r="D151" s="114" t="s">
        <v>1345</v>
      </c>
      <c r="E151" s="114">
        <v>21</v>
      </c>
      <c r="F151" s="116" t="str">
        <f>+'Field Grid 2013 public'!$T$6</f>
        <v>U9</v>
      </c>
      <c r="G151" s="117">
        <v>2</v>
      </c>
      <c r="H151" s="118" t="str">
        <f>+'Brackets 2013'!$P$7</f>
        <v>TOP SIDE SNIPERS (NY)</v>
      </c>
      <c r="L151" s="117"/>
    </row>
    <row r="152" spans="1:12" ht="12.75" hidden="1" customHeight="1" x14ac:dyDescent="0.2">
      <c r="A152" s="114">
        <f t="shared" si="4"/>
        <v>76</v>
      </c>
      <c r="B152" s="163">
        <v>41475</v>
      </c>
      <c r="C152" s="115">
        <f t="shared" si="3"/>
        <v>1.4375000000000002</v>
      </c>
      <c r="D152" s="114" t="s">
        <v>1345</v>
      </c>
      <c r="E152" s="114">
        <v>22</v>
      </c>
      <c r="F152" s="116" t="str">
        <f>+'Field Grid 2013 public'!$X$6</f>
        <v>VARB-1</v>
      </c>
      <c r="G152" s="117">
        <v>2</v>
      </c>
      <c r="H152" s="114" t="str">
        <f>+'Brackets 2013'!$L$455</f>
        <v>BLACK DOG LEGACY (PA)</v>
      </c>
      <c r="L152" s="117"/>
    </row>
    <row r="153" spans="1:12" ht="12.75" hidden="1" customHeight="1" x14ac:dyDescent="0.2">
      <c r="A153" s="114">
        <f t="shared" si="4"/>
        <v>76</v>
      </c>
      <c r="B153" s="163">
        <v>41475</v>
      </c>
      <c r="C153" s="115">
        <f t="shared" si="3"/>
        <v>1.4375000000000002</v>
      </c>
      <c r="D153" s="114" t="s">
        <v>1345</v>
      </c>
      <c r="E153" s="114">
        <v>22</v>
      </c>
      <c r="F153" s="116" t="str">
        <f>+'Field Grid 2013 public'!$X$6</f>
        <v>VARB-1</v>
      </c>
      <c r="G153" s="117">
        <v>2</v>
      </c>
      <c r="H153" s="114" t="str">
        <f>+'Brackets 2013'!$L$456</f>
        <v>BUCKS 2014 - RENAHAN (PA)</v>
      </c>
      <c r="L153" s="117"/>
    </row>
    <row r="154" spans="1:12" ht="12.75" hidden="1" customHeight="1" x14ac:dyDescent="0.2">
      <c r="A154" s="114">
        <f t="shared" si="4"/>
        <v>77</v>
      </c>
      <c r="B154" s="163">
        <v>41475</v>
      </c>
      <c r="C154" s="115">
        <f t="shared" si="3"/>
        <v>1.4375000000000002</v>
      </c>
      <c r="D154" s="114" t="s">
        <v>1345</v>
      </c>
      <c r="E154" s="114">
        <v>23</v>
      </c>
      <c r="F154" s="116" t="str">
        <f>+'Field Grid 2013 public'!$X$6</f>
        <v>VARB-1</v>
      </c>
      <c r="G154" s="117">
        <v>2</v>
      </c>
      <c r="H154" s="118" t="str">
        <f>+'Brackets 2013'!$P$454</f>
        <v>BLACK BEAR BLUE (PA)</v>
      </c>
      <c r="L154" s="117"/>
    </row>
    <row r="155" spans="1:12" ht="12.75" hidden="1" customHeight="1" x14ac:dyDescent="0.2">
      <c r="A155" s="114">
        <f t="shared" si="4"/>
        <v>77</v>
      </c>
      <c r="B155" s="163">
        <v>41475</v>
      </c>
      <c r="C155" s="115">
        <f t="shared" si="3"/>
        <v>1.4375000000000002</v>
      </c>
      <c r="D155" s="114" t="s">
        <v>1345</v>
      </c>
      <c r="E155" s="114">
        <v>23</v>
      </c>
      <c r="F155" s="116" t="str">
        <f>+'Field Grid 2013 public'!$X$6</f>
        <v>VARB-1</v>
      </c>
      <c r="G155" s="117">
        <v>2</v>
      </c>
      <c r="H155" s="118" t="str">
        <f>+'Brackets 2013'!$P$455</f>
        <v>BROTHERHOOD VARSITY (NJ)</v>
      </c>
      <c r="L155" s="117"/>
    </row>
    <row r="156" spans="1:12" ht="12.75" hidden="1" customHeight="1" x14ac:dyDescent="0.2">
      <c r="A156" s="114">
        <f t="shared" si="4"/>
        <v>78</v>
      </c>
      <c r="B156" s="163">
        <v>41475</v>
      </c>
      <c r="C156" s="115">
        <f t="shared" si="3"/>
        <v>1.4375000000000047</v>
      </c>
      <c r="D156" s="114" t="s">
        <v>1345</v>
      </c>
      <c r="E156" s="114">
        <v>24</v>
      </c>
      <c r="F156" s="116" t="str">
        <f>+'Field Grid 2013 public'!$X$6</f>
        <v>VARB-1</v>
      </c>
      <c r="G156" s="117">
        <v>2</v>
      </c>
      <c r="H156" s="118" t="str">
        <f>+'Brackets 2013'!$P$456</f>
        <v>GREEN &amp; GOLD VARSITY (NJ)</v>
      </c>
      <c r="L156" s="117"/>
    </row>
    <row r="157" spans="1:12" ht="12.75" hidden="1" customHeight="1" x14ac:dyDescent="0.2">
      <c r="A157" s="114">
        <f t="shared" si="4"/>
        <v>78</v>
      </c>
      <c r="B157" s="163">
        <v>41475</v>
      </c>
      <c r="C157" s="115">
        <f t="shared" si="3"/>
        <v>1.4375000000000047</v>
      </c>
      <c r="D157" s="114" t="s">
        <v>1345</v>
      </c>
      <c r="E157" s="114">
        <v>24</v>
      </c>
      <c r="F157" s="116" t="str">
        <f>+'Field Grid 2013 public'!$X$6</f>
        <v>VARB-1</v>
      </c>
      <c r="G157" s="117">
        <v>2</v>
      </c>
      <c r="H157" s="118" t="str">
        <f>+'Brackets 2013'!$L$454</f>
        <v>TRUE PITTSBURGH 2015 (PA)</v>
      </c>
      <c r="L157" s="117"/>
    </row>
    <row r="158" spans="1:12" ht="12.75" hidden="1" customHeight="1" x14ac:dyDescent="0.2">
      <c r="A158" s="114">
        <f t="shared" si="4"/>
        <v>79</v>
      </c>
      <c r="B158" s="163">
        <v>41475</v>
      </c>
      <c r="C158" s="115">
        <f t="shared" si="3"/>
        <v>1.4375000000000047</v>
      </c>
      <c r="D158" s="114" t="s">
        <v>1349</v>
      </c>
      <c r="E158" s="114">
        <v>25</v>
      </c>
      <c r="F158" s="116" t="str">
        <f>+'Field Grid 2013 public'!$AA$6</f>
        <v>U13B-4</v>
      </c>
      <c r="G158" s="117">
        <v>2</v>
      </c>
      <c r="H158" s="118" t="str">
        <f>+'Brackets 2013'!$W$209</f>
        <v>TRI-STATE U13 GREEN (NJ)</v>
      </c>
      <c r="L158" s="117"/>
    </row>
    <row r="159" spans="1:12" ht="12.75" hidden="1" customHeight="1" x14ac:dyDescent="0.2">
      <c r="A159" s="114">
        <f t="shared" si="4"/>
        <v>79</v>
      </c>
      <c r="B159" s="163">
        <v>41475</v>
      </c>
      <c r="C159" s="115">
        <f t="shared" si="3"/>
        <v>1.4375000000000047</v>
      </c>
      <c r="D159" s="114" t="s">
        <v>1349</v>
      </c>
      <c r="E159" s="114">
        <v>25</v>
      </c>
      <c r="F159" s="116" t="str">
        <f>+'Field Grid 2013 public'!$AA$6</f>
        <v>U13B-4</v>
      </c>
      <c r="G159" s="117">
        <v>2</v>
      </c>
      <c r="H159" s="118" t="str">
        <f>+'Brackets 2013'!$W$210</f>
        <v>TRUE PITTSBURGH U13 (PA)</v>
      </c>
      <c r="L159" s="117"/>
    </row>
    <row r="160" spans="1:12" ht="12.75" hidden="1" customHeight="1" x14ac:dyDescent="0.2">
      <c r="A160" s="114">
        <f t="shared" si="4"/>
        <v>80</v>
      </c>
      <c r="B160" s="163">
        <v>41475</v>
      </c>
      <c r="C160" s="115">
        <f t="shared" si="3"/>
        <v>1.4375000000000047</v>
      </c>
      <c r="D160" s="114" t="s">
        <v>1349</v>
      </c>
      <c r="E160" s="114">
        <v>26</v>
      </c>
      <c r="F160" s="116" t="str">
        <f>+'Field Grid 2013 public'!$AA$6</f>
        <v>U13B-4</v>
      </c>
      <c r="G160" s="117">
        <v>2</v>
      </c>
      <c r="H160" s="118" t="str">
        <f>+'Brackets 2013'!$AA$208</f>
        <v>NJ DIESEL ELITE U13 (NJ)</v>
      </c>
      <c r="L160" s="117"/>
    </row>
    <row r="161" spans="1:12" ht="12.75" hidden="1" customHeight="1" x14ac:dyDescent="0.2">
      <c r="A161" s="114">
        <f t="shared" si="4"/>
        <v>80</v>
      </c>
      <c r="B161" s="163">
        <v>41475</v>
      </c>
      <c r="C161" s="115">
        <f t="shared" si="3"/>
        <v>1.4375000000000047</v>
      </c>
      <c r="D161" s="114" t="s">
        <v>1349</v>
      </c>
      <c r="E161" s="114">
        <v>26</v>
      </c>
      <c r="F161" s="116" t="str">
        <f>+'Field Grid 2013 public'!$AA$6</f>
        <v>U13B-4</v>
      </c>
      <c r="G161" s="117">
        <v>2</v>
      </c>
      <c r="H161" s="118" t="str">
        <f>+'Brackets 2013'!$AA$209</f>
        <v>NOVA WEST LACROSSE (VA)</v>
      </c>
      <c r="L161" s="117"/>
    </row>
    <row r="162" spans="1:12" ht="12.75" hidden="1" customHeight="1" x14ac:dyDescent="0.2">
      <c r="A162" s="114">
        <f t="shared" si="4"/>
        <v>81</v>
      </c>
      <c r="B162" s="163">
        <v>41475</v>
      </c>
      <c r="C162" s="115">
        <f t="shared" si="3"/>
        <v>1.4375000000000047</v>
      </c>
      <c r="D162" s="114" t="s">
        <v>1349</v>
      </c>
      <c r="E162" s="114">
        <v>27</v>
      </c>
      <c r="F162" s="116" t="str">
        <f>+'Field Grid 2013 public'!$AA$6</f>
        <v>U13B-4</v>
      </c>
      <c r="G162" s="117">
        <v>2</v>
      </c>
      <c r="H162" s="118" t="str">
        <f>+'Brackets 2013'!$AA$210</f>
        <v>BLACK DOG LEGACY (PA)</v>
      </c>
      <c r="L162" s="117"/>
    </row>
    <row r="163" spans="1:12" ht="12.75" hidden="1" customHeight="1" x14ac:dyDescent="0.2">
      <c r="A163" s="114">
        <f t="shared" si="4"/>
        <v>81</v>
      </c>
      <c r="B163" s="163">
        <v>41475</v>
      </c>
      <c r="C163" s="115">
        <f t="shared" si="3"/>
        <v>1.4375000000000047</v>
      </c>
      <c r="D163" s="114" t="s">
        <v>1349</v>
      </c>
      <c r="E163" s="114">
        <v>27</v>
      </c>
      <c r="F163" s="116" t="str">
        <f>+'Field Grid 2013 public'!$AA$6</f>
        <v>U13B-4</v>
      </c>
      <c r="G163" s="117">
        <v>2</v>
      </c>
      <c r="H163" s="118" t="str">
        <f>+'Brackets 2013'!$W$208</f>
        <v>LAX IN THE HAT (PA)</v>
      </c>
      <c r="L163" s="117"/>
    </row>
    <row r="164" spans="1:12" ht="12.75" hidden="1" customHeight="1" x14ac:dyDescent="0.2">
      <c r="A164" s="114">
        <f t="shared" si="4"/>
        <v>82</v>
      </c>
      <c r="B164" s="163">
        <v>41475</v>
      </c>
      <c r="C164" s="115">
        <f t="shared" si="3"/>
        <v>1.4722222222222225</v>
      </c>
      <c r="D164" s="114" t="s">
        <v>1343</v>
      </c>
      <c r="E164" s="114">
        <v>1</v>
      </c>
      <c r="F164" s="116" t="str">
        <f>+'Field Grid 2013 public'!$C$7</f>
        <v>U15B-3</v>
      </c>
      <c r="G164" s="117">
        <v>2</v>
      </c>
      <c r="H164" s="118" t="str">
        <f>+'Brackets 2013'!$W$319</f>
        <v>NJ DIESEL ELITE U15 (NJ)</v>
      </c>
      <c r="L164" s="117"/>
    </row>
    <row r="165" spans="1:12" ht="12.75" hidden="1" customHeight="1" x14ac:dyDescent="0.2">
      <c r="A165" s="114">
        <f t="shared" si="4"/>
        <v>82</v>
      </c>
      <c r="B165" s="163">
        <v>41475</v>
      </c>
      <c r="C165" s="115">
        <f t="shared" si="3"/>
        <v>1.4722222222222225</v>
      </c>
      <c r="D165" s="114" t="s">
        <v>1343</v>
      </c>
      <c r="E165" s="114">
        <v>1</v>
      </c>
      <c r="F165" s="116" t="str">
        <f>+'Field Grid 2013 public'!$C$7</f>
        <v>U15B-3</v>
      </c>
      <c r="G165" s="117">
        <v>2</v>
      </c>
      <c r="H165" s="118" t="str">
        <f>+'Brackets 2013'!$W$320</f>
        <v>STEPS 2018 7TH GRADE (NJ)</v>
      </c>
      <c r="L165" s="117"/>
    </row>
    <row r="166" spans="1:12" ht="12.75" hidden="1" customHeight="1" x14ac:dyDescent="0.2">
      <c r="A166" s="114">
        <f t="shared" si="4"/>
        <v>83</v>
      </c>
      <c r="B166" s="163">
        <v>41475</v>
      </c>
      <c r="C166" s="115">
        <f t="shared" si="3"/>
        <v>1.4722222222222225</v>
      </c>
      <c r="D166" s="114" t="s">
        <v>1343</v>
      </c>
      <c r="E166" s="114">
        <v>2</v>
      </c>
      <c r="F166" s="116" t="str">
        <f>+'Field Grid 2013 public'!$C$7</f>
        <v>U15B-3</v>
      </c>
      <c r="G166" s="117">
        <v>2</v>
      </c>
      <c r="H166" s="118" t="str">
        <f>+'Brackets 2013'!$AA$318</f>
        <v>LEADING EDGE SOUTH (NJ)</v>
      </c>
      <c r="L166" s="117"/>
    </row>
    <row r="167" spans="1:12" ht="12.75" hidden="1" customHeight="1" x14ac:dyDescent="0.2">
      <c r="A167" s="114">
        <f t="shared" si="4"/>
        <v>83</v>
      </c>
      <c r="B167" s="163">
        <v>41475</v>
      </c>
      <c r="C167" s="115">
        <f t="shared" si="3"/>
        <v>1.4722222222222225</v>
      </c>
      <c r="D167" s="114" t="s">
        <v>1343</v>
      </c>
      <c r="E167" s="114">
        <v>2</v>
      </c>
      <c r="F167" s="116" t="str">
        <f>+'Field Grid 2013 public'!$C$7</f>
        <v>U15B-3</v>
      </c>
      <c r="G167" s="117">
        <v>2</v>
      </c>
      <c r="H167" s="118" t="str">
        <f>+'Brackets 2013'!$AA$319</f>
        <v>ROCK'EM LACROSSE (PA)</v>
      </c>
      <c r="L167" s="117"/>
    </row>
    <row r="168" spans="1:12" ht="12.75" hidden="1" customHeight="1" x14ac:dyDescent="0.2">
      <c r="A168" s="114">
        <f t="shared" si="4"/>
        <v>84</v>
      </c>
      <c r="B168" s="163">
        <v>41475</v>
      </c>
      <c r="C168" s="115">
        <f t="shared" si="3"/>
        <v>1.4722222222222225</v>
      </c>
      <c r="D168" s="114" t="s">
        <v>1343</v>
      </c>
      <c r="E168" s="114">
        <v>3</v>
      </c>
      <c r="F168" s="116" t="str">
        <f>+'Field Grid 2013 public'!$C$7</f>
        <v>U15B-3</v>
      </c>
      <c r="G168" s="117">
        <v>2</v>
      </c>
      <c r="H168" s="116" t="str">
        <f>+'Brackets 2013'!$AA$320</f>
        <v>TEAM 91 2017 NAVY (NY)</v>
      </c>
      <c r="L168" s="117"/>
    </row>
    <row r="169" spans="1:12" ht="12.75" hidden="1" customHeight="1" x14ac:dyDescent="0.2">
      <c r="A169" s="114">
        <f t="shared" si="4"/>
        <v>84</v>
      </c>
      <c r="B169" s="163">
        <v>41475</v>
      </c>
      <c r="C169" s="115">
        <f t="shared" si="3"/>
        <v>1.4722222222222225</v>
      </c>
      <c r="D169" s="114" t="s">
        <v>1343</v>
      </c>
      <c r="E169" s="114">
        <v>3</v>
      </c>
      <c r="F169" s="116" t="str">
        <f>+'Field Grid 2013 public'!$C$7</f>
        <v>U15B-3</v>
      </c>
      <c r="G169" s="117">
        <v>2</v>
      </c>
      <c r="H169" s="116" t="str">
        <f>+'Brackets 2013'!$W$318</f>
        <v>380 LACROSSE U-15 BLACK (PA)</v>
      </c>
      <c r="L169" s="117"/>
    </row>
    <row r="170" spans="1:12" ht="12.75" hidden="1" customHeight="1" x14ac:dyDescent="0.2">
      <c r="A170" s="114">
        <f t="shared" si="4"/>
        <v>85</v>
      </c>
      <c r="B170" s="163">
        <v>41475</v>
      </c>
      <c r="C170" s="115">
        <f t="shared" si="3"/>
        <v>1.4722222222222225</v>
      </c>
      <c r="D170" s="114" t="s">
        <v>1343</v>
      </c>
      <c r="E170" s="114">
        <v>4</v>
      </c>
      <c r="F170" s="116" t="str">
        <f>+'Field Grid 2013 public'!$F$7</f>
        <v>U11B-1</v>
      </c>
      <c r="G170" s="117">
        <v>2</v>
      </c>
      <c r="H170" s="118" t="str">
        <f>+'Brackets 2013'!$L$47</f>
        <v>BUCKS SELECT 2021-PARKER (PA)</v>
      </c>
      <c r="L170" s="117"/>
    </row>
    <row r="171" spans="1:12" ht="12.75" hidden="1" customHeight="1" x14ac:dyDescent="0.2">
      <c r="A171" s="114">
        <f t="shared" si="4"/>
        <v>85</v>
      </c>
      <c r="B171" s="163">
        <v>41475</v>
      </c>
      <c r="C171" s="115">
        <f t="shared" si="3"/>
        <v>1.4722222222222225</v>
      </c>
      <c r="D171" s="114" t="s">
        <v>1343</v>
      </c>
      <c r="E171" s="114">
        <v>4</v>
      </c>
      <c r="F171" s="116" t="str">
        <f>+'Field Grid 2013 public'!$F$7</f>
        <v>U11B-1</v>
      </c>
      <c r="G171" s="117">
        <v>2</v>
      </c>
      <c r="H171" s="118" t="str">
        <f>+'Brackets 2013'!$L$48</f>
        <v>LAXZILLA (PA)</v>
      </c>
      <c r="L171" s="117"/>
    </row>
    <row r="172" spans="1:12" ht="12.75" hidden="1" customHeight="1" x14ac:dyDescent="0.2">
      <c r="A172" s="114">
        <f t="shared" si="4"/>
        <v>86</v>
      </c>
      <c r="B172" s="163">
        <v>41475</v>
      </c>
      <c r="C172" s="115">
        <f t="shared" si="3"/>
        <v>1.4722222222222225</v>
      </c>
      <c r="D172" s="114" t="s">
        <v>1343</v>
      </c>
      <c r="E172" s="114">
        <v>5</v>
      </c>
      <c r="F172" s="116" t="str">
        <f>+'Field Grid 2013 public'!$F$7</f>
        <v>U11B-1</v>
      </c>
      <c r="G172" s="117">
        <v>2</v>
      </c>
      <c r="H172" s="118" t="str">
        <f>+'Brackets 2013'!$L$49</f>
        <v>LV LIGHTNING (PA)</v>
      </c>
      <c r="L172" s="117"/>
    </row>
    <row r="173" spans="1:12" ht="12.75" hidden="1" customHeight="1" x14ac:dyDescent="0.2">
      <c r="A173" s="114">
        <f t="shared" si="4"/>
        <v>86</v>
      </c>
      <c r="B173" s="163">
        <v>41475</v>
      </c>
      <c r="C173" s="115">
        <f t="shared" si="3"/>
        <v>1.4722222222222225</v>
      </c>
      <c r="D173" s="114" t="s">
        <v>1343</v>
      </c>
      <c r="E173" s="114">
        <v>5</v>
      </c>
      <c r="F173" s="116" t="str">
        <f>+'Field Grid 2013 public'!$F$7</f>
        <v>U11B-1</v>
      </c>
      <c r="G173" s="117">
        <v>2</v>
      </c>
      <c r="H173" s="118" t="str">
        <f>+'Brackets 2013'!$L$50</f>
        <v>LOONEY'S 2021 ORANGE (MD)</v>
      </c>
      <c r="L173" s="117"/>
    </row>
    <row r="174" spans="1:12" ht="12.75" hidden="1" customHeight="1" x14ac:dyDescent="0.2">
      <c r="A174" s="114">
        <f t="shared" si="4"/>
        <v>87</v>
      </c>
      <c r="B174" s="163">
        <v>41475</v>
      </c>
      <c r="C174" s="115">
        <f t="shared" si="3"/>
        <v>1.4722222222222225</v>
      </c>
      <c r="D174" s="114" t="s">
        <v>1343</v>
      </c>
      <c r="E174" s="114">
        <v>6</v>
      </c>
      <c r="F174" s="116" t="str">
        <f>+'Field Grid 2013 public'!$F$7</f>
        <v>U11B-1</v>
      </c>
      <c r="G174" s="117">
        <v>2</v>
      </c>
      <c r="H174" s="118" t="str">
        <f>+'Brackets 2013'!$L$46</f>
        <v>TRI-STATE U11 GREEN (NJ)</v>
      </c>
      <c r="L174" s="117"/>
    </row>
    <row r="175" spans="1:12" ht="12.75" hidden="1" customHeight="1" x14ac:dyDescent="0.2">
      <c r="A175" s="114">
        <f t="shared" si="4"/>
        <v>87</v>
      </c>
      <c r="B175" s="163">
        <v>41475</v>
      </c>
      <c r="C175" s="115">
        <f t="shared" si="3"/>
        <v>1.4722222222222225</v>
      </c>
      <c r="D175" s="114" t="s">
        <v>1343</v>
      </c>
      <c r="E175" s="114">
        <v>6</v>
      </c>
      <c r="F175" s="116" t="str">
        <f>+'Field Grid 2013 public'!$F$7</f>
        <v>U11B-1</v>
      </c>
      <c r="G175" s="117">
        <v>2</v>
      </c>
      <c r="H175" s="118" t="str">
        <f>+'Brackets 2013'!$P$46</f>
        <v>BLACK DOG LEGACY (PA)</v>
      </c>
      <c r="L175" s="117"/>
    </row>
    <row r="176" spans="1:12" ht="12.75" hidden="1" customHeight="1" x14ac:dyDescent="0.2">
      <c r="A176" s="114">
        <f t="shared" si="4"/>
        <v>88</v>
      </c>
      <c r="B176" s="163">
        <v>41475</v>
      </c>
      <c r="C176" s="115">
        <f t="shared" si="3"/>
        <v>1.4722222222222225</v>
      </c>
      <c r="D176" s="114" t="s">
        <v>1343</v>
      </c>
      <c r="E176" s="114">
        <v>7</v>
      </c>
      <c r="F176" s="116" t="str">
        <f>+'Field Grid 2013 public'!$F$7</f>
        <v>U11B-1</v>
      </c>
      <c r="G176" s="117">
        <v>2</v>
      </c>
      <c r="H176" s="118" t="str">
        <f>+'Brackets 2013'!$P$47</f>
        <v>HIGHLAND MILLS HAWKS (NY)</v>
      </c>
      <c r="L176" s="117"/>
    </row>
    <row r="177" spans="1:12" ht="12.75" hidden="1" customHeight="1" x14ac:dyDescent="0.2">
      <c r="A177" s="114">
        <f t="shared" si="4"/>
        <v>88</v>
      </c>
      <c r="B177" s="163">
        <v>41475</v>
      </c>
      <c r="C177" s="115">
        <f t="shared" si="3"/>
        <v>1.4722222222222225</v>
      </c>
      <c r="D177" s="114" t="s">
        <v>1343</v>
      </c>
      <c r="E177" s="114">
        <v>7</v>
      </c>
      <c r="F177" s="116" t="str">
        <f>+'Field Grid 2013 public'!$F$7</f>
        <v>U11B-1</v>
      </c>
      <c r="G177" s="117">
        <v>2</v>
      </c>
      <c r="H177" s="118" t="str">
        <f>+'Brackets 2013'!$P$48</f>
        <v>LEHIGH VALLEY STEAM GOLD (PA)</v>
      </c>
      <c r="L177" s="117"/>
    </row>
    <row r="178" spans="1:12" ht="12.75" hidden="1" customHeight="1" x14ac:dyDescent="0.2">
      <c r="A178" s="114">
        <f t="shared" si="4"/>
        <v>89</v>
      </c>
      <c r="B178" s="163">
        <v>41475</v>
      </c>
      <c r="C178" s="115">
        <f t="shared" si="3"/>
        <v>1.4722222222222225</v>
      </c>
      <c r="D178" s="114" t="s">
        <v>1343</v>
      </c>
      <c r="E178" s="114">
        <v>8</v>
      </c>
      <c r="F178" s="116" t="str">
        <f>+'Field Grid 2013 public'!$F$7</f>
        <v>U11B-1</v>
      </c>
      <c r="G178" s="117">
        <v>2</v>
      </c>
      <c r="H178" s="118" t="str">
        <f>+'Brackets 2013'!$P$49</f>
        <v>SF LITTLE HORNS (PA)</v>
      </c>
      <c r="L178" s="117"/>
    </row>
    <row r="179" spans="1:12" ht="12.75" hidden="1" customHeight="1" x14ac:dyDescent="0.2">
      <c r="A179" s="114">
        <f t="shared" si="4"/>
        <v>89</v>
      </c>
      <c r="B179" s="163">
        <v>41475</v>
      </c>
      <c r="C179" s="115">
        <f t="shared" si="3"/>
        <v>1.4722222222222225</v>
      </c>
      <c r="D179" s="114" t="s">
        <v>1343</v>
      </c>
      <c r="E179" s="114">
        <v>8</v>
      </c>
      <c r="F179" s="116" t="str">
        <f>+'Field Grid 2013 public'!$F$7</f>
        <v>U11B-1</v>
      </c>
      <c r="G179" s="117">
        <v>2</v>
      </c>
      <c r="H179" s="118" t="str">
        <f>+'Brackets 2013'!$P$50</f>
        <v>MAKE-A-WISH (CT)</v>
      </c>
      <c r="L179" s="117"/>
    </row>
    <row r="180" spans="1:12" ht="12.75" hidden="1" customHeight="1" x14ac:dyDescent="0.2">
      <c r="A180" s="114">
        <f t="shared" si="4"/>
        <v>90</v>
      </c>
      <c r="B180" s="163">
        <v>41475</v>
      </c>
      <c r="C180" s="115">
        <f t="shared" si="3"/>
        <v>1.4722222222222225</v>
      </c>
      <c r="D180" s="114" t="s">
        <v>1344</v>
      </c>
      <c r="E180" s="114">
        <v>9</v>
      </c>
      <c r="F180" s="116" t="str">
        <f>+'Field Grid 2013 public'!$K$7</f>
        <v>U15AA</v>
      </c>
      <c r="G180" s="117">
        <v>2</v>
      </c>
      <c r="H180" s="118" t="str">
        <f>+'Brackets 2013'!$L$230</f>
        <v>HEADSTRONG WHITE (PA)</v>
      </c>
      <c r="L180" s="117"/>
    </row>
    <row r="181" spans="1:12" ht="12.75" hidden="1" customHeight="1" x14ac:dyDescent="0.2">
      <c r="A181" s="114">
        <f t="shared" si="4"/>
        <v>90</v>
      </c>
      <c r="B181" s="163">
        <v>41475</v>
      </c>
      <c r="C181" s="115">
        <f t="shared" si="3"/>
        <v>1.4722222222222225</v>
      </c>
      <c r="D181" s="114" t="s">
        <v>1344</v>
      </c>
      <c r="E181" s="114">
        <v>9</v>
      </c>
      <c r="F181" s="116" t="str">
        <f>+'Field Grid 2013 public'!$K$7</f>
        <v>U15AA</v>
      </c>
      <c r="G181" s="117">
        <v>2</v>
      </c>
      <c r="H181" s="118" t="str">
        <f>+'Brackets 2013'!$L$231</f>
        <v>NOVA WEST LACROSSE (VA)</v>
      </c>
      <c r="L181" s="117"/>
    </row>
    <row r="182" spans="1:12" ht="12.75" hidden="1" customHeight="1" x14ac:dyDescent="0.2">
      <c r="A182" s="114">
        <f t="shared" si="4"/>
        <v>91</v>
      </c>
      <c r="B182" s="163">
        <v>41475</v>
      </c>
      <c r="C182" s="115">
        <f t="shared" si="3"/>
        <v>1.4722222222222225</v>
      </c>
      <c r="D182" s="114" t="s">
        <v>1344</v>
      </c>
      <c r="E182" s="114">
        <v>10</v>
      </c>
      <c r="F182" s="116" t="str">
        <f>+'Field Grid 2013 public'!$K$7</f>
        <v>U15AA</v>
      </c>
      <c r="G182" s="117">
        <v>2</v>
      </c>
      <c r="H182" s="118" t="str">
        <f>+'Brackets 2013'!$L$229:$L$229</f>
        <v>BBL ELITE 2017 BLACK (NJ)</v>
      </c>
      <c r="L182" s="117"/>
    </row>
    <row r="183" spans="1:12" ht="12.75" hidden="1" customHeight="1" x14ac:dyDescent="0.2">
      <c r="A183" s="114">
        <f t="shared" si="4"/>
        <v>91</v>
      </c>
      <c r="B183" s="163">
        <v>41475</v>
      </c>
      <c r="C183" s="115">
        <f t="shared" si="3"/>
        <v>1.4722222222222225</v>
      </c>
      <c r="D183" s="114" t="s">
        <v>1344</v>
      </c>
      <c r="E183" s="114">
        <v>10</v>
      </c>
      <c r="F183" s="116" t="str">
        <f>+'Field Grid 2013 public'!$K$7</f>
        <v>U15AA</v>
      </c>
      <c r="G183" s="117">
        <v>2</v>
      </c>
      <c r="H183" s="118" t="str">
        <f>+'Brackets 2013'!$L$232</f>
        <v>TRISTATE BLACK (NJ)</v>
      </c>
      <c r="L183" s="117"/>
    </row>
    <row r="184" spans="1:12" ht="12.75" hidden="1" customHeight="1" x14ac:dyDescent="0.2">
      <c r="A184" s="114">
        <f t="shared" si="4"/>
        <v>92</v>
      </c>
      <c r="B184" s="163">
        <v>41475</v>
      </c>
      <c r="C184" s="115">
        <f t="shared" ref="C184:C247" si="5">+C130+5/6/24</f>
        <v>1.4722222222222225</v>
      </c>
      <c r="D184" s="114" t="s">
        <v>1344</v>
      </c>
      <c r="E184" s="114">
        <v>11</v>
      </c>
      <c r="F184" s="116" t="str">
        <f>+'Field Grid 2013 public'!$K$7</f>
        <v>U15AA</v>
      </c>
      <c r="G184" s="117">
        <v>2</v>
      </c>
      <c r="H184" s="118" t="str">
        <f>+'Brackets 2013'!$P$230</f>
        <v>LEADING EDGE 2017 (NJ)</v>
      </c>
      <c r="L184" s="117"/>
    </row>
    <row r="185" spans="1:12" ht="12.75" hidden="1" customHeight="1" x14ac:dyDescent="0.2">
      <c r="A185" s="114">
        <f t="shared" si="4"/>
        <v>92</v>
      </c>
      <c r="B185" s="163">
        <v>41475</v>
      </c>
      <c r="C185" s="115">
        <f t="shared" si="5"/>
        <v>1.4722222222222225</v>
      </c>
      <c r="D185" s="114" t="s">
        <v>1344</v>
      </c>
      <c r="E185" s="114">
        <v>11</v>
      </c>
      <c r="F185" s="116" t="str">
        <f>+'Field Grid 2013 public'!$K$7</f>
        <v>U15AA</v>
      </c>
      <c r="G185" s="117">
        <v>2</v>
      </c>
      <c r="H185" s="118" t="str">
        <f>+'Brackets 2013'!$P$231</f>
        <v>STEPS FUTURES 2017 (NJ)</v>
      </c>
      <c r="L185" s="117"/>
    </row>
    <row r="186" spans="1:12" ht="12.75" hidden="1" customHeight="1" x14ac:dyDescent="0.2">
      <c r="A186" s="114">
        <f t="shared" si="4"/>
        <v>93</v>
      </c>
      <c r="B186" s="163">
        <v>41475</v>
      </c>
      <c r="C186" s="115">
        <f t="shared" si="5"/>
        <v>1.4722222222222225</v>
      </c>
      <c r="D186" s="114" t="s">
        <v>1344</v>
      </c>
      <c r="E186" s="114">
        <v>12</v>
      </c>
      <c r="F186" s="116" t="str">
        <f>+'Field Grid 2013 public'!$K$7</f>
        <v>U15AA</v>
      </c>
      <c r="G186" s="117">
        <v>2</v>
      </c>
      <c r="H186" s="118" t="str">
        <f>+'Brackets 2013'!$P$229</f>
        <v>DUKES HHH (PA)</v>
      </c>
      <c r="L186" s="117"/>
    </row>
    <row r="187" spans="1:12" ht="12.75" hidden="1" customHeight="1" x14ac:dyDescent="0.2">
      <c r="A187" s="114">
        <f t="shared" si="4"/>
        <v>93</v>
      </c>
      <c r="B187" s="163">
        <v>41475</v>
      </c>
      <c r="C187" s="115">
        <f t="shared" si="5"/>
        <v>1.4722222222222225</v>
      </c>
      <c r="D187" s="114" t="s">
        <v>1344</v>
      </c>
      <c r="E187" s="114">
        <v>12</v>
      </c>
      <c r="F187" s="116" t="str">
        <f>+'Field Grid 2013 public'!$K$7</f>
        <v>U15AA</v>
      </c>
      <c r="G187" s="117">
        <v>2</v>
      </c>
      <c r="H187" s="118" t="str">
        <f>+'Brackets 2013'!$P$232</f>
        <v>WARD MELVILLE 2017 (NY)</v>
      </c>
      <c r="L187" s="114"/>
    </row>
    <row r="188" spans="1:12" ht="12.75" hidden="1" customHeight="1" x14ac:dyDescent="0.2">
      <c r="A188" s="114">
        <f t="shared" si="4"/>
        <v>94</v>
      </c>
      <c r="B188" s="163">
        <v>41475</v>
      </c>
      <c r="C188" s="115">
        <f t="shared" si="5"/>
        <v>1.4722222222222225</v>
      </c>
      <c r="D188" s="114" t="s">
        <v>1344</v>
      </c>
      <c r="E188" s="114">
        <v>13</v>
      </c>
      <c r="F188" s="116" t="str">
        <f>+'Field Grid 2013 public'!$O$7</f>
        <v>JVB-2</v>
      </c>
      <c r="G188" s="117">
        <v>2</v>
      </c>
      <c r="H188" s="118" t="str">
        <f>+'Brackets 2013'!$L$408</f>
        <v>SOUTH JERSEY UNITED (NJ)</v>
      </c>
      <c r="L188" s="114"/>
    </row>
    <row r="189" spans="1:12" ht="12.75" hidden="1" customHeight="1" x14ac:dyDescent="0.2">
      <c r="A189" s="114">
        <f t="shared" si="4"/>
        <v>94</v>
      </c>
      <c r="B189" s="163">
        <v>41475</v>
      </c>
      <c r="C189" s="115">
        <f t="shared" si="5"/>
        <v>1.4722222222222225</v>
      </c>
      <c r="D189" s="114" t="s">
        <v>1344</v>
      </c>
      <c r="E189" s="114">
        <v>13</v>
      </c>
      <c r="F189" s="116" t="str">
        <f>+'Field Grid 2013 public'!$O$7</f>
        <v>JVB-2</v>
      </c>
      <c r="G189" s="117">
        <v>2</v>
      </c>
      <c r="H189" s="118" t="str">
        <f>+'Brackets 2013'!$L$409</f>
        <v>BUFFALO RISING FRESHMAN (NY)</v>
      </c>
      <c r="L189" s="114"/>
    </row>
    <row r="190" spans="1:12" ht="12.75" hidden="1" customHeight="1" x14ac:dyDescent="0.2">
      <c r="A190" s="114">
        <f t="shared" si="4"/>
        <v>95</v>
      </c>
      <c r="B190" s="163">
        <v>41475</v>
      </c>
      <c r="C190" s="115">
        <f t="shared" si="5"/>
        <v>1.4722222222222225</v>
      </c>
      <c r="D190" s="114" t="s">
        <v>1344</v>
      </c>
      <c r="E190" s="114">
        <v>14</v>
      </c>
      <c r="F190" s="116" t="str">
        <f>+'Field Grid 2013 public'!$O$7</f>
        <v>JVB-2</v>
      </c>
      <c r="G190" s="117">
        <v>2</v>
      </c>
      <c r="H190" s="118" t="str">
        <f>+'Brackets 2013'!$L$410</f>
        <v>TEAM SMITHTOWN (NY)</v>
      </c>
      <c r="L190" s="117"/>
    </row>
    <row r="191" spans="1:12" ht="12.75" hidden="1" customHeight="1" x14ac:dyDescent="0.2">
      <c r="A191" s="114">
        <f t="shared" si="4"/>
        <v>95</v>
      </c>
      <c r="B191" s="163">
        <v>41475</v>
      </c>
      <c r="C191" s="115">
        <f t="shared" si="5"/>
        <v>1.4722222222222225</v>
      </c>
      <c r="D191" s="114" t="s">
        <v>1344</v>
      </c>
      <c r="E191" s="114">
        <v>14</v>
      </c>
      <c r="F191" s="116" t="str">
        <f>+'Field Grid 2013 public'!$O$7</f>
        <v>JVB-2</v>
      </c>
      <c r="G191" s="117">
        <v>2</v>
      </c>
      <c r="H191" s="118" t="str">
        <f>+'Brackets 2013'!$L$411</f>
        <v>VA LAX TEAM RECON (VA)</v>
      </c>
      <c r="L191" s="117"/>
    </row>
    <row r="192" spans="1:12" ht="12.75" hidden="1" customHeight="1" x14ac:dyDescent="0.2">
      <c r="A192" s="114">
        <f t="shared" si="4"/>
        <v>96</v>
      </c>
      <c r="B192" s="163">
        <v>41475</v>
      </c>
      <c r="C192" s="115">
        <f t="shared" si="5"/>
        <v>1.4722222222222225</v>
      </c>
      <c r="D192" s="114" t="s">
        <v>1344</v>
      </c>
      <c r="E192" s="114">
        <v>15</v>
      </c>
      <c r="F192" s="116" t="str">
        <f>+'Field Grid 2013 public'!$O$7</f>
        <v>JVB-2</v>
      </c>
      <c r="G192" s="117">
        <v>2</v>
      </c>
      <c r="H192" s="118" t="str">
        <f>+'Brackets 2013'!$L$407</f>
        <v>LV LIGHTNING SELECT WHITE (PA)</v>
      </c>
      <c r="L192" s="117"/>
    </row>
    <row r="193" spans="1:12" ht="12.75" hidden="1" customHeight="1" x14ac:dyDescent="0.2">
      <c r="A193" s="114">
        <f t="shared" si="4"/>
        <v>96</v>
      </c>
      <c r="B193" s="163">
        <v>41475</v>
      </c>
      <c r="C193" s="115">
        <f t="shared" si="5"/>
        <v>1.4722222222222225</v>
      </c>
      <c r="D193" s="114" t="s">
        <v>1344</v>
      </c>
      <c r="E193" s="114">
        <v>15</v>
      </c>
      <c r="F193" s="116" t="str">
        <f>+'Field Grid 2013 public'!$O$7</f>
        <v>JVB-2</v>
      </c>
      <c r="G193" s="117">
        <v>2</v>
      </c>
      <c r="H193" s="118" t="str">
        <f>+'Brackets 2013'!$P$407</f>
        <v>CBW WOLVERINES (PA)</v>
      </c>
      <c r="L193" s="117"/>
    </row>
    <row r="194" spans="1:12" ht="12.75" hidden="1" customHeight="1" x14ac:dyDescent="0.2">
      <c r="A194" s="114">
        <f t="shared" si="4"/>
        <v>97</v>
      </c>
      <c r="B194" s="163">
        <v>41475</v>
      </c>
      <c r="C194" s="115">
        <f t="shared" si="5"/>
        <v>1.4722222222222225</v>
      </c>
      <c r="D194" s="114" t="s">
        <v>1344</v>
      </c>
      <c r="E194" s="114">
        <v>16</v>
      </c>
      <c r="F194" s="116" t="str">
        <f>+'Field Grid 2013 public'!$O$7</f>
        <v>JVB-2</v>
      </c>
      <c r="G194" s="117">
        <v>2</v>
      </c>
      <c r="H194" s="118" t="str">
        <f>+'Brackets 2013'!$P$408</f>
        <v>ROCK'EM LACROSSE (PA)</v>
      </c>
      <c r="L194" s="117"/>
    </row>
    <row r="195" spans="1:12" ht="12.75" hidden="1" customHeight="1" x14ac:dyDescent="0.2">
      <c r="A195" s="114">
        <f t="shared" si="4"/>
        <v>97</v>
      </c>
      <c r="B195" s="163">
        <v>41475</v>
      </c>
      <c r="C195" s="115">
        <f t="shared" si="5"/>
        <v>1.4722222222222225</v>
      </c>
      <c r="D195" s="114" t="s">
        <v>1344</v>
      </c>
      <c r="E195" s="114">
        <v>16</v>
      </c>
      <c r="F195" s="116" t="str">
        <f>+'Field Grid 2013 public'!$O$7</f>
        <v>JVB-2</v>
      </c>
      <c r="G195" s="117">
        <v>2</v>
      </c>
      <c r="H195" s="118" t="str">
        <f>+'Brackets 2013'!$P$409</f>
        <v>TEAM 91 2016 WHITE (NY)</v>
      </c>
      <c r="L195" s="117"/>
    </row>
    <row r="196" spans="1:12" ht="12.75" hidden="1" customHeight="1" x14ac:dyDescent="0.2">
      <c r="A196" s="114">
        <f t="shared" ref="A196:A259" si="6">+A194+1</f>
        <v>98</v>
      </c>
      <c r="B196" s="163">
        <v>41475</v>
      </c>
      <c r="C196" s="115">
        <f t="shared" si="5"/>
        <v>1.4722222222222225</v>
      </c>
      <c r="D196" s="114" t="s">
        <v>1344</v>
      </c>
      <c r="E196" s="114">
        <v>17</v>
      </c>
      <c r="F196" s="116" t="str">
        <f>+'Field Grid 2013 public'!$O$7</f>
        <v>JVB-2</v>
      </c>
      <c r="G196" s="117">
        <v>2</v>
      </c>
      <c r="H196" s="118" t="str">
        <f>+'Brackets 2013'!$P$410</f>
        <v>TRUE BLUE 2016 WHITE (NY)</v>
      </c>
      <c r="L196" s="117"/>
    </row>
    <row r="197" spans="1:12" ht="12.75" hidden="1" customHeight="1" x14ac:dyDescent="0.2">
      <c r="A197" s="114">
        <f t="shared" si="6"/>
        <v>98</v>
      </c>
      <c r="B197" s="163">
        <v>41475</v>
      </c>
      <c r="C197" s="115">
        <f t="shared" si="5"/>
        <v>1.4722222222222225</v>
      </c>
      <c r="D197" s="114" t="s">
        <v>1344</v>
      </c>
      <c r="E197" s="114">
        <v>17</v>
      </c>
      <c r="F197" s="116" t="str">
        <f>+'Field Grid 2013 public'!$O$7</f>
        <v>JVB-2</v>
      </c>
      <c r="G197" s="117">
        <v>2</v>
      </c>
      <c r="H197" s="118" t="str">
        <f>+'Brackets 2013'!$P$411</f>
        <v>BLACK DOG LEGACY (PA)</v>
      </c>
      <c r="L197" s="117"/>
    </row>
    <row r="198" spans="1:12" ht="12.75" hidden="1" customHeight="1" x14ac:dyDescent="0.2">
      <c r="A198" s="114">
        <f t="shared" si="6"/>
        <v>99</v>
      </c>
      <c r="B198" s="163">
        <v>41475</v>
      </c>
      <c r="C198" s="115">
        <f t="shared" si="5"/>
        <v>1.4722222222222225</v>
      </c>
      <c r="D198" s="114" t="s">
        <v>1345</v>
      </c>
      <c r="E198" s="114">
        <v>18</v>
      </c>
      <c r="F198" s="116" t="str">
        <f>+'Field Grid 2013 public'!$T$7</f>
        <v>VARA-1</v>
      </c>
      <c r="G198" s="117">
        <v>2</v>
      </c>
      <c r="H198" s="118" t="str">
        <f>+'Brackets 2013'!$L$433</f>
        <v>DIRTY BIRDS (GA)</v>
      </c>
      <c r="L198" s="117"/>
    </row>
    <row r="199" spans="1:12" ht="12.75" hidden="1" customHeight="1" x14ac:dyDescent="0.2">
      <c r="A199" s="114">
        <f t="shared" si="6"/>
        <v>99</v>
      </c>
      <c r="B199" s="163">
        <v>41475</v>
      </c>
      <c r="C199" s="115">
        <f t="shared" si="5"/>
        <v>1.4722222222222225</v>
      </c>
      <c r="D199" s="114" t="s">
        <v>1345</v>
      </c>
      <c r="E199" s="114">
        <v>18</v>
      </c>
      <c r="F199" s="116" t="str">
        <f>+'Field Grid 2013 public'!$T$7</f>
        <v>VARA-1</v>
      </c>
      <c r="G199" s="117">
        <v>2</v>
      </c>
      <c r="H199" s="118" t="str">
        <f>+'Brackets 2013'!$L$434</f>
        <v>DIP N DUNK (NY)</v>
      </c>
      <c r="L199" s="117"/>
    </row>
    <row r="200" spans="1:12" ht="12.75" hidden="1" customHeight="1" x14ac:dyDescent="0.2">
      <c r="A200" s="114">
        <f t="shared" si="6"/>
        <v>100</v>
      </c>
      <c r="B200" s="163">
        <v>41475</v>
      </c>
      <c r="C200" s="115">
        <f t="shared" si="5"/>
        <v>1.4722222222222225</v>
      </c>
      <c r="D200" s="114" t="s">
        <v>1345</v>
      </c>
      <c r="E200" s="114">
        <v>19</v>
      </c>
      <c r="F200" s="116" t="str">
        <f>+'Field Grid 2013 public'!$T$7</f>
        <v>VARA-1</v>
      </c>
      <c r="G200" s="117">
        <v>2</v>
      </c>
      <c r="H200" s="118" t="str">
        <f>+'Brackets 2013'!$L$432</f>
        <v>2014 PHILA FREEDOM (PA)</v>
      </c>
      <c r="L200" s="117"/>
    </row>
    <row r="201" spans="1:12" ht="12.75" hidden="1" customHeight="1" x14ac:dyDescent="0.2">
      <c r="A201" s="114">
        <f t="shared" si="6"/>
        <v>100</v>
      </c>
      <c r="B201" s="163">
        <v>41475</v>
      </c>
      <c r="C201" s="115">
        <f t="shared" si="5"/>
        <v>1.4722222222222225</v>
      </c>
      <c r="D201" s="114" t="s">
        <v>1345</v>
      </c>
      <c r="E201" s="114">
        <v>19</v>
      </c>
      <c r="F201" s="116" t="str">
        <f>+'Field Grid 2013 public'!$T$7</f>
        <v>VARA-1</v>
      </c>
      <c r="G201" s="117">
        <v>2</v>
      </c>
      <c r="H201" s="118" t="str">
        <f>+'Brackets 2013'!$L$435</f>
        <v>EMMAUS STING (PA)</v>
      </c>
      <c r="L201" s="117"/>
    </row>
    <row r="202" spans="1:12" ht="12.75" hidden="1" customHeight="1" x14ac:dyDescent="0.2">
      <c r="A202" s="114">
        <f t="shared" si="6"/>
        <v>101</v>
      </c>
      <c r="B202" s="163">
        <v>41475</v>
      </c>
      <c r="C202" s="115">
        <f t="shared" si="5"/>
        <v>1.4722222222222225</v>
      </c>
      <c r="D202" s="114" t="s">
        <v>1345</v>
      </c>
      <c r="E202" s="114">
        <v>20</v>
      </c>
      <c r="F202" s="116" t="str">
        <f>+'Field Grid 2013 public'!$T$7</f>
        <v>VARA-1</v>
      </c>
      <c r="G202" s="117">
        <v>2</v>
      </c>
      <c r="H202" s="116" t="str">
        <f>+'Brackets 2013'!$P$433</f>
        <v>CASH COWS ELITE (MI)</v>
      </c>
      <c r="L202" s="117"/>
    </row>
    <row r="203" spans="1:12" ht="12.75" hidden="1" customHeight="1" x14ac:dyDescent="0.2">
      <c r="A203" s="114">
        <f t="shared" si="6"/>
        <v>101</v>
      </c>
      <c r="B203" s="163">
        <v>41475</v>
      </c>
      <c r="C203" s="115">
        <f t="shared" si="5"/>
        <v>1.4722222222222225</v>
      </c>
      <c r="D203" s="114" t="s">
        <v>1345</v>
      </c>
      <c r="E203" s="114">
        <v>20</v>
      </c>
      <c r="F203" s="116" t="str">
        <f>+'Field Grid 2013 public'!$T$7</f>
        <v>VARA-1</v>
      </c>
      <c r="G203" s="117">
        <v>2</v>
      </c>
      <c r="H203" s="116" t="str">
        <f>+'Brackets 2013'!$P$434</f>
        <v>BLACK BEAR ORANGE (PA)</v>
      </c>
      <c r="L203" s="117"/>
    </row>
    <row r="204" spans="1:12" ht="12.75" hidden="1" customHeight="1" x14ac:dyDescent="0.2">
      <c r="A204" s="114">
        <f t="shared" si="6"/>
        <v>102</v>
      </c>
      <c r="B204" s="163">
        <v>41475</v>
      </c>
      <c r="C204" s="115">
        <f t="shared" si="5"/>
        <v>1.4722222222222225</v>
      </c>
      <c r="D204" s="114" t="s">
        <v>1345</v>
      </c>
      <c r="E204" s="114">
        <v>21</v>
      </c>
      <c r="F204" s="116" t="str">
        <f>+'Field Grid 2013 public'!$T$7</f>
        <v>VARA-1</v>
      </c>
      <c r="G204" s="117">
        <v>2</v>
      </c>
      <c r="H204" s="116" t="str">
        <f>+'Brackets 2013'!$P$432</f>
        <v>BALTIMORE CANNONS (MD)</v>
      </c>
      <c r="L204" s="117"/>
    </row>
    <row r="205" spans="1:12" ht="12.75" hidden="1" customHeight="1" x14ac:dyDescent="0.2">
      <c r="A205" s="114">
        <f t="shared" si="6"/>
        <v>102</v>
      </c>
      <c r="B205" s="163">
        <v>41475</v>
      </c>
      <c r="C205" s="115">
        <f t="shared" si="5"/>
        <v>1.4722222222222225</v>
      </c>
      <c r="D205" s="114" t="s">
        <v>1345</v>
      </c>
      <c r="E205" s="114">
        <v>21</v>
      </c>
      <c r="F205" s="116" t="str">
        <f>+'Field Grid 2013 public'!$T$7</f>
        <v>VARA-1</v>
      </c>
      <c r="G205" s="117">
        <v>2</v>
      </c>
      <c r="H205" s="116" t="str">
        <f>+'Brackets 2013'!$P$435</f>
        <v>LOW &amp; AWAY U19 PREMIER (PA)</v>
      </c>
      <c r="L205" s="117"/>
    </row>
    <row r="206" spans="1:12" ht="12.75" hidden="1" customHeight="1" x14ac:dyDescent="0.2">
      <c r="A206" s="114">
        <f t="shared" si="6"/>
        <v>103</v>
      </c>
      <c r="B206" s="163">
        <v>41475</v>
      </c>
      <c r="C206" s="115">
        <f t="shared" si="5"/>
        <v>1.4722222222222225</v>
      </c>
      <c r="D206" s="114" t="s">
        <v>1345</v>
      </c>
      <c r="E206" s="114">
        <v>22</v>
      </c>
      <c r="F206" s="116" t="str">
        <f>+'Field Grid 2013 public'!$X$7</f>
        <v>VARA-2</v>
      </c>
      <c r="G206" s="117">
        <v>2</v>
      </c>
      <c r="H206" s="116" t="str">
        <f>+'Brackets 2013'!$W$433</f>
        <v>TAR HEEL LC (NC)</v>
      </c>
      <c r="L206" s="117"/>
    </row>
    <row r="207" spans="1:12" ht="12.75" hidden="1" customHeight="1" x14ac:dyDescent="0.2">
      <c r="A207" s="114">
        <f t="shared" si="6"/>
        <v>103</v>
      </c>
      <c r="B207" s="163">
        <v>41475</v>
      </c>
      <c r="C207" s="115">
        <f t="shared" si="5"/>
        <v>1.4722222222222225</v>
      </c>
      <c r="D207" s="114" t="s">
        <v>1345</v>
      </c>
      <c r="E207" s="114">
        <v>22</v>
      </c>
      <c r="F207" s="116" t="str">
        <f>+'Field Grid 2013 public'!$X$7</f>
        <v>VARA-2</v>
      </c>
      <c r="G207" s="117">
        <v>2</v>
      </c>
      <c r="H207" s="116" t="str">
        <f>+'Brackets 2013'!$W$434</f>
        <v>TRUE PITTSBURGH 2014 (PA)</v>
      </c>
      <c r="L207" s="117"/>
    </row>
    <row r="208" spans="1:12" ht="12.75" hidden="1" customHeight="1" x14ac:dyDescent="0.2">
      <c r="A208" s="114">
        <f t="shared" si="6"/>
        <v>104</v>
      </c>
      <c r="B208" s="163">
        <v>41475</v>
      </c>
      <c r="C208" s="115">
        <f t="shared" si="5"/>
        <v>1.4722222222222225</v>
      </c>
      <c r="D208" s="114" t="s">
        <v>1345</v>
      </c>
      <c r="E208" s="114">
        <v>23</v>
      </c>
      <c r="F208" s="116" t="str">
        <f>+'Field Grid 2013 public'!$X$7</f>
        <v>VARA-2</v>
      </c>
      <c r="G208" s="117">
        <v>2</v>
      </c>
      <c r="H208" s="116" t="str">
        <f>+'Brackets 2013'!$AA$432</f>
        <v>SF BIG HORNS (PA)</v>
      </c>
      <c r="L208" s="117"/>
    </row>
    <row r="209" spans="1:12" ht="12.75" hidden="1" customHeight="1" x14ac:dyDescent="0.2">
      <c r="A209" s="114">
        <f t="shared" si="6"/>
        <v>104</v>
      </c>
      <c r="B209" s="163">
        <v>41475</v>
      </c>
      <c r="C209" s="115">
        <f t="shared" si="5"/>
        <v>1.4722222222222225</v>
      </c>
      <c r="D209" s="114" t="s">
        <v>1345</v>
      </c>
      <c r="E209" s="114">
        <v>23</v>
      </c>
      <c r="F209" s="116" t="str">
        <f>+'Field Grid 2013 public'!$X$7</f>
        <v>VARA-2</v>
      </c>
      <c r="G209" s="117">
        <v>2</v>
      </c>
      <c r="H209" s="116" t="str">
        <f>+'Brackets 2013'!$AA$433</f>
        <v>TEAM TOTAL ELITE (MI)</v>
      </c>
      <c r="L209" s="117"/>
    </row>
    <row r="210" spans="1:12" ht="12.75" hidden="1" customHeight="1" x14ac:dyDescent="0.2">
      <c r="A210" s="114">
        <f t="shared" si="6"/>
        <v>105</v>
      </c>
      <c r="B210" s="163">
        <v>41475</v>
      </c>
      <c r="C210" s="115">
        <f t="shared" si="5"/>
        <v>1.472222222222227</v>
      </c>
      <c r="D210" s="114" t="s">
        <v>1345</v>
      </c>
      <c r="E210" s="114">
        <v>24</v>
      </c>
      <c r="F210" s="116" t="str">
        <f>+'Field Grid 2013 public'!$X$7</f>
        <v>VARA-2</v>
      </c>
      <c r="G210" s="117">
        <v>2</v>
      </c>
      <c r="H210" s="118" t="str">
        <f>+'Brackets 2013'!$AA$434</f>
        <v>QUAKE VARSITY GOLD (NJ)</v>
      </c>
      <c r="L210" s="117"/>
    </row>
    <row r="211" spans="1:12" ht="12.75" hidden="1" customHeight="1" x14ac:dyDescent="0.2">
      <c r="A211" s="114">
        <f t="shared" si="6"/>
        <v>105</v>
      </c>
      <c r="B211" s="163">
        <v>41475</v>
      </c>
      <c r="C211" s="115">
        <f t="shared" si="5"/>
        <v>1.472222222222227</v>
      </c>
      <c r="D211" s="114" t="s">
        <v>1345</v>
      </c>
      <c r="E211" s="114">
        <v>24</v>
      </c>
      <c r="F211" s="116" t="str">
        <f>+'Field Grid 2013 public'!$X$7</f>
        <v>VARA-2</v>
      </c>
      <c r="G211" s="117">
        <v>2</v>
      </c>
      <c r="H211" s="118" t="str">
        <f>+'Brackets 2013'!$W$432</f>
        <v>MILITIA ELITE (VA)</v>
      </c>
      <c r="L211" s="117"/>
    </row>
    <row r="212" spans="1:12" ht="12.75" hidden="1" customHeight="1" x14ac:dyDescent="0.2">
      <c r="A212" s="114">
        <f t="shared" si="6"/>
        <v>106</v>
      </c>
      <c r="B212" s="163">
        <v>41475</v>
      </c>
      <c r="C212" s="115">
        <f t="shared" si="5"/>
        <v>1.472222222222227</v>
      </c>
      <c r="D212" s="114" t="s">
        <v>1349</v>
      </c>
      <c r="E212" s="114">
        <v>25</v>
      </c>
      <c r="F212" s="116" t="str">
        <f>+'Field Grid 2013 public'!$AA$7</f>
        <v>VARB-2</v>
      </c>
      <c r="G212" s="117">
        <v>2</v>
      </c>
      <c r="H212" s="118" t="str">
        <f>+'Brackets 2013'!$L$475</f>
        <v>FCA GEORGIA (GA)</v>
      </c>
      <c r="L212" s="117"/>
    </row>
    <row r="213" spans="1:12" ht="12.75" hidden="1" customHeight="1" x14ac:dyDescent="0.2">
      <c r="A213" s="114">
        <f t="shared" si="6"/>
        <v>106</v>
      </c>
      <c r="B213" s="163">
        <v>41475</v>
      </c>
      <c r="C213" s="115">
        <f t="shared" si="5"/>
        <v>1.472222222222227</v>
      </c>
      <c r="D213" s="114" t="s">
        <v>1349</v>
      </c>
      <c r="E213" s="114">
        <v>25</v>
      </c>
      <c r="F213" s="116" t="str">
        <f>+'Field Grid 2013 public'!$AA$7</f>
        <v>VARB-2</v>
      </c>
      <c r="G213" s="117">
        <v>2</v>
      </c>
      <c r="H213" s="118" t="str">
        <f>+'Brackets 2013'!$L$476</f>
        <v>GRIP-IT N' RIP-IT WHITE (NY)</v>
      </c>
      <c r="L213" s="117"/>
    </row>
    <row r="214" spans="1:12" ht="12.75" hidden="1" customHeight="1" x14ac:dyDescent="0.2">
      <c r="A214" s="114">
        <f t="shared" si="6"/>
        <v>107</v>
      </c>
      <c r="B214" s="163">
        <v>41475</v>
      </c>
      <c r="C214" s="115">
        <f t="shared" si="5"/>
        <v>1.472222222222227</v>
      </c>
      <c r="D214" s="114" t="s">
        <v>1349</v>
      </c>
      <c r="E214" s="114">
        <v>26</v>
      </c>
      <c r="F214" s="116" t="str">
        <f>+'Field Grid 2013 public'!$AA$7</f>
        <v>VARB-2</v>
      </c>
      <c r="G214" s="117">
        <v>2</v>
      </c>
      <c r="H214" s="118" t="str">
        <f>+'Brackets 2013'!$P$474</f>
        <v>ENDLESS LACROSSE CLUB (MD)</v>
      </c>
      <c r="L214" s="117"/>
    </row>
    <row r="215" spans="1:12" ht="12.75" hidden="1" customHeight="1" x14ac:dyDescent="0.2">
      <c r="A215" s="114">
        <f t="shared" si="6"/>
        <v>107</v>
      </c>
      <c r="B215" s="163">
        <v>41475</v>
      </c>
      <c r="C215" s="115">
        <f t="shared" si="5"/>
        <v>1.472222222222227</v>
      </c>
      <c r="D215" s="114" t="s">
        <v>1349</v>
      </c>
      <c r="E215" s="114">
        <v>26</v>
      </c>
      <c r="F215" s="116" t="str">
        <f>+'Field Grid 2013 public'!$AA$7</f>
        <v>VARB-2</v>
      </c>
      <c r="G215" s="117">
        <v>2</v>
      </c>
      <c r="H215" s="118" t="str">
        <f>+'Brackets 2013'!$P$475</f>
        <v>BUCKS 2014/2015 - BRUEMMER (PA)</v>
      </c>
      <c r="L215" s="117"/>
    </row>
    <row r="216" spans="1:12" ht="12.75" hidden="1" customHeight="1" x14ac:dyDescent="0.2">
      <c r="A216" s="114">
        <f t="shared" si="6"/>
        <v>108</v>
      </c>
      <c r="B216" s="163">
        <v>41475</v>
      </c>
      <c r="C216" s="115">
        <f t="shared" si="5"/>
        <v>1.472222222222227</v>
      </c>
      <c r="D216" s="114" t="s">
        <v>1349</v>
      </c>
      <c r="E216" s="114">
        <v>27</v>
      </c>
      <c r="F216" s="116" t="str">
        <f>+'Field Grid 2013 public'!$AA$7</f>
        <v>VARB-2</v>
      </c>
      <c r="G216" s="117">
        <v>2</v>
      </c>
      <c r="H216" s="118" t="str">
        <f>+'Brackets 2013'!$P$476</f>
        <v>HORNETS FUTURES (NJ)</v>
      </c>
      <c r="L216" s="117"/>
    </row>
    <row r="217" spans="1:12" ht="12.75" hidden="1" customHeight="1" x14ac:dyDescent="0.2">
      <c r="A217" s="114">
        <f t="shared" si="6"/>
        <v>108</v>
      </c>
      <c r="B217" s="163">
        <v>41475</v>
      </c>
      <c r="C217" s="115">
        <f t="shared" si="5"/>
        <v>1.472222222222227</v>
      </c>
      <c r="D217" s="114" t="s">
        <v>1349</v>
      </c>
      <c r="E217" s="114">
        <v>27</v>
      </c>
      <c r="F217" s="116" t="str">
        <f>+'Field Grid 2013 public'!$AA$7</f>
        <v>VARB-2</v>
      </c>
      <c r="G217" s="117">
        <v>2</v>
      </c>
      <c r="H217" s="118" t="str">
        <f>+'Brackets 2013'!$L$474</f>
        <v>LEHIGH VALLEY STEAM (PA)</v>
      </c>
      <c r="L217" s="117"/>
    </row>
    <row r="218" spans="1:12" ht="12.75" hidden="1" customHeight="1" x14ac:dyDescent="0.2">
      <c r="A218" s="114">
        <f t="shared" si="6"/>
        <v>109</v>
      </c>
      <c r="B218" s="163">
        <v>41475</v>
      </c>
      <c r="C218" s="115">
        <f t="shared" si="5"/>
        <v>1.5069444444444449</v>
      </c>
      <c r="D218" s="114" t="s">
        <v>1343</v>
      </c>
      <c r="E218" s="114">
        <v>1</v>
      </c>
      <c r="F218" s="116" t="str">
        <f>+'Field Grid 2013 public'!$C$6</f>
        <v>U15B-2</v>
      </c>
      <c r="G218" s="117">
        <v>3</v>
      </c>
      <c r="H218" s="116" t="str">
        <f>+'Brackets 2013'!$L$318</f>
        <v>GARDEN CITY '17 (NY)</v>
      </c>
      <c r="L218" s="117"/>
    </row>
    <row r="219" spans="1:12" ht="12.75" hidden="1" customHeight="1" x14ac:dyDescent="0.2">
      <c r="A219" s="114">
        <f t="shared" si="6"/>
        <v>109</v>
      </c>
      <c r="B219" s="163">
        <v>41475</v>
      </c>
      <c r="C219" s="115">
        <f t="shared" si="5"/>
        <v>1.5069444444444449</v>
      </c>
      <c r="D219" s="114" t="s">
        <v>1343</v>
      </c>
      <c r="E219" s="114">
        <v>1</v>
      </c>
      <c r="F219" s="116" t="str">
        <f>+'Field Grid 2013 public'!$C$6</f>
        <v>U15B-2</v>
      </c>
      <c r="G219" s="117">
        <v>3</v>
      </c>
      <c r="H219" s="116" t="str">
        <f>+'Brackets 2013'!$L$320</f>
        <v>PROVIDENCE ROAD 2 (PA)</v>
      </c>
      <c r="L219" s="117"/>
    </row>
    <row r="220" spans="1:12" ht="12.75" hidden="1" customHeight="1" x14ac:dyDescent="0.2">
      <c r="A220" s="114">
        <f t="shared" si="6"/>
        <v>110</v>
      </c>
      <c r="B220" s="163">
        <v>41475</v>
      </c>
      <c r="C220" s="115">
        <f t="shared" si="5"/>
        <v>1.5069444444444449</v>
      </c>
      <c r="D220" s="114" t="s">
        <v>1343</v>
      </c>
      <c r="E220" s="114">
        <v>2</v>
      </c>
      <c r="F220" s="116" t="str">
        <f>+'Field Grid 2013 public'!$C$6</f>
        <v>U15B-2</v>
      </c>
      <c r="G220" s="117">
        <v>3</v>
      </c>
      <c r="H220" s="116" t="str">
        <f>+'Brackets 2013'!$L$319</f>
        <v>TRI-STATE U15 GREY (NJ)</v>
      </c>
      <c r="L220" s="117"/>
    </row>
    <row r="221" spans="1:12" ht="12.75" hidden="1" customHeight="1" x14ac:dyDescent="0.2">
      <c r="A221" s="114">
        <f t="shared" si="6"/>
        <v>110</v>
      </c>
      <c r="B221" s="163">
        <v>41475</v>
      </c>
      <c r="C221" s="115">
        <f t="shared" si="5"/>
        <v>1.5069444444444449</v>
      </c>
      <c r="D221" s="114" t="s">
        <v>1343</v>
      </c>
      <c r="E221" s="114">
        <v>2</v>
      </c>
      <c r="F221" s="116" t="str">
        <f>+'Field Grid 2013 public'!$C$6</f>
        <v>U15B-2</v>
      </c>
      <c r="G221" s="117">
        <v>3</v>
      </c>
      <c r="H221" s="116" t="str">
        <f>+'Brackets 2013'!$P$319</f>
        <v>LV LIGHTNING WHITE (PA)</v>
      </c>
      <c r="L221" s="117"/>
    </row>
    <row r="222" spans="1:12" ht="12.75" hidden="1" customHeight="1" x14ac:dyDescent="0.2">
      <c r="A222" s="114">
        <f t="shared" si="6"/>
        <v>111</v>
      </c>
      <c r="B222" s="163">
        <v>41475</v>
      </c>
      <c r="C222" s="115">
        <f t="shared" si="5"/>
        <v>1.5069444444444449</v>
      </c>
      <c r="D222" s="114" t="s">
        <v>1343</v>
      </c>
      <c r="E222" s="114">
        <v>3</v>
      </c>
      <c r="F222" s="116" t="str">
        <f>+'Field Grid 2013 public'!$C$6</f>
        <v>U15B-2</v>
      </c>
      <c r="G222" s="117">
        <v>3</v>
      </c>
      <c r="H222" s="119" t="str">
        <f>+'Brackets 2013'!$P$318</f>
        <v>GREEN &amp; GOLD 7TH/8TH (NJ)</v>
      </c>
      <c r="L222" s="117"/>
    </row>
    <row r="223" spans="1:12" ht="12.75" hidden="1" customHeight="1" x14ac:dyDescent="0.2">
      <c r="A223" s="114">
        <f t="shared" si="6"/>
        <v>111</v>
      </c>
      <c r="B223" s="163">
        <v>41475</v>
      </c>
      <c r="C223" s="115">
        <f t="shared" si="5"/>
        <v>1.5069444444444449</v>
      </c>
      <c r="D223" s="114" t="s">
        <v>1343</v>
      </c>
      <c r="E223" s="114">
        <v>3</v>
      </c>
      <c r="F223" s="116" t="str">
        <f>+'Field Grid 2013 public'!$C$6</f>
        <v>U15B-2</v>
      </c>
      <c r="G223" s="117">
        <v>3</v>
      </c>
      <c r="H223" s="118" t="str">
        <f>+'Brackets 2013'!$P$320</f>
        <v>PITLAX U15 (PA)</v>
      </c>
      <c r="L223" s="117"/>
    </row>
    <row r="224" spans="1:12" ht="12.75" hidden="1" customHeight="1" x14ac:dyDescent="0.2">
      <c r="A224" s="114">
        <f t="shared" si="6"/>
        <v>112</v>
      </c>
      <c r="B224" s="163">
        <v>41475</v>
      </c>
      <c r="C224" s="115">
        <f t="shared" si="5"/>
        <v>1.5069444444444449</v>
      </c>
      <c r="D224" s="114" t="s">
        <v>1343</v>
      </c>
      <c r="E224" s="114">
        <v>4</v>
      </c>
      <c r="F224" s="116" t="str">
        <f>+'Field Grid 2013 public'!$F$6</f>
        <v>U11B-2</v>
      </c>
      <c r="G224" s="117">
        <v>3</v>
      </c>
      <c r="H224" s="118" t="str">
        <f>+'Brackets 2013'!$L$71</f>
        <v>BAGGATAWAY LC U11 (PA)</v>
      </c>
      <c r="L224" s="117"/>
    </row>
    <row r="225" spans="1:12" ht="12.75" hidden="1" customHeight="1" x14ac:dyDescent="0.2">
      <c r="A225" s="114">
        <f t="shared" si="6"/>
        <v>112</v>
      </c>
      <c r="B225" s="163">
        <v>41475</v>
      </c>
      <c r="C225" s="115">
        <f t="shared" si="5"/>
        <v>1.5069444444444449</v>
      </c>
      <c r="D225" s="114" t="s">
        <v>1343</v>
      </c>
      <c r="E225" s="114">
        <v>4</v>
      </c>
      <c r="F225" s="116" t="str">
        <f>+'Field Grid 2013 public'!$F$6</f>
        <v>U11B-2</v>
      </c>
      <c r="G225" s="117">
        <v>3</v>
      </c>
      <c r="H225" s="118" t="str">
        <f>+'Brackets 2013'!$L$74</f>
        <v>TEAM 91 2021 ORANGE (NY)</v>
      </c>
      <c r="L225" s="117"/>
    </row>
    <row r="226" spans="1:12" ht="12.75" hidden="1" customHeight="1" x14ac:dyDescent="0.2">
      <c r="A226" s="114">
        <f t="shared" si="6"/>
        <v>113</v>
      </c>
      <c r="B226" s="163">
        <v>41475</v>
      </c>
      <c r="C226" s="115">
        <f t="shared" si="5"/>
        <v>1.5069444444444449</v>
      </c>
      <c r="D226" s="114" t="s">
        <v>1343</v>
      </c>
      <c r="E226" s="114">
        <v>5</v>
      </c>
      <c r="F226" s="116" t="str">
        <f>+'Field Grid 2013 public'!$F$6</f>
        <v>U11B-2</v>
      </c>
      <c r="G226" s="117">
        <v>3</v>
      </c>
      <c r="H226" s="118" t="str">
        <f>+'Brackets 2013'!$L$72</f>
        <v>MUCKDAWGS (PA)</v>
      </c>
      <c r="L226" s="117"/>
    </row>
    <row r="227" spans="1:12" ht="12.75" hidden="1" customHeight="1" x14ac:dyDescent="0.2">
      <c r="A227" s="114">
        <f t="shared" si="6"/>
        <v>113</v>
      </c>
      <c r="B227" s="163">
        <v>41475</v>
      </c>
      <c r="C227" s="115">
        <f t="shared" si="5"/>
        <v>1.5069444444444449</v>
      </c>
      <c r="D227" s="114" t="s">
        <v>1343</v>
      </c>
      <c r="E227" s="114">
        <v>5</v>
      </c>
      <c r="F227" s="116" t="str">
        <f>+'Field Grid 2013 public'!$F$6</f>
        <v>U11B-2</v>
      </c>
      <c r="G227" s="117">
        <v>3</v>
      </c>
      <c r="H227" s="119" t="str">
        <f>+'Brackets 2013'!$L$75</f>
        <v>BLACK BEAR (PA)</v>
      </c>
      <c r="L227" s="117"/>
    </row>
    <row r="228" spans="1:12" ht="12.75" hidden="1" customHeight="1" x14ac:dyDescent="0.2">
      <c r="A228" s="114">
        <f t="shared" si="6"/>
        <v>114</v>
      </c>
      <c r="B228" s="163">
        <v>41475</v>
      </c>
      <c r="C228" s="115">
        <f t="shared" si="5"/>
        <v>1.5069444444444449</v>
      </c>
      <c r="D228" s="114" t="s">
        <v>1343</v>
      </c>
      <c r="E228" s="114">
        <v>6</v>
      </c>
      <c r="F228" s="116" t="str">
        <f>+'Field Grid 2013 public'!$F$6</f>
        <v>U11B-2</v>
      </c>
      <c r="G228" s="117">
        <v>3</v>
      </c>
      <c r="H228" s="116" t="str">
        <f>+'Brackets 2013'!$L$73</f>
        <v>RISING SONS 2021 (PA)</v>
      </c>
      <c r="L228" s="117"/>
    </row>
    <row r="229" spans="1:12" ht="12.75" hidden="1" customHeight="1" x14ac:dyDescent="0.2">
      <c r="A229" s="114">
        <f t="shared" si="6"/>
        <v>114</v>
      </c>
      <c r="B229" s="163">
        <v>41475</v>
      </c>
      <c r="C229" s="115">
        <f t="shared" si="5"/>
        <v>1.5069444444444449</v>
      </c>
      <c r="D229" s="114" t="s">
        <v>1343</v>
      </c>
      <c r="E229" s="114">
        <v>6</v>
      </c>
      <c r="F229" s="116" t="str">
        <f>+'Field Grid 2013 public'!$F$6</f>
        <v>U11B-2</v>
      </c>
      <c r="G229" s="117">
        <v>3</v>
      </c>
      <c r="H229" s="118" t="str">
        <f>+'Brackets 2013'!$P$73</f>
        <v>ROCK'EM LACROSSE (PA)</v>
      </c>
      <c r="L229" s="117"/>
    </row>
    <row r="230" spans="1:12" ht="12.75" hidden="1" customHeight="1" x14ac:dyDescent="0.2">
      <c r="A230" s="114">
        <f t="shared" si="6"/>
        <v>115</v>
      </c>
      <c r="B230" s="163">
        <v>41475</v>
      </c>
      <c r="C230" s="115">
        <f t="shared" si="5"/>
        <v>1.5069444444444449</v>
      </c>
      <c r="D230" s="114" t="s">
        <v>1343</v>
      </c>
      <c r="E230" s="114">
        <v>7</v>
      </c>
      <c r="F230" s="116" t="str">
        <f>+'Field Grid 2013 public'!$F$6</f>
        <v>U11B-2</v>
      </c>
      <c r="G230" s="117">
        <v>3</v>
      </c>
      <c r="H230" s="118" t="str">
        <f>+'Brackets 2013'!$P$71</f>
        <v>LEADING EDGE 2021 (NJ)</v>
      </c>
      <c r="L230" s="117"/>
    </row>
    <row r="231" spans="1:12" ht="12.75" hidden="1" customHeight="1" x14ac:dyDescent="0.2">
      <c r="A231" s="114">
        <f t="shared" si="6"/>
        <v>115</v>
      </c>
      <c r="B231" s="163">
        <v>41475</v>
      </c>
      <c r="C231" s="115">
        <f t="shared" si="5"/>
        <v>1.5069444444444449</v>
      </c>
      <c r="D231" s="114" t="s">
        <v>1343</v>
      </c>
      <c r="E231" s="114">
        <v>7</v>
      </c>
      <c r="F231" s="116" t="str">
        <f>+'Field Grid 2013 public'!$F$6</f>
        <v>U11B-2</v>
      </c>
      <c r="G231" s="117">
        <v>3</v>
      </c>
      <c r="H231" s="118" t="str">
        <f>+'Brackets 2013'!$P$74</f>
        <v>TRI-STATE U11 GOLD (NJ)</v>
      </c>
      <c r="L231" s="117"/>
    </row>
    <row r="232" spans="1:12" ht="12.75" hidden="1" customHeight="1" x14ac:dyDescent="0.2">
      <c r="A232" s="114">
        <f t="shared" si="6"/>
        <v>116</v>
      </c>
      <c r="B232" s="163">
        <v>41475</v>
      </c>
      <c r="C232" s="115">
        <f t="shared" si="5"/>
        <v>1.5069444444444449</v>
      </c>
      <c r="D232" s="114" t="s">
        <v>1343</v>
      </c>
      <c r="E232" s="114">
        <v>8</v>
      </c>
      <c r="F232" s="116" t="str">
        <f>+'Field Grid 2013 public'!$F$6</f>
        <v>U11B-2</v>
      </c>
      <c r="G232" s="117">
        <v>3</v>
      </c>
      <c r="H232" s="118" t="str">
        <f>+'Brackets 2013'!$P$72</f>
        <v>NOVA WEST LACROSSE (VA)</v>
      </c>
      <c r="L232" s="117"/>
    </row>
    <row r="233" spans="1:12" ht="12.75" hidden="1" customHeight="1" x14ac:dyDescent="0.2">
      <c r="A233" s="114">
        <f t="shared" si="6"/>
        <v>116</v>
      </c>
      <c r="B233" s="163">
        <v>41475</v>
      </c>
      <c r="C233" s="115">
        <f t="shared" si="5"/>
        <v>1.5069444444444449</v>
      </c>
      <c r="D233" s="114" t="s">
        <v>1343</v>
      </c>
      <c r="E233" s="114">
        <v>8</v>
      </c>
      <c r="F233" s="116" t="str">
        <f>+'Field Grid 2013 public'!$F$6</f>
        <v>U11B-2</v>
      </c>
      <c r="G233" s="117">
        <v>3</v>
      </c>
      <c r="H233" s="118" t="str">
        <f>+'Brackets 2013'!$P$75</f>
        <v>TWIST (PA)</v>
      </c>
      <c r="L233" s="117"/>
    </row>
    <row r="234" spans="1:12" ht="12.75" hidden="1" customHeight="1" x14ac:dyDescent="0.2">
      <c r="A234" s="114">
        <f t="shared" si="6"/>
        <v>117</v>
      </c>
      <c r="B234" s="163">
        <v>41475</v>
      </c>
      <c r="C234" s="115">
        <f t="shared" si="5"/>
        <v>1.5069444444444449</v>
      </c>
      <c r="D234" s="114" t="s">
        <v>1344</v>
      </c>
      <c r="E234" s="114">
        <v>9</v>
      </c>
      <c r="F234" s="116" t="str">
        <f>+'Field Grid 2013 public'!$K$6</f>
        <v>U15B-1</v>
      </c>
      <c r="G234" s="117">
        <v>3</v>
      </c>
      <c r="H234" s="118" t="str">
        <f>+'Brackets 2013'!$L$297</f>
        <v>GRIP-IT N' RIP-IT YELLOW (NY)</v>
      </c>
      <c r="L234" s="117"/>
    </row>
    <row r="235" spans="1:12" ht="12.75" hidden="1" customHeight="1" x14ac:dyDescent="0.2">
      <c r="A235" s="114">
        <f t="shared" si="6"/>
        <v>117</v>
      </c>
      <c r="B235" s="163">
        <v>41475</v>
      </c>
      <c r="C235" s="115">
        <f t="shared" si="5"/>
        <v>1.5069444444444449</v>
      </c>
      <c r="D235" s="114" t="s">
        <v>1344</v>
      </c>
      <c r="E235" s="114">
        <v>9</v>
      </c>
      <c r="F235" s="116" t="str">
        <f>+'Field Grid 2013 public'!$K$6</f>
        <v>U15B-1</v>
      </c>
      <c r="G235" s="117">
        <v>3</v>
      </c>
      <c r="H235" s="118" t="str">
        <f>+'Brackets 2013'!$L$299</f>
        <v>BROTHERHOOD U14 (NJ)</v>
      </c>
      <c r="L235" s="117"/>
    </row>
    <row r="236" spans="1:12" ht="12.75" hidden="1" customHeight="1" x14ac:dyDescent="0.2">
      <c r="A236" s="114">
        <f t="shared" si="6"/>
        <v>118</v>
      </c>
      <c r="B236" s="163">
        <v>41475</v>
      </c>
      <c r="C236" s="115">
        <f t="shared" si="5"/>
        <v>1.5069444444444449</v>
      </c>
      <c r="D236" s="114" t="s">
        <v>1344</v>
      </c>
      <c r="E236" s="114">
        <v>10</v>
      </c>
      <c r="F236" s="116" t="str">
        <f>+'Field Grid 2013 public'!$K$6</f>
        <v>U15B-1</v>
      </c>
      <c r="G236" s="117">
        <v>3</v>
      </c>
      <c r="H236" s="119" t="str">
        <f>+'Brackets 2013'!$L$298</f>
        <v>BERKS RAPTORS (PA)</v>
      </c>
      <c r="L236" s="117"/>
    </row>
    <row r="237" spans="1:12" ht="12.75" hidden="1" customHeight="1" x14ac:dyDescent="0.2">
      <c r="A237" s="114">
        <f t="shared" si="6"/>
        <v>118</v>
      </c>
      <c r="B237" s="163">
        <v>41475</v>
      </c>
      <c r="C237" s="115">
        <f t="shared" si="5"/>
        <v>1.5069444444444449</v>
      </c>
      <c r="D237" s="114" t="s">
        <v>1344</v>
      </c>
      <c r="E237" s="114">
        <v>10</v>
      </c>
      <c r="F237" s="116" t="str">
        <f>+'Field Grid 2013 public'!$K$6</f>
        <v>U15B-1</v>
      </c>
      <c r="G237" s="117">
        <v>3</v>
      </c>
      <c r="H237" s="118" t="str">
        <f>+'Brackets 2013'!$L$300</f>
        <v>CASH COWS U15 (MI)</v>
      </c>
      <c r="L237" s="117"/>
    </row>
    <row r="238" spans="1:12" ht="12.75" hidden="1" customHeight="1" x14ac:dyDescent="0.2">
      <c r="A238" s="114">
        <f t="shared" si="6"/>
        <v>119</v>
      </c>
      <c r="B238" s="163">
        <v>41475</v>
      </c>
      <c r="C238" s="115">
        <f t="shared" si="5"/>
        <v>1.5069444444444449</v>
      </c>
      <c r="D238" s="114" t="s">
        <v>1344</v>
      </c>
      <c r="E238" s="114">
        <v>11</v>
      </c>
      <c r="F238" s="116" t="str">
        <f>+'Field Grid 2013 public'!$K$6</f>
        <v>U15B-1</v>
      </c>
      <c r="G238" s="117">
        <v>3</v>
      </c>
      <c r="H238" s="118" t="str">
        <f>+'Brackets 2013'!$P$297</f>
        <v>380 LACROSSE U-15 GREEN (PA)</v>
      </c>
      <c r="L238" s="117"/>
    </row>
    <row r="239" spans="1:12" ht="12.75" hidden="1" customHeight="1" x14ac:dyDescent="0.2">
      <c r="A239" s="114">
        <f t="shared" si="6"/>
        <v>119</v>
      </c>
      <c r="B239" s="163">
        <v>41475</v>
      </c>
      <c r="C239" s="115">
        <f t="shared" si="5"/>
        <v>1.5069444444444449</v>
      </c>
      <c r="D239" s="114" t="s">
        <v>1344</v>
      </c>
      <c r="E239" s="114">
        <v>11</v>
      </c>
      <c r="F239" s="116" t="str">
        <f>+'Field Grid 2013 public'!$K$6</f>
        <v>U15B-1</v>
      </c>
      <c r="G239" s="117">
        <v>3</v>
      </c>
      <c r="H239" s="118" t="str">
        <f>+'Brackets 2013'!$P$299</f>
        <v>BUCKS 2017-BREITHAUPT (PA)</v>
      </c>
      <c r="L239" s="117"/>
    </row>
    <row r="240" spans="1:12" ht="12.75" hidden="1" customHeight="1" x14ac:dyDescent="0.2">
      <c r="A240" s="114">
        <f t="shared" si="6"/>
        <v>120</v>
      </c>
      <c r="B240" s="163">
        <v>41475</v>
      </c>
      <c r="C240" s="115">
        <f t="shared" si="5"/>
        <v>1.5069444444444449</v>
      </c>
      <c r="D240" s="114" t="s">
        <v>1344</v>
      </c>
      <c r="E240" s="114">
        <v>12</v>
      </c>
      <c r="F240" s="116" t="str">
        <f>+'Field Grid 2013 public'!$K$6</f>
        <v>U15B-1</v>
      </c>
      <c r="G240" s="117">
        <v>3</v>
      </c>
      <c r="H240" s="116" t="str">
        <f>+'Brackets 2013'!$P$298</f>
        <v>TRI-STATE U15 WHITE (NJ)</v>
      </c>
      <c r="L240" s="117"/>
    </row>
    <row r="241" spans="1:12" ht="12.75" hidden="1" customHeight="1" x14ac:dyDescent="0.2">
      <c r="A241" s="114">
        <f t="shared" si="6"/>
        <v>120</v>
      </c>
      <c r="B241" s="163">
        <v>41475</v>
      </c>
      <c r="C241" s="115">
        <f t="shared" si="5"/>
        <v>1.5069444444444449</v>
      </c>
      <c r="D241" s="114" t="s">
        <v>1344</v>
      </c>
      <c r="E241" s="114">
        <v>12</v>
      </c>
      <c r="F241" s="116" t="str">
        <f>+'Field Grid 2013 public'!$K$6</f>
        <v>U15B-1</v>
      </c>
      <c r="G241" s="117">
        <v>3</v>
      </c>
      <c r="H241" s="116" t="str">
        <f>+'Brackets 2013'!$P$300</f>
        <v>DIP N DUNK (NY)</v>
      </c>
      <c r="L241" s="117"/>
    </row>
    <row r="242" spans="1:12" ht="12.75" hidden="1" customHeight="1" x14ac:dyDescent="0.2">
      <c r="A242" s="114">
        <f t="shared" si="6"/>
        <v>121</v>
      </c>
      <c r="B242" s="163">
        <v>41475</v>
      </c>
      <c r="C242" s="115">
        <f t="shared" si="5"/>
        <v>1.5069444444444449</v>
      </c>
      <c r="D242" s="114" t="s">
        <v>1344</v>
      </c>
      <c r="E242" s="114">
        <v>13</v>
      </c>
      <c r="F242" s="116" t="str">
        <f>+'Field Grid 2013 public'!$O$6</f>
        <v>JVB-1</v>
      </c>
      <c r="G242" s="117">
        <v>3</v>
      </c>
      <c r="H242" s="116" t="str">
        <f>+'Brackets 2013'!$L$381</f>
        <v>BLACK JACKS (MA)</v>
      </c>
      <c r="L242" s="117"/>
    </row>
    <row r="243" spans="1:12" ht="12.75" hidden="1" customHeight="1" x14ac:dyDescent="0.2">
      <c r="A243" s="114">
        <f t="shared" si="6"/>
        <v>121</v>
      </c>
      <c r="B243" s="163">
        <v>41475</v>
      </c>
      <c r="C243" s="115">
        <f t="shared" si="5"/>
        <v>1.5069444444444449</v>
      </c>
      <c r="D243" s="114" t="s">
        <v>1344</v>
      </c>
      <c r="E243" s="114">
        <v>13</v>
      </c>
      <c r="F243" s="116" t="str">
        <f>+'Field Grid 2013 public'!$O$6</f>
        <v>JVB-1</v>
      </c>
      <c r="G243" s="117">
        <v>3</v>
      </c>
      <c r="H243" s="116" t="str">
        <f>+'Brackets 2013'!$L$384</f>
        <v>GREEN &amp; GOLD JV (NJ)</v>
      </c>
      <c r="L243" s="117"/>
    </row>
    <row r="244" spans="1:12" ht="12.75" hidden="1" customHeight="1" x14ac:dyDescent="0.2">
      <c r="A244" s="114">
        <f t="shared" si="6"/>
        <v>122</v>
      </c>
      <c r="B244" s="163">
        <v>41475</v>
      </c>
      <c r="C244" s="115">
        <f t="shared" si="5"/>
        <v>1.5069444444444449</v>
      </c>
      <c r="D244" s="114" t="s">
        <v>1344</v>
      </c>
      <c r="E244" s="114">
        <v>14</v>
      </c>
      <c r="F244" s="116" t="str">
        <f>+'Field Grid 2013 public'!$O$6</f>
        <v>JVB-1</v>
      </c>
      <c r="G244" s="117">
        <v>3</v>
      </c>
      <c r="H244" s="116" t="str">
        <f>+'Brackets 2013'!$L$382</f>
        <v>BUCKS 2016 - KREUTZER (PA)</v>
      </c>
      <c r="L244" s="117"/>
    </row>
    <row r="245" spans="1:12" ht="12.75" hidden="1" customHeight="1" x14ac:dyDescent="0.2">
      <c r="A245" s="114">
        <f t="shared" si="6"/>
        <v>122</v>
      </c>
      <c r="B245" s="163">
        <v>41475</v>
      </c>
      <c r="C245" s="115">
        <f t="shared" si="5"/>
        <v>1.5069444444444449</v>
      </c>
      <c r="D245" s="114" t="s">
        <v>1344</v>
      </c>
      <c r="E245" s="114">
        <v>14</v>
      </c>
      <c r="F245" s="116" t="str">
        <f>+'Field Grid 2013 public'!$O$6</f>
        <v>JVB-1</v>
      </c>
      <c r="G245" s="117">
        <v>3</v>
      </c>
      <c r="H245" s="116" t="str">
        <f>+'Brackets 2013'!$L$385</f>
        <v>TEWAARATON LENAPE (NJ)</v>
      </c>
      <c r="L245" s="117"/>
    </row>
    <row r="246" spans="1:12" ht="12.75" hidden="1" customHeight="1" x14ac:dyDescent="0.2">
      <c r="A246" s="114">
        <f t="shared" si="6"/>
        <v>123</v>
      </c>
      <c r="B246" s="163">
        <v>41475</v>
      </c>
      <c r="C246" s="115">
        <f t="shared" si="5"/>
        <v>1.5069444444444449</v>
      </c>
      <c r="D246" s="114" t="s">
        <v>1344</v>
      </c>
      <c r="E246" s="114">
        <v>15</v>
      </c>
      <c r="F246" s="116" t="str">
        <f>+'Field Grid 2013 public'!$O$6</f>
        <v>JVB-1</v>
      </c>
      <c r="G246" s="117">
        <v>3</v>
      </c>
      <c r="H246" s="118" t="str">
        <f>+'Brackets 2013'!$L$383</f>
        <v>EDGE 2016 WHITE (ON)</v>
      </c>
      <c r="L246" s="117"/>
    </row>
    <row r="247" spans="1:12" ht="12.75" hidden="1" customHeight="1" x14ac:dyDescent="0.2">
      <c r="A247" s="114">
        <f t="shared" si="6"/>
        <v>123</v>
      </c>
      <c r="B247" s="163">
        <v>41475</v>
      </c>
      <c r="C247" s="115">
        <f t="shared" si="5"/>
        <v>1.5069444444444449</v>
      </c>
      <c r="D247" s="114" t="s">
        <v>1344</v>
      </c>
      <c r="E247" s="114">
        <v>15</v>
      </c>
      <c r="F247" s="116" t="str">
        <f>+'Field Grid 2013 public'!$O$6</f>
        <v>JVB-1</v>
      </c>
      <c r="G247" s="117">
        <v>3</v>
      </c>
      <c r="H247" s="118" t="str">
        <f>+'Brackets 2013'!$P$383</f>
        <v>EMMAUS STING (PA)</v>
      </c>
      <c r="L247" s="117"/>
    </row>
    <row r="248" spans="1:12" ht="12.75" hidden="1" customHeight="1" x14ac:dyDescent="0.2">
      <c r="A248" s="114">
        <f t="shared" si="6"/>
        <v>124</v>
      </c>
      <c r="B248" s="163">
        <v>41475</v>
      </c>
      <c r="C248" s="115">
        <f t="shared" ref="C248:C311" si="7">+C194+5/6/24</f>
        <v>1.5069444444444449</v>
      </c>
      <c r="D248" s="114" t="s">
        <v>1344</v>
      </c>
      <c r="E248" s="114">
        <v>16</v>
      </c>
      <c r="F248" s="116" t="str">
        <f>+'Field Grid 2013 public'!$O$6</f>
        <v>JVB-1</v>
      </c>
      <c r="G248" s="117">
        <v>3</v>
      </c>
      <c r="H248" s="118" t="str">
        <f>+'Brackets 2013'!$P$381</f>
        <v>BROTHERHOOD U16 (NJ)</v>
      </c>
      <c r="L248" s="117"/>
    </row>
    <row r="249" spans="1:12" ht="12.75" hidden="1" customHeight="1" x14ac:dyDescent="0.2">
      <c r="A249" s="114">
        <f t="shared" si="6"/>
        <v>124</v>
      </c>
      <c r="B249" s="163">
        <v>41475</v>
      </c>
      <c r="C249" s="115">
        <f t="shared" si="7"/>
        <v>1.5069444444444449</v>
      </c>
      <c r="D249" s="114" t="s">
        <v>1344</v>
      </c>
      <c r="E249" s="114">
        <v>16</v>
      </c>
      <c r="F249" s="116" t="str">
        <f>+'Field Grid 2013 public'!$O$6</f>
        <v>JVB-1</v>
      </c>
      <c r="G249" s="117">
        <v>3</v>
      </c>
      <c r="H249" s="118" t="str">
        <f>+'Brackets 2013'!$P$384</f>
        <v>GRIP-IT N' RIP-IT BLUE (NY)</v>
      </c>
      <c r="L249" s="117"/>
    </row>
    <row r="250" spans="1:12" ht="12.75" hidden="1" customHeight="1" x14ac:dyDescent="0.2">
      <c r="A250" s="114">
        <f t="shared" si="6"/>
        <v>125</v>
      </c>
      <c r="B250" s="163">
        <v>41475</v>
      </c>
      <c r="C250" s="115">
        <f t="shared" si="7"/>
        <v>1.5069444444444449</v>
      </c>
      <c r="D250" s="114" t="s">
        <v>1344</v>
      </c>
      <c r="E250" s="114">
        <v>17</v>
      </c>
      <c r="F250" s="116" t="str">
        <f>+'Field Grid 2013 public'!$O$6</f>
        <v>JVB-1</v>
      </c>
      <c r="G250" s="117">
        <v>3</v>
      </c>
      <c r="H250" s="118" t="str">
        <f>+'Brackets 2013'!$P$382</f>
        <v>TEAM 91 2016 STAMPEDE (NY)</v>
      </c>
      <c r="L250" s="117"/>
    </row>
    <row r="251" spans="1:12" ht="12.75" hidden="1" customHeight="1" x14ac:dyDescent="0.2">
      <c r="A251" s="114">
        <f t="shared" si="6"/>
        <v>125</v>
      </c>
      <c r="B251" s="163">
        <v>41475</v>
      </c>
      <c r="C251" s="115">
        <f t="shared" si="7"/>
        <v>1.5069444444444449</v>
      </c>
      <c r="D251" s="114" t="s">
        <v>1344</v>
      </c>
      <c r="E251" s="114">
        <v>17</v>
      </c>
      <c r="F251" s="116" t="str">
        <f>+'Field Grid 2013 public'!$O$6</f>
        <v>JVB-1</v>
      </c>
      <c r="G251" s="117">
        <v>3</v>
      </c>
      <c r="H251" s="118" t="str">
        <f>+'Brackets 2013'!$P$385</f>
        <v>LV LIGHTNING SELECT BLUE (PA)</v>
      </c>
      <c r="L251" s="117"/>
    </row>
    <row r="252" spans="1:12" ht="12.75" customHeight="1" x14ac:dyDescent="0.2">
      <c r="A252" s="114">
        <f t="shared" si="6"/>
        <v>126</v>
      </c>
      <c r="B252" s="163">
        <v>41475</v>
      </c>
      <c r="C252" s="115">
        <f t="shared" si="7"/>
        <v>1.5069444444444449</v>
      </c>
      <c r="D252" s="114" t="s">
        <v>1345</v>
      </c>
      <c r="E252" s="114">
        <v>18</v>
      </c>
      <c r="F252" s="116" t="str">
        <f>+'Field Grid 2013 public'!$T$6</f>
        <v>U9</v>
      </c>
      <c r="G252" s="117">
        <v>3</v>
      </c>
      <c r="H252" s="118" t="str">
        <f>+'Brackets 2013'!$L$4</f>
        <v>TEAM 91 2022 ORANGE (NY)</v>
      </c>
      <c r="L252" s="117"/>
    </row>
    <row r="253" spans="1:12" ht="12.75" customHeight="1" x14ac:dyDescent="0.2">
      <c r="A253" s="114">
        <f t="shared" si="6"/>
        <v>126</v>
      </c>
      <c r="B253" s="163">
        <v>41475</v>
      </c>
      <c r="C253" s="115">
        <f t="shared" si="7"/>
        <v>1.5069444444444449</v>
      </c>
      <c r="D253" s="114" t="s">
        <v>1345</v>
      </c>
      <c r="E253" s="114">
        <v>18</v>
      </c>
      <c r="F253" s="116" t="str">
        <f>+'Field Grid 2013 public'!$T$6</f>
        <v>U9</v>
      </c>
      <c r="G253" s="117">
        <v>3</v>
      </c>
      <c r="H253" s="118" t="str">
        <f>+'Brackets 2013'!$L$6</f>
        <v>MUCKDAWGS (PA)</v>
      </c>
      <c r="L253" s="117"/>
    </row>
    <row r="254" spans="1:12" ht="12.75" customHeight="1" x14ac:dyDescent="0.2">
      <c r="A254" s="114">
        <f t="shared" si="6"/>
        <v>127</v>
      </c>
      <c r="B254" s="163">
        <v>41475</v>
      </c>
      <c r="C254" s="115">
        <f t="shared" si="7"/>
        <v>1.5069444444444449</v>
      </c>
      <c r="D254" s="114" t="s">
        <v>1345</v>
      </c>
      <c r="E254" s="114">
        <v>19</v>
      </c>
      <c r="F254" s="116" t="str">
        <f>+'Field Grid 2013 public'!$T$6</f>
        <v>U9</v>
      </c>
      <c r="G254" s="117">
        <v>3</v>
      </c>
      <c r="H254" s="118" t="str">
        <f>+'Brackets 2013'!$L$5</f>
        <v>COLLEGEVILLE CHOSEN (PA)</v>
      </c>
      <c r="L254" s="117"/>
    </row>
    <row r="255" spans="1:12" ht="12.75" customHeight="1" x14ac:dyDescent="0.2">
      <c r="A255" s="114">
        <f t="shared" si="6"/>
        <v>127</v>
      </c>
      <c r="B255" s="163">
        <v>41475</v>
      </c>
      <c r="C255" s="115">
        <f t="shared" si="7"/>
        <v>1.5069444444444449</v>
      </c>
      <c r="D255" s="114" t="s">
        <v>1345</v>
      </c>
      <c r="E255" s="114">
        <v>19</v>
      </c>
      <c r="F255" s="116" t="str">
        <f>+'Field Grid 2013 public'!$T$6</f>
        <v>U9</v>
      </c>
      <c r="G255" s="117">
        <v>3</v>
      </c>
      <c r="H255" s="118" t="str">
        <f>+'Brackets 2013'!$L$7</f>
        <v>ROCK'EM LACROSSE (PA)</v>
      </c>
      <c r="L255" s="117"/>
    </row>
    <row r="256" spans="1:12" ht="12.75" customHeight="1" x14ac:dyDescent="0.2">
      <c r="A256" s="114">
        <f t="shared" si="6"/>
        <v>128</v>
      </c>
      <c r="B256" s="163">
        <v>41475</v>
      </c>
      <c r="C256" s="115">
        <f t="shared" si="7"/>
        <v>1.5069444444444449</v>
      </c>
      <c r="D256" s="114" t="s">
        <v>1345</v>
      </c>
      <c r="E256" s="114">
        <v>20</v>
      </c>
      <c r="F256" s="116" t="str">
        <f>+'Field Grid 2013 public'!$T$6</f>
        <v>U9</v>
      </c>
      <c r="G256" s="117">
        <v>3</v>
      </c>
      <c r="H256" s="118" t="str">
        <f>+'Brackets 2013'!$P$4</f>
        <v>BAGGATAWAY LC U9 (PA)</v>
      </c>
      <c r="L256" s="117"/>
    </row>
    <row r="257" spans="1:12" ht="12.75" customHeight="1" x14ac:dyDescent="0.2">
      <c r="A257" s="114">
        <f t="shared" si="6"/>
        <v>128</v>
      </c>
      <c r="B257" s="163">
        <v>41475</v>
      </c>
      <c r="C257" s="115">
        <f t="shared" si="7"/>
        <v>1.5069444444444449</v>
      </c>
      <c r="D257" s="114" t="s">
        <v>1345</v>
      </c>
      <c r="E257" s="114">
        <v>20</v>
      </c>
      <c r="F257" s="116" t="str">
        <f>+'Field Grid 2013 public'!$T$6</f>
        <v>U9</v>
      </c>
      <c r="G257" s="117">
        <v>3</v>
      </c>
      <c r="H257" s="118" t="str">
        <f>+'Brackets 2013'!$P$6</f>
        <v>PEG LEG LACROSSE (PA)</v>
      </c>
      <c r="L257" s="117"/>
    </row>
    <row r="258" spans="1:12" ht="12.75" customHeight="1" x14ac:dyDescent="0.2">
      <c r="A258" s="114">
        <f t="shared" si="6"/>
        <v>129</v>
      </c>
      <c r="B258" s="163">
        <v>41475</v>
      </c>
      <c r="C258" s="115">
        <f t="shared" si="7"/>
        <v>1.5069444444444449</v>
      </c>
      <c r="D258" s="114" t="s">
        <v>1345</v>
      </c>
      <c r="E258" s="114">
        <v>21</v>
      </c>
      <c r="F258" s="116" t="str">
        <f>+'Field Grid 2013 public'!$T$6</f>
        <v>U9</v>
      </c>
      <c r="G258" s="117">
        <v>3</v>
      </c>
      <c r="H258" s="118" t="str">
        <f>+'Brackets 2013'!$P$5</f>
        <v>CAROLINA CANNONS (NC)</v>
      </c>
      <c r="L258" s="117"/>
    </row>
    <row r="259" spans="1:12" ht="12.75" customHeight="1" x14ac:dyDescent="0.2">
      <c r="A259" s="114">
        <f t="shared" si="6"/>
        <v>129</v>
      </c>
      <c r="B259" s="163">
        <v>41475</v>
      </c>
      <c r="C259" s="115">
        <f t="shared" si="7"/>
        <v>1.5069444444444449</v>
      </c>
      <c r="D259" s="114" t="s">
        <v>1345</v>
      </c>
      <c r="E259" s="114">
        <v>21</v>
      </c>
      <c r="F259" s="116" t="str">
        <f>+'Field Grid 2013 public'!$T$6</f>
        <v>U9</v>
      </c>
      <c r="G259" s="117">
        <v>3</v>
      </c>
      <c r="H259" s="118" t="str">
        <f>+'Brackets 2013'!$P$7</f>
        <v>TOP SIDE SNIPERS (NY)</v>
      </c>
      <c r="L259" s="117"/>
    </row>
    <row r="260" spans="1:12" ht="12.75" hidden="1" customHeight="1" x14ac:dyDescent="0.2">
      <c r="A260" s="114">
        <f t="shared" ref="A260:A323" si="8">+A258+1</f>
        <v>130</v>
      </c>
      <c r="B260" s="163">
        <v>41475</v>
      </c>
      <c r="C260" s="115">
        <f t="shared" si="7"/>
        <v>1.5069444444444449</v>
      </c>
      <c r="D260" s="114" t="s">
        <v>1345</v>
      </c>
      <c r="E260" s="114">
        <v>22</v>
      </c>
      <c r="F260" s="116" t="str">
        <f>+'Field Grid 2013 public'!$X$6</f>
        <v>VARB-1</v>
      </c>
      <c r="G260" s="117">
        <v>3</v>
      </c>
      <c r="H260" s="118" t="str">
        <f>+'Brackets 2013'!$L$454</f>
        <v>TRUE PITTSBURGH 2015 (PA)</v>
      </c>
      <c r="L260" s="117"/>
    </row>
    <row r="261" spans="1:12" ht="12.75" hidden="1" customHeight="1" x14ac:dyDescent="0.2">
      <c r="A261" s="114">
        <f t="shared" si="8"/>
        <v>130</v>
      </c>
      <c r="B261" s="163">
        <v>41475</v>
      </c>
      <c r="C261" s="115">
        <f t="shared" si="7"/>
        <v>1.5069444444444449</v>
      </c>
      <c r="D261" s="114" t="s">
        <v>1345</v>
      </c>
      <c r="E261" s="114">
        <v>22</v>
      </c>
      <c r="F261" s="116" t="str">
        <f>+'Field Grid 2013 public'!$X$6</f>
        <v>VARB-1</v>
      </c>
      <c r="G261" s="117">
        <v>3</v>
      </c>
      <c r="H261" s="118" t="str">
        <f>+'Brackets 2013'!$L$456</f>
        <v>BUCKS 2014 - RENAHAN (PA)</v>
      </c>
      <c r="L261" s="117"/>
    </row>
    <row r="262" spans="1:12" ht="12.75" hidden="1" customHeight="1" x14ac:dyDescent="0.2">
      <c r="A262" s="114">
        <f t="shared" si="8"/>
        <v>131</v>
      </c>
      <c r="B262" s="163">
        <v>41475</v>
      </c>
      <c r="C262" s="115">
        <f t="shared" si="7"/>
        <v>1.5069444444444449</v>
      </c>
      <c r="D262" s="114" t="s">
        <v>1345</v>
      </c>
      <c r="E262" s="114">
        <v>23</v>
      </c>
      <c r="F262" s="116" t="str">
        <f>+'Field Grid 2013 public'!$X$6</f>
        <v>VARB-1</v>
      </c>
      <c r="G262" s="117">
        <v>3</v>
      </c>
      <c r="H262" s="118" t="str">
        <f>+'Brackets 2013'!$L$455</f>
        <v>BLACK DOG LEGACY (PA)</v>
      </c>
      <c r="L262" s="117"/>
    </row>
    <row r="263" spans="1:12" ht="12.75" hidden="1" customHeight="1" x14ac:dyDescent="0.2">
      <c r="A263" s="114">
        <f t="shared" si="8"/>
        <v>131</v>
      </c>
      <c r="B263" s="163">
        <v>41475</v>
      </c>
      <c r="C263" s="115">
        <f t="shared" si="7"/>
        <v>1.5069444444444449</v>
      </c>
      <c r="D263" s="114" t="s">
        <v>1345</v>
      </c>
      <c r="E263" s="114">
        <v>23</v>
      </c>
      <c r="F263" s="116" t="str">
        <f>+'Field Grid 2013 public'!$X$6</f>
        <v>VARB-1</v>
      </c>
      <c r="G263" s="117">
        <v>3</v>
      </c>
      <c r="H263" s="118" t="str">
        <f>+'Brackets 2013'!$P$455</f>
        <v>BROTHERHOOD VARSITY (NJ)</v>
      </c>
      <c r="L263" s="117"/>
    </row>
    <row r="264" spans="1:12" ht="12.75" hidden="1" customHeight="1" x14ac:dyDescent="0.2">
      <c r="A264" s="114">
        <f t="shared" si="8"/>
        <v>132</v>
      </c>
      <c r="B264" s="163">
        <v>41475</v>
      </c>
      <c r="C264" s="115">
        <f t="shared" si="7"/>
        <v>1.5069444444444493</v>
      </c>
      <c r="D264" s="114" t="s">
        <v>1345</v>
      </c>
      <c r="E264" s="114">
        <v>24</v>
      </c>
      <c r="F264" s="116" t="str">
        <f>+'Field Grid 2013 public'!$X$6</f>
        <v>VARB-1</v>
      </c>
      <c r="G264" s="117">
        <v>3</v>
      </c>
      <c r="H264" s="118" t="str">
        <f>+'Brackets 2013'!$P$454</f>
        <v>BLACK BEAR BLUE (PA)</v>
      </c>
      <c r="L264" s="117"/>
    </row>
    <row r="265" spans="1:12" ht="12.75" hidden="1" customHeight="1" x14ac:dyDescent="0.2">
      <c r="A265" s="114">
        <f t="shared" si="8"/>
        <v>132</v>
      </c>
      <c r="B265" s="163">
        <v>41475</v>
      </c>
      <c r="C265" s="115">
        <f t="shared" si="7"/>
        <v>1.5069444444444493</v>
      </c>
      <c r="D265" s="114" t="s">
        <v>1345</v>
      </c>
      <c r="E265" s="114">
        <v>24</v>
      </c>
      <c r="F265" s="116" t="str">
        <f>+'Field Grid 2013 public'!$X$6</f>
        <v>VARB-1</v>
      </c>
      <c r="G265" s="117">
        <v>3</v>
      </c>
      <c r="H265" s="118" t="str">
        <f>+'Brackets 2013'!$P$456</f>
        <v>GREEN &amp; GOLD VARSITY (NJ)</v>
      </c>
      <c r="L265" s="117"/>
    </row>
    <row r="266" spans="1:12" ht="12.75" hidden="1" customHeight="1" x14ac:dyDescent="0.2">
      <c r="A266" s="114">
        <f t="shared" si="8"/>
        <v>133</v>
      </c>
      <c r="B266" s="163">
        <v>41475</v>
      </c>
      <c r="C266" s="115">
        <f t="shared" si="7"/>
        <v>1.5069444444444493</v>
      </c>
      <c r="D266" s="114" t="s">
        <v>1349</v>
      </c>
      <c r="E266" s="114">
        <v>25</v>
      </c>
      <c r="F266" s="116" t="str">
        <f>+'Field Grid 2013 public'!$AA$6</f>
        <v>U13B-4</v>
      </c>
      <c r="G266" s="117">
        <v>3</v>
      </c>
      <c r="H266" s="118" t="str">
        <f>+'Brackets 2013'!$W$208</f>
        <v>LAX IN THE HAT (PA)</v>
      </c>
      <c r="L266" s="117"/>
    </row>
    <row r="267" spans="1:12" ht="12.75" hidden="1" customHeight="1" x14ac:dyDescent="0.2">
      <c r="A267" s="114">
        <f t="shared" si="8"/>
        <v>133</v>
      </c>
      <c r="B267" s="163">
        <v>41475</v>
      </c>
      <c r="C267" s="115">
        <f t="shared" si="7"/>
        <v>1.5069444444444493</v>
      </c>
      <c r="D267" s="114" t="s">
        <v>1349</v>
      </c>
      <c r="E267" s="114">
        <v>25</v>
      </c>
      <c r="F267" s="116" t="str">
        <f>+'Field Grid 2013 public'!$AA$6</f>
        <v>U13B-4</v>
      </c>
      <c r="G267" s="117">
        <v>3</v>
      </c>
      <c r="H267" s="118" t="str">
        <f>+'Brackets 2013'!$W$210</f>
        <v>TRUE PITTSBURGH U13 (PA)</v>
      </c>
      <c r="L267" s="117"/>
    </row>
    <row r="268" spans="1:12" ht="12.75" hidden="1" customHeight="1" x14ac:dyDescent="0.2">
      <c r="A268" s="114">
        <f t="shared" si="8"/>
        <v>134</v>
      </c>
      <c r="B268" s="163">
        <v>41475</v>
      </c>
      <c r="C268" s="115">
        <f t="shared" si="7"/>
        <v>1.5069444444444493</v>
      </c>
      <c r="D268" s="114" t="s">
        <v>1349</v>
      </c>
      <c r="E268" s="114">
        <v>26</v>
      </c>
      <c r="F268" s="116" t="str">
        <f>+'Field Grid 2013 public'!$AA$6</f>
        <v>U13B-4</v>
      </c>
      <c r="G268" s="117">
        <v>3</v>
      </c>
      <c r="H268" s="118" t="str">
        <f>+'Brackets 2013'!$W$209</f>
        <v>TRI-STATE U13 GREEN (NJ)</v>
      </c>
      <c r="L268" s="117"/>
    </row>
    <row r="269" spans="1:12" ht="12.75" hidden="1" customHeight="1" x14ac:dyDescent="0.2">
      <c r="A269" s="114">
        <f t="shared" si="8"/>
        <v>134</v>
      </c>
      <c r="B269" s="163">
        <v>41475</v>
      </c>
      <c r="C269" s="115">
        <f t="shared" si="7"/>
        <v>1.5069444444444493</v>
      </c>
      <c r="D269" s="114" t="s">
        <v>1349</v>
      </c>
      <c r="E269" s="114">
        <v>26</v>
      </c>
      <c r="F269" s="116" t="str">
        <f>+'Field Grid 2013 public'!$AA$6</f>
        <v>U13B-4</v>
      </c>
      <c r="G269" s="117">
        <v>3</v>
      </c>
      <c r="H269" s="118" t="str">
        <f>+'Brackets 2013'!$AA$209</f>
        <v>NOVA WEST LACROSSE (VA)</v>
      </c>
      <c r="L269" s="117"/>
    </row>
    <row r="270" spans="1:12" ht="12.75" hidden="1" customHeight="1" x14ac:dyDescent="0.2">
      <c r="A270" s="114">
        <f t="shared" si="8"/>
        <v>135</v>
      </c>
      <c r="B270" s="163">
        <v>41475</v>
      </c>
      <c r="C270" s="115">
        <f t="shared" si="7"/>
        <v>1.5069444444444493</v>
      </c>
      <c r="D270" s="114" t="s">
        <v>1349</v>
      </c>
      <c r="E270" s="114">
        <v>27</v>
      </c>
      <c r="F270" s="116" t="str">
        <f>+'Field Grid 2013 public'!$AA$6</f>
        <v>U13B-4</v>
      </c>
      <c r="G270" s="117">
        <v>3</v>
      </c>
      <c r="H270" s="118" t="str">
        <f>+'Brackets 2013'!$AA$208</f>
        <v>NJ DIESEL ELITE U13 (NJ)</v>
      </c>
      <c r="L270" s="117"/>
    </row>
    <row r="271" spans="1:12" ht="12.75" hidden="1" customHeight="1" x14ac:dyDescent="0.2">
      <c r="A271" s="114">
        <f t="shared" si="8"/>
        <v>135</v>
      </c>
      <c r="B271" s="163">
        <v>41475</v>
      </c>
      <c r="C271" s="115">
        <f t="shared" si="7"/>
        <v>1.5069444444444493</v>
      </c>
      <c r="D271" s="114" t="s">
        <v>1349</v>
      </c>
      <c r="E271" s="114">
        <v>27</v>
      </c>
      <c r="F271" s="116" t="str">
        <f>+'Field Grid 2013 public'!$AA$6</f>
        <v>U13B-4</v>
      </c>
      <c r="G271" s="117">
        <v>3</v>
      </c>
      <c r="H271" s="118" t="str">
        <f>+'Brackets 2013'!$AA$210</f>
        <v>BLACK DOG LEGACY (PA)</v>
      </c>
      <c r="L271" s="117"/>
    </row>
    <row r="272" spans="1:12" ht="12.75" hidden="1" customHeight="1" x14ac:dyDescent="0.2">
      <c r="A272" s="114">
        <f t="shared" si="8"/>
        <v>136</v>
      </c>
      <c r="B272" s="163">
        <v>41475</v>
      </c>
      <c r="C272" s="115">
        <f t="shared" si="7"/>
        <v>1.5416666666666672</v>
      </c>
      <c r="D272" s="114" t="s">
        <v>1343</v>
      </c>
      <c r="E272" s="114">
        <v>1</v>
      </c>
      <c r="F272" s="116" t="str">
        <f>+'Field Grid 2013 public'!$C$7</f>
        <v>U15B-3</v>
      </c>
      <c r="G272" s="117">
        <v>3</v>
      </c>
      <c r="H272" s="116" t="str">
        <f>+'Brackets 2013'!$W$318</f>
        <v>380 LACROSSE U-15 BLACK (PA)</v>
      </c>
      <c r="L272" s="117"/>
    </row>
    <row r="273" spans="1:12" ht="12.75" hidden="1" customHeight="1" x14ac:dyDescent="0.2">
      <c r="A273" s="114">
        <f t="shared" si="8"/>
        <v>136</v>
      </c>
      <c r="B273" s="163">
        <v>41475</v>
      </c>
      <c r="C273" s="115">
        <f t="shared" si="7"/>
        <v>1.5416666666666672</v>
      </c>
      <c r="D273" s="114" t="s">
        <v>1343</v>
      </c>
      <c r="E273" s="114">
        <v>1</v>
      </c>
      <c r="F273" s="116" t="str">
        <f>+'Field Grid 2013 public'!$C$7</f>
        <v>U15B-3</v>
      </c>
      <c r="G273" s="117">
        <v>3</v>
      </c>
      <c r="H273" s="116" t="str">
        <f>+'Brackets 2013'!$W$320</f>
        <v>STEPS 2018 7TH GRADE (NJ)</v>
      </c>
      <c r="L273" s="117"/>
    </row>
    <row r="274" spans="1:12" ht="12.75" hidden="1" customHeight="1" x14ac:dyDescent="0.2">
      <c r="A274" s="114">
        <f t="shared" si="8"/>
        <v>137</v>
      </c>
      <c r="B274" s="163">
        <v>41475</v>
      </c>
      <c r="C274" s="115">
        <f t="shared" si="7"/>
        <v>1.5416666666666672</v>
      </c>
      <c r="D274" s="114" t="s">
        <v>1343</v>
      </c>
      <c r="E274" s="114">
        <v>2</v>
      </c>
      <c r="F274" s="116" t="str">
        <f>+'Field Grid 2013 public'!$C$7</f>
        <v>U15B-3</v>
      </c>
      <c r="G274" s="117">
        <v>3</v>
      </c>
      <c r="H274" s="116" t="str">
        <f>+'Brackets 2013'!$W$319</f>
        <v>NJ DIESEL ELITE U15 (NJ)</v>
      </c>
      <c r="L274" s="117"/>
    </row>
    <row r="275" spans="1:12" ht="12.75" hidden="1" customHeight="1" x14ac:dyDescent="0.2">
      <c r="A275" s="114">
        <f t="shared" si="8"/>
        <v>137</v>
      </c>
      <c r="B275" s="163">
        <v>41475</v>
      </c>
      <c r="C275" s="115">
        <f t="shared" si="7"/>
        <v>1.5416666666666672</v>
      </c>
      <c r="D275" s="114" t="s">
        <v>1343</v>
      </c>
      <c r="E275" s="114">
        <v>2</v>
      </c>
      <c r="F275" s="116" t="str">
        <f>+'Field Grid 2013 public'!$C$7</f>
        <v>U15B-3</v>
      </c>
      <c r="G275" s="117">
        <v>3</v>
      </c>
      <c r="H275" s="116" t="str">
        <f>+'Brackets 2013'!$AA$319</f>
        <v>ROCK'EM LACROSSE (PA)</v>
      </c>
      <c r="L275" s="117"/>
    </row>
    <row r="276" spans="1:12" ht="12.75" hidden="1" customHeight="1" x14ac:dyDescent="0.2">
      <c r="A276" s="114">
        <f t="shared" si="8"/>
        <v>138</v>
      </c>
      <c r="B276" s="163">
        <v>41475</v>
      </c>
      <c r="C276" s="115">
        <f t="shared" si="7"/>
        <v>1.5416666666666672</v>
      </c>
      <c r="D276" s="114" t="s">
        <v>1343</v>
      </c>
      <c r="E276" s="114">
        <v>3</v>
      </c>
      <c r="F276" s="116" t="str">
        <f>+'Field Grid 2013 public'!$C$7</f>
        <v>U15B-3</v>
      </c>
      <c r="G276" s="117">
        <v>3</v>
      </c>
      <c r="H276" s="116" t="str">
        <f>+'Brackets 2013'!$AA$318</f>
        <v>LEADING EDGE SOUTH (NJ)</v>
      </c>
      <c r="L276" s="117"/>
    </row>
    <row r="277" spans="1:12" ht="12.75" hidden="1" customHeight="1" x14ac:dyDescent="0.2">
      <c r="A277" s="114">
        <f t="shared" si="8"/>
        <v>138</v>
      </c>
      <c r="B277" s="163">
        <v>41475</v>
      </c>
      <c r="C277" s="115">
        <f t="shared" si="7"/>
        <v>1.5416666666666672</v>
      </c>
      <c r="D277" s="114" t="s">
        <v>1343</v>
      </c>
      <c r="E277" s="114">
        <v>3</v>
      </c>
      <c r="F277" s="116" t="str">
        <f>+'Field Grid 2013 public'!$C$7</f>
        <v>U15B-3</v>
      </c>
      <c r="G277" s="117">
        <v>3</v>
      </c>
      <c r="H277" s="116" t="str">
        <f>+'Brackets 2013'!$AA$320</f>
        <v>TEAM 91 2017 NAVY (NY)</v>
      </c>
      <c r="L277" s="117"/>
    </row>
    <row r="278" spans="1:12" ht="12.75" hidden="1" customHeight="1" x14ac:dyDescent="0.2">
      <c r="A278" s="114">
        <f t="shared" si="8"/>
        <v>139</v>
      </c>
      <c r="B278" s="163">
        <v>41475</v>
      </c>
      <c r="C278" s="115">
        <f t="shared" si="7"/>
        <v>1.5416666666666672</v>
      </c>
      <c r="D278" s="114" t="s">
        <v>1343</v>
      </c>
      <c r="E278" s="114">
        <v>4</v>
      </c>
      <c r="F278" s="116" t="str">
        <f>+'Field Grid 2013 public'!$F$7</f>
        <v>U11B-1</v>
      </c>
      <c r="G278" s="117">
        <v>3</v>
      </c>
      <c r="H278" s="116" t="str">
        <f>+'Brackets 2013'!$L$46</f>
        <v>TRI-STATE U11 GREEN (NJ)</v>
      </c>
      <c r="L278" s="117"/>
    </row>
    <row r="279" spans="1:12" ht="12.75" hidden="1" customHeight="1" x14ac:dyDescent="0.2">
      <c r="A279" s="114">
        <f t="shared" si="8"/>
        <v>139</v>
      </c>
      <c r="B279" s="163">
        <v>41475</v>
      </c>
      <c r="C279" s="115">
        <f t="shared" si="7"/>
        <v>1.5416666666666672</v>
      </c>
      <c r="D279" s="114" t="s">
        <v>1343</v>
      </c>
      <c r="E279" s="114">
        <v>4</v>
      </c>
      <c r="F279" s="116" t="str">
        <f>+'Field Grid 2013 public'!$F$7</f>
        <v>U11B-1</v>
      </c>
      <c r="G279" s="117">
        <v>3</v>
      </c>
      <c r="H279" s="116" t="str">
        <f>+'Brackets 2013'!$L$49</f>
        <v>LV LIGHTNING (PA)</v>
      </c>
      <c r="L279" s="117"/>
    </row>
    <row r="280" spans="1:12" ht="12.75" hidden="1" customHeight="1" x14ac:dyDescent="0.2">
      <c r="A280" s="114">
        <f t="shared" si="8"/>
        <v>140</v>
      </c>
      <c r="B280" s="163">
        <v>41475</v>
      </c>
      <c r="C280" s="115">
        <f t="shared" si="7"/>
        <v>1.5416666666666672</v>
      </c>
      <c r="D280" s="114" t="s">
        <v>1343</v>
      </c>
      <c r="E280" s="114">
        <v>5</v>
      </c>
      <c r="F280" s="116" t="str">
        <f>+'Field Grid 2013 public'!$F$7</f>
        <v>U11B-1</v>
      </c>
      <c r="G280" s="117">
        <v>3</v>
      </c>
      <c r="H280" s="116" t="str">
        <f>+'Brackets 2013'!$L$47</f>
        <v>BUCKS SELECT 2021-PARKER (PA)</v>
      </c>
      <c r="L280" s="117"/>
    </row>
    <row r="281" spans="1:12" ht="12.75" hidden="1" customHeight="1" x14ac:dyDescent="0.2">
      <c r="A281" s="114">
        <f t="shared" si="8"/>
        <v>140</v>
      </c>
      <c r="B281" s="163">
        <v>41475</v>
      </c>
      <c r="C281" s="115">
        <f t="shared" si="7"/>
        <v>1.5416666666666672</v>
      </c>
      <c r="D281" s="114" t="s">
        <v>1343</v>
      </c>
      <c r="E281" s="114">
        <v>5</v>
      </c>
      <c r="F281" s="116" t="str">
        <f>+'Field Grid 2013 public'!$F$7</f>
        <v>U11B-1</v>
      </c>
      <c r="G281" s="117">
        <v>3</v>
      </c>
      <c r="H281" s="116" t="str">
        <f>+'Brackets 2013'!$L$50</f>
        <v>LOONEY'S 2021 ORANGE (MD)</v>
      </c>
      <c r="L281" s="117"/>
    </row>
    <row r="282" spans="1:12" ht="12.75" hidden="1" customHeight="1" x14ac:dyDescent="0.2">
      <c r="A282" s="114">
        <f t="shared" si="8"/>
        <v>141</v>
      </c>
      <c r="B282" s="163">
        <v>41475</v>
      </c>
      <c r="C282" s="115">
        <f t="shared" si="7"/>
        <v>1.5416666666666672</v>
      </c>
      <c r="D282" s="114" t="s">
        <v>1343</v>
      </c>
      <c r="E282" s="114">
        <v>6</v>
      </c>
      <c r="F282" s="116" t="str">
        <f>+'Field Grid 2013 public'!$F$7</f>
        <v>U11B-1</v>
      </c>
      <c r="G282" s="117">
        <v>3</v>
      </c>
      <c r="H282" s="116" t="str">
        <f>+'Brackets 2013'!$L$48</f>
        <v>LAXZILLA (PA)</v>
      </c>
      <c r="L282" s="117"/>
    </row>
    <row r="283" spans="1:12" ht="12.75" hidden="1" customHeight="1" x14ac:dyDescent="0.2">
      <c r="A283" s="114">
        <f t="shared" si="8"/>
        <v>141</v>
      </c>
      <c r="B283" s="163">
        <v>41475</v>
      </c>
      <c r="C283" s="115">
        <f t="shared" si="7"/>
        <v>1.5416666666666672</v>
      </c>
      <c r="D283" s="114" t="s">
        <v>1343</v>
      </c>
      <c r="E283" s="114">
        <v>6</v>
      </c>
      <c r="F283" s="116" t="str">
        <f>+'Field Grid 2013 public'!$F$7</f>
        <v>U11B-1</v>
      </c>
      <c r="G283" s="117">
        <v>3</v>
      </c>
      <c r="H283" s="116" t="str">
        <f>+'Brackets 2013'!$P$48</f>
        <v>LEHIGH VALLEY STEAM GOLD (PA)</v>
      </c>
      <c r="L283" s="117"/>
    </row>
    <row r="284" spans="1:12" ht="12.75" hidden="1" customHeight="1" x14ac:dyDescent="0.2">
      <c r="A284" s="114">
        <f t="shared" si="8"/>
        <v>142</v>
      </c>
      <c r="B284" s="163">
        <v>41475</v>
      </c>
      <c r="C284" s="115">
        <f t="shared" si="7"/>
        <v>1.5416666666666672</v>
      </c>
      <c r="D284" s="114" t="s">
        <v>1343</v>
      </c>
      <c r="E284" s="114">
        <v>7</v>
      </c>
      <c r="F284" s="116" t="str">
        <f>+'Field Grid 2013 public'!$F$7</f>
        <v>U11B-1</v>
      </c>
      <c r="G284" s="117">
        <v>3</v>
      </c>
      <c r="H284" s="116" t="str">
        <f>+'Brackets 2013'!$P$46</f>
        <v>BLACK DOG LEGACY (PA)</v>
      </c>
      <c r="L284" s="117"/>
    </row>
    <row r="285" spans="1:12" ht="12.75" hidden="1" customHeight="1" x14ac:dyDescent="0.2">
      <c r="A285" s="114">
        <f t="shared" si="8"/>
        <v>142</v>
      </c>
      <c r="B285" s="163">
        <v>41475</v>
      </c>
      <c r="C285" s="115">
        <f t="shared" si="7"/>
        <v>1.5416666666666672</v>
      </c>
      <c r="D285" s="114" t="s">
        <v>1343</v>
      </c>
      <c r="E285" s="114">
        <v>7</v>
      </c>
      <c r="F285" s="116" t="str">
        <f>+'Field Grid 2013 public'!$F$7</f>
        <v>U11B-1</v>
      </c>
      <c r="G285" s="117">
        <v>3</v>
      </c>
      <c r="H285" s="116" t="str">
        <f>+'Brackets 2013'!$P$49</f>
        <v>SF LITTLE HORNS (PA)</v>
      </c>
      <c r="L285" s="117"/>
    </row>
    <row r="286" spans="1:12" ht="12.75" hidden="1" customHeight="1" x14ac:dyDescent="0.2">
      <c r="A286" s="114">
        <f t="shared" si="8"/>
        <v>143</v>
      </c>
      <c r="B286" s="163">
        <v>41475</v>
      </c>
      <c r="C286" s="115">
        <f t="shared" si="7"/>
        <v>1.5416666666666672</v>
      </c>
      <c r="D286" s="114" t="s">
        <v>1343</v>
      </c>
      <c r="E286" s="114">
        <v>8</v>
      </c>
      <c r="F286" s="116" t="str">
        <f>+'Field Grid 2013 public'!$F$7</f>
        <v>U11B-1</v>
      </c>
      <c r="G286" s="117">
        <v>3</v>
      </c>
      <c r="H286" s="116" t="str">
        <f>+'Brackets 2013'!$P$47</f>
        <v>HIGHLAND MILLS HAWKS (NY)</v>
      </c>
      <c r="L286" s="117"/>
    </row>
    <row r="287" spans="1:12" ht="12.75" hidden="1" customHeight="1" x14ac:dyDescent="0.2">
      <c r="A287" s="114">
        <f t="shared" si="8"/>
        <v>143</v>
      </c>
      <c r="B287" s="163">
        <v>41475</v>
      </c>
      <c r="C287" s="115">
        <f t="shared" si="7"/>
        <v>1.5416666666666672</v>
      </c>
      <c r="D287" s="114" t="s">
        <v>1343</v>
      </c>
      <c r="E287" s="114">
        <v>8</v>
      </c>
      <c r="F287" s="116" t="str">
        <f>+'Field Grid 2013 public'!$F$7</f>
        <v>U11B-1</v>
      </c>
      <c r="G287" s="117">
        <v>3</v>
      </c>
      <c r="H287" s="116" t="str">
        <f>+'Brackets 2013'!$P$50</f>
        <v>MAKE-A-WISH (CT)</v>
      </c>
      <c r="L287" s="117"/>
    </row>
    <row r="288" spans="1:12" ht="12.75" hidden="1" customHeight="1" x14ac:dyDescent="0.2">
      <c r="A288" s="114">
        <f t="shared" si="8"/>
        <v>144</v>
      </c>
      <c r="B288" s="163">
        <v>41475</v>
      </c>
      <c r="C288" s="115">
        <f t="shared" si="7"/>
        <v>1.5416666666666672</v>
      </c>
      <c r="D288" s="114" t="s">
        <v>1344</v>
      </c>
      <c r="E288" s="114">
        <v>9</v>
      </c>
      <c r="F288" s="116" t="str">
        <f>+'Field Grid 2013 public'!$K$7</f>
        <v>U15AA</v>
      </c>
      <c r="G288" s="117">
        <v>3</v>
      </c>
      <c r="H288" s="116" t="str">
        <f>+'Brackets 2013'!$L$229</f>
        <v>BBL ELITE 2017 BLACK (NJ)</v>
      </c>
      <c r="L288" s="117"/>
    </row>
    <row r="289" spans="1:12" ht="12.75" hidden="1" customHeight="1" x14ac:dyDescent="0.2">
      <c r="A289" s="114">
        <f t="shared" si="8"/>
        <v>144</v>
      </c>
      <c r="B289" s="163">
        <v>41475</v>
      </c>
      <c r="C289" s="115">
        <f t="shared" si="7"/>
        <v>1.5416666666666672</v>
      </c>
      <c r="D289" s="114" t="s">
        <v>1344</v>
      </c>
      <c r="E289" s="114">
        <v>9</v>
      </c>
      <c r="F289" s="116" t="str">
        <f>+'Field Grid 2013 public'!$K$7</f>
        <v>U15AA</v>
      </c>
      <c r="G289" s="117">
        <v>3</v>
      </c>
      <c r="H289" s="116" t="str">
        <f>+'Brackets 2013'!$L$231</f>
        <v>NOVA WEST LACROSSE (VA)</v>
      </c>
      <c r="L289" s="117"/>
    </row>
    <row r="290" spans="1:12" ht="12.75" hidden="1" customHeight="1" x14ac:dyDescent="0.2">
      <c r="A290" s="114">
        <f t="shared" si="8"/>
        <v>145</v>
      </c>
      <c r="B290" s="163">
        <v>41475</v>
      </c>
      <c r="C290" s="115">
        <f t="shared" si="7"/>
        <v>1.5416666666666672</v>
      </c>
      <c r="D290" s="114" t="s">
        <v>1344</v>
      </c>
      <c r="E290" s="114">
        <v>10</v>
      </c>
      <c r="F290" s="116" t="str">
        <f>+'Field Grid 2013 public'!$K$7</f>
        <v>U15AA</v>
      </c>
      <c r="G290" s="117">
        <v>3</v>
      </c>
      <c r="H290" s="116" t="str">
        <f>+'Brackets 2013'!$L$230</f>
        <v>HEADSTRONG WHITE (PA)</v>
      </c>
      <c r="L290" s="117"/>
    </row>
    <row r="291" spans="1:12" ht="12.75" hidden="1" customHeight="1" x14ac:dyDescent="0.2">
      <c r="A291" s="114">
        <f t="shared" si="8"/>
        <v>145</v>
      </c>
      <c r="B291" s="163">
        <v>41475</v>
      </c>
      <c r="C291" s="115">
        <f t="shared" si="7"/>
        <v>1.5416666666666672</v>
      </c>
      <c r="D291" s="114" t="s">
        <v>1344</v>
      </c>
      <c r="E291" s="114">
        <v>10</v>
      </c>
      <c r="F291" s="116" t="str">
        <f>+'Field Grid 2013 public'!$K$7</f>
        <v>U15AA</v>
      </c>
      <c r="G291" s="117">
        <v>3</v>
      </c>
      <c r="H291" s="116" t="str">
        <f>+'Brackets 2013'!$L$232</f>
        <v>TRISTATE BLACK (NJ)</v>
      </c>
      <c r="L291" s="117"/>
    </row>
    <row r="292" spans="1:12" ht="12.75" hidden="1" customHeight="1" x14ac:dyDescent="0.2">
      <c r="A292" s="114">
        <f t="shared" si="8"/>
        <v>146</v>
      </c>
      <c r="B292" s="163">
        <v>41475</v>
      </c>
      <c r="C292" s="115">
        <f t="shared" si="7"/>
        <v>1.5416666666666672</v>
      </c>
      <c r="D292" s="114" t="s">
        <v>1344</v>
      </c>
      <c r="E292" s="114">
        <v>11</v>
      </c>
      <c r="F292" s="116" t="str">
        <f>+'Field Grid 2013 public'!$K$7</f>
        <v>U15AA</v>
      </c>
      <c r="G292" s="117">
        <v>3</v>
      </c>
      <c r="H292" s="116" t="str">
        <f>+'Brackets 2013'!$P$229</f>
        <v>DUKES HHH (PA)</v>
      </c>
      <c r="L292" s="117"/>
    </row>
    <row r="293" spans="1:12" ht="12.75" hidden="1" customHeight="1" x14ac:dyDescent="0.2">
      <c r="A293" s="114">
        <f t="shared" si="8"/>
        <v>146</v>
      </c>
      <c r="B293" s="163">
        <v>41475</v>
      </c>
      <c r="C293" s="115">
        <f t="shared" si="7"/>
        <v>1.5416666666666672</v>
      </c>
      <c r="D293" s="114" t="s">
        <v>1344</v>
      </c>
      <c r="E293" s="114">
        <v>11</v>
      </c>
      <c r="F293" s="116" t="str">
        <f>+'Field Grid 2013 public'!$K$7</f>
        <v>U15AA</v>
      </c>
      <c r="G293" s="117">
        <v>3</v>
      </c>
      <c r="H293" s="116" t="str">
        <f>+'Brackets 2013'!$P$231</f>
        <v>STEPS FUTURES 2017 (NJ)</v>
      </c>
      <c r="L293" s="117"/>
    </row>
    <row r="294" spans="1:12" ht="12.75" hidden="1" customHeight="1" x14ac:dyDescent="0.2">
      <c r="A294" s="114">
        <f t="shared" si="8"/>
        <v>147</v>
      </c>
      <c r="B294" s="163">
        <v>41475</v>
      </c>
      <c r="C294" s="115">
        <f t="shared" si="7"/>
        <v>1.5416666666666672</v>
      </c>
      <c r="D294" s="114" t="s">
        <v>1344</v>
      </c>
      <c r="E294" s="114">
        <v>12</v>
      </c>
      <c r="F294" s="116" t="str">
        <f>+'Field Grid 2013 public'!$K$7</f>
        <v>U15AA</v>
      </c>
      <c r="G294" s="117">
        <v>3</v>
      </c>
      <c r="H294" s="116" t="str">
        <f>+'Brackets 2013'!$P$230</f>
        <v>LEADING EDGE 2017 (NJ)</v>
      </c>
      <c r="L294" s="117"/>
    </row>
    <row r="295" spans="1:12" ht="12.75" hidden="1" customHeight="1" x14ac:dyDescent="0.2">
      <c r="A295" s="114">
        <f t="shared" si="8"/>
        <v>147</v>
      </c>
      <c r="B295" s="163">
        <v>41475</v>
      </c>
      <c r="C295" s="115">
        <f t="shared" si="7"/>
        <v>1.5416666666666672</v>
      </c>
      <c r="D295" s="114" t="s">
        <v>1344</v>
      </c>
      <c r="E295" s="114">
        <v>12</v>
      </c>
      <c r="F295" s="116" t="str">
        <f>+'Field Grid 2013 public'!$K$7</f>
        <v>U15AA</v>
      </c>
      <c r="G295" s="117">
        <v>3</v>
      </c>
      <c r="H295" s="116" t="str">
        <f>+'Brackets 2013'!$P$232</f>
        <v>WARD MELVILLE 2017 (NY)</v>
      </c>
      <c r="L295" s="117"/>
    </row>
    <row r="296" spans="1:12" ht="12.75" hidden="1" customHeight="1" x14ac:dyDescent="0.2">
      <c r="A296" s="114">
        <f t="shared" si="8"/>
        <v>148</v>
      </c>
      <c r="B296" s="163">
        <v>41475</v>
      </c>
      <c r="C296" s="115">
        <f t="shared" si="7"/>
        <v>1.5416666666666672</v>
      </c>
      <c r="D296" s="114" t="s">
        <v>1344</v>
      </c>
      <c r="E296" s="114">
        <v>13</v>
      </c>
      <c r="F296" s="116" t="str">
        <f>+'Field Grid 2013 public'!$O$7</f>
        <v>JVB-2</v>
      </c>
      <c r="G296" s="117">
        <v>3</v>
      </c>
      <c r="H296" s="116" t="str">
        <f>+'Brackets 2013'!$L$407</f>
        <v>LV LIGHTNING SELECT WHITE (PA)</v>
      </c>
      <c r="L296" s="117"/>
    </row>
    <row r="297" spans="1:12" ht="12.75" hidden="1" customHeight="1" x14ac:dyDescent="0.2">
      <c r="A297" s="114">
        <f t="shared" si="8"/>
        <v>148</v>
      </c>
      <c r="B297" s="163">
        <v>41475</v>
      </c>
      <c r="C297" s="115">
        <f t="shared" si="7"/>
        <v>1.5416666666666672</v>
      </c>
      <c r="D297" s="114" t="s">
        <v>1344</v>
      </c>
      <c r="E297" s="114">
        <v>13</v>
      </c>
      <c r="F297" s="116" t="str">
        <f>+'Field Grid 2013 public'!$O$7</f>
        <v>JVB-2</v>
      </c>
      <c r="G297" s="117">
        <v>3</v>
      </c>
      <c r="H297" s="116" t="str">
        <f>+'Brackets 2013'!$L$410</f>
        <v>TEAM SMITHTOWN (NY)</v>
      </c>
      <c r="L297" s="117"/>
    </row>
    <row r="298" spans="1:12" ht="12.75" hidden="1" customHeight="1" x14ac:dyDescent="0.2">
      <c r="A298" s="114">
        <f t="shared" si="8"/>
        <v>149</v>
      </c>
      <c r="B298" s="163">
        <v>41475</v>
      </c>
      <c r="C298" s="115">
        <f t="shared" si="7"/>
        <v>1.5416666666666672</v>
      </c>
      <c r="D298" s="114" t="s">
        <v>1344</v>
      </c>
      <c r="E298" s="114">
        <v>14</v>
      </c>
      <c r="F298" s="116" t="str">
        <f>+'Field Grid 2013 public'!$O$7</f>
        <v>JVB-2</v>
      </c>
      <c r="G298" s="117">
        <v>3</v>
      </c>
      <c r="H298" s="116" t="str">
        <f>+'Brackets 2013'!$L$408</f>
        <v>SOUTH JERSEY UNITED (NJ)</v>
      </c>
      <c r="L298" s="117"/>
    </row>
    <row r="299" spans="1:12" ht="12.75" hidden="1" customHeight="1" x14ac:dyDescent="0.2">
      <c r="A299" s="114">
        <f t="shared" si="8"/>
        <v>149</v>
      </c>
      <c r="B299" s="163">
        <v>41475</v>
      </c>
      <c r="C299" s="115">
        <f t="shared" si="7"/>
        <v>1.5416666666666672</v>
      </c>
      <c r="D299" s="114" t="s">
        <v>1344</v>
      </c>
      <c r="E299" s="114">
        <v>14</v>
      </c>
      <c r="F299" s="116" t="str">
        <f>+'Field Grid 2013 public'!$O$7</f>
        <v>JVB-2</v>
      </c>
      <c r="G299" s="117">
        <v>3</v>
      </c>
      <c r="H299" s="116" t="str">
        <f>+'Brackets 2013'!$L$411</f>
        <v>VA LAX TEAM RECON (VA)</v>
      </c>
      <c r="L299" s="117"/>
    </row>
    <row r="300" spans="1:12" ht="12.75" hidden="1" customHeight="1" x14ac:dyDescent="0.2">
      <c r="A300" s="114">
        <f t="shared" si="8"/>
        <v>150</v>
      </c>
      <c r="B300" s="163">
        <v>41475</v>
      </c>
      <c r="C300" s="115">
        <f t="shared" si="7"/>
        <v>1.5416666666666672</v>
      </c>
      <c r="D300" s="114" t="s">
        <v>1344</v>
      </c>
      <c r="E300" s="114">
        <v>15</v>
      </c>
      <c r="F300" s="116" t="str">
        <f>+'Field Grid 2013 public'!$O$7</f>
        <v>JVB-2</v>
      </c>
      <c r="G300" s="117">
        <v>3</v>
      </c>
      <c r="H300" s="116" t="str">
        <f>+'Brackets 2013'!$L$409</f>
        <v>BUFFALO RISING FRESHMAN (NY)</v>
      </c>
      <c r="L300" s="117"/>
    </row>
    <row r="301" spans="1:12" ht="12.75" hidden="1" customHeight="1" x14ac:dyDescent="0.2">
      <c r="A301" s="114">
        <f t="shared" si="8"/>
        <v>150</v>
      </c>
      <c r="B301" s="163">
        <v>41475</v>
      </c>
      <c r="C301" s="115">
        <f t="shared" si="7"/>
        <v>1.5416666666666672</v>
      </c>
      <c r="D301" s="114" t="s">
        <v>1344</v>
      </c>
      <c r="E301" s="114">
        <v>15</v>
      </c>
      <c r="F301" s="116" t="str">
        <f>+'Field Grid 2013 public'!$O$7</f>
        <v>JVB-2</v>
      </c>
      <c r="G301" s="117">
        <v>3</v>
      </c>
      <c r="H301" s="116" t="str">
        <f>+'Brackets 2013'!$P$409</f>
        <v>TEAM 91 2016 WHITE (NY)</v>
      </c>
      <c r="L301" s="117"/>
    </row>
    <row r="302" spans="1:12" ht="12.75" hidden="1" customHeight="1" x14ac:dyDescent="0.2">
      <c r="A302" s="114">
        <f t="shared" si="8"/>
        <v>151</v>
      </c>
      <c r="B302" s="163">
        <v>41475</v>
      </c>
      <c r="C302" s="115">
        <f t="shared" si="7"/>
        <v>1.5416666666666672</v>
      </c>
      <c r="D302" s="114" t="s">
        <v>1344</v>
      </c>
      <c r="E302" s="114">
        <v>16</v>
      </c>
      <c r="F302" s="116" t="str">
        <f>+'Field Grid 2013 public'!$O$7</f>
        <v>JVB-2</v>
      </c>
      <c r="G302" s="117">
        <v>3</v>
      </c>
      <c r="H302" s="116" t="str">
        <f>+'Brackets 2013'!$P$407</f>
        <v>CBW WOLVERINES (PA)</v>
      </c>
      <c r="L302" s="117"/>
    </row>
    <row r="303" spans="1:12" ht="12.75" hidden="1" customHeight="1" x14ac:dyDescent="0.2">
      <c r="A303" s="114">
        <f t="shared" si="8"/>
        <v>151</v>
      </c>
      <c r="B303" s="163">
        <v>41475</v>
      </c>
      <c r="C303" s="115">
        <f t="shared" si="7"/>
        <v>1.5416666666666672</v>
      </c>
      <c r="D303" s="114" t="s">
        <v>1344</v>
      </c>
      <c r="E303" s="114">
        <v>16</v>
      </c>
      <c r="F303" s="116" t="str">
        <f>+'Field Grid 2013 public'!$O$7</f>
        <v>JVB-2</v>
      </c>
      <c r="G303" s="117">
        <v>3</v>
      </c>
      <c r="H303" s="116" t="str">
        <f>+'Brackets 2013'!$P$410</f>
        <v>TRUE BLUE 2016 WHITE (NY)</v>
      </c>
      <c r="L303" s="117"/>
    </row>
    <row r="304" spans="1:12" ht="12.75" hidden="1" customHeight="1" x14ac:dyDescent="0.2">
      <c r="A304" s="114">
        <f t="shared" si="8"/>
        <v>152</v>
      </c>
      <c r="B304" s="163">
        <v>41475</v>
      </c>
      <c r="C304" s="115">
        <f t="shared" si="7"/>
        <v>1.5416666666666672</v>
      </c>
      <c r="D304" s="114" t="s">
        <v>1344</v>
      </c>
      <c r="E304" s="114">
        <v>17</v>
      </c>
      <c r="F304" s="116" t="str">
        <f>+'Field Grid 2013 public'!$O$7</f>
        <v>JVB-2</v>
      </c>
      <c r="G304" s="117">
        <v>3</v>
      </c>
      <c r="H304" s="116" t="str">
        <f>+'Brackets 2013'!$P$408</f>
        <v>ROCK'EM LACROSSE (PA)</v>
      </c>
      <c r="L304" s="117"/>
    </row>
    <row r="305" spans="1:12" ht="12.75" hidden="1" customHeight="1" x14ac:dyDescent="0.2">
      <c r="A305" s="114">
        <f t="shared" si="8"/>
        <v>152</v>
      </c>
      <c r="B305" s="163">
        <v>41475</v>
      </c>
      <c r="C305" s="115">
        <f t="shared" si="7"/>
        <v>1.5416666666666672</v>
      </c>
      <c r="D305" s="114" t="s">
        <v>1344</v>
      </c>
      <c r="E305" s="114">
        <v>17</v>
      </c>
      <c r="F305" s="116" t="str">
        <f>+'Field Grid 2013 public'!$O$7</f>
        <v>JVB-2</v>
      </c>
      <c r="G305" s="117">
        <v>3</v>
      </c>
      <c r="H305" s="116" t="str">
        <f>+'Brackets 2013'!$P$411</f>
        <v>BLACK DOG LEGACY (PA)</v>
      </c>
      <c r="L305" s="117"/>
    </row>
    <row r="306" spans="1:12" ht="12.75" hidden="1" customHeight="1" x14ac:dyDescent="0.2">
      <c r="A306" s="114">
        <f t="shared" si="8"/>
        <v>153</v>
      </c>
      <c r="B306" s="163">
        <v>41475</v>
      </c>
      <c r="C306" s="115">
        <f t="shared" si="7"/>
        <v>1.5416666666666672</v>
      </c>
      <c r="D306" s="114" t="s">
        <v>1345</v>
      </c>
      <c r="E306" s="114">
        <v>18</v>
      </c>
      <c r="F306" s="116" t="str">
        <f>+'Field Grid 2013 public'!$T$7</f>
        <v>VARA-1</v>
      </c>
      <c r="G306" s="117">
        <v>3</v>
      </c>
      <c r="H306" s="116" t="str">
        <f>+'Brackets 2013'!$L$432</f>
        <v>2014 PHILA FREEDOM (PA)</v>
      </c>
      <c r="L306" s="117"/>
    </row>
    <row r="307" spans="1:12" ht="12.75" hidden="1" customHeight="1" x14ac:dyDescent="0.2">
      <c r="A307" s="114">
        <f t="shared" si="8"/>
        <v>153</v>
      </c>
      <c r="B307" s="163">
        <v>41475</v>
      </c>
      <c r="C307" s="115">
        <f t="shared" si="7"/>
        <v>1.5416666666666672</v>
      </c>
      <c r="D307" s="114" t="s">
        <v>1345</v>
      </c>
      <c r="E307" s="114">
        <v>18</v>
      </c>
      <c r="F307" s="116" t="str">
        <f>+'Field Grid 2013 public'!$T$7</f>
        <v>VARA-1</v>
      </c>
      <c r="G307" s="117">
        <v>3</v>
      </c>
      <c r="H307" s="116" t="str">
        <f>+'Brackets 2013'!$L$434</f>
        <v>DIP N DUNK (NY)</v>
      </c>
      <c r="L307" s="117"/>
    </row>
    <row r="308" spans="1:12" ht="12.75" hidden="1" customHeight="1" x14ac:dyDescent="0.2">
      <c r="A308" s="114">
        <f t="shared" si="8"/>
        <v>154</v>
      </c>
      <c r="B308" s="163">
        <v>41475</v>
      </c>
      <c r="C308" s="115">
        <f t="shared" si="7"/>
        <v>1.5416666666666672</v>
      </c>
      <c r="D308" s="114" t="s">
        <v>1345</v>
      </c>
      <c r="E308" s="114">
        <v>19</v>
      </c>
      <c r="F308" s="116" t="str">
        <f>+'Field Grid 2013 public'!$T$7</f>
        <v>VARA-1</v>
      </c>
      <c r="G308" s="117">
        <v>3</v>
      </c>
      <c r="H308" s="116" t="str">
        <f>+'Brackets 2013'!$L$433</f>
        <v>DIRTY BIRDS (GA)</v>
      </c>
      <c r="L308" s="117"/>
    </row>
    <row r="309" spans="1:12" ht="12.75" hidden="1" customHeight="1" x14ac:dyDescent="0.2">
      <c r="A309" s="114">
        <f t="shared" si="8"/>
        <v>154</v>
      </c>
      <c r="B309" s="163">
        <v>41475</v>
      </c>
      <c r="C309" s="115">
        <f t="shared" si="7"/>
        <v>1.5416666666666672</v>
      </c>
      <c r="D309" s="114" t="s">
        <v>1345</v>
      </c>
      <c r="E309" s="114">
        <v>19</v>
      </c>
      <c r="F309" s="116" t="str">
        <f>+'Field Grid 2013 public'!$T$7</f>
        <v>VARA-1</v>
      </c>
      <c r="G309" s="117">
        <v>3</v>
      </c>
      <c r="H309" s="116" t="str">
        <f>+'Brackets 2013'!$L$435</f>
        <v>EMMAUS STING (PA)</v>
      </c>
      <c r="L309" s="117"/>
    </row>
    <row r="310" spans="1:12" ht="12.75" hidden="1" customHeight="1" x14ac:dyDescent="0.2">
      <c r="A310" s="114">
        <f t="shared" si="8"/>
        <v>155</v>
      </c>
      <c r="B310" s="163">
        <v>41475</v>
      </c>
      <c r="C310" s="115">
        <f t="shared" si="7"/>
        <v>1.5416666666666672</v>
      </c>
      <c r="D310" s="114" t="s">
        <v>1345</v>
      </c>
      <c r="E310" s="114">
        <v>20</v>
      </c>
      <c r="F310" s="116" t="str">
        <f>+'Field Grid 2013 public'!$T$7</f>
        <v>VARA-1</v>
      </c>
      <c r="G310" s="117">
        <v>3</v>
      </c>
      <c r="H310" s="116" t="str">
        <f>+'Brackets 2013'!$P$432</f>
        <v>BALTIMORE CANNONS (MD)</v>
      </c>
      <c r="L310" s="117"/>
    </row>
    <row r="311" spans="1:12" ht="12.75" hidden="1" customHeight="1" x14ac:dyDescent="0.2">
      <c r="A311" s="114">
        <f t="shared" si="8"/>
        <v>155</v>
      </c>
      <c r="B311" s="163">
        <v>41475</v>
      </c>
      <c r="C311" s="115">
        <f t="shared" si="7"/>
        <v>1.5416666666666672</v>
      </c>
      <c r="D311" s="114" t="s">
        <v>1345</v>
      </c>
      <c r="E311" s="114">
        <v>20</v>
      </c>
      <c r="F311" s="116" t="str">
        <f>+'Field Grid 2013 public'!$T$7</f>
        <v>VARA-1</v>
      </c>
      <c r="G311" s="117">
        <v>3</v>
      </c>
      <c r="H311" s="116" t="str">
        <f>+'Brackets 2013'!$P$434</f>
        <v>BLACK BEAR ORANGE (PA)</v>
      </c>
      <c r="L311" s="117"/>
    </row>
    <row r="312" spans="1:12" ht="12.75" hidden="1" customHeight="1" x14ac:dyDescent="0.2">
      <c r="A312" s="114">
        <f t="shared" si="8"/>
        <v>156</v>
      </c>
      <c r="B312" s="163">
        <v>41475</v>
      </c>
      <c r="C312" s="115">
        <f t="shared" ref="C312:C375" si="9">+C258+5/6/24</f>
        <v>1.5416666666666672</v>
      </c>
      <c r="D312" s="114" t="s">
        <v>1345</v>
      </c>
      <c r="E312" s="114">
        <v>21</v>
      </c>
      <c r="F312" s="116" t="str">
        <f>+'Field Grid 2013 public'!$T$7</f>
        <v>VARA-1</v>
      </c>
      <c r="G312" s="117">
        <v>3</v>
      </c>
      <c r="H312" s="116" t="str">
        <f>+'Brackets 2013'!$P$433</f>
        <v>CASH COWS ELITE (MI)</v>
      </c>
      <c r="L312" s="117"/>
    </row>
    <row r="313" spans="1:12" ht="12.75" hidden="1" customHeight="1" x14ac:dyDescent="0.2">
      <c r="A313" s="114">
        <f t="shared" si="8"/>
        <v>156</v>
      </c>
      <c r="B313" s="163">
        <v>41475</v>
      </c>
      <c r="C313" s="115">
        <f t="shared" si="9"/>
        <v>1.5416666666666672</v>
      </c>
      <c r="D313" s="114" t="s">
        <v>1345</v>
      </c>
      <c r="E313" s="114">
        <v>21</v>
      </c>
      <c r="F313" s="116" t="str">
        <f>+'Field Grid 2013 public'!$T$7</f>
        <v>VARA-1</v>
      </c>
      <c r="G313" s="117">
        <v>3</v>
      </c>
      <c r="H313" s="116" t="str">
        <f>+'Brackets 2013'!$P$435</f>
        <v>LOW &amp; AWAY U19 PREMIER (PA)</v>
      </c>
      <c r="L313" s="117"/>
    </row>
    <row r="314" spans="1:12" ht="12.75" hidden="1" customHeight="1" x14ac:dyDescent="0.2">
      <c r="A314" s="114">
        <f t="shared" si="8"/>
        <v>157</v>
      </c>
      <c r="B314" s="163">
        <v>41475</v>
      </c>
      <c r="C314" s="115">
        <f t="shared" si="9"/>
        <v>1.5416666666666672</v>
      </c>
      <c r="D314" s="114" t="s">
        <v>1345</v>
      </c>
      <c r="E314" s="114">
        <v>22</v>
      </c>
      <c r="F314" s="116" t="str">
        <f>+'Field Grid 2013 public'!$X$7</f>
        <v>VARA-2</v>
      </c>
      <c r="G314" s="117">
        <v>3</v>
      </c>
      <c r="H314" s="116" t="str">
        <f>+'Brackets 2013'!$W$432</f>
        <v>MILITIA ELITE (VA)</v>
      </c>
      <c r="L314" s="117"/>
    </row>
    <row r="315" spans="1:12" ht="12.75" hidden="1" customHeight="1" x14ac:dyDescent="0.2">
      <c r="A315" s="114">
        <f t="shared" si="8"/>
        <v>157</v>
      </c>
      <c r="B315" s="163">
        <v>41475</v>
      </c>
      <c r="C315" s="115">
        <f t="shared" si="9"/>
        <v>1.5416666666666672</v>
      </c>
      <c r="D315" s="114" t="s">
        <v>1345</v>
      </c>
      <c r="E315" s="114">
        <v>22</v>
      </c>
      <c r="F315" s="116" t="str">
        <f>+'Field Grid 2013 public'!$X$7</f>
        <v>VARA-2</v>
      </c>
      <c r="G315" s="117">
        <v>3</v>
      </c>
      <c r="H315" s="116" t="str">
        <f>+'Brackets 2013'!$W$434</f>
        <v>TRUE PITTSBURGH 2014 (PA)</v>
      </c>
      <c r="L315" s="117"/>
    </row>
    <row r="316" spans="1:12" ht="12.75" hidden="1" customHeight="1" x14ac:dyDescent="0.2">
      <c r="A316" s="114">
        <f t="shared" si="8"/>
        <v>158</v>
      </c>
      <c r="B316" s="163">
        <v>41475</v>
      </c>
      <c r="C316" s="115">
        <f t="shared" si="9"/>
        <v>1.5416666666666672</v>
      </c>
      <c r="D316" s="114" t="s">
        <v>1345</v>
      </c>
      <c r="E316" s="114">
        <v>23</v>
      </c>
      <c r="F316" s="116" t="str">
        <f>+'Field Grid 2013 public'!$X$7</f>
        <v>VARA-2</v>
      </c>
      <c r="G316" s="117">
        <v>3</v>
      </c>
      <c r="H316" s="116" t="str">
        <f>+'Brackets 2013'!$W$433</f>
        <v>TAR HEEL LC (NC)</v>
      </c>
      <c r="L316" s="117"/>
    </row>
    <row r="317" spans="1:12" ht="12.75" hidden="1" customHeight="1" x14ac:dyDescent="0.2">
      <c r="A317" s="114">
        <f t="shared" si="8"/>
        <v>158</v>
      </c>
      <c r="B317" s="163">
        <v>41475</v>
      </c>
      <c r="C317" s="115">
        <f t="shared" si="9"/>
        <v>1.5416666666666672</v>
      </c>
      <c r="D317" s="114" t="s">
        <v>1345</v>
      </c>
      <c r="E317" s="114">
        <v>23</v>
      </c>
      <c r="F317" s="116" t="str">
        <f>+'Field Grid 2013 public'!$X$7</f>
        <v>VARA-2</v>
      </c>
      <c r="G317" s="117">
        <v>3</v>
      </c>
      <c r="H317" s="116" t="str">
        <f>+'Brackets 2013'!$AA$433</f>
        <v>TEAM TOTAL ELITE (MI)</v>
      </c>
      <c r="L317" s="117"/>
    </row>
    <row r="318" spans="1:12" ht="12.75" hidden="1" customHeight="1" x14ac:dyDescent="0.2">
      <c r="A318" s="114">
        <f t="shared" si="8"/>
        <v>159</v>
      </c>
      <c r="B318" s="163">
        <v>41475</v>
      </c>
      <c r="C318" s="115">
        <f t="shared" si="9"/>
        <v>1.5416666666666716</v>
      </c>
      <c r="D318" s="114" t="s">
        <v>1345</v>
      </c>
      <c r="E318" s="114">
        <v>24</v>
      </c>
      <c r="F318" s="116" t="str">
        <f>+'Field Grid 2013 public'!$X$7</f>
        <v>VARA-2</v>
      </c>
      <c r="G318" s="117">
        <v>3</v>
      </c>
      <c r="H318" s="116" t="str">
        <f>+'Brackets 2013'!$AA$432</f>
        <v>SF BIG HORNS (PA)</v>
      </c>
      <c r="L318" s="117"/>
    </row>
    <row r="319" spans="1:12" ht="12.75" hidden="1" customHeight="1" x14ac:dyDescent="0.2">
      <c r="A319" s="114">
        <f t="shared" si="8"/>
        <v>159</v>
      </c>
      <c r="B319" s="163">
        <v>41475</v>
      </c>
      <c r="C319" s="115">
        <f t="shared" si="9"/>
        <v>1.5416666666666716</v>
      </c>
      <c r="D319" s="114" t="s">
        <v>1345</v>
      </c>
      <c r="E319" s="114">
        <v>24</v>
      </c>
      <c r="F319" s="116" t="str">
        <f>+'Field Grid 2013 public'!$X$7</f>
        <v>VARA-2</v>
      </c>
      <c r="G319" s="117">
        <v>3</v>
      </c>
      <c r="H319" s="116" t="str">
        <f>+'Brackets 2013'!$AA$434</f>
        <v>QUAKE VARSITY GOLD (NJ)</v>
      </c>
      <c r="L319" s="117"/>
    </row>
    <row r="320" spans="1:12" ht="12.75" hidden="1" customHeight="1" x14ac:dyDescent="0.2">
      <c r="A320" s="114">
        <f t="shared" si="8"/>
        <v>160</v>
      </c>
      <c r="B320" s="163">
        <v>41475</v>
      </c>
      <c r="C320" s="115">
        <f t="shared" si="9"/>
        <v>1.5416666666666716</v>
      </c>
      <c r="D320" s="114" t="s">
        <v>1349</v>
      </c>
      <c r="E320" s="114">
        <v>25</v>
      </c>
      <c r="F320" s="116" t="str">
        <f>+'Field Grid 2013 public'!$AA$7</f>
        <v>VARB-2</v>
      </c>
      <c r="G320" s="117">
        <v>3</v>
      </c>
      <c r="H320" s="116" t="str">
        <f>+'Brackets 2013'!$L$474</f>
        <v>LEHIGH VALLEY STEAM (PA)</v>
      </c>
      <c r="L320" s="117"/>
    </row>
    <row r="321" spans="1:12" ht="12.75" hidden="1" customHeight="1" x14ac:dyDescent="0.2">
      <c r="A321" s="114">
        <f t="shared" si="8"/>
        <v>160</v>
      </c>
      <c r="B321" s="163">
        <v>41475</v>
      </c>
      <c r="C321" s="115">
        <f t="shared" si="9"/>
        <v>1.5416666666666716</v>
      </c>
      <c r="D321" s="114" t="s">
        <v>1349</v>
      </c>
      <c r="E321" s="114">
        <v>25</v>
      </c>
      <c r="F321" s="116" t="str">
        <f>+'Field Grid 2013 public'!$AA$7</f>
        <v>VARB-2</v>
      </c>
      <c r="G321" s="117">
        <v>3</v>
      </c>
      <c r="H321" s="116" t="str">
        <f>+'Brackets 2013'!$L$476</f>
        <v>GRIP-IT N' RIP-IT WHITE (NY)</v>
      </c>
      <c r="L321" s="117"/>
    </row>
    <row r="322" spans="1:12" ht="12.75" hidden="1" customHeight="1" x14ac:dyDescent="0.2">
      <c r="A322" s="114">
        <f t="shared" si="8"/>
        <v>161</v>
      </c>
      <c r="B322" s="163">
        <v>41475</v>
      </c>
      <c r="C322" s="115">
        <f t="shared" si="9"/>
        <v>1.5416666666666716</v>
      </c>
      <c r="D322" s="114" t="s">
        <v>1349</v>
      </c>
      <c r="E322" s="114">
        <v>26</v>
      </c>
      <c r="F322" s="116" t="str">
        <f>+'Field Grid 2013 public'!$AA$7</f>
        <v>VARB-2</v>
      </c>
      <c r="G322" s="117">
        <v>3</v>
      </c>
      <c r="H322" s="116" t="str">
        <f>+'Brackets 2013'!$L$475</f>
        <v>FCA GEORGIA (GA)</v>
      </c>
      <c r="L322" s="117"/>
    </row>
    <row r="323" spans="1:12" ht="12.75" hidden="1" customHeight="1" x14ac:dyDescent="0.2">
      <c r="A323" s="114">
        <f t="shared" si="8"/>
        <v>161</v>
      </c>
      <c r="B323" s="163">
        <v>41475</v>
      </c>
      <c r="C323" s="115">
        <f t="shared" si="9"/>
        <v>1.5416666666666716</v>
      </c>
      <c r="D323" s="114" t="s">
        <v>1349</v>
      </c>
      <c r="E323" s="114">
        <v>26</v>
      </c>
      <c r="F323" s="116" t="str">
        <f>+'Field Grid 2013 public'!$AA$7</f>
        <v>VARB-2</v>
      </c>
      <c r="G323" s="117">
        <v>3</v>
      </c>
      <c r="H323" s="116" t="str">
        <f>+'Brackets 2013'!$P$475</f>
        <v>BUCKS 2014/2015 - BRUEMMER (PA)</v>
      </c>
      <c r="L323" s="117"/>
    </row>
    <row r="324" spans="1:12" ht="12.75" hidden="1" customHeight="1" x14ac:dyDescent="0.2">
      <c r="A324" s="114">
        <f t="shared" ref="A324:A387" si="10">+A322+1</f>
        <v>162</v>
      </c>
      <c r="B324" s="163">
        <v>41475</v>
      </c>
      <c r="C324" s="115">
        <f t="shared" si="9"/>
        <v>1.5416666666666716</v>
      </c>
      <c r="D324" s="114" t="s">
        <v>1349</v>
      </c>
      <c r="E324" s="114">
        <v>27</v>
      </c>
      <c r="F324" s="116" t="str">
        <f>+'Field Grid 2013 public'!$AA$7</f>
        <v>VARB-2</v>
      </c>
      <c r="G324" s="117">
        <v>3</v>
      </c>
      <c r="H324" s="116" t="str">
        <f>+'Brackets 2013'!$P$474</f>
        <v>ENDLESS LACROSSE CLUB (MD)</v>
      </c>
      <c r="L324" s="117"/>
    </row>
    <row r="325" spans="1:12" ht="12.75" hidden="1" customHeight="1" x14ac:dyDescent="0.2">
      <c r="A325" s="114">
        <f t="shared" si="10"/>
        <v>162</v>
      </c>
      <c r="B325" s="163">
        <v>41475</v>
      </c>
      <c r="C325" s="115">
        <f t="shared" si="9"/>
        <v>1.5416666666666716</v>
      </c>
      <c r="D325" s="114" t="s">
        <v>1349</v>
      </c>
      <c r="E325" s="114">
        <v>27</v>
      </c>
      <c r="F325" s="116" t="str">
        <f>+'Field Grid 2013 public'!$AA$7</f>
        <v>VARB-2</v>
      </c>
      <c r="G325" s="117">
        <v>3</v>
      </c>
      <c r="H325" s="116" t="str">
        <f>+'Brackets 2013'!$P$476</f>
        <v>HORNETS FUTURES (NJ)</v>
      </c>
      <c r="L325" s="117"/>
    </row>
    <row r="326" spans="1:12" ht="12.75" hidden="1" customHeight="1" x14ac:dyDescent="0.2">
      <c r="A326" s="114">
        <f t="shared" si="10"/>
        <v>163</v>
      </c>
      <c r="B326" s="163">
        <v>41475</v>
      </c>
      <c r="C326" s="115">
        <f t="shared" si="9"/>
        <v>1.5763888888888895</v>
      </c>
      <c r="D326" s="114" t="s">
        <v>1343</v>
      </c>
      <c r="E326" s="114">
        <v>1</v>
      </c>
      <c r="F326" s="116" t="str">
        <f>+'Field Grid 2013 public'!$C$12</f>
        <v>U13B-3</v>
      </c>
      <c r="G326" s="117">
        <v>1</v>
      </c>
      <c r="H326" s="116" t="str">
        <f>+'Brackets 2013'!$L$208</f>
        <v>MUCKDAWGS (PA)</v>
      </c>
      <c r="L326" s="117"/>
    </row>
    <row r="327" spans="1:12" ht="12.75" hidden="1" customHeight="1" x14ac:dyDescent="0.2">
      <c r="A327" s="114">
        <f t="shared" si="10"/>
        <v>163</v>
      </c>
      <c r="B327" s="163">
        <v>41475</v>
      </c>
      <c r="C327" s="115">
        <f t="shared" si="9"/>
        <v>1.5763888888888895</v>
      </c>
      <c r="D327" s="114" t="s">
        <v>1343</v>
      </c>
      <c r="E327" s="114">
        <v>1</v>
      </c>
      <c r="F327" s="116" t="str">
        <f>+'Field Grid 2013 public'!$C$12</f>
        <v>U13B-3</v>
      </c>
      <c r="G327" s="117">
        <v>1</v>
      </c>
      <c r="H327" s="116" t="str">
        <f>+'Brackets 2013'!$L$209</f>
        <v>TRI-STATE U13 WHITE (NJ)</v>
      </c>
      <c r="L327" s="117"/>
    </row>
    <row r="328" spans="1:12" ht="12.75" hidden="1" customHeight="1" x14ac:dyDescent="0.2">
      <c r="A328" s="114">
        <f t="shared" si="10"/>
        <v>164</v>
      </c>
      <c r="B328" s="163">
        <v>41475</v>
      </c>
      <c r="C328" s="115">
        <f t="shared" si="9"/>
        <v>1.5763888888888895</v>
      </c>
      <c r="D328" s="114" t="s">
        <v>1343</v>
      </c>
      <c r="E328" s="114">
        <v>2</v>
      </c>
      <c r="F328" s="116" t="str">
        <f>+'Field Grid 2013 public'!$C$12</f>
        <v>U13B-3</v>
      </c>
      <c r="G328" s="117">
        <v>1</v>
      </c>
      <c r="H328" s="116" t="str">
        <f>+'Brackets 2013'!$L$210</f>
        <v>ROCK'EM LACROSSE (PA)</v>
      </c>
      <c r="L328" s="117"/>
    </row>
    <row r="329" spans="1:12" ht="12.75" hidden="1" customHeight="1" x14ac:dyDescent="0.2">
      <c r="A329" s="114">
        <f t="shared" si="10"/>
        <v>164</v>
      </c>
      <c r="B329" s="163">
        <v>41475</v>
      </c>
      <c r="C329" s="115">
        <f t="shared" si="9"/>
        <v>1.5763888888888895</v>
      </c>
      <c r="D329" s="114" t="s">
        <v>1343</v>
      </c>
      <c r="E329" s="114">
        <v>2</v>
      </c>
      <c r="F329" s="116" t="str">
        <f>+'Field Grid 2013 public'!$C$12</f>
        <v>U13B-3</v>
      </c>
      <c r="G329" s="117">
        <v>1</v>
      </c>
      <c r="H329" s="116" t="str">
        <f>+'Brackets 2013'!$L$211</f>
        <v>TEAM TURNPIKE EXIT 6 (NJ)</v>
      </c>
      <c r="L329" s="117"/>
    </row>
    <row r="330" spans="1:12" ht="12.75" hidden="1" customHeight="1" x14ac:dyDescent="0.2">
      <c r="A330" s="114">
        <f t="shared" si="10"/>
        <v>165</v>
      </c>
      <c r="B330" s="163">
        <v>41475</v>
      </c>
      <c r="C330" s="115">
        <f t="shared" si="9"/>
        <v>1.5763888888888895</v>
      </c>
      <c r="D330" s="114" t="s">
        <v>1343</v>
      </c>
      <c r="E330" s="114">
        <v>3</v>
      </c>
      <c r="F330" s="116" t="str">
        <f>+'Field Grid 2013 public'!$C$12</f>
        <v>U13B-3</v>
      </c>
      <c r="G330" s="117">
        <v>1</v>
      </c>
      <c r="H330" s="116" t="str">
        <f>+'Brackets 2013'!$P$208</f>
        <v>TRI-STATE U13 GOLD (NJ)</v>
      </c>
      <c r="L330" s="117"/>
    </row>
    <row r="331" spans="1:12" ht="12.75" hidden="1" customHeight="1" x14ac:dyDescent="0.2">
      <c r="A331" s="114">
        <f t="shared" si="10"/>
        <v>165</v>
      </c>
      <c r="B331" s="163">
        <v>41475</v>
      </c>
      <c r="C331" s="115">
        <f t="shared" si="9"/>
        <v>1.5763888888888895</v>
      </c>
      <c r="D331" s="114" t="s">
        <v>1343</v>
      </c>
      <c r="E331" s="114">
        <v>3</v>
      </c>
      <c r="F331" s="116" t="str">
        <f>+'Field Grid 2013 public'!$C$12</f>
        <v>U13B-3</v>
      </c>
      <c r="G331" s="117">
        <v>1</v>
      </c>
      <c r="H331" s="116" t="str">
        <f>+'Brackets 2013'!$P$209</f>
        <v>RISING SONS 2019 (PA)</v>
      </c>
      <c r="L331" s="117"/>
    </row>
    <row r="332" spans="1:12" ht="12.75" hidden="1" customHeight="1" x14ac:dyDescent="0.2">
      <c r="A332" s="114">
        <f t="shared" si="10"/>
        <v>166</v>
      </c>
      <c r="B332" s="163">
        <v>41475</v>
      </c>
      <c r="C332" s="115">
        <f t="shared" si="9"/>
        <v>1.5763888888888895</v>
      </c>
      <c r="D332" s="114" t="s">
        <v>1343</v>
      </c>
      <c r="E332" s="114">
        <v>4</v>
      </c>
      <c r="F332" s="116" t="str">
        <f>+'Field Grid 2013 public'!$C$12</f>
        <v>U13B-3</v>
      </c>
      <c r="G332" s="117">
        <v>1</v>
      </c>
      <c r="H332" s="116" t="str">
        <f>+'Brackets 2013'!$P$210</f>
        <v>380 LACROSSE U-13 GREEN (PA)</v>
      </c>
      <c r="L332" s="117"/>
    </row>
    <row r="333" spans="1:12" ht="12.75" hidden="1" customHeight="1" x14ac:dyDescent="0.2">
      <c r="A333" s="114">
        <f t="shared" si="10"/>
        <v>166</v>
      </c>
      <c r="B333" s="163">
        <v>41475</v>
      </c>
      <c r="C333" s="115">
        <f t="shared" si="9"/>
        <v>1.5763888888888895</v>
      </c>
      <c r="D333" s="114" t="s">
        <v>1343</v>
      </c>
      <c r="E333" s="114">
        <v>4</v>
      </c>
      <c r="F333" s="116" t="str">
        <f>+'Field Grid 2013 public'!$C$12</f>
        <v>U13B-3</v>
      </c>
      <c r="G333" s="117">
        <v>1</v>
      </c>
      <c r="H333" s="116" t="str">
        <f>+'Brackets 2013'!$P$211</f>
        <v>TOP SIDE SNIPERS 5/6 (NY)</v>
      </c>
      <c r="L333" s="117"/>
    </row>
    <row r="334" spans="1:12" ht="12.75" hidden="1" customHeight="1" x14ac:dyDescent="0.2">
      <c r="A334" s="114">
        <f t="shared" si="10"/>
        <v>167</v>
      </c>
      <c r="B334" s="163">
        <v>41475</v>
      </c>
      <c r="C334" s="115">
        <f t="shared" si="9"/>
        <v>1.5763888888888895</v>
      </c>
      <c r="D334" s="114" t="s">
        <v>1343</v>
      </c>
      <c r="E334" s="114">
        <v>5</v>
      </c>
      <c r="F334" s="116" t="str">
        <f>+'Field Grid 2013 public'!$G$12</f>
        <v>U11A</v>
      </c>
      <c r="G334" s="117">
        <v>1</v>
      </c>
      <c r="H334" s="116" t="str">
        <f>+'Brackets 2013'!$L$25</f>
        <v>LV STEAM MAROON (PA)</v>
      </c>
      <c r="L334" s="117"/>
    </row>
    <row r="335" spans="1:12" ht="12.75" hidden="1" customHeight="1" x14ac:dyDescent="0.2">
      <c r="A335" s="114">
        <f t="shared" si="10"/>
        <v>167</v>
      </c>
      <c r="B335" s="163">
        <v>41475</v>
      </c>
      <c r="C335" s="115">
        <f t="shared" si="9"/>
        <v>1.5763888888888895</v>
      </c>
      <c r="D335" s="114" t="s">
        <v>1343</v>
      </c>
      <c r="E335" s="114">
        <v>5</v>
      </c>
      <c r="F335" s="116" t="str">
        <f>+'Field Grid 2013 public'!$G$12</f>
        <v>U11A</v>
      </c>
      <c r="G335" s="117">
        <v>1</v>
      </c>
      <c r="H335" s="116" t="str">
        <f>+'Brackets 2013'!$L$26</f>
        <v>LOONEY'S 2020 ORANGE (MD)</v>
      </c>
      <c r="L335" s="117"/>
    </row>
    <row r="336" spans="1:12" ht="12.75" hidden="1" customHeight="1" x14ac:dyDescent="0.2">
      <c r="A336" s="114">
        <f t="shared" si="10"/>
        <v>168</v>
      </c>
      <c r="B336" s="163">
        <v>41475</v>
      </c>
      <c r="C336" s="115">
        <f t="shared" si="9"/>
        <v>1.5763888888888895</v>
      </c>
      <c r="D336" s="114" t="s">
        <v>1343</v>
      </c>
      <c r="E336" s="114">
        <v>6</v>
      </c>
      <c r="F336" s="116" t="str">
        <f>+'Field Grid 2013 public'!$G$12</f>
        <v>U11A</v>
      </c>
      <c r="G336" s="117">
        <v>1</v>
      </c>
      <c r="H336" s="116" t="str">
        <f>+'Brackets 2013'!$L$27</f>
        <v>BUCKS SELECT 2020-GRAY (PA)</v>
      </c>
      <c r="L336" s="117"/>
    </row>
    <row r="337" spans="1:12" ht="12.75" hidden="1" customHeight="1" x14ac:dyDescent="0.2">
      <c r="A337" s="114">
        <f t="shared" si="10"/>
        <v>168</v>
      </c>
      <c r="B337" s="163">
        <v>41475</v>
      </c>
      <c r="C337" s="115">
        <f t="shared" si="9"/>
        <v>1.5763888888888895</v>
      </c>
      <c r="D337" s="114" t="s">
        <v>1343</v>
      </c>
      <c r="E337" s="114">
        <v>6</v>
      </c>
      <c r="F337" s="116" t="str">
        <f>+'Field Grid 2013 public'!$G$12</f>
        <v>U11A</v>
      </c>
      <c r="G337" s="117">
        <v>1</v>
      </c>
      <c r="H337" s="116" t="str">
        <f>+'Brackets 2013'!$L$28</f>
        <v>TEAM TURNPIKE EXIT 5 (NJ)</v>
      </c>
      <c r="L337" s="117"/>
    </row>
    <row r="338" spans="1:12" ht="12.75" hidden="1" customHeight="1" x14ac:dyDescent="0.2">
      <c r="A338" s="114">
        <f t="shared" si="10"/>
        <v>169</v>
      </c>
      <c r="B338" s="163">
        <v>41475</v>
      </c>
      <c r="C338" s="115">
        <f t="shared" si="9"/>
        <v>1.5763888888888895</v>
      </c>
      <c r="D338" s="114" t="s">
        <v>1343</v>
      </c>
      <c r="E338" s="114">
        <v>7</v>
      </c>
      <c r="F338" s="116" t="str">
        <f>+'Field Grid 2013 public'!$G$12</f>
        <v>U11A</v>
      </c>
      <c r="G338" s="117">
        <v>1</v>
      </c>
      <c r="H338" s="116" t="str">
        <f>+'Brackets 2013'!$P$25</f>
        <v>RISING SONS 2020 (PA)</v>
      </c>
      <c r="L338" s="117"/>
    </row>
    <row r="339" spans="1:12" ht="12.75" hidden="1" customHeight="1" x14ac:dyDescent="0.2">
      <c r="A339" s="114">
        <f t="shared" si="10"/>
        <v>169</v>
      </c>
      <c r="B339" s="163">
        <v>41475</v>
      </c>
      <c r="C339" s="115">
        <f t="shared" si="9"/>
        <v>1.5763888888888895</v>
      </c>
      <c r="D339" s="114" t="s">
        <v>1343</v>
      </c>
      <c r="E339" s="114">
        <v>7</v>
      </c>
      <c r="F339" s="116" t="str">
        <f>+'Field Grid 2013 public'!$G$12</f>
        <v>U11A</v>
      </c>
      <c r="G339" s="117">
        <v>1</v>
      </c>
      <c r="H339" s="116" t="str">
        <f>+'Brackets 2013'!$P$26</f>
        <v>BURN 'EM LACROSSE (NY)</v>
      </c>
      <c r="L339" s="117"/>
    </row>
    <row r="340" spans="1:12" ht="12.75" hidden="1" customHeight="1" x14ac:dyDescent="0.2">
      <c r="A340" s="114">
        <f t="shared" si="10"/>
        <v>170</v>
      </c>
      <c r="B340" s="163">
        <v>41475</v>
      </c>
      <c r="C340" s="115">
        <f t="shared" si="9"/>
        <v>1.5763888888888895</v>
      </c>
      <c r="D340" s="114" t="s">
        <v>1343</v>
      </c>
      <c r="E340" s="114">
        <v>8</v>
      </c>
      <c r="F340" s="116" t="str">
        <f>+'Field Grid 2013 public'!$G$12</f>
        <v>U11A</v>
      </c>
      <c r="G340" s="117">
        <v>1</v>
      </c>
      <c r="H340" s="116" t="str">
        <f>+'Brackets 2013'!$P$27</f>
        <v>STEPS FUTURES 2020 (NJ)</v>
      </c>
    </row>
    <row r="341" spans="1:12" ht="12.75" hidden="1" customHeight="1" x14ac:dyDescent="0.2">
      <c r="A341" s="114">
        <f t="shared" si="10"/>
        <v>170</v>
      </c>
      <c r="B341" s="163">
        <v>41475</v>
      </c>
      <c r="C341" s="115">
        <f t="shared" si="9"/>
        <v>1.5763888888888895</v>
      </c>
      <c r="D341" s="114" t="s">
        <v>1343</v>
      </c>
      <c r="E341" s="114">
        <v>8</v>
      </c>
      <c r="F341" s="116" t="str">
        <f>+'Field Grid 2013 public'!$G$12</f>
        <v>U11A</v>
      </c>
      <c r="G341" s="117">
        <v>1</v>
      </c>
      <c r="H341" s="116" t="str">
        <f>+'Brackets 2013'!$P$28</f>
        <v>TRI-STATE U11 BLACK (NJ)</v>
      </c>
    </row>
    <row r="342" spans="1:12" ht="12.75" hidden="1" customHeight="1" x14ac:dyDescent="0.2">
      <c r="A342" s="114">
        <f t="shared" si="10"/>
        <v>171</v>
      </c>
      <c r="B342" s="163">
        <v>41475</v>
      </c>
      <c r="C342" s="115">
        <f t="shared" si="9"/>
        <v>1.5763888888888895</v>
      </c>
      <c r="D342" s="114" t="s">
        <v>1344</v>
      </c>
      <c r="E342" s="114">
        <v>9</v>
      </c>
      <c r="F342" s="116" t="str">
        <f>+'Field Grid 2013 public'!$K$12</f>
        <v>U15A-1</v>
      </c>
      <c r="G342" s="117">
        <v>1</v>
      </c>
      <c r="H342" s="116" t="str">
        <f>+'Brackets 2013'!$L$251</f>
        <v>BAGGATAWAY LC U15 (PA)</v>
      </c>
    </row>
    <row r="343" spans="1:12" ht="12.75" hidden="1" customHeight="1" x14ac:dyDescent="0.2">
      <c r="A343" s="114">
        <f t="shared" si="10"/>
        <v>171</v>
      </c>
      <c r="B343" s="163">
        <v>41475</v>
      </c>
      <c r="C343" s="115">
        <f t="shared" si="9"/>
        <v>1.5763888888888895</v>
      </c>
      <c r="D343" s="114" t="s">
        <v>1344</v>
      </c>
      <c r="E343" s="114">
        <v>9</v>
      </c>
      <c r="F343" s="116" t="str">
        <f>+'Field Grid 2013 public'!$K$12</f>
        <v>U15A-1</v>
      </c>
      <c r="G343" s="117">
        <v>1</v>
      </c>
      <c r="H343" s="116" t="str">
        <f>+'Brackets 2013'!$L$252</f>
        <v>BROTHERHOOD U15 (NJ)</v>
      </c>
    </row>
    <row r="344" spans="1:12" ht="12.75" hidden="1" customHeight="1" x14ac:dyDescent="0.2">
      <c r="A344" s="114">
        <f t="shared" si="10"/>
        <v>172</v>
      </c>
      <c r="B344" s="163">
        <v>41475</v>
      </c>
      <c r="C344" s="115">
        <f t="shared" si="9"/>
        <v>1.5763888888888895</v>
      </c>
      <c r="D344" s="114" t="s">
        <v>1344</v>
      </c>
      <c r="E344" s="114">
        <v>10</v>
      </c>
      <c r="F344" s="116" t="str">
        <f>+'Field Grid 2013 public'!$K$12</f>
        <v>U15A-1</v>
      </c>
      <c r="G344" s="117">
        <v>1</v>
      </c>
      <c r="H344" s="116" t="str">
        <f>+'Brackets 2013'!$L$253</f>
        <v>LEADING EDGE 2018 (NJ)</v>
      </c>
    </row>
    <row r="345" spans="1:12" ht="12.75" hidden="1" customHeight="1" x14ac:dyDescent="0.2">
      <c r="A345" s="114">
        <f t="shared" si="10"/>
        <v>172</v>
      </c>
      <c r="B345" s="163">
        <v>41475</v>
      </c>
      <c r="C345" s="115">
        <f t="shared" si="9"/>
        <v>1.5763888888888895</v>
      </c>
      <c r="D345" s="114" t="s">
        <v>1344</v>
      </c>
      <c r="E345" s="114">
        <v>10</v>
      </c>
      <c r="F345" s="116" t="str">
        <f>+'Field Grid 2013 public'!$K$12</f>
        <v>U15A-1</v>
      </c>
      <c r="G345" s="117">
        <v>1</v>
      </c>
      <c r="H345" s="114" t="str">
        <f>+'Brackets 2013'!$L$254</f>
        <v>LI PARK DISTRICT SELECT (NY)</v>
      </c>
      <c r="L345" s="114"/>
    </row>
    <row r="346" spans="1:12" ht="12.75" hidden="1" customHeight="1" x14ac:dyDescent="0.2">
      <c r="A346" s="114">
        <f t="shared" si="10"/>
        <v>173</v>
      </c>
      <c r="B346" s="163">
        <v>41475</v>
      </c>
      <c r="C346" s="115">
        <f t="shared" si="9"/>
        <v>1.5763888888888895</v>
      </c>
      <c r="D346" s="114" t="s">
        <v>1344</v>
      </c>
      <c r="E346" s="114">
        <v>11</v>
      </c>
      <c r="F346" s="116" t="str">
        <f>+'Field Grid 2013 public'!$K$12</f>
        <v>U15A-1</v>
      </c>
      <c r="G346" s="117">
        <v>1</v>
      </c>
      <c r="H346" s="114" t="str">
        <f>+'Brackets 2013'!$L$255</f>
        <v>BUCKS 2017 - MITHOEFER (PA)</v>
      </c>
      <c r="L346" s="114"/>
    </row>
    <row r="347" spans="1:12" ht="12.75" hidden="1" customHeight="1" x14ac:dyDescent="0.2">
      <c r="A347" s="114">
        <f t="shared" si="10"/>
        <v>173</v>
      </c>
      <c r="B347" s="163">
        <v>41475</v>
      </c>
      <c r="C347" s="115">
        <f t="shared" si="9"/>
        <v>1.5763888888888895</v>
      </c>
      <c r="D347" s="114" t="s">
        <v>1344</v>
      </c>
      <c r="E347" s="114">
        <v>11</v>
      </c>
      <c r="F347" s="116" t="str">
        <f>+'Field Grid 2013 public'!$K$12</f>
        <v>U15A-1</v>
      </c>
      <c r="G347" s="117">
        <v>1</v>
      </c>
      <c r="H347" s="114" t="str">
        <f>+'Brackets 2013'!$P$255</f>
        <v>LEADING EDGE SOUTH (NJ)</v>
      </c>
      <c r="L347" s="114"/>
    </row>
    <row r="348" spans="1:12" ht="12.75" hidden="1" customHeight="1" x14ac:dyDescent="0.2">
      <c r="A348" s="114">
        <f t="shared" si="10"/>
        <v>174</v>
      </c>
      <c r="B348" s="163">
        <v>41475</v>
      </c>
      <c r="C348" s="115">
        <f t="shared" si="9"/>
        <v>1.5763888888888895</v>
      </c>
      <c r="D348" s="114" t="s">
        <v>1344</v>
      </c>
      <c r="E348" s="114">
        <v>12</v>
      </c>
      <c r="F348" s="116" t="str">
        <f>+'Field Grid 2013 public'!$K$12</f>
        <v>U15A-1</v>
      </c>
      <c r="G348" s="117">
        <v>1</v>
      </c>
      <c r="H348" s="114" t="str">
        <f>+'Brackets 2013'!$P$251</f>
        <v>BLACK BEAR ORANGE (PA)</v>
      </c>
      <c r="L348" s="114"/>
    </row>
    <row r="349" spans="1:12" ht="12.75" hidden="1" customHeight="1" x14ac:dyDescent="0.2">
      <c r="A349" s="114">
        <f t="shared" si="10"/>
        <v>174</v>
      </c>
      <c r="B349" s="163">
        <v>41475</v>
      </c>
      <c r="C349" s="115">
        <f t="shared" si="9"/>
        <v>1.5763888888888895</v>
      </c>
      <c r="D349" s="114" t="s">
        <v>1344</v>
      </c>
      <c r="E349" s="114">
        <v>12</v>
      </c>
      <c r="F349" s="116" t="str">
        <f>+'Field Grid 2013 public'!$K$12</f>
        <v>U15A-1</v>
      </c>
      <c r="G349" s="117">
        <v>1</v>
      </c>
      <c r="H349" s="114" t="str">
        <f>+'Brackets 2013'!$P$252</f>
        <v>BLACK DOG LEGACY (PA)</v>
      </c>
      <c r="L349" s="114"/>
    </row>
    <row r="350" spans="1:12" ht="12.75" hidden="1" customHeight="1" x14ac:dyDescent="0.2">
      <c r="A350" s="114">
        <f t="shared" si="10"/>
        <v>175</v>
      </c>
      <c r="B350" s="163">
        <v>41475</v>
      </c>
      <c r="C350" s="115">
        <f t="shared" si="9"/>
        <v>1.5763888888888895</v>
      </c>
      <c r="D350" s="114" t="s">
        <v>1344</v>
      </c>
      <c r="E350" s="114">
        <v>13</v>
      </c>
      <c r="F350" s="116" t="str">
        <f>+'Field Grid 2013 public'!$K$12</f>
        <v>U15A-1</v>
      </c>
      <c r="G350" s="117">
        <v>1</v>
      </c>
      <c r="H350" s="114" t="str">
        <f>+'Brackets 2013'!$P$253</f>
        <v>BURN 'EM LACROSSE (NY)</v>
      </c>
      <c r="L350" s="114"/>
    </row>
    <row r="351" spans="1:12" ht="12.75" hidden="1" customHeight="1" x14ac:dyDescent="0.2">
      <c r="A351" s="114">
        <f t="shared" si="10"/>
        <v>175</v>
      </c>
      <c r="B351" s="163">
        <v>41475</v>
      </c>
      <c r="C351" s="115">
        <f t="shared" si="9"/>
        <v>1.5763888888888895</v>
      </c>
      <c r="D351" s="114" t="s">
        <v>1344</v>
      </c>
      <c r="E351" s="114">
        <v>13</v>
      </c>
      <c r="F351" s="116" t="str">
        <f>+'Field Grid 2013 public'!$K$12</f>
        <v>U15A-1</v>
      </c>
      <c r="G351" s="117">
        <v>1</v>
      </c>
      <c r="H351" s="114" t="str">
        <f>+'Brackets 2013'!$P$254</f>
        <v>HOUSTON HOULAGUNS (TX)</v>
      </c>
      <c r="L351" s="114"/>
    </row>
    <row r="352" spans="1:12" ht="12.75" hidden="1" customHeight="1" x14ac:dyDescent="0.2">
      <c r="A352" s="114">
        <f t="shared" si="10"/>
        <v>176</v>
      </c>
      <c r="B352" s="163">
        <v>41475</v>
      </c>
      <c r="C352" s="115">
        <f t="shared" si="9"/>
        <v>1.5763888888888895</v>
      </c>
      <c r="D352" s="114" t="s">
        <v>1344</v>
      </c>
      <c r="E352" s="114">
        <v>14</v>
      </c>
      <c r="F352" s="116" t="str">
        <f>+'Field Grid 2013 public'!$P$12</f>
        <v>U15A-2</v>
      </c>
      <c r="G352" s="117">
        <v>1</v>
      </c>
      <c r="H352" s="114" t="str">
        <f>+'Brackets 2013'!$L$276</f>
        <v>LEHIGH VALLEY STEAM (PA)</v>
      </c>
      <c r="L352" s="114"/>
    </row>
    <row r="353" spans="1:12" ht="12.75" hidden="1" customHeight="1" x14ac:dyDescent="0.2">
      <c r="A353" s="114">
        <f t="shared" si="10"/>
        <v>176</v>
      </c>
      <c r="B353" s="163">
        <v>41475</v>
      </c>
      <c r="C353" s="115">
        <f t="shared" si="9"/>
        <v>1.5763888888888895</v>
      </c>
      <c r="D353" s="114" t="s">
        <v>1344</v>
      </c>
      <c r="E353" s="114">
        <v>14</v>
      </c>
      <c r="F353" s="116" t="str">
        <f>+'Field Grid 2013 public'!$P$12</f>
        <v>U15A-2</v>
      </c>
      <c r="G353" s="117">
        <v>1</v>
      </c>
      <c r="H353" s="114" t="str">
        <f>+'Brackets 2013'!$L$277</f>
        <v>FEVER 2017 (PA)</v>
      </c>
      <c r="L353" s="114"/>
    </row>
    <row r="354" spans="1:12" ht="12.75" hidden="1" customHeight="1" x14ac:dyDescent="0.2">
      <c r="A354" s="114">
        <f t="shared" si="10"/>
        <v>177</v>
      </c>
      <c r="B354" s="163">
        <v>41475</v>
      </c>
      <c r="C354" s="115">
        <f t="shared" si="9"/>
        <v>1.5763888888888895</v>
      </c>
      <c r="D354" s="114" t="s">
        <v>1344</v>
      </c>
      <c r="E354" s="114">
        <v>15</v>
      </c>
      <c r="F354" s="116" t="str">
        <f>+'Field Grid 2013 public'!$P$12</f>
        <v>U15A-2</v>
      </c>
      <c r="G354" s="117">
        <v>1</v>
      </c>
      <c r="H354" s="114" t="str">
        <f>+'Brackets 2013'!$L$278</f>
        <v>TEAM TURNPIKE EXIT 8 (NJ)</v>
      </c>
      <c r="L354" s="114"/>
    </row>
    <row r="355" spans="1:12" ht="12.75" hidden="1" customHeight="1" x14ac:dyDescent="0.2">
      <c r="A355" s="114">
        <f t="shared" si="10"/>
        <v>177</v>
      </c>
      <c r="B355" s="163">
        <v>41475</v>
      </c>
      <c r="C355" s="115">
        <f t="shared" si="9"/>
        <v>1.5763888888888895</v>
      </c>
      <c r="D355" s="114" t="s">
        <v>1344</v>
      </c>
      <c r="E355" s="114">
        <v>15</v>
      </c>
      <c r="F355" s="116" t="str">
        <f>+'Field Grid 2013 public'!$P$12</f>
        <v>U15A-2</v>
      </c>
      <c r="G355" s="117">
        <v>1</v>
      </c>
      <c r="H355" s="114" t="str">
        <f>+'Brackets 2013'!$L$279</f>
        <v>TWIST (PA)</v>
      </c>
      <c r="L355" s="114"/>
    </row>
    <row r="356" spans="1:12" ht="12.75" hidden="1" customHeight="1" x14ac:dyDescent="0.2">
      <c r="A356" s="114">
        <f t="shared" si="10"/>
        <v>178</v>
      </c>
      <c r="B356" s="163">
        <v>41475</v>
      </c>
      <c r="C356" s="115">
        <f t="shared" si="9"/>
        <v>1.5763888888888895</v>
      </c>
      <c r="D356" s="114" t="s">
        <v>1344</v>
      </c>
      <c r="E356" s="114">
        <v>16</v>
      </c>
      <c r="F356" s="116" t="str">
        <f>+'Field Grid 2013 public'!$P$12</f>
        <v>U15A-2</v>
      </c>
      <c r="G356" s="117">
        <v>1</v>
      </c>
      <c r="H356" s="114" t="str">
        <f>+'Brackets 2013'!$P$276</f>
        <v>MAIN LINE LACROSSE U15 (PA)</v>
      </c>
      <c r="L356" s="114"/>
    </row>
    <row r="357" spans="1:12" ht="12.75" hidden="1" customHeight="1" x14ac:dyDescent="0.2">
      <c r="A357" s="114">
        <f t="shared" si="10"/>
        <v>178</v>
      </c>
      <c r="B357" s="163">
        <v>41475</v>
      </c>
      <c r="C357" s="115">
        <f t="shared" si="9"/>
        <v>1.5763888888888895</v>
      </c>
      <c r="D357" s="114" t="s">
        <v>1344</v>
      </c>
      <c r="E357" s="114">
        <v>16</v>
      </c>
      <c r="F357" s="116" t="str">
        <f>+'Field Grid 2013 public'!$P$12</f>
        <v>U15A-2</v>
      </c>
      <c r="G357" s="117">
        <v>1</v>
      </c>
      <c r="H357" s="114" t="str">
        <f>+'Brackets 2013'!$P$277</f>
        <v>TEAM TOTAL U15 (MI)</v>
      </c>
      <c r="L357" s="114"/>
    </row>
    <row r="358" spans="1:12" ht="12.75" hidden="1" customHeight="1" x14ac:dyDescent="0.2">
      <c r="A358" s="114">
        <f t="shared" si="10"/>
        <v>179</v>
      </c>
      <c r="B358" s="163">
        <v>41475</v>
      </c>
      <c r="C358" s="115">
        <f t="shared" si="9"/>
        <v>1.5763888888888895</v>
      </c>
      <c r="D358" s="114" t="s">
        <v>1344</v>
      </c>
      <c r="E358" s="114">
        <v>17</v>
      </c>
      <c r="F358" s="116" t="str">
        <f>+'Field Grid 2013 public'!$P$12</f>
        <v>U15A-2</v>
      </c>
      <c r="G358" s="117">
        <v>1</v>
      </c>
      <c r="H358" s="114" t="str">
        <f>+'Brackets 2013'!$P$278</f>
        <v>TRI-STATE U15 GOLD (NJ)</v>
      </c>
      <c r="L358" s="114"/>
    </row>
    <row r="359" spans="1:12" ht="12.75" hidden="1" customHeight="1" x14ac:dyDescent="0.2">
      <c r="A359" s="114">
        <f t="shared" si="10"/>
        <v>179</v>
      </c>
      <c r="B359" s="163">
        <v>41475</v>
      </c>
      <c r="C359" s="115">
        <f t="shared" si="9"/>
        <v>1.5763888888888895</v>
      </c>
      <c r="D359" s="114" t="s">
        <v>1344</v>
      </c>
      <c r="E359" s="114">
        <v>17</v>
      </c>
      <c r="F359" s="116" t="str">
        <f>+'Field Grid 2013 public'!$P$12</f>
        <v>U15A-2</v>
      </c>
      <c r="G359" s="117">
        <v>1</v>
      </c>
      <c r="H359" s="114" t="str">
        <f>+'Brackets 2013'!$P$279</f>
        <v>WOLFPACK (MD)</v>
      </c>
      <c r="L359" s="114"/>
    </row>
    <row r="360" spans="1:12" ht="12.75" hidden="1" customHeight="1" x14ac:dyDescent="0.2">
      <c r="A360" s="114">
        <f t="shared" si="10"/>
        <v>180</v>
      </c>
      <c r="B360" s="163">
        <v>41475</v>
      </c>
      <c r="C360" s="115">
        <f t="shared" si="9"/>
        <v>1.5763888888888895</v>
      </c>
      <c r="D360" s="114" t="s">
        <v>1345</v>
      </c>
      <c r="E360" s="114">
        <v>18</v>
      </c>
      <c r="F360" s="116" t="str">
        <f>+'Field Grid 2013 public'!$T$12</f>
        <v>U13B-1</v>
      </c>
      <c r="G360" s="117">
        <v>1</v>
      </c>
      <c r="H360" s="114" t="str">
        <f>+'Brackets 2013'!$L$164</f>
        <v>380 LACROSSE U-13 BLACK (PA)</v>
      </c>
      <c r="L360" s="114"/>
    </row>
    <row r="361" spans="1:12" ht="12.75" hidden="1" customHeight="1" x14ac:dyDescent="0.2">
      <c r="A361" s="114">
        <f t="shared" si="10"/>
        <v>180</v>
      </c>
      <c r="B361" s="163">
        <v>41475</v>
      </c>
      <c r="C361" s="115">
        <f t="shared" si="9"/>
        <v>1.5763888888888895</v>
      </c>
      <c r="D361" s="114" t="s">
        <v>1345</v>
      </c>
      <c r="E361" s="114">
        <v>18</v>
      </c>
      <c r="F361" s="116" t="str">
        <f>+'Field Grid 2013 public'!$T$12</f>
        <v>U13B-1</v>
      </c>
      <c r="G361" s="117">
        <v>1</v>
      </c>
      <c r="H361" s="114" t="str">
        <f>+'Brackets 2013'!$L$165</f>
        <v>BROTHERHOOD 5TH/6TH (NJ)</v>
      </c>
      <c r="L361" s="114"/>
    </row>
    <row r="362" spans="1:12" ht="12.75" hidden="1" customHeight="1" x14ac:dyDescent="0.2">
      <c r="A362" s="114">
        <f t="shared" si="10"/>
        <v>181</v>
      </c>
      <c r="B362" s="163">
        <v>41475</v>
      </c>
      <c r="C362" s="115">
        <f t="shared" si="9"/>
        <v>1.5763888888888895</v>
      </c>
      <c r="D362" s="114" t="s">
        <v>1345</v>
      </c>
      <c r="E362" s="114">
        <v>19</v>
      </c>
      <c r="F362" s="116" t="str">
        <f>+'Field Grid 2013 public'!$T$12</f>
        <v>U13B-1</v>
      </c>
      <c r="G362" s="117">
        <v>1</v>
      </c>
      <c r="H362" s="114" t="str">
        <f>+'Brackets 2013'!$L$166</f>
        <v>BLA SELECT (NY)</v>
      </c>
      <c r="L362" s="114"/>
    </row>
    <row r="363" spans="1:12" ht="12.75" hidden="1" customHeight="1" x14ac:dyDescent="0.2">
      <c r="A363" s="114">
        <f t="shared" si="10"/>
        <v>181</v>
      </c>
      <c r="B363" s="163">
        <v>41475</v>
      </c>
      <c r="C363" s="115">
        <f t="shared" si="9"/>
        <v>1.5763888888888895</v>
      </c>
      <c r="D363" s="114" t="s">
        <v>1345</v>
      </c>
      <c r="E363" s="114">
        <v>19</v>
      </c>
      <c r="F363" s="116" t="str">
        <f>+'Field Grid 2013 public'!$T$12</f>
        <v>U13B-1</v>
      </c>
      <c r="G363" s="117">
        <v>1</v>
      </c>
      <c r="H363" s="114" t="str">
        <f>+'Brackets 2013'!$L$167</f>
        <v>BLACK BEAR GWYNEDD (PA)</v>
      </c>
      <c r="L363" s="114"/>
    </row>
    <row r="364" spans="1:12" ht="12.75" hidden="1" customHeight="1" x14ac:dyDescent="0.2">
      <c r="A364" s="114">
        <f t="shared" si="10"/>
        <v>182</v>
      </c>
      <c r="B364" s="163">
        <v>41475</v>
      </c>
      <c r="C364" s="115">
        <f t="shared" si="9"/>
        <v>1.5763888888888895</v>
      </c>
      <c r="D364" s="114" t="s">
        <v>1345</v>
      </c>
      <c r="E364" s="114">
        <v>20</v>
      </c>
      <c r="F364" s="116" t="str">
        <f>+'Field Grid 2013 public'!$T$12</f>
        <v>U13B-1</v>
      </c>
      <c r="G364" s="117">
        <v>1</v>
      </c>
      <c r="H364" s="114" t="str">
        <f>+'Brackets 2013'!$P$164</f>
        <v>TEAM 91 2019 WHITE (NY)</v>
      </c>
      <c r="L364" s="114"/>
    </row>
    <row r="365" spans="1:12" ht="12.75" hidden="1" customHeight="1" x14ac:dyDescent="0.2">
      <c r="A365" s="114">
        <f t="shared" si="10"/>
        <v>182</v>
      </c>
      <c r="B365" s="163">
        <v>41475</v>
      </c>
      <c r="C365" s="115">
        <f t="shared" si="9"/>
        <v>1.5763888888888895</v>
      </c>
      <c r="D365" s="114" t="s">
        <v>1345</v>
      </c>
      <c r="E365" s="114">
        <v>20</v>
      </c>
      <c r="F365" s="116" t="str">
        <f>+'Field Grid 2013 public'!$T$12</f>
        <v>U13B-1</v>
      </c>
      <c r="G365" s="117">
        <v>1</v>
      </c>
      <c r="H365" s="114" t="str">
        <f>+'Brackets 2013'!$P$165</f>
        <v>BERKS RAPTORS (PA)</v>
      </c>
      <c r="L365" s="114"/>
    </row>
    <row r="366" spans="1:12" ht="12.75" hidden="1" customHeight="1" x14ac:dyDescent="0.2">
      <c r="A366" s="114">
        <f t="shared" si="10"/>
        <v>183</v>
      </c>
      <c r="B366" s="163">
        <v>41475</v>
      </c>
      <c r="C366" s="115">
        <f t="shared" si="9"/>
        <v>1.5763888888888895</v>
      </c>
      <c r="D366" s="114" t="s">
        <v>1345</v>
      </c>
      <c r="E366" s="114">
        <v>21</v>
      </c>
      <c r="F366" s="116" t="str">
        <f>+'Field Grid 2013 public'!$T$12</f>
        <v>U13B-1</v>
      </c>
      <c r="G366" s="117">
        <v>1</v>
      </c>
      <c r="H366" s="114" t="str">
        <f>+'Brackets 2013'!$P$166</f>
        <v>SOUTHSHORE ORANGE (NJ)</v>
      </c>
      <c r="L366" s="114"/>
    </row>
    <row r="367" spans="1:12" ht="12.75" hidden="1" customHeight="1" x14ac:dyDescent="0.2">
      <c r="A367" s="114">
        <f t="shared" si="10"/>
        <v>183</v>
      </c>
      <c r="B367" s="163">
        <v>41475</v>
      </c>
      <c r="C367" s="115">
        <f t="shared" si="9"/>
        <v>1.5763888888888895</v>
      </c>
      <c r="D367" s="114" t="s">
        <v>1345</v>
      </c>
      <c r="E367" s="114">
        <v>21</v>
      </c>
      <c r="F367" s="116" t="str">
        <f>+'Field Grid 2013 public'!$T$12</f>
        <v>U13B-1</v>
      </c>
      <c r="G367" s="117">
        <v>1</v>
      </c>
      <c r="H367" s="114" t="str">
        <f>+'Brackets 2013'!$P$167</f>
        <v>VA LAX TEAM RECON-13 (VA)</v>
      </c>
      <c r="L367" s="114"/>
    </row>
    <row r="368" spans="1:12" ht="12.75" hidden="1" customHeight="1" x14ac:dyDescent="0.2">
      <c r="A368" s="114">
        <f t="shared" si="10"/>
        <v>184</v>
      </c>
      <c r="B368" s="163">
        <v>41475</v>
      </c>
      <c r="C368" s="115">
        <f t="shared" si="9"/>
        <v>1.5763888888888895</v>
      </c>
      <c r="D368" s="114" t="s">
        <v>1345</v>
      </c>
      <c r="E368" s="114">
        <v>22</v>
      </c>
      <c r="F368" s="116" t="str">
        <f>+'Field Grid 2013 public'!$X$12</f>
        <v>VARB-3</v>
      </c>
      <c r="G368" s="117">
        <v>1</v>
      </c>
      <c r="H368" s="114" t="str">
        <f>+'Brackets 2013'!$L$493</f>
        <v>ARROWHEAD (PA)</v>
      </c>
      <c r="L368" s="114"/>
    </row>
    <row r="369" spans="1:12" ht="12.75" hidden="1" customHeight="1" x14ac:dyDescent="0.2">
      <c r="A369" s="114">
        <f t="shared" si="10"/>
        <v>184</v>
      </c>
      <c r="B369" s="163">
        <v>41475</v>
      </c>
      <c r="C369" s="115">
        <f t="shared" si="9"/>
        <v>1.5763888888888895</v>
      </c>
      <c r="D369" s="114" t="s">
        <v>1345</v>
      </c>
      <c r="E369" s="114">
        <v>22</v>
      </c>
      <c r="F369" s="116" t="str">
        <f>+'Field Grid 2013 public'!$X$12</f>
        <v>VARB-3</v>
      </c>
      <c r="G369" s="117">
        <v>1</v>
      </c>
      <c r="H369" s="114" t="str">
        <f>+'Brackets 2013'!$L$494</f>
        <v>PENNCREST HIGH SCHOOL (PA)</v>
      </c>
      <c r="L369" s="114"/>
    </row>
    <row r="370" spans="1:12" ht="12.75" hidden="1" customHeight="1" x14ac:dyDescent="0.2">
      <c r="A370" s="114">
        <f t="shared" si="10"/>
        <v>185</v>
      </c>
      <c r="B370" s="163">
        <v>41475</v>
      </c>
      <c r="C370" s="115">
        <f t="shared" si="9"/>
        <v>1.5763888888888895</v>
      </c>
      <c r="D370" s="114" t="s">
        <v>1345</v>
      </c>
      <c r="E370" s="114">
        <v>23</v>
      </c>
      <c r="F370" s="116" t="str">
        <f>+'Field Grid 2013 public'!$X$12</f>
        <v>VARB-3</v>
      </c>
      <c r="G370" s="117">
        <v>1</v>
      </c>
      <c r="H370" s="114" t="str">
        <f>+'Brackets 2013'!$L$495</f>
        <v>TEAM TOTAL VARSITY (MI)</v>
      </c>
      <c r="L370" s="114"/>
    </row>
    <row r="371" spans="1:12" ht="12.75" hidden="1" customHeight="1" x14ac:dyDescent="0.2">
      <c r="A371" s="114">
        <f t="shared" si="10"/>
        <v>185</v>
      </c>
      <c r="B371" s="163">
        <v>41475</v>
      </c>
      <c r="C371" s="115">
        <f t="shared" si="9"/>
        <v>1.5763888888888895</v>
      </c>
      <c r="D371" s="114" t="s">
        <v>1345</v>
      </c>
      <c r="E371" s="114">
        <v>23</v>
      </c>
      <c r="F371" s="116" t="str">
        <f>+'Field Grid 2013 public'!$X$12</f>
        <v>VARB-3</v>
      </c>
      <c r="G371" s="117">
        <v>1</v>
      </c>
      <c r="H371" s="114" t="str">
        <f>+'Brackets 2013'!$P$493</f>
        <v>LOW AND AWAY U19 (PA)</v>
      </c>
      <c r="L371" s="114"/>
    </row>
    <row r="372" spans="1:12" ht="12.75" hidden="1" customHeight="1" x14ac:dyDescent="0.2">
      <c r="A372" s="114">
        <f t="shared" si="10"/>
        <v>186</v>
      </c>
      <c r="B372" s="163">
        <v>41475</v>
      </c>
      <c r="C372" s="115">
        <f t="shared" si="9"/>
        <v>1.5763888888888939</v>
      </c>
      <c r="D372" s="114" t="s">
        <v>1345</v>
      </c>
      <c r="E372" s="114">
        <v>24</v>
      </c>
      <c r="F372" s="116" t="str">
        <f>+'Field Grid 2013 public'!$X$12</f>
        <v>VARB-3</v>
      </c>
      <c r="G372" s="117">
        <v>1</v>
      </c>
      <c r="H372" s="114" t="str">
        <f>+'Brackets 2013'!$P$494</f>
        <v>TROJANS HS B (PA)</v>
      </c>
      <c r="L372" s="114"/>
    </row>
    <row r="373" spans="1:12" ht="12.75" hidden="1" customHeight="1" x14ac:dyDescent="0.2">
      <c r="A373" s="114">
        <f t="shared" si="10"/>
        <v>186</v>
      </c>
      <c r="B373" s="163">
        <v>41475</v>
      </c>
      <c r="C373" s="115">
        <f t="shared" si="9"/>
        <v>1.5763888888888939</v>
      </c>
      <c r="D373" s="114" t="s">
        <v>1345</v>
      </c>
      <c r="E373" s="114">
        <v>24</v>
      </c>
      <c r="F373" s="116" t="str">
        <f>+'Field Grid 2013 public'!$X$12</f>
        <v>VARB-3</v>
      </c>
      <c r="G373" s="117">
        <v>1</v>
      </c>
      <c r="H373" s="114" t="str">
        <f>+'Brackets 2013'!$P$495</f>
        <v>TEAM SMITHTOWN (NY)</v>
      </c>
      <c r="L373" s="114"/>
    </row>
    <row r="374" spans="1:12" ht="12.75" hidden="1" customHeight="1" x14ac:dyDescent="0.2">
      <c r="A374" s="114">
        <f t="shared" si="10"/>
        <v>187</v>
      </c>
      <c r="B374" s="163">
        <v>41475</v>
      </c>
      <c r="C374" s="115">
        <f t="shared" si="9"/>
        <v>1.5763888888888939</v>
      </c>
      <c r="D374" s="114" t="s">
        <v>1349</v>
      </c>
      <c r="E374" s="114">
        <v>25</v>
      </c>
      <c r="F374" s="116" t="str">
        <f>+'Field Grid 2013 public'!$AA$12</f>
        <v>JVA-1</v>
      </c>
      <c r="G374" s="117">
        <v>1</v>
      </c>
      <c r="H374" s="114" t="str">
        <f>+'Brackets 2013'!$L$360</f>
        <v>2016 BLACK (NJ)</v>
      </c>
      <c r="L374" s="114"/>
    </row>
    <row r="375" spans="1:12" ht="12.75" hidden="1" customHeight="1" x14ac:dyDescent="0.2">
      <c r="A375" s="114">
        <f t="shared" si="10"/>
        <v>187</v>
      </c>
      <c r="B375" s="163">
        <v>41475</v>
      </c>
      <c r="C375" s="115">
        <f t="shared" si="9"/>
        <v>1.5763888888888939</v>
      </c>
      <c r="D375" s="114" t="s">
        <v>1349</v>
      </c>
      <c r="E375" s="114">
        <v>25</v>
      </c>
      <c r="F375" s="116" t="str">
        <f>+'Field Grid 2013 public'!$AA$12</f>
        <v>JVA-1</v>
      </c>
      <c r="G375" s="117">
        <v>1</v>
      </c>
      <c r="H375" s="114" t="str">
        <f>+'Brackets 2013'!$L$361</f>
        <v>BUFFALO RISING SOPHS (NY)</v>
      </c>
      <c r="L375" s="114"/>
    </row>
    <row r="376" spans="1:12" ht="12.75" hidden="1" customHeight="1" x14ac:dyDescent="0.2">
      <c r="A376" s="114">
        <f t="shared" si="10"/>
        <v>188</v>
      </c>
      <c r="B376" s="163">
        <v>41475</v>
      </c>
      <c r="C376" s="115">
        <f t="shared" ref="C376:C439" si="11">+C322+5/6/24</f>
        <v>1.5763888888888939</v>
      </c>
      <c r="D376" s="114" t="s">
        <v>1349</v>
      </c>
      <c r="E376" s="114">
        <v>26</v>
      </c>
      <c r="F376" s="116" t="str">
        <f>+'Field Grid 2013 public'!$AA$12</f>
        <v>JVA-1</v>
      </c>
      <c r="G376" s="117">
        <v>1</v>
      </c>
      <c r="H376" s="114" t="str">
        <f>+'Brackets 2013'!$L$362</f>
        <v>MUCKDAWGS (PA)</v>
      </c>
      <c r="L376" s="114"/>
    </row>
    <row r="377" spans="1:12" ht="12.75" hidden="1" customHeight="1" x14ac:dyDescent="0.2">
      <c r="A377" s="114">
        <f t="shared" si="10"/>
        <v>188</v>
      </c>
      <c r="B377" s="163">
        <v>41475</v>
      </c>
      <c r="C377" s="115">
        <f t="shared" si="11"/>
        <v>1.5763888888888939</v>
      </c>
      <c r="D377" s="114" t="s">
        <v>1349</v>
      </c>
      <c r="E377" s="114">
        <v>26</v>
      </c>
      <c r="F377" s="116" t="str">
        <f>+'Field Grid 2013 public'!$AA$12</f>
        <v>JVA-1</v>
      </c>
      <c r="G377" s="117">
        <v>1</v>
      </c>
      <c r="H377" s="114" t="str">
        <f>+'Brackets 2013'!$P$360</f>
        <v>BLACK BEAR 2016 (PA)</v>
      </c>
      <c r="L377" s="114"/>
    </row>
    <row r="378" spans="1:12" ht="12.75" hidden="1" customHeight="1" x14ac:dyDescent="0.2">
      <c r="A378" s="114">
        <f t="shared" si="10"/>
        <v>189</v>
      </c>
      <c r="B378" s="163">
        <v>41475</v>
      </c>
      <c r="C378" s="115">
        <f t="shared" si="11"/>
        <v>1.5763888888888939</v>
      </c>
      <c r="D378" s="114" t="s">
        <v>1349</v>
      </c>
      <c r="E378" s="114">
        <v>27</v>
      </c>
      <c r="F378" s="116" t="str">
        <f>+'Field Grid 2013 public'!$AA$12</f>
        <v>JVA-1</v>
      </c>
      <c r="G378" s="117">
        <v>1</v>
      </c>
      <c r="H378" s="114" t="str">
        <f>+'Brackets 2013'!$P$361</f>
        <v>EDGE 2016 RED (ON)</v>
      </c>
      <c r="L378" s="114"/>
    </row>
    <row r="379" spans="1:12" ht="12.75" hidden="1" customHeight="1" x14ac:dyDescent="0.2">
      <c r="A379" s="114">
        <f t="shared" si="10"/>
        <v>189</v>
      </c>
      <c r="B379" s="163">
        <v>41475</v>
      </c>
      <c r="C379" s="115">
        <f t="shared" si="11"/>
        <v>1.5763888888888939</v>
      </c>
      <c r="D379" s="114" t="s">
        <v>1349</v>
      </c>
      <c r="E379" s="114">
        <v>27</v>
      </c>
      <c r="F379" s="116" t="str">
        <f>+'Field Grid 2013 public'!$AA$12</f>
        <v>JVA-1</v>
      </c>
      <c r="G379" s="117">
        <v>1</v>
      </c>
      <c r="H379" s="114" t="str">
        <f>+'Brackets 2013'!$P$362</f>
        <v>CASH COWS SELECT (MI)</v>
      </c>
      <c r="L379" s="114"/>
    </row>
    <row r="380" spans="1:12" ht="12.75" hidden="1" customHeight="1" x14ac:dyDescent="0.2">
      <c r="A380" s="114">
        <f t="shared" si="10"/>
        <v>190</v>
      </c>
      <c r="B380" s="163">
        <v>41475</v>
      </c>
      <c r="C380" s="115">
        <f t="shared" si="11"/>
        <v>1.6111111111111118</v>
      </c>
      <c r="D380" s="114" t="s">
        <v>1343</v>
      </c>
      <c r="E380" s="114">
        <v>1</v>
      </c>
      <c r="F380" s="116" t="str">
        <f>+'Field Grid 2013 public'!$C$13</f>
        <v>U13AA</v>
      </c>
      <c r="G380" s="117">
        <v>1</v>
      </c>
      <c r="H380" s="114" t="str">
        <f>+'Brackets 2013'!$L$97</f>
        <v>BALTIMORE BREAKERS U13AA (MD)</v>
      </c>
      <c r="L380" s="114"/>
    </row>
    <row r="381" spans="1:12" ht="12.75" hidden="1" customHeight="1" x14ac:dyDescent="0.2">
      <c r="A381" s="114">
        <f t="shared" si="10"/>
        <v>190</v>
      </c>
      <c r="B381" s="163">
        <v>41475</v>
      </c>
      <c r="C381" s="115">
        <f t="shared" si="11"/>
        <v>1.6111111111111118</v>
      </c>
      <c r="D381" s="114" t="s">
        <v>1343</v>
      </c>
      <c r="E381" s="114">
        <v>1</v>
      </c>
      <c r="F381" s="116" t="str">
        <f>+'Field Grid 2013 public'!$C$13</f>
        <v>U13AA</v>
      </c>
      <c r="G381" s="117">
        <v>1</v>
      </c>
      <c r="H381" s="114" t="str">
        <f>+'Brackets 2013'!$L$98</f>
        <v>LEADING EDGE 2019 (NJ)</v>
      </c>
      <c r="L381" s="114"/>
    </row>
    <row r="382" spans="1:12" ht="12.75" hidden="1" customHeight="1" x14ac:dyDescent="0.2">
      <c r="A382" s="114">
        <f t="shared" si="10"/>
        <v>191</v>
      </c>
      <c r="B382" s="163">
        <v>41475</v>
      </c>
      <c r="C382" s="115">
        <f t="shared" si="11"/>
        <v>1.6111111111111118</v>
      </c>
      <c r="D382" s="114" t="s">
        <v>1343</v>
      </c>
      <c r="E382" s="114">
        <v>2</v>
      </c>
      <c r="F382" s="116" t="str">
        <f>+'Field Grid 2013 public'!$C$13</f>
        <v>U13AA</v>
      </c>
      <c r="G382" s="117">
        <v>1</v>
      </c>
      <c r="H382" s="114" t="str">
        <f>+'Brackets 2013'!$L$99</f>
        <v>SOUTHSHORE CAROLINA (NJ)</v>
      </c>
      <c r="L382" s="114"/>
    </row>
    <row r="383" spans="1:12" ht="12.75" hidden="1" customHeight="1" x14ac:dyDescent="0.2">
      <c r="A383" s="114">
        <f t="shared" si="10"/>
        <v>191</v>
      </c>
      <c r="B383" s="163">
        <v>41475</v>
      </c>
      <c r="C383" s="115">
        <f t="shared" si="11"/>
        <v>1.6111111111111118</v>
      </c>
      <c r="D383" s="114" t="s">
        <v>1343</v>
      </c>
      <c r="E383" s="114">
        <v>2</v>
      </c>
      <c r="F383" s="116" t="str">
        <f>+'Field Grid 2013 public'!$C$13</f>
        <v>U13AA</v>
      </c>
      <c r="G383" s="117">
        <v>1</v>
      </c>
      <c r="H383" s="114" t="str">
        <f>+'Brackets 2013'!$L$100</f>
        <v>TRI-STATE U13 BLACK (NJ)</v>
      </c>
      <c r="L383" s="114"/>
    </row>
    <row r="384" spans="1:12" ht="12.75" hidden="1" customHeight="1" x14ac:dyDescent="0.2">
      <c r="A384" s="114">
        <f t="shared" si="10"/>
        <v>192</v>
      </c>
      <c r="B384" s="163">
        <v>41475</v>
      </c>
      <c r="C384" s="115">
        <f t="shared" si="11"/>
        <v>1.6111111111111118</v>
      </c>
      <c r="D384" s="114" t="s">
        <v>1343</v>
      </c>
      <c r="E384" s="114">
        <v>3</v>
      </c>
      <c r="F384" s="116" t="str">
        <f>+'Field Grid 2013 public'!$C$13</f>
        <v>U13AA</v>
      </c>
      <c r="G384" s="117">
        <v>1</v>
      </c>
      <c r="H384" s="114" t="str">
        <f>+'Brackets 2013'!$P$97</f>
        <v>DUKES HHH (PA)</v>
      </c>
      <c r="L384" s="114"/>
    </row>
    <row r="385" spans="1:12" ht="12.75" hidden="1" customHeight="1" x14ac:dyDescent="0.2">
      <c r="A385" s="114">
        <f t="shared" si="10"/>
        <v>192</v>
      </c>
      <c r="B385" s="163">
        <v>41475</v>
      </c>
      <c r="C385" s="115">
        <f t="shared" si="11"/>
        <v>1.6111111111111118</v>
      </c>
      <c r="D385" s="114" t="s">
        <v>1343</v>
      </c>
      <c r="E385" s="114">
        <v>3</v>
      </c>
      <c r="F385" s="116" t="str">
        <f>+'Field Grid 2013 public'!$C$13</f>
        <v>U13AA</v>
      </c>
      <c r="G385" s="117">
        <v>1</v>
      </c>
      <c r="H385" s="114" t="str">
        <f>+'Brackets 2013'!$P$98</f>
        <v>SUPERSTAR 365 "2018" (CT)</v>
      </c>
      <c r="L385" s="114"/>
    </row>
    <row r="386" spans="1:12" ht="12.75" hidden="1" customHeight="1" x14ac:dyDescent="0.2">
      <c r="A386" s="114">
        <f t="shared" si="10"/>
        <v>193</v>
      </c>
      <c r="B386" s="163">
        <v>41475</v>
      </c>
      <c r="C386" s="115">
        <f t="shared" si="11"/>
        <v>1.6111111111111118</v>
      </c>
      <c r="D386" s="114" t="s">
        <v>1343</v>
      </c>
      <c r="E386" s="114">
        <v>4</v>
      </c>
      <c r="F386" s="116" t="str">
        <f>+'Field Grid 2013 public'!$C$13</f>
        <v>U13AA</v>
      </c>
      <c r="G386" s="117">
        <v>1</v>
      </c>
      <c r="H386" s="114" t="str">
        <f>+'Brackets 2013'!$P$99</f>
        <v>TEAM 91 2018 ORANGE (NY)</v>
      </c>
      <c r="L386" s="114"/>
    </row>
    <row r="387" spans="1:12" ht="12.75" hidden="1" customHeight="1" x14ac:dyDescent="0.2">
      <c r="A387" s="114">
        <f t="shared" si="10"/>
        <v>193</v>
      </c>
      <c r="B387" s="163">
        <v>41475</v>
      </c>
      <c r="C387" s="115">
        <f t="shared" si="11"/>
        <v>1.6111111111111118</v>
      </c>
      <c r="D387" s="114" t="s">
        <v>1343</v>
      </c>
      <c r="E387" s="114">
        <v>4</v>
      </c>
      <c r="F387" s="116" t="str">
        <f>+'Field Grid 2013 public'!$C$13</f>
        <v>U13AA</v>
      </c>
      <c r="G387" s="117">
        <v>1</v>
      </c>
      <c r="H387" s="114" t="str">
        <f>+'Brackets 2013'!$P$100</f>
        <v>TEAM TURNPIKE EXIT 7 (NJ)</v>
      </c>
      <c r="L387" s="114"/>
    </row>
    <row r="388" spans="1:12" ht="12.75" hidden="1" customHeight="1" x14ac:dyDescent="0.2">
      <c r="A388" s="114">
        <f t="shared" ref="A388:A451" si="12">+A386+1</f>
        <v>194</v>
      </c>
      <c r="B388" s="163">
        <v>41475</v>
      </c>
      <c r="C388" s="115">
        <f t="shared" si="11"/>
        <v>1.6111111111111118</v>
      </c>
      <c r="D388" s="114" t="s">
        <v>1343</v>
      </c>
      <c r="E388" s="114">
        <v>5</v>
      </c>
      <c r="F388" s="116" t="str">
        <f>+'Field Grid 2013 public'!$G$13</f>
        <v>U13A-1</v>
      </c>
      <c r="G388" s="117">
        <v>1</v>
      </c>
      <c r="H388" s="114" t="str">
        <f>+'Brackets 2013'!$L$118</f>
        <v>BAGGATAWAY U13 BLACK (PA)</v>
      </c>
      <c r="L388" s="114"/>
    </row>
    <row r="389" spans="1:12" ht="12.75" hidden="1" customHeight="1" x14ac:dyDescent="0.2">
      <c r="A389" s="114">
        <f t="shared" si="12"/>
        <v>194</v>
      </c>
      <c r="B389" s="163">
        <v>41475</v>
      </c>
      <c r="C389" s="115">
        <f t="shared" si="11"/>
        <v>1.6111111111111118</v>
      </c>
      <c r="D389" s="114" t="s">
        <v>1343</v>
      </c>
      <c r="E389" s="114">
        <v>5</v>
      </c>
      <c r="F389" s="116" t="str">
        <f>+'Field Grid 2013 public'!$G$13</f>
        <v>U13A-1</v>
      </c>
      <c r="G389" s="117">
        <v>1</v>
      </c>
      <c r="H389" s="114" t="str">
        <f>+'Brackets 2013'!$L$119</f>
        <v>BLACK BEAR ORANGE (PA)</v>
      </c>
      <c r="L389" s="114"/>
    </row>
    <row r="390" spans="1:12" ht="12.75" hidden="1" customHeight="1" x14ac:dyDescent="0.2">
      <c r="A390" s="114">
        <f t="shared" si="12"/>
        <v>195</v>
      </c>
      <c r="B390" s="163">
        <v>41475</v>
      </c>
      <c r="C390" s="115">
        <f t="shared" si="11"/>
        <v>1.6111111111111118</v>
      </c>
      <c r="D390" s="114" t="s">
        <v>1343</v>
      </c>
      <c r="E390" s="114">
        <v>6</v>
      </c>
      <c r="F390" s="116" t="str">
        <f>+'Field Grid 2013 public'!$G$13</f>
        <v>U13A-1</v>
      </c>
      <c r="G390" s="117">
        <v>1</v>
      </c>
      <c r="H390" s="114" t="str">
        <f>+'Brackets 2013'!$L$120</f>
        <v>HOUSTON HOULAGUNS (TX)</v>
      </c>
      <c r="L390" s="114"/>
    </row>
    <row r="391" spans="1:12" ht="12.75" hidden="1" customHeight="1" x14ac:dyDescent="0.2">
      <c r="A391" s="114">
        <f t="shared" si="12"/>
        <v>195</v>
      </c>
      <c r="B391" s="163">
        <v>41475</v>
      </c>
      <c r="C391" s="115">
        <f t="shared" si="11"/>
        <v>1.6111111111111118</v>
      </c>
      <c r="D391" s="114" t="s">
        <v>1343</v>
      </c>
      <c r="E391" s="114">
        <v>6</v>
      </c>
      <c r="F391" s="116" t="str">
        <f>+'Field Grid 2013 public'!$G$13</f>
        <v>U13A-1</v>
      </c>
      <c r="G391" s="117">
        <v>1</v>
      </c>
      <c r="H391" s="114" t="str">
        <f>+'Brackets 2013'!$L$121</f>
        <v>BURN 'EM LACROSSE (NY)</v>
      </c>
      <c r="L391" s="114"/>
    </row>
    <row r="392" spans="1:12" ht="12.75" hidden="1" customHeight="1" x14ac:dyDescent="0.2">
      <c r="A392" s="114">
        <f t="shared" si="12"/>
        <v>196</v>
      </c>
      <c r="B392" s="163">
        <v>41475</v>
      </c>
      <c r="C392" s="115">
        <f t="shared" si="11"/>
        <v>1.6111111111111118</v>
      </c>
      <c r="D392" s="114" t="s">
        <v>1343</v>
      </c>
      <c r="E392" s="114">
        <v>7</v>
      </c>
      <c r="F392" s="116" t="str">
        <f>+'Field Grid 2013 public'!$G$13</f>
        <v>U13A-1</v>
      </c>
      <c r="G392" s="117">
        <v>1</v>
      </c>
      <c r="H392" s="114" t="str">
        <f>+'Brackets 2013'!$P$118</f>
        <v>EDGE ELITE 2019 WHITE (ON)</v>
      </c>
      <c r="L392" s="114"/>
    </row>
    <row r="393" spans="1:12" ht="12.75" hidden="1" customHeight="1" x14ac:dyDescent="0.2">
      <c r="A393" s="114">
        <f t="shared" si="12"/>
        <v>196</v>
      </c>
      <c r="B393" s="163">
        <v>41475</v>
      </c>
      <c r="C393" s="115">
        <f t="shared" si="11"/>
        <v>1.6111111111111118</v>
      </c>
      <c r="D393" s="114" t="s">
        <v>1343</v>
      </c>
      <c r="E393" s="114">
        <v>7</v>
      </c>
      <c r="F393" s="116" t="str">
        <f>+'Field Grid 2013 public'!$G$13</f>
        <v>U13A-1</v>
      </c>
      <c r="G393" s="117">
        <v>1</v>
      </c>
      <c r="H393" s="114" t="str">
        <f>+'Brackets 2013'!$P$119</f>
        <v>BROTHERHOOD U13 (NJ)</v>
      </c>
      <c r="L393" s="114"/>
    </row>
    <row r="394" spans="1:12" ht="12.75" hidden="1" customHeight="1" x14ac:dyDescent="0.2">
      <c r="A394" s="114">
        <f t="shared" si="12"/>
        <v>197</v>
      </c>
      <c r="B394" s="163">
        <v>41475</v>
      </c>
      <c r="C394" s="115">
        <f t="shared" si="11"/>
        <v>1.6111111111111118</v>
      </c>
      <c r="D394" s="114" t="s">
        <v>1343</v>
      </c>
      <c r="E394" s="114">
        <v>8</v>
      </c>
      <c r="F394" s="116" t="str">
        <f>+'Field Grid 2013 public'!$G$13</f>
        <v>U13A-1</v>
      </c>
      <c r="G394" s="117">
        <v>1</v>
      </c>
      <c r="H394" s="114" t="str">
        <f>+'Brackets 2013'!$P$120</f>
        <v>BUCKS 2019-VENTRESCA (PA)</v>
      </c>
      <c r="L394" s="114"/>
    </row>
    <row r="395" spans="1:12" ht="12.75" hidden="1" customHeight="1" x14ac:dyDescent="0.2">
      <c r="A395" s="114">
        <f t="shared" si="12"/>
        <v>197</v>
      </c>
      <c r="B395" s="163">
        <v>41475</v>
      </c>
      <c r="C395" s="115">
        <f t="shared" si="11"/>
        <v>1.6111111111111118</v>
      </c>
      <c r="D395" s="114" t="s">
        <v>1343</v>
      </c>
      <c r="E395" s="114">
        <v>8</v>
      </c>
      <c r="F395" s="116" t="str">
        <f>+'Field Grid 2013 public'!$G$13</f>
        <v>U13A-1</v>
      </c>
      <c r="G395" s="117">
        <v>1</v>
      </c>
      <c r="H395" s="114" t="str">
        <f>+'Brackets 2013'!$P$121</f>
        <v>DIP N DUNK (NY)</v>
      </c>
      <c r="L395" s="114"/>
    </row>
    <row r="396" spans="1:12" ht="12.75" hidden="1" customHeight="1" x14ac:dyDescent="0.2">
      <c r="A396" s="114">
        <f t="shared" si="12"/>
        <v>198</v>
      </c>
      <c r="B396" s="163">
        <v>41475</v>
      </c>
      <c r="C396" s="115">
        <f t="shared" si="11"/>
        <v>1.6111111111111118</v>
      </c>
      <c r="D396" s="114" t="s">
        <v>1344</v>
      </c>
      <c r="E396" s="114">
        <v>9</v>
      </c>
      <c r="G396" s="117"/>
      <c r="H396" s="114"/>
      <c r="L396" s="114"/>
    </row>
    <row r="397" spans="1:12" ht="12.75" hidden="1" customHeight="1" x14ac:dyDescent="0.2">
      <c r="A397" s="114">
        <f t="shared" si="12"/>
        <v>198</v>
      </c>
      <c r="B397" s="163">
        <v>41475</v>
      </c>
      <c r="C397" s="115">
        <f t="shared" si="11"/>
        <v>1.6111111111111118</v>
      </c>
      <c r="D397" s="114" t="s">
        <v>1344</v>
      </c>
      <c r="E397" s="114">
        <v>9</v>
      </c>
      <c r="G397" s="117"/>
      <c r="H397" s="114"/>
      <c r="L397" s="114"/>
    </row>
    <row r="398" spans="1:12" ht="12.75" hidden="1" customHeight="1" x14ac:dyDescent="0.2">
      <c r="A398" s="114">
        <f t="shared" si="12"/>
        <v>199</v>
      </c>
      <c r="B398" s="163">
        <v>41475</v>
      </c>
      <c r="C398" s="115">
        <f t="shared" si="11"/>
        <v>1.6111111111111118</v>
      </c>
      <c r="D398" s="114" t="s">
        <v>1344</v>
      </c>
      <c r="E398" s="114">
        <v>10</v>
      </c>
      <c r="F398" s="116" t="str">
        <f>+'Field Grid 2013 public'!$L$13</f>
        <v>U13A-2</v>
      </c>
      <c r="G398" s="117">
        <v>1</v>
      </c>
      <c r="H398" s="114" t="str">
        <f>+'Brackets 2013'!$L$139</f>
        <v>BUCKS 2018 BLACK (PA)</v>
      </c>
      <c r="L398" s="114"/>
    </row>
    <row r="399" spans="1:12" ht="12.75" hidden="1" customHeight="1" x14ac:dyDescent="0.2">
      <c r="A399" s="114">
        <f t="shared" si="12"/>
        <v>199</v>
      </c>
      <c r="B399" s="163">
        <v>41475</v>
      </c>
      <c r="C399" s="115">
        <f t="shared" si="11"/>
        <v>1.6111111111111118</v>
      </c>
      <c r="D399" s="114" t="s">
        <v>1344</v>
      </c>
      <c r="E399" s="114">
        <v>10</v>
      </c>
      <c r="F399" s="116" t="str">
        <f>+'Field Grid 2013 public'!$L$13</f>
        <v>U13A-2</v>
      </c>
      <c r="G399" s="117">
        <v>1</v>
      </c>
      <c r="H399" s="114" t="str">
        <f>+'Brackets 2013'!$L$140</f>
        <v>LI EXPRESS (NY)</v>
      </c>
      <c r="L399" s="114"/>
    </row>
    <row r="400" spans="1:12" ht="12.75" hidden="1" customHeight="1" x14ac:dyDescent="0.2">
      <c r="A400" s="114">
        <f t="shared" si="12"/>
        <v>200</v>
      </c>
      <c r="B400" s="163">
        <v>41475</v>
      </c>
      <c r="C400" s="115">
        <f t="shared" si="11"/>
        <v>1.6111111111111118</v>
      </c>
      <c r="D400" s="114" t="s">
        <v>1344</v>
      </c>
      <c r="E400" s="114">
        <v>11</v>
      </c>
      <c r="F400" s="116" t="str">
        <f>+'Field Grid 2013 public'!$L$13</f>
        <v>U13A-2</v>
      </c>
      <c r="G400" s="117">
        <v>1</v>
      </c>
      <c r="H400" s="114" t="str">
        <f>+'Brackets 2013'!$L$141</f>
        <v>LEHIGH VALLEY STEAM (PA)</v>
      </c>
      <c r="L400" s="114"/>
    </row>
    <row r="401" spans="1:12" ht="12.75" hidden="1" customHeight="1" x14ac:dyDescent="0.2">
      <c r="A401" s="114">
        <f t="shared" si="12"/>
        <v>200</v>
      </c>
      <c r="B401" s="163">
        <v>41475</v>
      </c>
      <c r="C401" s="115">
        <f t="shared" si="11"/>
        <v>1.6111111111111118</v>
      </c>
      <c r="D401" s="114" t="s">
        <v>1344</v>
      </c>
      <c r="E401" s="114">
        <v>11</v>
      </c>
      <c r="F401" s="116" t="str">
        <f>+'Field Grid 2013 public'!$L$13</f>
        <v>U13A-2</v>
      </c>
      <c r="G401" s="117">
        <v>1</v>
      </c>
      <c r="H401" s="114" t="str">
        <f>+'Brackets 2013'!$L$142</f>
        <v>TWIST (PA)</v>
      </c>
      <c r="L401" s="114"/>
    </row>
    <row r="402" spans="1:12" ht="12.75" hidden="1" customHeight="1" x14ac:dyDescent="0.2">
      <c r="A402" s="114">
        <f t="shared" si="12"/>
        <v>201</v>
      </c>
      <c r="B402" s="163">
        <v>41475</v>
      </c>
      <c r="C402" s="115">
        <f t="shared" si="11"/>
        <v>1.6111111111111118</v>
      </c>
      <c r="D402" s="114" t="s">
        <v>1344</v>
      </c>
      <c r="E402" s="114">
        <v>12</v>
      </c>
      <c r="F402" s="116" t="str">
        <f>+'Field Grid 2013 public'!$L$13</f>
        <v>U13A-2</v>
      </c>
      <c r="G402" s="117">
        <v>1</v>
      </c>
      <c r="H402" s="114" t="str">
        <f>+'Brackets 2013'!$P$139</f>
        <v>LEADING EDGE 2020 (NJ)</v>
      </c>
      <c r="L402" s="114"/>
    </row>
    <row r="403" spans="1:12" ht="12.75" hidden="1" customHeight="1" x14ac:dyDescent="0.2">
      <c r="A403" s="114">
        <f t="shared" si="12"/>
        <v>201</v>
      </c>
      <c r="B403" s="163">
        <v>41475</v>
      </c>
      <c r="C403" s="115">
        <f t="shared" si="11"/>
        <v>1.6111111111111118</v>
      </c>
      <c r="D403" s="114" t="s">
        <v>1344</v>
      </c>
      <c r="E403" s="114">
        <v>12</v>
      </c>
      <c r="F403" s="116" t="str">
        <f>+'Field Grid 2013 public'!$L$13</f>
        <v>U13A-2</v>
      </c>
      <c r="G403" s="117">
        <v>1</v>
      </c>
      <c r="H403" s="114" t="str">
        <f>+'Brackets 2013'!$P$140</f>
        <v>MAIN LINE LACROSSE U13 (PA)</v>
      </c>
      <c r="L403" s="114"/>
    </row>
    <row r="404" spans="1:12" ht="12.75" hidden="1" customHeight="1" x14ac:dyDescent="0.2">
      <c r="A404" s="114">
        <f t="shared" si="12"/>
        <v>202</v>
      </c>
      <c r="B404" s="163">
        <v>41475</v>
      </c>
      <c r="C404" s="115">
        <f t="shared" si="11"/>
        <v>1.6111111111111118</v>
      </c>
      <c r="D404" s="114" t="s">
        <v>1344</v>
      </c>
      <c r="E404" s="114">
        <v>13</v>
      </c>
      <c r="F404" s="116" t="str">
        <f>+'Field Grid 2013 public'!$L$13</f>
        <v>U13A-2</v>
      </c>
      <c r="G404" s="117">
        <v>1</v>
      </c>
      <c r="H404" s="114" t="str">
        <f>+'Brackets 2013'!$P$141</f>
        <v>STEPS FUTURES 2019 (NJ)</v>
      </c>
      <c r="L404" s="114"/>
    </row>
    <row r="405" spans="1:12" ht="12.75" hidden="1" customHeight="1" x14ac:dyDescent="0.2">
      <c r="A405" s="114">
        <f t="shared" si="12"/>
        <v>202</v>
      </c>
      <c r="B405" s="163">
        <v>41475</v>
      </c>
      <c r="C405" s="115">
        <f t="shared" si="11"/>
        <v>1.6111111111111118</v>
      </c>
      <c r="D405" s="114" t="s">
        <v>1344</v>
      </c>
      <c r="E405" s="114">
        <v>13</v>
      </c>
      <c r="F405" s="116" t="str">
        <f>+'Field Grid 2013 public'!$L$13</f>
        <v>U13A-2</v>
      </c>
      <c r="G405" s="117">
        <v>1</v>
      </c>
      <c r="H405" s="114" t="str">
        <f>+'Brackets 2013'!$P$142</f>
        <v>WARD MELVILLE 2018 (NY)</v>
      </c>
      <c r="L405" s="114"/>
    </row>
    <row r="406" spans="1:12" ht="12.75" hidden="1" customHeight="1" x14ac:dyDescent="0.2">
      <c r="A406" s="114">
        <f t="shared" si="12"/>
        <v>203</v>
      </c>
      <c r="B406" s="163">
        <v>41475</v>
      </c>
      <c r="C406" s="115">
        <f t="shared" si="11"/>
        <v>1.6111111111111118</v>
      </c>
      <c r="D406" s="114" t="s">
        <v>1344</v>
      </c>
      <c r="E406" s="114">
        <v>14</v>
      </c>
      <c r="F406" s="116" t="str">
        <f>+'Field Grid 2013 public'!$P$13</f>
        <v>U15B-4</v>
      </c>
      <c r="G406" s="117">
        <v>1</v>
      </c>
      <c r="H406" s="114" t="str">
        <f>+'Brackets 2013'!$L$339</f>
        <v>TOP SIDE SNIPERS BLACK (NY)</v>
      </c>
      <c r="L406" s="114"/>
    </row>
    <row r="407" spans="1:12" ht="12.75" hidden="1" customHeight="1" x14ac:dyDescent="0.2">
      <c r="A407" s="114">
        <f t="shared" si="12"/>
        <v>203</v>
      </c>
      <c r="B407" s="163">
        <v>41475</v>
      </c>
      <c r="C407" s="115">
        <f t="shared" si="11"/>
        <v>1.6111111111111118</v>
      </c>
      <c r="D407" s="114" t="s">
        <v>1344</v>
      </c>
      <c r="E407" s="114">
        <v>14</v>
      </c>
      <c r="F407" s="116" t="str">
        <f>+'Field Grid 2013 public'!$P$13</f>
        <v>U15B-4</v>
      </c>
      <c r="G407" s="117">
        <v>1</v>
      </c>
      <c r="H407" s="114" t="str">
        <f>+'Brackets 2013'!$L$340</f>
        <v>LV  BLUE (PA)</v>
      </c>
      <c r="L407" s="114"/>
    </row>
    <row r="408" spans="1:12" ht="12.75" hidden="1" customHeight="1" x14ac:dyDescent="0.2">
      <c r="A408" s="114">
        <f t="shared" si="12"/>
        <v>204</v>
      </c>
      <c r="B408" s="163">
        <v>41475</v>
      </c>
      <c r="C408" s="115">
        <f t="shared" si="11"/>
        <v>1.6111111111111118</v>
      </c>
      <c r="D408" s="114" t="s">
        <v>1344</v>
      </c>
      <c r="E408" s="114">
        <v>15</v>
      </c>
      <c r="F408" s="116" t="str">
        <f>+'Field Grid 2013 public'!$P$13</f>
        <v>U15B-4</v>
      </c>
      <c r="G408" s="117">
        <v>1</v>
      </c>
      <c r="H408" s="114" t="str">
        <f>+'Brackets 2013'!$L$341</f>
        <v>TRUE BLUE 2017 WHITE (NY)</v>
      </c>
      <c r="L408" s="114"/>
    </row>
    <row r="409" spans="1:12" ht="12.75" hidden="1" customHeight="1" x14ac:dyDescent="0.2">
      <c r="A409" s="114">
        <f t="shared" si="12"/>
        <v>204</v>
      </c>
      <c r="B409" s="163">
        <v>41475</v>
      </c>
      <c r="C409" s="115">
        <f t="shared" si="11"/>
        <v>1.6111111111111118</v>
      </c>
      <c r="D409" s="114" t="s">
        <v>1344</v>
      </c>
      <c r="E409" s="114">
        <v>15</v>
      </c>
      <c r="F409" s="116" t="str">
        <f>+'Field Grid 2013 public'!$P$13</f>
        <v>U15B-4</v>
      </c>
      <c r="G409" s="117">
        <v>1</v>
      </c>
      <c r="H409" s="114" t="str">
        <f>+'Brackets 2013'!$L$342</f>
        <v>FUSION TSL GOLD (NC)</v>
      </c>
      <c r="L409" s="114"/>
    </row>
    <row r="410" spans="1:12" ht="12.75" hidden="1" customHeight="1" x14ac:dyDescent="0.2">
      <c r="A410" s="114">
        <f t="shared" si="12"/>
        <v>205</v>
      </c>
      <c r="B410" s="163">
        <v>41475</v>
      </c>
      <c r="C410" s="115">
        <f t="shared" si="11"/>
        <v>1.6111111111111118</v>
      </c>
      <c r="D410" s="114" t="s">
        <v>1344</v>
      </c>
      <c r="E410" s="114">
        <v>16</v>
      </c>
      <c r="F410" s="116" t="str">
        <f>+'Field Grid 2013 public'!$P$13</f>
        <v>U15B-4</v>
      </c>
      <c r="G410" s="117">
        <v>1</v>
      </c>
      <c r="H410" s="114" t="str">
        <f>+'Brackets 2013'!$P$339</f>
        <v>TRI-STATE U15 GREEN (NJ)</v>
      </c>
      <c r="L410" s="114"/>
    </row>
    <row r="411" spans="1:12" ht="12.75" hidden="1" customHeight="1" x14ac:dyDescent="0.2">
      <c r="A411" s="114">
        <f t="shared" si="12"/>
        <v>205</v>
      </c>
      <c r="B411" s="163">
        <v>41475</v>
      </c>
      <c r="C411" s="115">
        <f t="shared" si="11"/>
        <v>1.6111111111111118</v>
      </c>
      <c r="D411" s="114" t="s">
        <v>1344</v>
      </c>
      <c r="E411" s="114">
        <v>16</v>
      </c>
      <c r="F411" s="116" t="str">
        <f>+'Field Grid 2013 public'!$P$13</f>
        <v>U15B-4</v>
      </c>
      <c r="G411" s="117">
        <v>1</v>
      </c>
      <c r="H411" s="114" t="str">
        <f>+'Brackets 2013'!$P$340</f>
        <v>BLACK BEAR BLUE (PA)</v>
      </c>
      <c r="L411" s="114"/>
    </row>
    <row r="412" spans="1:12" ht="12.75" hidden="1" customHeight="1" x14ac:dyDescent="0.2">
      <c r="A412" s="114">
        <f t="shared" si="12"/>
        <v>206</v>
      </c>
      <c r="B412" s="163">
        <v>41475</v>
      </c>
      <c r="C412" s="115">
        <f t="shared" si="11"/>
        <v>1.6111111111111118</v>
      </c>
      <c r="D412" s="114" t="s">
        <v>1344</v>
      </c>
      <c r="E412" s="114">
        <v>17</v>
      </c>
      <c r="F412" s="116" t="str">
        <f>+'Field Grid 2013 public'!$P$13</f>
        <v>U15B-4</v>
      </c>
      <c r="G412" s="117">
        <v>1</v>
      </c>
      <c r="H412" s="114" t="str">
        <f>+'Brackets 2013'!$P$341</f>
        <v>TRUE PITTSBURGH U15 (PA)</v>
      </c>
      <c r="L412" s="114"/>
    </row>
    <row r="413" spans="1:12" ht="12.75" hidden="1" customHeight="1" x14ac:dyDescent="0.2">
      <c r="A413" s="114">
        <f t="shared" si="12"/>
        <v>206</v>
      </c>
      <c r="B413" s="163">
        <v>41475</v>
      </c>
      <c r="C413" s="115">
        <f t="shared" si="11"/>
        <v>1.6111111111111118</v>
      </c>
      <c r="D413" s="114" t="s">
        <v>1344</v>
      </c>
      <c r="E413" s="114">
        <v>17</v>
      </c>
      <c r="F413" s="116" t="str">
        <f>+'Field Grid 2013 public'!$P$13</f>
        <v>U15B-4</v>
      </c>
      <c r="G413" s="117">
        <v>1</v>
      </c>
      <c r="H413" s="114" t="str">
        <f>+'Brackets 2013'!$P$342</f>
        <v>WOLFPACK - WHITE (MD)</v>
      </c>
      <c r="L413" s="114"/>
    </row>
    <row r="414" spans="1:12" ht="12.75" hidden="1" customHeight="1" x14ac:dyDescent="0.2">
      <c r="A414" s="114">
        <f t="shared" si="12"/>
        <v>207</v>
      </c>
      <c r="B414" s="163">
        <v>41475</v>
      </c>
      <c r="C414" s="115">
        <f t="shared" si="11"/>
        <v>1.6111111111111118</v>
      </c>
      <c r="D414" s="114" t="s">
        <v>1345</v>
      </c>
      <c r="E414" s="114">
        <v>18</v>
      </c>
      <c r="F414" s="116" t="str">
        <f>+'Field Grid 2013 public'!$T$13</f>
        <v>U13B-2</v>
      </c>
      <c r="G414" s="117">
        <v>1</v>
      </c>
      <c r="H414" s="114" t="str">
        <f>+'Brackets 2013'!$L$186</f>
        <v>BAGGATAWAY LC U13 GOLD (PA)</v>
      </c>
      <c r="L414" s="114"/>
    </row>
    <row r="415" spans="1:12" ht="12.75" hidden="1" customHeight="1" x14ac:dyDescent="0.2">
      <c r="A415" s="114">
        <f t="shared" si="12"/>
        <v>207</v>
      </c>
      <c r="B415" s="163">
        <v>41475</v>
      </c>
      <c r="C415" s="115">
        <f t="shared" si="11"/>
        <v>1.6111111111111118</v>
      </c>
      <c r="D415" s="114" t="s">
        <v>1345</v>
      </c>
      <c r="E415" s="114">
        <v>18</v>
      </c>
      <c r="F415" s="116" t="str">
        <f>+'Field Grid 2013 public'!$T$13</f>
        <v>U13B-2</v>
      </c>
      <c r="G415" s="117">
        <v>1</v>
      </c>
      <c r="H415" s="114" t="str">
        <f>+'Brackets 2013'!$L$187</f>
        <v>GRIP-IT N' RIP-IT CAROLINA (NY)</v>
      </c>
      <c r="L415" s="114"/>
    </row>
    <row r="416" spans="1:12" ht="12.75" hidden="1" customHeight="1" x14ac:dyDescent="0.2">
      <c r="A416" s="114">
        <f t="shared" si="12"/>
        <v>208</v>
      </c>
      <c r="B416" s="163">
        <v>41475</v>
      </c>
      <c r="C416" s="115">
        <f t="shared" si="11"/>
        <v>1.6111111111111118</v>
      </c>
      <c r="D416" s="114" t="s">
        <v>1345</v>
      </c>
      <c r="E416" s="114">
        <v>19</v>
      </c>
      <c r="F416" s="116" t="str">
        <f>+'Field Grid 2013 public'!$T$13</f>
        <v>U13B-2</v>
      </c>
      <c r="G416" s="117">
        <v>1</v>
      </c>
      <c r="H416" s="114" t="str">
        <f>+'Brackets 2013'!$L$188</f>
        <v>LEADING EDGE SOUTH (NJ)</v>
      </c>
      <c r="L416" s="114"/>
    </row>
    <row r="417" spans="1:12" ht="12.75" hidden="1" customHeight="1" x14ac:dyDescent="0.2">
      <c r="A417" s="114">
        <f t="shared" si="12"/>
        <v>208</v>
      </c>
      <c r="B417" s="163">
        <v>41475</v>
      </c>
      <c r="C417" s="115">
        <f t="shared" si="11"/>
        <v>1.6111111111111118</v>
      </c>
      <c r="D417" s="114" t="s">
        <v>1345</v>
      </c>
      <c r="E417" s="114">
        <v>19</v>
      </c>
      <c r="F417" s="116" t="str">
        <f>+'Field Grid 2013 public'!$T$13</f>
        <v>U13B-2</v>
      </c>
      <c r="G417" s="117">
        <v>1</v>
      </c>
      <c r="H417" s="114" t="str">
        <f>+'Brackets 2013'!$L$189</f>
        <v>LV LIGHTNING WHITE (PA)</v>
      </c>
      <c r="L417" s="114"/>
    </row>
    <row r="418" spans="1:12" ht="12.75" hidden="1" customHeight="1" x14ac:dyDescent="0.2">
      <c r="A418" s="114">
        <f t="shared" si="12"/>
        <v>209</v>
      </c>
      <c r="B418" s="163">
        <v>41475</v>
      </c>
      <c r="C418" s="115">
        <f t="shared" si="11"/>
        <v>1.6111111111111118</v>
      </c>
      <c r="D418" s="114" t="s">
        <v>1345</v>
      </c>
      <c r="E418" s="114">
        <v>20</v>
      </c>
      <c r="F418" s="116" t="str">
        <f>+'Field Grid 2013 public'!$T$13</f>
        <v>U13B-2</v>
      </c>
      <c r="G418" s="117">
        <v>1</v>
      </c>
      <c r="H418" s="114" t="str">
        <f>+'Brackets 2013'!$P$186</f>
        <v>BLACK BEAR BLUE (PA)</v>
      </c>
      <c r="L418" s="114"/>
    </row>
    <row r="419" spans="1:12" ht="12.75" hidden="1" customHeight="1" x14ac:dyDescent="0.2">
      <c r="A419" s="114">
        <f t="shared" si="12"/>
        <v>209</v>
      </c>
      <c r="B419" s="163">
        <v>41475</v>
      </c>
      <c r="C419" s="115">
        <f t="shared" si="11"/>
        <v>1.6111111111111118</v>
      </c>
      <c r="D419" s="114" t="s">
        <v>1345</v>
      </c>
      <c r="E419" s="114">
        <v>20</v>
      </c>
      <c r="F419" s="116" t="str">
        <f>+'Field Grid 2013 public'!$T$13</f>
        <v>U13B-2</v>
      </c>
      <c r="G419" s="117">
        <v>1</v>
      </c>
      <c r="H419" s="114" t="str">
        <f>+'Brackets 2013'!$P$187</f>
        <v>TOP SIDE SNIPERS BLUE (NY)</v>
      </c>
      <c r="L419" s="114"/>
    </row>
    <row r="420" spans="1:12" ht="12.75" hidden="1" customHeight="1" x14ac:dyDescent="0.2">
      <c r="A420" s="114">
        <f t="shared" si="12"/>
        <v>210</v>
      </c>
      <c r="B420" s="163">
        <v>41475</v>
      </c>
      <c r="C420" s="115">
        <f t="shared" si="11"/>
        <v>1.6111111111111118</v>
      </c>
      <c r="D420" s="114" t="s">
        <v>1345</v>
      </c>
      <c r="E420" s="114">
        <v>21</v>
      </c>
      <c r="F420" s="116" t="str">
        <f>+'Field Grid 2013 public'!$T$13</f>
        <v>U13B-2</v>
      </c>
      <c r="G420" s="117">
        <v>1</v>
      </c>
      <c r="H420" s="114" t="str">
        <f>+'Brackets 2013'!$P$188</f>
        <v>LV LIGHTNING BLUE (PA)</v>
      </c>
      <c r="L420" s="114"/>
    </row>
    <row r="421" spans="1:12" ht="12.75" hidden="1" customHeight="1" x14ac:dyDescent="0.2">
      <c r="A421" s="114">
        <f t="shared" si="12"/>
        <v>210</v>
      </c>
      <c r="B421" s="163">
        <v>41475</v>
      </c>
      <c r="C421" s="115">
        <f t="shared" si="11"/>
        <v>1.6111111111111118</v>
      </c>
      <c r="D421" s="114" t="s">
        <v>1345</v>
      </c>
      <c r="E421" s="114">
        <v>21</v>
      </c>
      <c r="F421" s="116" t="str">
        <f>+'Field Grid 2013 public'!$T$13</f>
        <v>U13B-2</v>
      </c>
      <c r="G421" s="117">
        <v>1</v>
      </c>
      <c r="H421" s="114" t="str">
        <f>+'Brackets 2013'!$P$189</f>
        <v>LOONEY'S 2019 ORANGE (MD)</v>
      </c>
      <c r="L421" s="114"/>
    </row>
    <row r="422" spans="1:12" ht="12.75" hidden="1" customHeight="1" x14ac:dyDescent="0.2">
      <c r="A422" s="114">
        <f t="shared" si="12"/>
        <v>211</v>
      </c>
      <c r="B422" s="163">
        <v>41475</v>
      </c>
      <c r="C422" s="115">
        <f t="shared" si="11"/>
        <v>1.6111111111111118</v>
      </c>
      <c r="D422" s="114" t="s">
        <v>1345</v>
      </c>
      <c r="E422" s="114">
        <v>22</v>
      </c>
      <c r="F422" s="116" t="str">
        <f>+'Field Grid 2013 public'!$X$13</f>
        <v>VARB-4</v>
      </c>
      <c r="G422" s="117">
        <v>1</v>
      </c>
      <c r="H422" s="114" t="str">
        <f>+'Brackets 2013'!$W$493</f>
        <v>MUCKDAWGS (PA)</v>
      </c>
      <c r="L422" s="114"/>
    </row>
    <row r="423" spans="1:12" ht="12.75" hidden="1" customHeight="1" x14ac:dyDescent="0.2">
      <c r="A423" s="114">
        <f t="shared" si="12"/>
        <v>211</v>
      </c>
      <c r="B423" s="163">
        <v>41475</v>
      </c>
      <c r="C423" s="115">
        <f t="shared" si="11"/>
        <v>1.6111111111111118</v>
      </c>
      <c r="D423" s="114" t="s">
        <v>1345</v>
      </c>
      <c r="E423" s="114">
        <v>22</v>
      </c>
      <c r="F423" s="116" t="str">
        <f>+'Field Grid 2013 public'!$X$13</f>
        <v>VARB-4</v>
      </c>
      <c r="G423" s="117">
        <v>1</v>
      </c>
      <c r="H423" s="114" t="str">
        <f>+'Brackets 2013'!$W$494</f>
        <v>PROVIDENCE ROAD (PA)</v>
      </c>
      <c r="L423" s="114"/>
    </row>
    <row r="424" spans="1:12" ht="12.75" hidden="1" customHeight="1" x14ac:dyDescent="0.2">
      <c r="A424" s="114">
        <f t="shared" si="12"/>
        <v>212</v>
      </c>
      <c r="B424" s="163">
        <v>41475</v>
      </c>
      <c r="C424" s="115">
        <f t="shared" si="11"/>
        <v>1.6111111111111118</v>
      </c>
      <c r="D424" s="114" t="s">
        <v>1345</v>
      </c>
      <c r="E424" s="114">
        <v>23</v>
      </c>
      <c r="F424" s="116" t="str">
        <f>+'Field Grid 2013 public'!$X$13</f>
        <v>VARB-4</v>
      </c>
      <c r="G424" s="117">
        <v>1</v>
      </c>
      <c r="H424" s="114" t="str">
        <f>+'Brackets 2013'!$W$495</f>
        <v>VA LAX TEAM RECON (VA)</v>
      </c>
      <c r="L424" s="114"/>
    </row>
    <row r="425" spans="1:12" ht="12.75" hidden="1" customHeight="1" x14ac:dyDescent="0.2">
      <c r="A425" s="114">
        <f t="shared" si="12"/>
        <v>212</v>
      </c>
      <c r="B425" s="163">
        <v>41475</v>
      </c>
      <c r="C425" s="115">
        <f t="shared" si="11"/>
        <v>1.6111111111111118</v>
      </c>
      <c r="D425" s="114" t="s">
        <v>1345</v>
      </c>
      <c r="E425" s="114">
        <v>23</v>
      </c>
      <c r="F425" s="116" t="str">
        <f>+'Field Grid 2013 public'!$X$13</f>
        <v>VARB-4</v>
      </c>
      <c r="G425" s="117">
        <v>1</v>
      </c>
      <c r="H425" s="114" t="str">
        <f>+'Brackets 2013'!$AA$493</f>
        <v>NOR'EASTER (NJ)</v>
      </c>
      <c r="L425" s="114"/>
    </row>
    <row r="426" spans="1:12" ht="12.75" hidden="1" customHeight="1" x14ac:dyDescent="0.2">
      <c r="A426" s="114">
        <f t="shared" si="12"/>
        <v>213</v>
      </c>
      <c r="B426" s="163">
        <v>41475</v>
      </c>
      <c r="C426" s="115">
        <f t="shared" si="11"/>
        <v>1.6111111111111163</v>
      </c>
      <c r="D426" s="114" t="s">
        <v>1345</v>
      </c>
      <c r="E426" s="114">
        <v>24</v>
      </c>
      <c r="F426" s="116" t="str">
        <f>+'Field Grid 2013 public'!$X$13</f>
        <v>VARB-4</v>
      </c>
      <c r="G426" s="117">
        <v>1</v>
      </c>
      <c r="H426" s="114" t="str">
        <f>+'Brackets 2013'!$AA$494</f>
        <v>TOP SIDE SNIPERS (NY)</v>
      </c>
      <c r="L426" s="114"/>
    </row>
    <row r="427" spans="1:12" ht="12.75" hidden="1" customHeight="1" x14ac:dyDescent="0.2">
      <c r="A427" s="114">
        <f t="shared" si="12"/>
        <v>213</v>
      </c>
      <c r="B427" s="163">
        <v>41475</v>
      </c>
      <c r="C427" s="115">
        <f t="shared" si="11"/>
        <v>1.6111111111111163</v>
      </c>
      <c r="D427" s="114" t="s">
        <v>1345</v>
      </c>
      <c r="E427" s="114">
        <v>24</v>
      </c>
      <c r="F427" s="116" t="str">
        <f>+'Field Grid 2013 public'!$X$13</f>
        <v>VARB-4</v>
      </c>
      <c r="G427" s="117">
        <v>1</v>
      </c>
      <c r="H427" s="114" t="str">
        <f>+'Brackets 2013'!$AA$495</f>
        <v>PITLAX U17 GREY (PA)</v>
      </c>
      <c r="L427" s="114"/>
    </row>
    <row r="428" spans="1:12" ht="12.75" hidden="1" customHeight="1" x14ac:dyDescent="0.2">
      <c r="A428" s="114">
        <f t="shared" si="12"/>
        <v>214</v>
      </c>
      <c r="B428" s="163">
        <v>41475</v>
      </c>
      <c r="C428" s="115">
        <f t="shared" si="11"/>
        <v>1.6111111111111163</v>
      </c>
      <c r="D428" s="114" t="s">
        <v>1349</v>
      </c>
      <c r="E428" s="114">
        <v>25</v>
      </c>
      <c r="F428" s="116" t="str">
        <f>+'Field Grid 2013 public'!$AA$13</f>
        <v>JVA-2</v>
      </c>
      <c r="G428" s="117">
        <v>1</v>
      </c>
      <c r="H428" s="114" t="str">
        <f>+'Brackets 2013'!$W$360</f>
        <v>TRUE LACROSSE 2016 (PA)</v>
      </c>
      <c r="L428" s="114"/>
    </row>
    <row r="429" spans="1:12" ht="12.75" hidden="1" customHeight="1" x14ac:dyDescent="0.2">
      <c r="A429" s="114">
        <f t="shared" si="12"/>
        <v>214</v>
      </c>
      <c r="B429" s="163">
        <v>41475</v>
      </c>
      <c r="C429" s="115">
        <f t="shared" si="11"/>
        <v>1.6111111111111163</v>
      </c>
      <c r="D429" s="114" t="s">
        <v>1349</v>
      </c>
      <c r="E429" s="114">
        <v>25</v>
      </c>
      <c r="F429" s="116" t="str">
        <f>+'Field Grid 2013 public'!$AA$13</f>
        <v>JVA-2</v>
      </c>
      <c r="G429" s="117">
        <v>1</v>
      </c>
      <c r="H429" s="114" t="str">
        <f>+'Brackets 2013'!$W$361</f>
        <v>ENDLESS LACROSSE JV (MD)</v>
      </c>
      <c r="L429" s="114"/>
    </row>
    <row r="430" spans="1:12" ht="12.75" hidden="1" customHeight="1" x14ac:dyDescent="0.2">
      <c r="A430" s="114">
        <f t="shared" si="12"/>
        <v>215</v>
      </c>
      <c r="B430" s="163">
        <v>41475</v>
      </c>
      <c r="C430" s="115">
        <f t="shared" si="11"/>
        <v>1.6111111111111163</v>
      </c>
      <c r="D430" s="114" t="s">
        <v>1349</v>
      </c>
      <c r="E430" s="114">
        <v>26</v>
      </c>
      <c r="F430" s="116" t="str">
        <f>+'Field Grid 2013 public'!$AA$13</f>
        <v>JVA-2</v>
      </c>
      <c r="G430" s="117">
        <v>1</v>
      </c>
      <c r="H430" s="114" t="str">
        <f>+'Brackets 2013'!$W$362</f>
        <v>TEAM TOTAL JV (MI)</v>
      </c>
      <c r="L430" s="114"/>
    </row>
    <row r="431" spans="1:12" ht="12.75" hidden="1" customHeight="1" x14ac:dyDescent="0.2">
      <c r="A431" s="114">
        <f t="shared" si="12"/>
        <v>215</v>
      </c>
      <c r="B431" s="163">
        <v>41475</v>
      </c>
      <c r="C431" s="115">
        <f t="shared" si="11"/>
        <v>1.6111111111111163</v>
      </c>
      <c r="D431" s="114" t="s">
        <v>1349</v>
      </c>
      <c r="E431" s="114">
        <v>26</v>
      </c>
      <c r="F431" s="116" t="str">
        <f>+'Field Grid 2013 public'!$AA$13</f>
        <v>JVA-2</v>
      </c>
      <c r="G431" s="117">
        <v>1</v>
      </c>
      <c r="H431" s="114" t="str">
        <f>+'Brackets 2013'!$AA$360</f>
        <v>BUCKS 2016-HOGAN (PA)</v>
      </c>
      <c r="L431" s="114"/>
    </row>
    <row r="432" spans="1:12" ht="12.75" hidden="1" customHeight="1" x14ac:dyDescent="0.2">
      <c r="A432" s="114">
        <f t="shared" si="12"/>
        <v>216</v>
      </c>
      <c r="B432" s="163">
        <v>41475</v>
      </c>
      <c r="C432" s="115">
        <f t="shared" si="11"/>
        <v>1.6111111111111163</v>
      </c>
      <c r="D432" s="114" t="s">
        <v>1349</v>
      </c>
      <c r="E432" s="114">
        <v>27</v>
      </c>
      <c r="F432" s="116" t="str">
        <f>+'Field Grid 2013 public'!$AA$13</f>
        <v>JVA-2</v>
      </c>
      <c r="G432" s="117">
        <v>1</v>
      </c>
      <c r="H432" s="114" t="str">
        <f>+'Brackets 2013'!$AA$361</f>
        <v>NJ RIOT 2016 (NJ)</v>
      </c>
      <c r="L432" s="114"/>
    </row>
    <row r="433" spans="1:12" ht="12.75" hidden="1" customHeight="1" x14ac:dyDescent="0.2">
      <c r="A433" s="114">
        <f t="shared" si="12"/>
        <v>216</v>
      </c>
      <c r="B433" s="163">
        <v>41475</v>
      </c>
      <c r="C433" s="115">
        <f t="shared" si="11"/>
        <v>1.6111111111111163</v>
      </c>
      <c r="D433" s="114" t="s">
        <v>1349</v>
      </c>
      <c r="E433" s="114">
        <v>27</v>
      </c>
      <c r="F433" s="116" t="str">
        <f>+'Field Grid 2013 public'!$AA$13</f>
        <v>JVA-2</v>
      </c>
      <c r="G433" s="117">
        <v>1</v>
      </c>
      <c r="H433" s="114" t="str">
        <f>+'Brackets 2013'!$AA$362</f>
        <v>MAIN LINE LAX 2015-2016 (PA)</v>
      </c>
      <c r="L433" s="114"/>
    </row>
    <row r="434" spans="1:12" ht="12.75" hidden="1" customHeight="1" x14ac:dyDescent="0.2">
      <c r="A434" s="114">
        <f t="shared" si="12"/>
        <v>217</v>
      </c>
      <c r="B434" s="163">
        <v>41475</v>
      </c>
      <c r="C434" s="115">
        <f t="shared" si="11"/>
        <v>1.6458333333333341</v>
      </c>
      <c r="D434" s="114" t="s">
        <v>1343</v>
      </c>
      <c r="E434" s="114">
        <v>1</v>
      </c>
      <c r="F434" s="116" t="str">
        <f>+'Field Grid 2013 public'!$C$12</f>
        <v>U13B-3</v>
      </c>
      <c r="G434" s="117">
        <v>2</v>
      </c>
      <c r="H434" s="114" t="str">
        <f>+'Brackets 2013'!$L$209</f>
        <v>TRI-STATE U13 WHITE (NJ)</v>
      </c>
      <c r="L434" s="114"/>
    </row>
    <row r="435" spans="1:12" ht="12.75" hidden="1" customHeight="1" x14ac:dyDescent="0.2">
      <c r="A435" s="114">
        <f t="shared" si="12"/>
        <v>217</v>
      </c>
      <c r="B435" s="163">
        <v>41475</v>
      </c>
      <c r="C435" s="115">
        <f t="shared" si="11"/>
        <v>1.6458333333333341</v>
      </c>
      <c r="D435" s="114" t="s">
        <v>1343</v>
      </c>
      <c r="E435" s="114">
        <v>1</v>
      </c>
      <c r="F435" s="116" t="str">
        <f>+'Field Grid 2013 public'!$C$12</f>
        <v>U13B-3</v>
      </c>
      <c r="G435" s="117">
        <v>2</v>
      </c>
      <c r="H435" s="114" t="str">
        <f>+'Brackets 2013'!$L$210</f>
        <v>ROCK'EM LACROSSE (PA)</v>
      </c>
      <c r="L435" s="114"/>
    </row>
    <row r="436" spans="1:12" ht="12.75" hidden="1" customHeight="1" x14ac:dyDescent="0.2">
      <c r="A436" s="114">
        <f t="shared" si="12"/>
        <v>218</v>
      </c>
      <c r="B436" s="163">
        <v>41475</v>
      </c>
      <c r="C436" s="115">
        <f t="shared" si="11"/>
        <v>1.6458333333333341</v>
      </c>
      <c r="D436" s="114" t="s">
        <v>1343</v>
      </c>
      <c r="E436" s="114">
        <v>2</v>
      </c>
      <c r="F436" s="116" t="str">
        <f>+'Field Grid 2013 public'!$C$12</f>
        <v>U13B-3</v>
      </c>
      <c r="G436" s="117">
        <v>2</v>
      </c>
      <c r="H436" s="114" t="str">
        <f>+'Brackets 2013'!$L$208</f>
        <v>MUCKDAWGS (PA)</v>
      </c>
      <c r="L436" s="114"/>
    </row>
    <row r="437" spans="1:12" ht="12.75" hidden="1" customHeight="1" x14ac:dyDescent="0.2">
      <c r="A437" s="114">
        <f t="shared" si="12"/>
        <v>218</v>
      </c>
      <c r="B437" s="163">
        <v>41475</v>
      </c>
      <c r="C437" s="115">
        <f t="shared" si="11"/>
        <v>1.6458333333333341</v>
      </c>
      <c r="D437" s="114" t="s">
        <v>1343</v>
      </c>
      <c r="E437" s="114">
        <v>2</v>
      </c>
      <c r="F437" s="116" t="str">
        <f>+'Field Grid 2013 public'!$C$12</f>
        <v>U13B-3</v>
      </c>
      <c r="G437" s="117">
        <v>2</v>
      </c>
      <c r="H437" s="114" t="str">
        <f>+'Brackets 2013'!$L$211</f>
        <v>TEAM TURNPIKE EXIT 6 (NJ)</v>
      </c>
      <c r="L437" s="114"/>
    </row>
    <row r="438" spans="1:12" ht="12.75" hidden="1" customHeight="1" x14ac:dyDescent="0.2">
      <c r="A438" s="114">
        <f t="shared" si="12"/>
        <v>219</v>
      </c>
      <c r="B438" s="163">
        <v>41475</v>
      </c>
      <c r="C438" s="115">
        <f t="shared" si="11"/>
        <v>1.6458333333333341</v>
      </c>
      <c r="D438" s="114" t="s">
        <v>1343</v>
      </c>
      <c r="E438" s="114">
        <v>3</v>
      </c>
      <c r="F438" s="116" t="str">
        <f>+'Field Grid 2013 public'!$C$12</f>
        <v>U13B-3</v>
      </c>
      <c r="G438" s="117">
        <v>2</v>
      </c>
      <c r="H438" s="114" t="str">
        <f>+'Brackets 2013'!$P$209</f>
        <v>RISING SONS 2019 (PA)</v>
      </c>
      <c r="L438" s="114"/>
    </row>
    <row r="439" spans="1:12" ht="12.75" hidden="1" customHeight="1" x14ac:dyDescent="0.2">
      <c r="A439" s="114">
        <f t="shared" si="12"/>
        <v>219</v>
      </c>
      <c r="B439" s="163">
        <v>41475</v>
      </c>
      <c r="C439" s="115">
        <f t="shared" si="11"/>
        <v>1.6458333333333341</v>
      </c>
      <c r="D439" s="114" t="s">
        <v>1343</v>
      </c>
      <c r="E439" s="114">
        <v>3</v>
      </c>
      <c r="F439" s="116" t="str">
        <f>+'Field Grid 2013 public'!$C$12</f>
        <v>U13B-3</v>
      </c>
      <c r="G439" s="117">
        <v>2</v>
      </c>
      <c r="H439" s="114" t="str">
        <f>+'Brackets 2013'!$P$210</f>
        <v>380 LACROSSE U-13 GREEN (PA)</v>
      </c>
      <c r="L439" s="114"/>
    </row>
    <row r="440" spans="1:12" ht="12.75" hidden="1" customHeight="1" x14ac:dyDescent="0.2">
      <c r="A440" s="114">
        <f t="shared" si="12"/>
        <v>220</v>
      </c>
      <c r="B440" s="163">
        <v>41475</v>
      </c>
      <c r="C440" s="115">
        <f t="shared" ref="C440:C503" si="13">+C386+5/6/24</f>
        <v>1.6458333333333341</v>
      </c>
      <c r="D440" s="114" t="s">
        <v>1343</v>
      </c>
      <c r="E440" s="114">
        <v>4</v>
      </c>
      <c r="F440" s="116" t="str">
        <f>+'Field Grid 2013 public'!$C$12</f>
        <v>U13B-3</v>
      </c>
      <c r="G440" s="117">
        <v>2</v>
      </c>
      <c r="H440" s="114" t="str">
        <f>+'Brackets 2013'!$P$208</f>
        <v>TRI-STATE U13 GOLD (NJ)</v>
      </c>
      <c r="L440" s="114"/>
    </row>
    <row r="441" spans="1:12" ht="12.75" hidden="1" customHeight="1" x14ac:dyDescent="0.2">
      <c r="A441" s="114">
        <f t="shared" si="12"/>
        <v>220</v>
      </c>
      <c r="B441" s="163">
        <v>41475</v>
      </c>
      <c r="C441" s="115">
        <f t="shared" si="13"/>
        <v>1.6458333333333341</v>
      </c>
      <c r="D441" s="114" t="s">
        <v>1343</v>
      </c>
      <c r="E441" s="114">
        <v>4</v>
      </c>
      <c r="F441" s="116" t="str">
        <f>+'Field Grid 2013 public'!$C$12</f>
        <v>U13B-3</v>
      </c>
      <c r="G441" s="117">
        <v>2</v>
      </c>
      <c r="H441" s="114" t="str">
        <f>+'Brackets 2013'!$P$211</f>
        <v>TOP SIDE SNIPERS 5/6 (NY)</v>
      </c>
      <c r="L441" s="114"/>
    </row>
    <row r="442" spans="1:12" ht="12.75" hidden="1" customHeight="1" x14ac:dyDescent="0.2">
      <c r="A442" s="114">
        <f t="shared" si="12"/>
        <v>221</v>
      </c>
      <c r="B442" s="163">
        <v>41475</v>
      </c>
      <c r="C442" s="115">
        <f t="shared" si="13"/>
        <v>1.6458333333333341</v>
      </c>
      <c r="D442" s="114" t="s">
        <v>1343</v>
      </c>
      <c r="E442" s="114">
        <v>5</v>
      </c>
      <c r="F442" s="116" t="str">
        <f>+'Field Grid 2013 public'!$G$12</f>
        <v>U11A</v>
      </c>
      <c r="G442" s="117">
        <v>2</v>
      </c>
      <c r="H442" s="114" t="str">
        <f>+'Brackets 2013'!$L$26</f>
        <v>LOONEY'S 2020 ORANGE (MD)</v>
      </c>
      <c r="L442" s="114"/>
    </row>
    <row r="443" spans="1:12" ht="12.75" hidden="1" customHeight="1" x14ac:dyDescent="0.2">
      <c r="A443" s="114">
        <f t="shared" si="12"/>
        <v>221</v>
      </c>
      <c r="B443" s="163">
        <v>41475</v>
      </c>
      <c r="C443" s="115">
        <f t="shared" si="13"/>
        <v>1.6458333333333341</v>
      </c>
      <c r="D443" s="114" t="s">
        <v>1343</v>
      </c>
      <c r="E443" s="114">
        <v>5</v>
      </c>
      <c r="F443" s="116" t="str">
        <f>+'Field Grid 2013 public'!$G$12</f>
        <v>U11A</v>
      </c>
      <c r="G443" s="117">
        <v>2</v>
      </c>
      <c r="H443" s="114" t="str">
        <f>+'Brackets 2013'!$L$27</f>
        <v>BUCKS SELECT 2020-GRAY (PA)</v>
      </c>
      <c r="L443" s="114"/>
    </row>
    <row r="444" spans="1:12" ht="12.75" hidden="1" customHeight="1" x14ac:dyDescent="0.2">
      <c r="A444" s="114">
        <f t="shared" si="12"/>
        <v>222</v>
      </c>
      <c r="B444" s="163">
        <v>41475</v>
      </c>
      <c r="C444" s="115">
        <f t="shared" si="13"/>
        <v>1.6458333333333341</v>
      </c>
      <c r="D444" s="114" t="s">
        <v>1343</v>
      </c>
      <c r="E444" s="114">
        <v>6</v>
      </c>
      <c r="F444" s="116" t="str">
        <f>+'Field Grid 2013 public'!$G$12</f>
        <v>U11A</v>
      </c>
      <c r="G444" s="117">
        <v>2</v>
      </c>
      <c r="H444" s="114" t="str">
        <f>+'Brackets 2013'!$L$25:$L$25</f>
        <v>LV STEAM MAROON (PA)</v>
      </c>
      <c r="L444" s="114"/>
    </row>
    <row r="445" spans="1:12" ht="12.75" hidden="1" customHeight="1" x14ac:dyDescent="0.2">
      <c r="A445" s="114">
        <f t="shared" si="12"/>
        <v>222</v>
      </c>
      <c r="B445" s="163">
        <v>41475</v>
      </c>
      <c r="C445" s="115">
        <f t="shared" si="13"/>
        <v>1.6458333333333341</v>
      </c>
      <c r="D445" s="114" t="s">
        <v>1343</v>
      </c>
      <c r="E445" s="114">
        <v>6</v>
      </c>
      <c r="F445" s="116" t="str">
        <f>+'Field Grid 2013 public'!$G$12</f>
        <v>U11A</v>
      </c>
      <c r="G445" s="117">
        <v>2</v>
      </c>
      <c r="H445" s="114" t="str">
        <f>+'Brackets 2013'!$L$28</f>
        <v>TEAM TURNPIKE EXIT 5 (NJ)</v>
      </c>
      <c r="L445" s="114"/>
    </row>
    <row r="446" spans="1:12" ht="12.75" hidden="1" customHeight="1" x14ac:dyDescent="0.2">
      <c r="A446" s="114">
        <f t="shared" si="12"/>
        <v>223</v>
      </c>
      <c r="B446" s="163">
        <v>41475</v>
      </c>
      <c r="C446" s="115">
        <f t="shared" si="13"/>
        <v>1.6458333333333341</v>
      </c>
      <c r="D446" s="114" t="s">
        <v>1343</v>
      </c>
      <c r="E446" s="114">
        <v>7</v>
      </c>
      <c r="F446" s="116" t="str">
        <f>+'Field Grid 2013 public'!$G$12</f>
        <v>U11A</v>
      </c>
      <c r="G446" s="117">
        <v>2</v>
      </c>
      <c r="H446" s="114" t="str">
        <f>+'Brackets 2013'!$P$26</f>
        <v>BURN 'EM LACROSSE (NY)</v>
      </c>
      <c r="L446" s="114"/>
    </row>
    <row r="447" spans="1:12" ht="12.75" hidden="1" customHeight="1" x14ac:dyDescent="0.2">
      <c r="A447" s="114">
        <f t="shared" si="12"/>
        <v>223</v>
      </c>
      <c r="B447" s="163">
        <v>41475</v>
      </c>
      <c r="C447" s="115">
        <f t="shared" si="13"/>
        <v>1.6458333333333341</v>
      </c>
      <c r="D447" s="114" t="s">
        <v>1343</v>
      </c>
      <c r="E447" s="114">
        <v>7</v>
      </c>
      <c r="F447" s="116" t="str">
        <f>+'Field Grid 2013 public'!$G$12</f>
        <v>U11A</v>
      </c>
      <c r="G447" s="117">
        <v>2</v>
      </c>
      <c r="H447" s="114" t="str">
        <f>+'Brackets 2013'!$P$27</f>
        <v>STEPS FUTURES 2020 (NJ)</v>
      </c>
      <c r="L447" s="114"/>
    </row>
    <row r="448" spans="1:12" ht="12.75" hidden="1" customHeight="1" x14ac:dyDescent="0.2">
      <c r="A448" s="114">
        <f t="shared" si="12"/>
        <v>224</v>
      </c>
      <c r="B448" s="163">
        <v>41475</v>
      </c>
      <c r="C448" s="115">
        <f t="shared" si="13"/>
        <v>1.6458333333333341</v>
      </c>
      <c r="D448" s="114" t="s">
        <v>1343</v>
      </c>
      <c r="E448" s="114">
        <v>8</v>
      </c>
      <c r="F448" s="116" t="str">
        <f>+'Field Grid 2013 public'!$G$12</f>
        <v>U11A</v>
      </c>
      <c r="G448" s="117">
        <v>2</v>
      </c>
      <c r="H448" s="114" t="str">
        <f>+'Brackets 2013'!$P$25</f>
        <v>RISING SONS 2020 (PA)</v>
      </c>
      <c r="L448" s="114"/>
    </row>
    <row r="449" spans="1:12" ht="12.75" hidden="1" customHeight="1" x14ac:dyDescent="0.2">
      <c r="A449" s="114">
        <f t="shared" si="12"/>
        <v>224</v>
      </c>
      <c r="B449" s="163">
        <v>41475</v>
      </c>
      <c r="C449" s="115">
        <f t="shared" si="13"/>
        <v>1.6458333333333341</v>
      </c>
      <c r="D449" s="114" t="s">
        <v>1343</v>
      </c>
      <c r="E449" s="114">
        <v>8</v>
      </c>
      <c r="F449" s="116" t="str">
        <f>+'Field Grid 2013 public'!$G$12</f>
        <v>U11A</v>
      </c>
      <c r="G449" s="117">
        <v>2</v>
      </c>
      <c r="H449" s="114" t="str">
        <f>+'Brackets 2013'!$P$28</f>
        <v>TRI-STATE U11 BLACK (NJ)</v>
      </c>
      <c r="L449" s="114"/>
    </row>
    <row r="450" spans="1:12" ht="12.75" hidden="1" customHeight="1" x14ac:dyDescent="0.2">
      <c r="A450" s="114">
        <f t="shared" si="12"/>
        <v>225</v>
      </c>
      <c r="B450" s="163">
        <v>41475</v>
      </c>
      <c r="C450" s="115">
        <f t="shared" si="13"/>
        <v>1.6458333333333341</v>
      </c>
      <c r="D450" s="114" t="s">
        <v>1344</v>
      </c>
      <c r="E450" s="114">
        <v>9</v>
      </c>
      <c r="F450" s="116" t="str">
        <f>+'Field Grid 2013 public'!$K$12</f>
        <v>U15A-1</v>
      </c>
      <c r="G450" s="117">
        <v>2</v>
      </c>
      <c r="H450" s="114" t="str">
        <f>+'Brackets 2013'!$L$252</f>
        <v>BROTHERHOOD U15 (NJ)</v>
      </c>
      <c r="L450" s="114"/>
    </row>
    <row r="451" spans="1:12" ht="12.75" hidden="1" customHeight="1" x14ac:dyDescent="0.2">
      <c r="A451" s="114">
        <f t="shared" si="12"/>
        <v>225</v>
      </c>
      <c r="B451" s="163">
        <v>41475</v>
      </c>
      <c r="C451" s="115">
        <f t="shared" si="13"/>
        <v>1.6458333333333341</v>
      </c>
      <c r="D451" s="114" t="s">
        <v>1344</v>
      </c>
      <c r="E451" s="114">
        <v>9</v>
      </c>
      <c r="F451" s="116" t="str">
        <f>+'Field Grid 2013 public'!$K$12</f>
        <v>U15A-1</v>
      </c>
      <c r="G451" s="117">
        <v>2</v>
      </c>
      <c r="H451" s="114" t="str">
        <f>+'Brackets 2013'!$L$253</f>
        <v>LEADING EDGE 2018 (NJ)</v>
      </c>
      <c r="L451" s="114"/>
    </row>
    <row r="452" spans="1:12" ht="12.75" hidden="1" customHeight="1" x14ac:dyDescent="0.2">
      <c r="A452" s="114">
        <f t="shared" ref="A452:A515" si="14">+A450+1</f>
        <v>226</v>
      </c>
      <c r="B452" s="163">
        <v>41475</v>
      </c>
      <c r="C452" s="115">
        <f t="shared" si="13"/>
        <v>1.6458333333333341</v>
      </c>
      <c r="D452" s="114" t="s">
        <v>1344</v>
      </c>
      <c r="E452" s="114">
        <v>10</v>
      </c>
      <c r="F452" s="116" t="str">
        <f>+'Field Grid 2013 public'!$K$12</f>
        <v>U15A-1</v>
      </c>
      <c r="G452" s="117">
        <v>2</v>
      </c>
      <c r="H452" s="114" t="str">
        <f>+'Brackets 2013'!$L$254</f>
        <v>LI PARK DISTRICT SELECT (NY)</v>
      </c>
      <c r="L452" s="114"/>
    </row>
    <row r="453" spans="1:12" ht="12.75" hidden="1" customHeight="1" x14ac:dyDescent="0.2">
      <c r="A453" s="114">
        <f t="shared" si="14"/>
        <v>226</v>
      </c>
      <c r="B453" s="163">
        <v>41475</v>
      </c>
      <c r="C453" s="115">
        <f t="shared" si="13"/>
        <v>1.6458333333333341</v>
      </c>
      <c r="D453" s="114" t="s">
        <v>1344</v>
      </c>
      <c r="E453" s="114">
        <v>10</v>
      </c>
      <c r="F453" s="116" t="str">
        <f>+'Field Grid 2013 public'!$K$12</f>
        <v>U15A-1</v>
      </c>
      <c r="G453" s="117">
        <v>2</v>
      </c>
      <c r="H453" s="114" t="str">
        <f>+'Brackets 2013'!$L$255</f>
        <v>BUCKS 2017 - MITHOEFER (PA)</v>
      </c>
      <c r="L453" s="114"/>
    </row>
    <row r="454" spans="1:12" ht="12.75" hidden="1" customHeight="1" x14ac:dyDescent="0.2">
      <c r="A454" s="114">
        <f t="shared" si="14"/>
        <v>227</v>
      </c>
      <c r="B454" s="163">
        <v>41475</v>
      </c>
      <c r="C454" s="115">
        <f t="shared" si="13"/>
        <v>1.6458333333333341</v>
      </c>
      <c r="D454" s="114" t="s">
        <v>1344</v>
      </c>
      <c r="E454" s="114">
        <v>11</v>
      </c>
      <c r="F454" s="116" t="str">
        <f>+'Field Grid 2013 public'!$K$12</f>
        <v>U15A-1</v>
      </c>
      <c r="G454" s="117">
        <v>2</v>
      </c>
      <c r="H454" s="114" t="str">
        <f>+'Brackets 2013'!$L$251</f>
        <v>BAGGATAWAY LC U15 (PA)</v>
      </c>
      <c r="L454" s="114"/>
    </row>
    <row r="455" spans="1:12" ht="12.75" hidden="1" customHeight="1" x14ac:dyDescent="0.2">
      <c r="A455" s="114">
        <f t="shared" si="14"/>
        <v>227</v>
      </c>
      <c r="B455" s="163">
        <v>41475</v>
      </c>
      <c r="C455" s="115">
        <f t="shared" si="13"/>
        <v>1.6458333333333341</v>
      </c>
      <c r="D455" s="114" t="s">
        <v>1344</v>
      </c>
      <c r="E455" s="114">
        <v>11</v>
      </c>
      <c r="F455" s="116" t="str">
        <f>+'Field Grid 2013 public'!$K$12</f>
        <v>U15A-1</v>
      </c>
      <c r="G455" s="117">
        <v>2</v>
      </c>
      <c r="H455" s="114" t="str">
        <f>+'Brackets 2013'!$P$251</f>
        <v>BLACK BEAR ORANGE (PA)</v>
      </c>
      <c r="L455" s="114"/>
    </row>
    <row r="456" spans="1:12" ht="12.75" hidden="1" customHeight="1" x14ac:dyDescent="0.2">
      <c r="A456" s="114">
        <f t="shared" si="14"/>
        <v>228</v>
      </c>
      <c r="B456" s="163">
        <v>41475</v>
      </c>
      <c r="C456" s="115">
        <f t="shared" si="13"/>
        <v>1.6458333333333341</v>
      </c>
      <c r="D456" s="114" t="s">
        <v>1344</v>
      </c>
      <c r="E456" s="114">
        <v>12</v>
      </c>
      <c r="F456" s="116" t="str">
        <f>+'Field Grid 2013 public'!$K$12</f>
        <v>U15A-1</v>
      </c>
      <c r="G456" s="117">
        <v>2</v>
      </c>
      <c r="H456" s="114" t="str">
        <f>+'Brackets 2013'!$P$252</f>
        <v>BLACK DOG LEGACY (PA)</v>
      </c>
      <c r="L456" s="114"/>
    </row>
    <row r="457" spans="1:12" ht="12.75" hidden="1" customHeight="1" x14ac:dyDescent="0.2">
      <c r="A457" s="114">
        <f t="shared" si="14"/>
        <v>228</v>
      </c>
      <c r="B457" s="163">
        <v>41475</v>
      </c>
      <c r="C457" s="115">
        <f t="shared" si="13"/>
        <v>1.6458333333333341</v>
      </c>
      <c r="D457" s="114" t="s">
        <v>1344</v>
      </c>
      <c r="E457" s="114">
        <v>12</v>
      </c>
      <c r="F457" s="116" t="str">
        <f>+'Field Grid 2013 public'!$K$12</f>
        <v>U15A-1</v>
      </c>
      <c r="G457" s="117">
        <v>2</v>
      </c>
      <c r="H457" s="114" t="str">
        <f>+'Brackets 2013'!$P$253</f>
        <v>BURN 'EM LACROSSE (NY)</v>
      </c>
      <c r="L457" s="114"/>
    </row>
    <row r="458" spans="1:12" ht="12.75" hidden="1" customHeight="1" x14ac:dyDescent="0.2">
      <c r="A458" s="114">
        <f t="shared" si="14"/>
        <v>229</v>
      </c>
      <c r="B458" s="163">
        <v>41475</v>
      </c>
      <c r="C458" s="115">
        <f t="shared" si="13"/>
        <v>1.6458333333333341</v>
      </c>
      <c r="D458" s="114" t="s">
        <v>1344</v>
      </c>
      <c r="E458" s="114">
        <v>13</v>
      </c>
      <c r="F458" s="116" t="str">
        <f>+'Field Grid 2013 public'!$K$12</f>
        <v>U15A-1</v>
      </c>
      <c r="G458" s="117">
        <v>2</v>
      </c>
      <c r="H458" s="114" t="str">
        <f>+'Brackets 2013'!$P$254</f>
        <v>HOUSTON HOULAGUNS (TX)</v>
      </c>
      <c r="L458" s="114"/>
    </row>
    <row r="459" spans="1:12" ht="12.75" hidden="1" customHeight="1" x14ac:dyDescent="0.2">
      <c r="A459" s="114">
        <f t="shared" si="14"/>
        <v>229</v>
      </c>
      <c r="B459" s="163">
        <v>41475</v>
      </c>
      <c r="C459" s="115">
        <f t="shared" si="13"/>
        <v>1.6458333333333341</v>
      </c>
      <c r="D459" s="114" t="s">
        <v>1344</v>
      </c>
      <c r="E459" s="114">
        <v>13</v>
      </c>
      <c r="F459" s="116" t="str">
        <f>+'Field Grid 2013 public'!$K$12</f>
        <v>U15A-1</v>
      </c>
      <c r="G459" s="117">
        <v>2</v>
      </c>
      <c r="H459" s="114" t="str">
        <f>+'Brackets 2013'!$P$255</f>
        <v>LEADING EDGE SOUTH (NJ)</v>
      </c>
      <c r="L459" s="114"/>
    </row>
    <row r="460" spans="1:12" ht="12.75" hidden="1" customHeight="1" x14ac:dyDescent="0.2">
      <c r="A460" s="114">
        <f t="shared" si="14"/>
        <v>230</v>
      </c>
      <c r="B460" s="163">
        <v>41475</v>
      </c>
      <c r="C460" s="115">
        <f t="shared" si="13"/>
        <v>1.6458333333333341</v>
      </c>
      <c r="D460" s="114" t="s">
        <v>1344</v>
      </c>
      <c r="E460" s="114">
        <v>14</v>
      </c>
      <c r="F460" s="116" t="str">
        <f>+'Field Grid 2013 public'!$P$12</f>
        <v>U15A-2</v>
      </c>
      <c r="G460" s="117">
        <v>2</v>
      </c>
      <c r="H460" s="114" t="str">
        <f>+'Brackets 2013'!$L$277</f>
        <v>FEVER 2017 (PA)</v>
      </c>
      <c r="L460" s="114"/>
    </row>
    <row r="461" spans="1:12" ht="12.75" hidden="1" customHeight="1" x14ac:dyDescent="0.2">
      <c r="A461" s="114">
        <f t="shared" si="14"/>
        <v>230</v>
      </c>
      <c r="B461" s="163">
        <v>41475</v>
      </c>
      <c r="C461" s="115">
        <f t="shared" si="13"/>
        <v>1.6458333333333341</v>
      </c>
      <c r="D461" s="114" t="s">
        <v>1344</v>
      </c>
      <c r="E461" s="114">
        <v>14</v>
      </c>
      <c r="F461" s="116" t="str">
        <f>+'Field Grid 2013 public'!$P$12</f>
        <v>U15A-2</v>
      </c>
      <c r="G461" s="117">
        <v>2</v>
      </c>
      <c r="H461" s="114" t="str">
        <f>+'Brackets 2013'!$L$278</f>
        <v>TEAM TURNPIKE EXIT 8 (NJ)</v>
      </c>
      <c r="L461" s="114"/>
    </row>
    <row r="462" spans="1:12" ht="12.75" hidden="1" customHeight="1" x14ac:dyDescent="0.2">
      <c r="A462" s="114">
        <f t="shared" si="14"/>
        <v>231</v>
      </c>
      <c r="B462" s="163">
        <v>41475</v>
      </c>
      <c r="C462" s="115">
        <f t="shared" si="13"/>
        <v>1.6458333333333341</v>
      </c>
      <c r="D462" s="114" t="s">
        <v>1344</v>
      </c>
      <c r="E462" s="114">
        <v>15</v>
      </c>
      <c r="F462" s="116" t="str">
        <f>+'Field Grid 2013 public'!$P$12</f>
        <v>U15A-2</v>
      </c>
      <c r="G462" s="117">
        <v>2</v>
      </c>
      <c r="H462" s="114" t="str">
        <f>+'Brackets 2013'!$L$276</f>
        <v>LEHIGH VALLEY STEAM (PA)</v>
      </c>
      <c r="L462" s="114"/>
    </row>
    <row r="463" spans="1:12" ht="12.75" hidden="1" customHeight="1" x14ac:dyDescent="0.2">
      <c r="A463" s="114">
        <f t="shared" si="14"/>
        <v>231</v>
      </c>
      <c r="B463" s="163">
        <v>41475</v>
      </c>
      <c r="C463" s="115">
        <f t="shared" si="13"/>
        <v>1.6458333333333341</v>
      </c>
      <c r="D463" s="114" t="s">
        <v>1344</v>
      </c>
      <c r="E463" s="114">
        <v>15</v>
      </c>
      <c r="F463" s="116" t="str">
        <f>+'Field Grid 2013 public'!$P$12</f>
        <v>U15A-2</v>
      </c>
      <c r="G463" s="117">
        <v>2</v>
      </c>
      <c r="H463" s="114" t="str">
        <f>+'Brackets 2013'!$L$279</f>
        <v>TWIST (PA)</v>
      </c>
      <c r="L463" s="114"/>
    </row>
    <row r="464" spans="1:12" ht="12.75" hidden="1" customHeight="1" x14ac:dyDescent="0.2">
      <c r="A464" s="114">
        <f t="shared" si="14"/>
        <v>232</v>
      </c>
      <c r="B464" s="163">
        <v>41475</v>
      </c>
      <c r="C464" s="115">
        <f t="shared" si="13"/>
        <v>1.6458333333333341</v>
      </c>
      <c r="D464" s="114" t="s">
        <v>1344</v>
      </c>
      <c r="E464" s="114">
        <v>16</v>
      </c>
      <c r="F464" s="116" t="str">
        <f>+'Field Grid 2013 public'!$P$12</f>
        <v>U15A-2</v>
      </c>
      <c r="G464" s="117">
        <v>2</v>
      </c>
      <c r="H464" s="114" t="str">
        <f>+'Brackets 2013'!$P$277</f>
        <v>TEAM TOTAL U15 (MI)</v>
      </c>
      <c r="L464" s="114"/>
    </row>
    <row r="465" spans="1:12" ht="12.75" hidden="1" customHeight="1" x14ac:dyDescent="0.2">
      <c r="A465" s="114">
        <f t="shared" si="14"/>
        <v>232</v>
      </c>
      <c r="B465" s="163">
        <v>41475</v>
      </c>
      <c r="C465" s="115">
        <f t="shared" si="13"/>
        <v>1.6458333333333341</v>
      </c>
      <c r="D465" s="114" t="s">
        <v>1344</v>
      </c>
      <c r="E465" s="114">
        <v>16</v>
      </c>
      <c r="F465" s="116" t="str">
        <f>+'Field Grid 2013 public'!$P$12</f>
        <v>U15A-2</v>
      </c>
      <c r="G465" s="117">
        <v>2</v>
      </c>
      <c r="H465" s="114" t="str">
        <f>+'Brackets 2013'!$P$278</f>
        <v>TRI-STATE U15 GOLD (NJ)</v>
      </c>
      <c r="L465" s="114"/>
    </row>
    <row r="466" spans="1:12" ht="12.75" hidden="1" customHeight="1" x14ac:dyDescent="0.2">
      <c r="A466" s="114">
        <f t="shared" si="14"/>
        <v>233</v>
      </c>
      <c r="B466" s="163">
        <v>41475</v>
      </c>
      <c r="C466" s="115">
        <f t="shared" si="13"/>
        <v>1.6458333333333341</v>
      </c>
      <c r="D466" s="114" t="s">
        <v>1344</v>
      </c>
      <c r="E466" s="114">
        <v>17</v>
      </c>
      <c r="F466" s="116" t="str">
        <f>+'Field Grid 2013 public'!$P$12</f>
        <v>U15A-2</v>
      </c>
      <c r="G466" s="117">
        <v>2</v>
      </c>
      <c r="H466" s="114" t="str">
        <f>+'Brackets 2013'!$P$276</f>
        <v>MAIN LINE LACROSSE U15 (PA)</v>
      </c>
      <c r="L466" s="114"/>
    </row>
    <row r="467" spans="1:12" ht="12.75" hidden="1" customHeight="1" x14ac:dyDescent="0.2">
      <c r="A467" s="114">
        <f t="shared" si="14"/>
        <v>233</v>
      </c>
      <c r="B467" s="163">
        <v>41475</v>
      </c>
      <c r="C467" s="115">
        <f t="shared" si="13"/>
        <v>1.6458333333333341</v>
      </c>
      <c r="D467" s="114" t="s">
        <v>1344</v>
      </c>
      <c r="E467" s="114">
        <v>17</v>
      </c>
      <c r="F467" s="116" t="str">
        <f>+'Field Grid 2013 public'!$P$12</f>
        <v>U15A-2</v>
      </c>
      <c r="G467" s="117">
        <v>2</v>
      </c>
      <c r="H467" s="114" t="str">
        <f>+'Brackets 2013'!$P$279</f>
        <v>WOLFPACK (MD)</v>
      </c>
      <c r="L467" s="114"/>
    </row>
    <row r="468" spans="1:12" ht="12.75" hidden="1" customHeight="1" x14ac:dyDescent="0.2">
      <c r="A468" s="114">
        <f t="shared" si="14"/>
        <v>234</v>
      </c>
      <c r="B468" s="163">
        <v>41475</v>
      </c>
      <c r="C468" s="115">
        <f t="shared" si="13"/>
        <v>1.6458333333333341</v>
      </c>
      <c r="D468" s="114" t="s">
        <v>1345</v>
      </c>
      <c r="E468" s="114">
        <v>18</v>
      </c>
      <c r="F468" s="116" t="str">
        <f>+'Field Grid 2013 public'!$T$12</f>
        <v>U13B-1</v>
      </c>
      <c r="G468" s="117">
        <v>2</v>
      </c>
      <c r="H468" s="114" t="str">
        <f>+'Brackets 2013'!$L$165</f>
        <v>BROTHERHOOD 5TH/6TH (NJ)</v>
      </c>
      <c r="L468" s="114"/>
    </row>
    <row r="469" spans="1:12" ht="12.75" hidden="1" customHeight="1" x14ac:dyDescent="0.2">
      <c r="A469" s="114">
        <f t="shared" si="14"/>
        <v>234</v>
      </c>
      <c r="B469" s="163">
        <v>41475</v>
      </c>
      <c r="C469" s="115">
        <f t="shared" si="13"/>
        <v>1.6458333333333341</v>
      </c>
      <c r="D469" s="114" t="s">
        <v>1345</v>
      </c>
      <c r="E469" s="114">
        <v>18</v>
      </c>
      <c r="F469" s="116" t="str">
        <f>+'Field Grid 2013 public'!$T$12</f>
        <v>U13B-1</v>
      </c>
      <c r="G469" s="117">
        <v>2</v>
      </c>
      <c r="H469" s="114" t="str">
        <f>+'Brackets 2013'!$L$166</f>
        <v>BLA SELECT (NY)</v>
      </c>
      <c r="L469" s="114"/>
    </row>
    <row r="470" spans="1:12" ht="12.75" hidden="1" customHeight="1" x14ac:dyDescent="0.2">
      <c r="A470" s="114">
        <f t="shared" si="14"/>
        <v>235</v>
      </c>
      <c r="B470" s="163">
        <v>41475</v>
      </c>
      <c r="C470" s="115">
        <f t="shared" si="13"/>
        <v>1.6458333333333341</v>
      </c>
      <c r="D470" s="114" t="s">
        <v>1345</v>
      </c>
      <c r="E470" s="114">
        <v>19</v>
      </c>
      <c r="F470" s="116" t="str">
        <f>+'Field Grid 2013 public'!$T$12</f>
        <v>U13B-1</v>
      </c>
      <c r="G470" s="117">
        <v>2</v>
      </c>
      <c r="H470" s="114" t="str">
        <f>+'Brackets 2013'!$L$164</f>
        <v>380 LACROSSE U-13 BLACK (PA)</v>
      </c>
      <c r="L470" s="114"/>
    </row>
    <row r="471" spans="1:12" ht="12.75" hidden="1" customHeight="1" x14ac:dyDescent="0.2">
      <c r="A471" s="114">
        <f t="shared" si="14"/>
        <v>235</v>
      </c>
      <c r="B471" s="163">
        <v>41475</v>
      </c>
      <c r="C471" s="115">
        <f t="shared" si="13"/>
        <v>1.6458333333333341</v>
      </c>
      <c r="D471" s="114" t="s">
        <v>1345</v>
      </c>
      <c r="E471" s="114">
        <v>19</v>
      </c>
      <c r="F471" s="116" t="str">
        <f>+'Field Grid 2013 public'!$T$12</f>
        <v>U13B-1</v>
      </c>
      <c r="G471" s="117">
        <v>2</v>
      </c>
      <c r="H471" s="114" t="str">
        <f>+'Brackets 2013'!$L$167</f>
        <v>BLACK BEAR GWYNEDD (PA)</v>
      </c>
      <c r="L471" s="114"/>
    </row>
    <row r="472" spans="1:12" ht="12.75" hidden="1" customHeight="1" x14ac:dyDescent="0.2">
      <c r="A472" s="114">
        <f t="shared" si="14"/>
        <v>236</v>
      </c>
      <c r="B472" s="163">
        <v>41475</v>
      </c>
      <c r="C472" s="115">
        <f t="shared" si="13"/>
        <v>1.6458333333333341</v>
      </c>
      <c r="D472" s="114" t="s">
        <v>1345</v>
      </c>
      <c r="E472" s="114">
        <v>20</v>
      </c>
      <c r="F472" s="116" t="str">
        <f>+'Field Grid 2013 public'!$T$12</f>
        <v>U13B-1</v>
      </c>
      <c r="G472" s="117">
        <v>2</v>
      </c>
      <c r="H472" s="114" t="str">
        <f>+'Brackets 2013'!$P$165</f>
        <v>BERKS RAPTORS (PA)</v>
      </c>
      <c r="L472" s="114"/>
    </row>
    <row r="473" spans="1:12" ht="12.75" hidden="1" customHeight="1" x14ac:dyDescent="0.2">
      <c r="A473" s="114">
        <f t="shared" si="14"/>
        <v>236</v>
      </c>
      <c r="B473" s="163">
        <v>41475</v>
      </c>
      <c r="C473" s="115">
        <f t="shared" si="13"/>
        <v>1.6458333333333341</v>
      </c>
      <c r="D473" s="114" t="s">
        <v>1345</v>
      </c>
      <c r="E473" s="114">
        <v>20</v>
      </c>
      <c r="F473" s="116" t="str">
        <f>+'Field Grid 2013 public'!$T$12</f>
        <v>U13B-1</v>
      </c>
      <c r="G473" s="117">
        <v>2</v>
      </c>
      <c r="H473" s="114" t="str">
        <f>+'Brackets 2013'!$P$166</f>
        <v>SOUTHSHORE ORANGE (NJ)</v>
      </c>
      <c r="L473" s="114"/>
    </row>
    <row r="474" spans="1:12" ht="12.75" hidden="1" customHeight="1" x14ac:dyDescent="0.2">
      <c r="A474" s="114">
        <f t="shared" si="14"/>
        <v>237</v>
      </c>
      <c r="B474" s="163">
        <v>41475</v>
      </c>
      <c r="C474" s="115">
        <f t="shared" si="13"/>
        <v>1.6458333333333341</v>
      </c>
      <c r="D474" s="114" t="s">
        <v>1345</v>
      </c>
      <c r="E474" s="114">
        <v>21</v>
      </c>
      <c r="F474" s="116" t="str">
        <f>+'Field Grid 2013 public'!$T$12</f>
        <v>U13B-1</v>
      </c>
      <c r="G474" s="117">
        <v>2</v>
      </c>
      <c r="H474" s="114" t="str">
        <f>+'Brackets 2013'!$P$164</f>
        <v>TEAM 91 2019 WHITE (NY)</v>
      </c>
      <c r="L474" s="114"/>
    </row>
    <row r="475" spans="1:12" ht="12.75" hidden="1" customHeight="1" x14ac:dyDescent="0.2">
      <c r="A475" s="114">
        <f t="shared" si="14"/>
        <v>237</v>
      </c>
      <c r="B475" s="163">
        <v>41475</v>
      </c>
      <c r="C475" s="115">
        <f t="shared" si="13"/>
        <v>1.6458333333333341</v>
      </c>
      <c r="D475" s="114" t="s">
        <v>1345</v>
      </c>
      <c r="E475" s="114">
        <v>21</v>
      </c>
      <c r="F475" s="116" t="str">
        <f>+'Field Grid 2013 public'!$T$12</f>
        <v>U13B-1</v>
      </c>
      <c r="G475" s="117">
        <v>2</v>
      </c>
      <c r="H475" s="114" t="str">
        <f>+'Brackets 2013'!$P$167</f>
        <v>VA LAX TEAM RECON-13 (VA)</v>
      </c>
      <c r="L475" s="114"/>
    </row>
    <row r="476" spans="1:12" ht="12.75" hidden="1" customHeight="1" x14ac:dyDescent="0.2">
      <c r="A476" s="114">
        <f t="shared" si="14"/>
        <v>238</v>
      </c>
      <c r="B476" s="163">
        <v>41475</v>
      </c>
      <c r="C476" s="115">
        <f t="shared" si="13"/>
        <v>1.6458333333333341</v>
      </c>
      <c r="D476" s="114" t="s">
        <v>1345</v>
      </c>
      <c r="E476" s="114">
        <v>22</v>
      </c>
      <c r="F476" s="116" t="str">
        <f>+'Field Grid 2013 public'!$X$12</f>
        <v>VARB-3</v>
      </c>
      <c r="G476" s="117">
        <v>2</v>
      </c>
      <c r="H476" s="114" t="str">
        <f>+'Brackets 2013'!$L$494</f>
        <v>PENNCREST HIGH SCHOOL (PA)</v>
      </c>
      <c r="L476" s="114"/>
    </row>
    <row r="477" spans="1:12" ht="12.75" hidden="1" customHeight="1" x14ac:dyDescent="0.2">
      <c r="A477" s="114">
        <f t="shared" si="14"/>
        <v>238</v>
      </c>
      <c r="B477" s="163">
        <v>41475</v>
      </c>
      <c r="C477" s="115">
        <f t="shared" si="13"/>
        <v>1.6458333333333341</v>
      </c>
      <c r="D477" s="114" t="s">
        <v>1345</v>
      </c>
      <c r="E477" s="114">
        <v>22</v>
      </c>
      <c r="F477" s="116" t="str">
        <f>+'Field Grid 2013 public'!$X$12</f>
        <v>VARB-3</v>
      </c>
      <c r="G477" s="117">
        <v>2</v>
      </c>
      <c r="H477" s="114" t="str">
        <f>+'Brackets 2013'!$L$495</f>
        <v>TEAM TOTAL VARSITY (MI)</v>
      </c>
      <c r="L477" s="114"/>
    </row>
    <row r="478" spans="1:12" ht="12.75" hidden="1" customHeight="1" x14ac:dyDescent="0.2">
      <c r="A478" s="114">
        <f t="shared" si="14"/>
        <v>239</v>
      </c>
      <c r="B478" s="163">
        <v>41475</v>
      </c>
      <c r="C478" s="115">
        <f t="shared" si="13"/>
        <v>1.6458333333333341</v>
      </c>
      <c r="D478" s="114" t="s">
        <v>1345</v>
      </c>
      <c r="E478" s="114">
        <v>23</v>
      </c>
      <c r="F478" s="116" t="str">
        <f>+'Field Grid 2013 public'!$X$12</f>
        <v>VARB-3</v>
      </c>
      <c r="G478" s="117">
        <v>2</v>
      </c>
      <c r="H478" s="114" t="str">
        <f>+'Brackets 2013'!$P$493</f>
        <v>LOW AND AWAY U19 (PA)</v>
      </c>
      <c r="L478" s="114"/>
    </row>
    <row r="479" spans="1:12" ht="12.75" hidden="1" customHeight="1" x14ac:dyDescent="0.2">
      <c r="A479" s="114">
        <f t="shared" si="14"/>
        <v>239</v>
      </c>
      <c r="B479" s="163">
        <v>41475</v>
      </c>
      <c r="C479" s="115">
        <f t="shared" si="13"/>
        <v>1.6458333333333341</v>
      </c>
      <c r="D479" s="114" t="s">
        <v>1345</v>
      </c>
      <c r="E479" s="114">
        <v>23</v>
      </c>
      <c r="F479" s="116" t="str">
        <f>+'Field Grid 2013 public'!$X$12</f>
        <v>VARB-3</v>
      </c>
      <c r="G479" s="117">
        <v>2</v>
      </c>
      <c r="H479" s="114" t="str">
        <f>+'Brackets 2013'!$P$494</f>
        <v>TROJANS HS B (PA)</v>
      </c>
      <c r="L479" s="114"/>
    </row>
    <row r="480" spans="1:12" ht="12.75" hidden="1" customHeight="1" x14ac:dyDescent="0.2">
      <c r="A480" s="114">
        <f t="shared" si="14"/>
        <v>240</v>
      </c>
      <c r="B480" s="163">
        <v>41475</v>
      </c>
      <c r="C480" s="115">
        <f t="shared" si="13"/>
        <v>1.6458333333333386</v>
      </c>
      <c r="D480" s="114" t="s">
        <v>1345</v>
      </c>
      <c r="E480" s="114">
        <v>24</v>
      </c>
      <c r="F480" s="116" t="str">
        <f>+'Field Grid 2013 public'!$X$12</f>
        <v>VARB-3</v>
      </c>
      <c r="G480" s="117">
        <v>2</v>
      </c>
      <c r="H480" s="114" t="str">
        <f>+'Brackets 2013'!$P$495</f>
        <v>TEAM SMITHTOWN (NY)</v>
      </c>
      <c r="L480" s="114"/>
    </row>
    <row r="481" spans="1:12" ht="12.75" hidden="1" customHeight="1" x14ac:dyDescent="0.2">
      <c r="A481" s="114">
        <f t="shared" si="14"/>
        <v>240</v>
      </c>
      <c r="B481" s="163">
        <v>41475</v>
      </c>
      <c r="C481" s="115">
        <f t="shared" si="13"/>
        <v>1.6458333333333386</v>
      </c>
      <c r="D481" s="114" t="s">
        <v>1345</v>
      </c>
      <c r="E481" s="114">
        <v>24</v>
      </c>
      <c r="F481" s="116" t="str">
        <f>+'Field Grid 2013 public'!$X$12</f>
        <v>VARB-3</v>
      </c>
      <c r="G481" s="117">
        <v>2</v>
      </c>
      <c r="H481" s="114" t="str">
        <f>+'Brackets 2013'!$L$493</f>
        <v>ARROWHEAD (PA)</v>
      </c>
      <c r="L481" s="114"/>
    </row>
    <row r="482" spans="1:12" ht="12.75" hidden="1" customHeight="1" x14ac:dyDescent="0.2">
      <c r="A482" s="114">
        <f t="shared" si="14"/>
        <v>241</v>
      </c>
      <c r="B482" s="163">
        <v>41475</v>
      </c>
      <c r="C482" s="115">
        <f t="shared" si="13"/>
        <v>1.6458333333333386</v>
      </c>
      <c r="D482" s="114" t="s">
        <v>1349</v>
      </c>
      <c r="E482" s="114">
        <v>25</v>
      </c>
      <c r="F482" s="116" t="str">
        <f>+'Field Grid 2013 public'!$AA$12</f>
        <v>JVA-1</v>
      </c>
      <c r="G482" s="117">
        <v>2</v>
      </c>
      <c r="H482" s="114" t="str">
        <f>+'Brackets 2013'!$L$361</f>
        <v>BUFFALO RISING SOPHS (NY)</v>
      </c>
      <c r="L482" s="114"/>
    </row>
    <row r="483" spans="1:12" ht="12.75" hidden="1" customHeight="1" x14ac:dyDescent="0.2">
      <c r="A483" s="114">
        <f t="shared" si="14"/>
        <v>241</v>
      </c>
      <c r="B483" s="163">
        <v>41475</v>
      </c>
      <c r="C483" s="115">
        <f t="shared" si="13"/>
        <v>1.6458333333333386</v>
      </c>
      <c r="D483" s="114" t="s">
        <v>1349</v>
      </c>
      <c r="E483" s="114">
        <v>25</v>
      </c>
      <c r="F483" s="116" t="str">
        <f>+'Field Grid 2013 public'!$AA$12</f>
        <v>JVA-1</v>
      </c>
      <c r="G483" s="117">
        <v>2</v>
      </c>
      <c r="H483" s="114" t="str">
        <f>+'Brackets 2013'!$L$362</f>
        <v>MUCKDAWGS (PA)</v>
      </c>
      <c r="L483" s="114"/>
    </row>
    <row r="484" spans="1:12" ht="12.75" hidden="1" customHeight="1" x14ac:dyDescent="0.2">
      <c r="A484" s="114">
        <f t="shared" si="14"/>
        <v>242</v>
      </c>
      <c r="B484" s="163">
        <v>41475</v>
      </c>
      <c r="C484" s="115">
        <f t="shared" si="13"/>
        <v>1.6458333333333386</v>
      </c>
      <c r="D484" s="114" t="s">
        <v>1349</v>
      </c>
      <c r="E484" s="114">
        <v>26</v>
      </c>
      <c r="F484" s="116" t="str">
        <f>+'Field Grid 2013 public'!$AA$12</f>
        <v>JVA-1</v>
      </c>
      <c r="G484" s="117">
        <v>2</v>
      </c>
      <c r="H484" s="114" t="str">
        <f>+'Brackets 2013'!$P$360</f>
        <v>BLACK BEAR 2016 (PA)</v>
      </c>
      <c r="L484" s="114"/>
    </row>
    <row r="485" spans="1:12" ht="12.75" hidden="1" customHeight="1" x14ac:dyDescent="0.2">
      <c r="A485" s="114">
        <f t="shared" si="14"/>
        <v>242</v>
      </c>
      <c r="B485" s="163">
        <v>41475</v>
      </c>
      <c r="C485" s="115">
        <f t="shared" si="13"/>
        <v>1.6458333333333386</v>
      </c>
      <c r="D485" s="114" t="s">
        <v>1349</v>
      </c>
      <c r="E485" s="114">
        <v>26</v>
      </c>
      <c r="F485" s="116" t="str">
        <f>+'Field Grid 2013 public'!$AA$12</f>
        <v>JVA-1</v>
      </c>
      <c r="G485" s="117">
        <v>2</v>
      </c>
      <c r="H485" s="114" t="str">
        <f>+'Brackets 2013'!$P$361</f>
        <v>EDGE 2016 RED (ON)</v>
      </c>
      <c r="L485" s="114"/>
    </row>
    <row r="486" spans="1:12" ht="12.75" hidden="1" customHeight="1" x14ac:dyDescent="0.2">
      <c r="A486" s="114">
        <f t="shared" si="14"/>
        <v>243</v>
      </c>
      <c r="B486" s="163">
        <v>41475</v>
      </c>
      <c r="C486" s="115">
        <f t="shared" si="13"/>
        <v>1.6458333333333386</v>
      </c>
      <c r="D486" s="114" t="s">
        <v>1349</v>
      </c>
      <c r="E486" s="114">
        <v>27</v>
      </c>
      <c r="F486" s="116" t="str">
        <f>+'Field Grid 2013 public'!$AA$12</f>
        <v>JVA-1</v>
      </c>
      <c r="G486" s="117">
        <v>2</v>
      </c>
      <c r="H486" s="114" t="str">
        <f>+'Brackets 2013'!$P$362</f>
        <v>CASH COWS SELECT (MI)</v>
      </c>
      <c r="L486" s="114"/>
    </row>
    <row r="487" spans="1:12" ht="12.75" hidden="1" customHeight="1" x14ac:dyDescent="0.2">
      <c r="A487" s="114">
        <f t="shared" si="14"/>
        <v>243</v>
      </c>
      <c r="B487" s="163">
        <v>41475</v>
      </c>
      <c r="C487" s="115">
        <f t="shared" si="13"/>
        <v>1.6458333333333386</v>
      </c>
      <c r="D487" s="114" t="s">
        <v>1349</v>
      </c>
      <c r="E487" s="114">
        <v>27</v>
      </c>
      <c r="F487" s="116" t="str">
        <f>+'Field Grid 2013 public'!$AA$12</f>
        <v>JVA-1</v>
      </c>
      <c r="G487" s="117">
        <v>2</v>
      </c>
      <c r="H487" s="114" t="str">
        <f>+'Brackets 2013'!$L$360</f>
        <v>2016 BLACK (NJ)</v>
      </c>
      <c r="L487" s="114"/>
    </row>
    <row r="488" spans="1:12" ht="12.75" hidden="1" customHeight="1" x14ac:dyDescent="0.2">
      <c r="A488" s="114">
        <f t="shared" si="14"/>
        <v>244</v>
      </c>
      <c r="B488" s="163">
        <v>41475</v>
      </c>
      <c r="C488" s="115">
        <f t="shared" si="13"/>
        <v>1.6805555555555565</v>
      </c>
      <c r="D488" s="114" t="s">
        <v>1343</v>
      </c>
      <c r="E488" s="114">
        <v>1</v>
      </c>
      <c r="F488" s="116" t="str">
        <f>+'Field Grid 2013 public'!$C$13</f>
        <v>U13AA</v>
      </c>
      <c r="G488" s="117">
        <v>2</v>
      </c>
      <c r="H488" s="114" t="str">
        <f>+'Brackets 2013'!$L$98</f>
        <v>LEADING EDGE 2019 (NJ)</v>
      </c>
      <c r="L488" s="114"/>
    </row>
    <row r="489" spans="1:12" ht="12.75" hidden="1" customHeight="1" x14ac:dyDescent="0.2">
      <c r="A489" s="114">
        <f t="shared" si="14"/>
        <v>244</v>
      </c>
      <c r="B489" s="163">
        <v>41475</v>
      </c>
      <c r="C489" s="115">
        <f t="shared" si="13"/>
        <v>1.6805555555555565</v>
      </c>
      <c r="D489" s="114" t="s">
        <v>1343</v>
      </c>
      <c r="E489" s="114">
        <v>1</v>
      </c>
      <c r="F489" s="116" t="str">
        <f>+'Field Grid 2013 public'!$C$13</f>
        <v>U13AA</v>
      </c>
      <c r="G489" s="117">
        <v>2</v>
      </c>
      <c r="H489" s="114" t="str">
        <f>+'Brackets 2013'!$L$99</f>
        <v>SOUTHSHORE CAROLINA (NJ)</v>
      </c>
      <c r="L489" s="114"/>
    </row>
    <row r="490" spans="1:12" ht="12.75" hidden="1" customHeight="1" x14ac:dyDescent="0.2">
      <c r="A490" s="114">
        <f t="shared" si="14"/>
        <v>245</v>
      </c>
      <c r="B490" s="163">
        <v>41475</v>
      </c>
      <c r="C490" s="115">
        <f t="shared" si="13"/>
        <v>1.6805555555555565</v>
      </c>
      <c r="D490" s="114" t="s">
        <v>1343</v>
      </c>
      <c r="E490" s="114">
        <v>2</v>
      </c>
      <c r="F490" s="116" t="str">
        <f>+'Field Grid 2013 public'!$C$13</f>
        <v>U13AA</v>
      </c>
      <c r="G490" s="117">
        <v>2</v>
      </c>
      <c r="H490" s="114" t="str">
        <f>+'Brackets 2013'!$L$97</f>
        <v>BALTIMORE BREAKERS U13AA (MD)</v>
      </c>
      <c r="L490" s="114"/>
    </row>
    <row r="491" spans="1:12" ht="12.75" hidden="1" customHeight="1" x14ac:dyDescent="0.2">
      <c r="A491" s="114">
        <f t="shared" si="14"/>
        <v>245</v>
      </c>
      <c r="B491" s="163">
        <v>41475</v>
      </c>
      <c r="C491" s="115">
        <f t="shared" si="13"/>
        <v>1.6805555555555565</v>
      </c>
      <c r="D491" s="114" t="s">
        <v>1343</v>
      </c>
      <c r="E491" s="114">
        <v>2</v>
      </c>
      <c r="F491" s="116" t="str">
        <f>+'Field Grid 2013 public'!$C$13</f>
        <v>U13AA</v>
      </c>
      <c r="G491" s="117">
        <v>2</v>
      </c>
      <c r="H491" s="114" t="str">
        <f>+'Brackets 2013'!$L$100</f>
        <v>TRI-STATE U13 BLACK (NJ)</v>
      </c>
      <c r="L491" s="114"/>
    </row>
    <row r="492" spans="1:12" ht="12.75" hidden="1" customHeight="1" x14ac:dyDescent="0.2">
      <c r="A492" s="114">
        <f t="shared" si="14"/>
        <v>246</v>
      </c>
      <c r="B492" s="163">
        <v>41475</v>
      </c>
      <c r="C492" s="115">
        <f t="shared" si="13"/>
        <v>1.6805555555555565</v>
      </c>
      <c r="D492" s="114" t="s">
        <v>1343</v>
      </c>
      <c r="E492" s="114">
        <v>3</v>
      </c>
      <c r="F492" s="116" t="str">
        <f>+'Field Grid 2013 public'!$C$13</f>
        <v>U13AA</v>
      </c>
      <c r="G492" s="117">
        <v>2</v>
      </c>
      <c r="H492" s="114" t="str">
        <f>+'Brackets 2013'!$P$98</f>
        <v>SUPERSTAR 365 "2018" (CT)</v>
      </c>
      <c r="L492" s="114"/>
    </row>
    <row r="493" spans="1:12" ht="12.75" hidden="1" customHeight="1" x14ac:dyDescent="0.2">
      <c r="A493" s="114">
        <f t="shared" si="14"/>
        <v>246</v>
      </c>
      <c r="B493" s="163">
        <v>41475</v>
      </c>
      <c r="C493" s="115">
        <f t="shared" si="13"/>
        <v>1.6805555555555565</v>
      </c>
      <c r="D493" s="114" t="s">
        <v>1343</v>
      </c>
      <c r="E493" s="114">
        <v>3</v>
      </c>
      <c r="F493" s="116" t="str">
        <f>+'Field Grid 2013 public'!$C$13</f>
        <v>U13AA</v>
      </c>
      <c r="G493" s="117">
        <v>2</v>
      </c>
      <c r="H493" s="114" t="str">
        <f>+'Brackets 2013'!$P$99</f>
        <v>TEAM 91 2018 ORANGE (NY)</v>
      </c>
      <c r="L493" s="114"/>
    </row>
    <row r="494" spans="1:12" ht="12.75" hidden="1" customHeight="1" x14ac:dyDescent="0.2">
      <c r="A494" s="114">
        <f t="shared" si="14"/>
        <v>247</v>
      </c>
      <c r="B494" s="163">
        <v>41475</v>
      </c>
      <c r="C494" s="115">
        <f t="shared" si="13"/>
        <v>1.6805555555555565</v>
      </c>
      <c r="D494" s="114" t="s">
        <v>1343</v>
      </c>
      <c r="E494" s="114">
        <v>4</v>
      </c>
      <c r="F494" s="116" t="str">
        <f>+'Field Grid 2013 public'!$C$13</f>
        <v>U13AA</v>
      </c>
      <c r="G494" s="117">
        <v>2</v>
      </c>
      <c r="H494" s="114" t="str">
        <f>+'Brackets 2013'!$P$97</f>
        <v>DUKES HHH (PA)</v>
      </c>
      <c r="L494" s="114"/>
    </row>
    <row r="495" spans="1:12" ht="12.75" hidden="1" customHeight="1" x14ac:dyDescent="0.2">
      <c r="A495" s="114">
        <f t="shared" si="14"/>
        <v>247</v>
      </c>
      <c r="B495" s="163">
        <v>41475</v>
      </c>
      <c r="C495" s="115">
        <f t="shared" si="13"/>
        <v>1.6805555555555565</v>
      </c>
      <c r="D495" s="114" t="s">
        <v>1343</v>
      </c>
      <c r="E495" s="114">
        <v>4</v>
      </c>
      <c r="F495" s="116" t="str">
        <f>+'Field Grid 2013 public'!$C$13</f>
        <v>U13AA</v>
      </c>
      <c r="G495" s="117">
        <v>2</v>
      </c>
      <c r="H495" s="114" t="str">
        <f>+'Brackets 2013'!$P$100</f>
        <v>TEAM TURNPIKE EXIT 7 (NJ)</v>
      </c>
      <c r="L495" s="114"/>
    </row>
    <row r="496" spans="1:12" ht="12.75" hidden="1" customHeight="1" x14ac:dyDescent="0.2">
      <c r="A496" s="114">
        <f t="shared" si="14"/>
        <v>248</v>
      </c>
      <c r="B496" s="163">
        <v>41475</v>
      </c>
      <c r="C496" s="115">
        <f t="shared" si="13"/>
        <v>1.6805555555555565</v>
      </c>
      <c r="D496" s="114" t="s">
        <v>1343</v>
      </c>
      <c r="E496" s="114">
        <v>5</v>
      </c>
      <c r="F496" s="116" t="str">
        <f>+'Field Grid 2013 public'!$G$13</f>
        <v>U13A-1</v>
      </c>
      <c r="G496" s="117">
        <v>2</v>
      </c>
      <c r="H496" s="114" t="str">
        <f>+'Brackets 2013'!$L$119</f>
        <v>BLACK BEAR ORANGE (PA)</v>
      </c>
      <c r="L496" s="114"/>
    </row>
    <row r="497" spans="1:12" ht="12.75" hidden="1" customHeight="1" x14ac:dyDescent="0.2">
      <c r="A497" s="114">
        <f t="shared" si="14"/>
        <v>248</v>
      </c>
      <c r="B497" s="163">
        <v>41475</v>
      </c>
      <c r="C497" s="115">
        <f t="shared" si="13"/>
        <v>1.6805555555555565</v>
      </c>
      <c r="D497" s="114" t="s">
        <v>1343</v>
      </c>
      <c r="E497" s="114">
        <v>5</v>
      </c>
      <c r="F497" s="116" t="str">
        <f>+'Field Grid 2013 public'!$G$13</f>
        <v>U13A-1</v>
      </c>
      <c r="G497" s="117">
        <v>2</v>
      </c>
      <c r="H497" s="114" t="str">
        <f>+'Brackets 2013'!$L$120</f>
        <v>HOUSTON HOULAGUNS (TX)</v>
      </c>
      <c r="L497" s="114"/>
    </row>
    <row r="498" spans="1:12" ht="12.75" hidden="1" customHeight="1" x14ac:dyDescent="0.2">
      <c r="A498" s="114">
        <f t="shared" si="14"/>
        <v>249</v>
      </c>
      <c r="B498" s="163">
        <v>41475</v>
      </c>
      <c r="C498" s="115">
        <f t="shared" si="13"/>
        <v>1.6805555555555565</v>
      </c>
      <c r="D498" s="114" t="s">
        <v>1343</v>
      </c>
      <c r="E498" s="114">
        <v>6</v>
      </c>
      <c r="F498" s="116" t="str">
        <f>+'Field Grid 2013 public'!$G$13</f>
        <v>U13A-1</v>
      </c>
      <c r="G498" s="117">
        <v>2</v>
      </c>
      <c r="H498" s="114" t="str">
        <f>+'Brackets 2013'!$L$118</f>
        <v>BAGGATAWAY U13 BLACK (PA)</v>
      </c>
      <c r="L498" s="114"/>
    </row>
    <row r="499" spans="1:12" ht="12.75" hidden="1" customHeight="1" x14ac:dyDescent="0.2">
      <c r="A499" s="114">
        <f t="shared" si="14"/>
        <v>249</v>
      </c>
      <c r="B499" s="163">
        <v>41475</v>
      </c>
      <c r="C499" s="115">
        <f t="shared" si="13"/>
        <v>1.6805555555555565</v>
      </c>
      <c r="D499" s="114" t="s">
        <v>1343</v>
      </c>
      <c r="E499" s="114">
        <v>6</v>
      </c>
      <c r="F499" s="116" t="str">
        <f>+'Field Grid 2013 public'!$G$13</f>
        <v>U13A-1</v>
      </c>
      <c r="G499" s="117">
        <v>2</v>
      </c>
      <c r="H499" s="114" t="str">
        <f>+'Brackets 2013'!$L$121</f>
        <v>BURN 'EM LACROSSE (NY)</v>
      </c>
      <c r="L499" s="114"/>
    </row>
    <row r="500" spans="1:12" ht="12.75" hidden="1" customHeight="1" x14ac:dyDescent="0.2">
      <c r="A500" s="114">
        <f t="shared" si="14"/>
        <v>250</v>
      </c>
      <c r="B500" s="163">
        <v>41475</v>
      </c>
      <c r="C500" s="115">
        <f t="shared" si="13"/>
        <v>1.6805555555555565</v>
      </c>
      <c r="D500" s="114" t="s">
        <v>1343</v>
      </c>
      <c r="E500" s="114">
        <v>7</v>
      </c>
      <c r="F500" s="116" t="str">
        <f>+'Field Grid 2013 public'!$G$13</f>
        <v>U13A-1</v>
      </c>
      <c r="G500" s="117">
        <v>2</v>
      </c>
      <c r="H500" s="114" t="str">
        <f>+'Brackets 2013'!$P$119</f>
        <v>BROTHERHOOD U13 (NJ)</v>
      </c>
      <c r="L500" s="114"/>
    </row>
    <row r="501" spans="1:12" ht="12.75" hidden="1" customHeight="1" x14ac:dyDescent="0.2">
      <c r="A501" s="114">
        <f t="shared" si="14"/>
        <v>250</v>
      </c>
      <c r="B501" s="163">
        <v>41475</v>
      </c>
      <c r="C501" s="115">
        <f t="shared" si="13"/>
        <v>1.6805555555555565</v>
      </c>
      <c r="D501" s="114" t="s">
        <v>1343</v>
      </c>
      <c r="E501" s="114">
        <v>7</v>
      </c>
      <c r="F501" s="116" t="str">
        <f>+'Field Grid 2013 public'!$G$13</f>
        <v>U13A-1</v>
      </c>
      <c r="G501" s="117">
        <v>2</v>
      </c>
      <c r="H501" s="114" t="str">
        <f>+'Brackets 2013'!$P$120</f>
        <v>BUCKS 2019-VENTRESCA (PA)</v>
      </c>
      <c r="L501" s="114"/>
    </row>
    <row r="502" spans="1:12" ht="12.75" hidden="1" customHeight="1" x14ac:dyDescent="0.2">
      <c r="A502" s="114">
        <f t="shared" si="14"/>
        <v>251</v>
      </c>
      <c r="B502" s="163">
        <v>41475</v>
      </c>
      <c r="C502" s="115">
        <f t="shared" si="13"/>
        <v>1.6805555555555565</v>
      </c>
      <c r="D502" s="114" t="s">
        <v>1343</v>
      </c>
      <c r="E502" s="114">
        <v>8</v>
      </c>
      <c r="F502" s="116" t="str">
        <f>+'Field Grid 2013 public'!$G$13</f>
        <v>U13A-1</v>
      </c>
      <c r="G502" s="117">
        <v>2</v>
      </c>
      <c r="H502" s="114" t="str">
        <f>+'Brackets 2013'!$P$118</f>
        <v>EDGE ELITE 2019 WHITE (ON)</v>
      </c>
      <c r="L502" s="114"/>
    </row>
    <row r="503" spans="1:12" ht="12.75" hidden="1" customHeight="1" x14ac:dyDescent="0.2">
      <c r="A503" s="114">
        <f t="shared" si="14"/>
        <v>251</v>
      </c>
      <c r="B503" s="163">
        <v>41475</v>
      </c>
      <c r="C503" s="115">
        <f t="shared" si="13"/>
        <v>1.6805555555555565</v>
      </c>
      <c r="D503" s="114" t="s">
        <v>1343</v>
      </c>
      <c r="E503" s="114">
        <v>8</v>
      </c>
      <c r="F503" s="116" t="str">
        <f>+'Field Grid 2013 public'!$G$13</f>
        <v>U13A-1</v>
      </c>
      <c r="G503" s="117">
        <v>2</v>
      </c>
      <c r="H503" s="114" t="str">
        <f>+'Brackets 2013'!$P$121</f>
        <v>DIP N DUNK (NY)</v>
      </c>
      <c r="L503" s="114"/>
    </row>
    <row r="504" spans="1:12" ht="12.75" hidden="1" customHeight="1" x14ac:dyDescent="0.2">
      <c r="A504" s="114">
        <f t="shared" si="14"/>
        <v>252</v>
      </c>
      <c r="B504" s="163">
        <v>41475</v>
      </c>
      <c r="C504" s="115">
        <f t="shared" ref="C504:C567" si="15">+C450+5/6/24</f>
        <v>1.6805555555555565</v>
      </c>
      <c r="D504" s="114" t="s">
        <v>1344</v>
      </c>
      <c r="E504" s="114">
        <v>9</v>
      </c>
      <c r="G504" s="117"/>
      <c r="H504" s="114"/>
      <c r="L504" s="114"/>
    </row>
    <row r="505" spans="1:12" ht="12.75" hidden="1" customHeight="1" x14ac:dyDescent="0.2">
      <c r="A505" s="114">
        <f t="shared" si="14"/>
        <v>252</v>
      </c>
      <c r="B505" s="163">
        <v>41475</v>
      </c>
      <c r="C505" s="115">
        <f t="shared" si="15"/>
        <v>1.6805555555555565</v>
      </c>
      <c r="D505" s="114" t="s">
        <v>1344</v>
      </c>
      <c r="E505" s="114">
        <v>9</v>
      </c>
      <c r="G505" s="117"/>
      <c r="H505" s="114"/>
      <c r="L505" s="114"/>
    </row>
    <row r="506" spans="1:12" ht="12.75" hidden="1" customHeight="1" x14ac:dyDescent="0.2">
      <c r="A506" s="114">
        <f t="shared" si="14"/>
        <v>253</v>
      </c>
      <c r="B506" s="163">
        <v>41475</v>
      </c>
      <c r="C506" s="115">
        <f t="shared" si="15"/>
        <v>1.6805555555555565</v>
      </c>
      <c r="D506" s="114" t="s">
        <v>1344</v>
      </c>
      <c r="E506" s="114">
        <v>10</v>
      </c>
      <c r="F506" s="116" t="str">
        <f>+'Field Grid 2013 public'!$L$15</f>
        <v>U13A-2</v>
      </c>
      <c r="G506" s="117">
        <v>2</v>
      </c>
      <c r="H506" s="114" t="str">
        <f>+'Brackets 2013'!$L$140</f>
        <v>LI EXPRESS (NY)</v>
      </c>
      <c r="L506" s="114"/>
    </row>
    <row r="507" spans="1:12" ht="12.75" hidden="1" customHeight="1" x14ac:dyDescent="0.2">
      <c r="A507" s="114">
        <f t="shared" si="14"/>
        <v>253</v>
      </c>
      <c r="B507" s="163">
        <v>41475</v>
      </c>
      <c r="C507" s="115">
        <f t="shared" si="15"/>
        <v>1.6805555555555565</v>
      </c>
      <c r="D507" s="114" t="s">
        <v>1344</v>
      </c>
      <c r="E507" s="114">
        <v>10</v>
      </c>
      <c r="F507" s="116" t="str">
        <f>+'Field Grid 2013 public'!$L$15</f>
        <v>U13A-2</v>
      </c>
      <c r="G507" s="117">
        <v>2</v>
      </c>
      <c r="H507" s="114" t="str">
        <f>+'Brackets 2013'!$L$141</f>
        <v>LEHIGH VALLEY STEAM (PA)</v>
      </c>
      <c r="L507" s="114"/>
    </row>
    <row r="508" spans="1:12" ht="12.75" hidden="1" customHeight="1" x14ac:dyDescent="0.2">
      <c r="A508" s="114">
        <f t="shared" si="14"/>
        <v>254</v>
      </c>
      <c r="B508" s="163">
        <v>41475</v>
      </c>
      <c r="C508" s="115">
        <f t="shared" si="15"/>
        <v>1.6805555555555565</v>
      </c>
      <c r="D508" s="114" t="s">
        <v>1344</v>
      </c>
      <c r="E508" s="114">
        <v>11</v>
      </c>
      <c r="F508" s="116" t="str">
        <f>+'Field Grid 2013 public'!$L$15</f>
        <v>U13A-2</v>
      </c>
      <c r="G508" s="117">
        <v>2</v>
      </c>
      <c r="H508" s="114" t="str">
        <f>+'Brackets 2013'!$L$139</f>
        <v>BUCKS 2018 BLACK (PA)</v>
      </c>
      <c r="L508" s="114"/>
    </row>
    <row r="509" spans="1:12" ht="12.75" hidden="1" customHeight="1" x14ac:dyDescent="0.2">
      <c r="A509" s="114">
        <f t="shared" si="14"/>
        <v>254</v>
      </c>
      <c r="B509" s="163">
        <v>41475</v>
      </c>
      <c r="C509" s="115">
        <f t="shared" si="15"/>
        <v>1.6805555555555565</v>
      </c>
      <c r="D509" s="114" t="s">
        <v>1344</v>
      </c>
      <c r="E509" s="114">
        <v>11</v>
      </c>
      <c r="F509" s="116" t="str">
        <f>+'Field Grid 2013 public'!$L$15</f>
        <v>U13A-2</v>
      </c>
      <c r="G509" s="117">
        <v>2</v>
      </c>
      <c r="H509" s="114" t="str">
        <f>+'Brackets 2013'!$L$142</f>
        <v>TWIST (PA)</v>
      </c>
      <c r="L509" s="114"/>
    </row>
    <row r="510" spans="1:12" ht="12.75" hidden="1" customHeight="1" x14ac:dyDescent="0.2">
      <c r="A510" s="114">
        <f t="shared" si="14"/>
        <v>255</v>
      </c>
      <c r="B510" s="163">
        <v>41475</v>
      </c>
      <c r="C510" s="115">
        <f t="shared" si="15"/>
        <v>1.6805555555555565</v>
      </c>
      <c r="D510" s="114" t="s">
        <v>1344</v>
      </c>
      <c r="E510" s="114">
        <v>12</v>
      </c>
      <c r="F510" s="116" t="str">
        <f>+'Field Grid 2013 public'!$L$15</f>
        <v>U13A-2</v>
      </c>
      <c r="G510" s="117">
        <v>2</v>
      </c>
      <c r="H510" s="114" t="str">
        <f>+'Brackets 2013'!$P$140</f>
        <v>MAIN LINE LACROSSE U13 (PA)</v>
      </c>
      <c r="L510" s="114"/>
    </row>
    <row r="511" spans="1:12" ht="12.75" hidden="1" customHeight="1" x14ac:dyDescent="0.2">
      <c r="A511" s="114">
        <f t="shared" si="14"/>
        <v>255</v>
      </c>
      <c r="B511" s="163">
        <v>41475</v>
      </c>
      <c r="C511" s="115">
        <f t="shared" si="15"/>
        <v>1.6805555555555565</v>
      </c>
      <c r="D511" s="114" t="s">
        <v>1344</v>
      </c>
      <c r="E511" s="114">
        <v>12</v>
      </c>
      <c r="F511" s="116" t="str">
        <f>+'Field Grid 2013 public'!$L$15</f>
        <v>U13A-2</v>
      </c>
      <c r="G511" s="117">
        <v>2</v>
      </c>
      <c r="H511" s="114" t="str">
        <f>+'Brackets 2013'!$P$141</f>
        <v>STEPS FUTURES 2019 (NJ)</v>
      </c>
      <c r="L511" s="114"/>
    </row>
    <row r="512" spans="1:12" ht="12.75" hidden="1" customHeight="1" x14ac:dyDescent="0.2">
      <c r="A512" s="114">
        <f t="shared" si="14"/>
        <v>256</v>
      </c>
      <c r="B512" s="163">
        <v>41475</v>
      </c>
      <c r="C512" s="115">
        <f t="shared" si="15"/>
        <v>1.6805555555555565</v>
      </c>
      <c r="D512" s="114" t="s">
        <v>1344</v>
      </c>
      <c r="E512" s="114">
        <v>13</v>
      </c>
      <c r="F512" s="116" t="str">
        <f>+'Field Grid 2013 public'!$L$15</f>
        <v>U13A-2</v>
      </c>
      <c r="G512" s="117">
        <v>2</v>
      </c>
      <c r="H512" s="114" t="str">
        <f>+'Brackets 2013'!$P$139</f>
        <v>LEADING EDGE 2020 (NJ)</v>
      </c>
      <c r="L512" s="114"/>
    </row>
    <row r="513" spans="1:12" ht="12.75" hidden="1" customHeight="1" x14ac:dyDescent="0.2">
      <c r="A513" s="114">
        <f t="shared" si="14"/>
        <v>256</v>
      </c>
      <c r="B513" s="163">
        <v>41475</v>
      </c>
      <c r="C513" s="115">
        <f t="shared" si="15"/>
        <v>1.6805555555555565</v>
      </c>
      <c r="D513" s="114" t="s">
        <v>1344</v>
      </c>
      <c r="E513" s="114">
        <v>13</v>
      </c>
      <c r="F513" s="116" t="str">
        <f>+'Field Grid 2013 public'!$L$15</f>
        <v>U13A-2</v>
      </c>
      <c r="G513" s="117">
        <v>2</v>
      </c>
      <c r="H513" s="114" t="str">
        <f>+'Brackets 2013'!$P$142</f>
        <v>WARD MELVILLE 2018 (NY)</v>
      </c>
      <c r="L513" s="114"/>
    </row>
    <row r="514" spans="1:12" ht="12.75" hidden="1" customHeight="1" x14ac:dyDescent="0.2">
      <c r="A514" s="114">
        <f t="shared" si="14"/>
        <v>257</v>
      </c>
      <c r="B514" s="163">
        <v>41475</v>
      </c>
      <c r="C514" s="115">
        <f t="shared" si="15"/>
        <v>1.6805555555555565</v>
      </c>
      <c r="D514" s="114" t="s">
        <v>1344</v>
      </c>
      <c r="E514" s="114">
        <v>14</v>
      </c>
      <c r="F514" s="116" t="str">
        <f>+'Field Grid 2013 public'!$P$13</f>
        <v>U15B-4</v>
      </c>
      <c r="G514" s="117">
        <v>2</v>
      </c>
      <c r="H514" s="114" t="str">
        <f>+'Brackets 2013'!$L$340</f>
        <v>LV  BLUE (PA)</v>
      </c>
      <c r="L514" s="114"/>
    </row>
    <row r="515" spans="1:12" ht="12.75" hidden="1" customHeight="1" x14ac:dyDescent="0.2">
      <c r="A515" s="114">
        <f t="shared" si="14"/>
        <v>257</v>
      </c>
      <c r="B515" s="163">
        <v>41475</v>
      </c>
      <c r="C515" s="115">
        <f t="shared" si="15"/>
        <v>1.6805555555555565</v>
      </c>
      <c r="D515" s="114" t="s">
        <v>1344</v>
      </c>
      <c r="E515" s="114">
        <v>14</v>
      </c>
      <c r="F515" s="116" t="str">
        <f>+'Field Grid 2013 public'!$P$13</f>
        <v>U15B-4</v>
      </c>
      <c r="G515" s="117">
        <v>2</v>
      </c>
      <c r="H515" s="114" t="str">
        <f>+'Brackets 2013'!$L$341</f>
        <v>TRUE BLUE 2017 WHITE (NY)</v>
      </c>
      <c r="L515" s="114"/>
    </row>
    <row r="516" spans="1:12" ht="12.75" hidden="1" customHeight="1" x14ac:dyDescent="0.2">
      <c r="A516" s="114">
        <f t="shared" ref="A516:A579" si="16">+A514+1</f>
        <v>258</v>
      </c>
      <c r="B516" s="163">
        <v>41475</v>
      </c>
      <c r="C516" s="115">
        <f t="shared" si="15"/>
        <v>1.6805555555555565</v>
      </c>
      <c r="D516" s="114" t="s">
        <v>1344</v>
      </c>
      <c r="E516" s="114">
        <v>15</v>
      </c>
      <c r="F516" s="116" t="str">
        <f>+'Field Grid 2013 public'!$P$13</f>
        <v>U15B-4</v>
      </c>
      <c r="G516" s="117">
        <v>2</v>
      </c>
      <c r="H516" s="114" t="str">
        <f>+'Brackets 2013'!$L$339</f>
        <v>TOP SIDE SNIPERS BLACK (NY)</v>
      </c>
      <c r="L516" s="114"/>
    </row>
    <row r="517" spans="1:12" ht="12.75" hidden="1" customHeight="1" x14ac:dyDescent="0.2">
      <c r="A517" s="114">
        <f t="shared" si="16"/>
        <v>258</v>
      </c>
      <c r="B517" s="163">
        <v>41475</v>
      </c>
      <c r="C517" s="115">
        <f t="shared" si="15"/>
        <v>1.6805555555555565</v>
      </c>
      <c r="D517" s="114" t="s">
        <v>1344</v>
      </c>
      <c r="E517" s="114">
        <v>15</v>
      </c>
      <c r="F517" s="116" t="str">
        <f>+'Field Grid 2013 public'!$P$13</f>
        <v>U15B-4</v>
      </c>
      <c r="G517" s="117">
        <v>2</v>
      </c>
      <c r="H517" s="114" t="str">
        <f>+'Brackets 2013'!$L$342</f>
        <v>FUSION TSL GOLD (NC)</v>
      </c>
      <c r="L517" s="114"/>
    </row>
    <row r="518" spans="1:12" ht="12.75" hidden="1" customHeight="1" x14ac:dyDescent="0.2">
      <c r="A518" s="114">
        <f t="shared" si="16"/>
        <v>259</v>
      </c>
      <c r="B518" s="163">
        <v>41475</v>
      </c>
      <c r="C518" s="115">
        <f t="shared" si="15"/>
        <v>1.6805555555555565</v>
      </c>
      <c r="D518" s="114" t="s">
        <v>1344</v>
      </c>
      <c r="E518" s="114">
        <v>16</v>
      </c>
      <c r="F518" s="116" t="str">
        <f>+'Field Grid 2013 public'!$P$13</f>
        <v>U15B-4</v>
      </c>
      <c r="G518" s="117">
        <v>2</v>
      </c>
      <c r="H518" s="114" t="str">
        <f>+'Brackets 2013'!$P$340</f>
        <v>BLACK BEAR BLUE (PA)</v>
      </c>
      <c r="L518" s="114"/>
    </row>
    <row r="519" spans="1:12" ht="12.75" hidden="1" customHeight="1" x14ac:dyDescent="0.2">
      <c r="A519" s="114">
        <f t="shared" si="16"/>
        <v>259</v>
      </c>
      <c r="B519" s="163">
        <v>41475</v>
      </c>
      <c r="C519" s="115">
        <f t="shared" si="15"/>
        <v>1.6805555555555565</v>
      </c>
      <c r="D519" s="114" t="s">
        <v>1344</v>
      </c>
      <c r="E519" s="114">
        <v>16</v>
      </c>
      <c r="F519" s="116" t="str">
        <f>+'Field Grid 2013 public'!$P$13</f>
        <v>U15B-4</v>
      </c>
      <c r="G519" s="117">
        <v>2</v>
      </c>
      <c r="H519" s="114" t="str">
        <f>+'Brackets 2013'!$P$341</f>
        <v>TRUE PITTSBURGH U15 (PA)</v>
      </c>
      <c r="L519" s="114"/>
    </row>
    <row r="520" spans="1:12" ht="12.75" hidden="1" customHeight="1" x14ac:dyDescent="0.2">
      <c r="A520" s="114">
        <f t="shared" si="16"/>
        <v>260</v>
      </c>
      <c r="B520" s="163">
        <v>41475</v>
      </c>
      <c r="C520" s="115">
        <f t="shared" si="15"/>
        <v>1.6805555555555565</v>
      </c>
      <c r="D520" s="114" t="s">
        <v>1344</v>
      </c>
      <c r="E520" s="114">
        <v>17</v>
      </c>
      <c r="F520" s="116" t="str">
        <f>+'Field Grid 2013 public'!$P$13</f>
        <v>U15B-4</v>
      </c>
      <c r="G520" s="117">
        <v>2</v>
      </c>
      <c r="H520" s="114" t="str">
        <f>+'Brackets 2013'!$P$339</f>
        <v>TRI-STATE U15 GREEN (NJ)</v>
      </c>
      <c r="L520" s="114"/>
    </row>
    <row r="521" spans="1:12" ht="12.75" hidden="1" customHeight="1" x14ac:dyDescent="0.2">
      <c r="A521" s="114">
        <f t="shared" si="16"/>
        <v>260</v>
      </c>
      <c r="B521" s="163">
        <v>41475</v>
      </c>
      <c r="C521" s="115">
        <f t="shared" si="15"/>
        <v>1.6805555555555565</v>
      </c>
      <c r="D521" s="114" t="s">
        <v>1344</v>
      </c>
      <c r="E521" s="114">
        <v>17</v>
      </c>
      <c r="F521" s="116" t="str">
        <f>+'Field Grid 2013 public'!$P$13</f>
        <v>U15B-4</v>
      </c>
      <c r="G521" s="117">
        <v>2</v>
      </c>
      <c r="H521" s="114" t="str">
        <f>+'Brackets 2013'!$P$342</f>
        <v>WOLFPACK - WHITE (MD)</v>
      </c>
      <c r="L521" s="114"/>
    </row>
    <row r="522" spans="1:12" ht="12.75" hidden="1" customHeight="1" x14ac:dyDescent="0.2">
      <c r="A522" s="114">
        <f t="shared" si="16"/>
        <v>261</v>
      </c>
      <c r="B522" s="163">
        <v>41475</v>
      </c>
      <c r="C522" s="115">
        <f t="shared" si="15"/>
        <v>1.6805555555555565</v>
      </c>
      <c r="D522" s="114" t="s">
        <v>1345</v>
      </c>
      <c r="E522" s="114">
        <v>18</v>
      </c>
      <c r="F522" s="116" t="str">
        <f>+'Field Grid 2013 public'!$T$13</f>
        <v>U13B-2</v>
      </c>
      <c r="G522" s="117">
        <v>2</v>
      </c>
      <c r="H522" s="114" t="str">
        <f>+'Brackets 2013'!$L$187</f>
        <v>GRIP-IT N' RIP-IT CAROLINA (NY)</v>
      </c>
      <c r="L522" s="114"/>
    </row>
    <row r="523" spans="1:12" ht="12.75" hidden="1" customHeight="1" x14ac:dyDescent="0.2">
      <c r="A523" s="114">
        <f t="shared" si="16"/>
        <v>261</v>
      </c>
      <c r="B523" s="163">
        <v>41475</v>
      </c>
      <c r="C523" s="115">
        <f t="shared" si="15"/>
        <v>1.6805555555555565</v>
      </c>
      <c r="D523" s="114" t="s">
        <v>1345</v>
      </c>
      <c r="E523" s="114">
        <v>18</v>
      </c>
      <c r="F523" s="116" t="str">
        <f>+'Field Grid 2013 public'!$T$13</f>
        <v>U13B-2</v>
      </c>
      <c r="G523" s="117">
        <v>2</v>
      </c>
      <c r="H523" s="114" t="str">
        <f>+'Brackets 2013'!$L$188</f>
        <v>LEADING EDGE SOUTH (NJ)</v>
      </c>
      <c r="L523" s="114"/>
    </row>
    <row r="524" spans="1:12" ht="12.75" hidden="1" customHeight="1" x14ac:dyDescent="0.2">
      <c r="A524" s="114">
        <f t="shared" si="16"/>
        <v>262</v>
      </c>
      <c r="B524" s="163">
        <v>41475</v>
      </c>
      <c r="C524" s="115">
        <f t="shared" si="15"/>
        <v>1.6805555555555565</v>
      </c>
      <c r="D524" s="114" t="s">
        <v>1345</v>
      </c>
      <c r="E524" s="114">
        <v>19</v>
      </c>
      <c r="F524" s="116" t="str">
        <f>+'Field Grid 2013 public'!$T$13</f>
        <v>U13B-2</v>
      </c>
      <c r="G524" s="117">
        <v>2</v>
      </c>
      <c r="H524" s="114" t="str">
        <f>+'Brackets 2013'!$L$186</f>
        <v>BAGGATAWAY LC U13 GOLD (PA)</v>
      </c>
      <c r="L524" s="114"/>
    </row>
    <row r="525" spans="1:12" ht="12.75" hidden="1" customHeight="1" x14ac:dyDescent="0.2">
      <c r="A525" s="114">
        <f t="shared" si="16"/>
        <v>262</v>
      </c>
      <c r="B525" s="163">
        <v>41475</v>
      </c>
      <c r="C525" s="115">
        <f t="shared" si="15"/>
        <v>1.6805555555555565</v>
      </c>
      <c r="D525" s="114" t="s">
        <v>1345</v>
      </c>
      <c r="E525" s="114">
        <v>19</v>
      </c>
      <c r="F525" s="116" t="str">
        <f>+'Field Grid 2013 public'!$T$13</f>
        <v>U13B-2</v>
      </c>
      <c r="G525" s="117">
        <v>2</v>
      </c>
      <c r="H525" s="114" t="str">
        <f>+'Brackets 2013'!$L$189</f>
        <v>LV LIGHTNING WHITE (PA)</v>
      </c>
      <c r="L525" s="114"/>
    </row>
    <row r="526" spans="1:12" ht="12.75" hidden="1" customHeight="1" x14ac:dyDescent="0.2">
      <c r="A526" s="114">
        <f t="shared" si="16"/>
        <v>263</v>
      </c>
      <c r="B526" s="163">
        <v>41475</v>
      </c>
      <c r="C526" s="115">
        <f t="shared" si="15"/>
        <v>1.6805555555555565</v>
      </c>
      <c r="D526" s="114" t="s">
        <v>1345</v>
      </c>
      <c r="E526" s="114">
        <v>20</v>
      </c>
      <c r="F526" s="116" t="str">
        <f>+'Field Grid 2013 public'!$T$13</f>
        <v>U13B-2</v>
      </c>
      <c r="G526" s="117">
        <v>2</v>
      </c>
      <c r="H526" s="114" t="str">
        <f>+'Brackets 2013'!$P$187</f>
        <v>TOP SIDE SNIPERS BLUE (NY)</v>
      </c>
      <c r="L526" s="114"/>
    </row>
    <row r="527" spans="1:12" ht="12.75" hidden="1" customHeight="1" x14ac:dyDescent="0.2">
      <c r="A527" s="114">
        <f t="shared" si="16"/>
        <v>263</v>
      </c>
      <c r="B527" s="163">
        <v>41475</v>
      </c>
      <c r="C527" s="115">
        <f t="shared" si="15"/>
        <v>1.6805555555555565</v>
      </c>
      <c r="D527" s="114" t="s">
        <v>1345</v>
      </c>
      <c r="E527" s="114">
        <v>20</v>
      </c>
      <c r="F527" s="116" t="str">
        <f>+'Field Grid 2013 public'!$T$13</f>
        <v>U13B-2</v>
      </c>
      <c r="G527" s="117">
        <v>2</v>
      </c>
      <c r="H527" s="114" t="str">
        <f>+'Brackets 2013'!$P$188</f>
        <v>LV LIGHTNING BLUE (PA)</v>
      </c>
      <c r="L527" s="114"/>
    </row>
    <row r="528" spans="1:12" ht="12.75" hidden="1" customHeight="1" x14ac:dyDescent="0.2">
      <c r="A528" s="114">
        <f t="shared" si="16"/>
        <v>264</v>
      </c>
      <c r="B528" s="163">
        <v>41475</v>
      </c>
      <c r="C528" s="115">
        <f t="shared" si="15"/>
        <v>1.6805555555555565</v>
      </c>
      <c r="D528" s="114" t="s">
        <v>1345</v>
      </c>
      <c r="E528" s="114">
        <v>21</v>
      </c>
      <c r="F528" s="116" t="str">
        <f>+'Field Grid 2013 public'!$T$13</f>
        <v>U13B-2</v>
      </c>
      <c r="G528" s="117">
        <v>2</v>
      </c>
      <c r="H528" s="114" t="str">
        <f>+'Brackets 2013'!$P$186</f>
        <v>BLACK BEAR BLUE (PA)</v>
      </c>
      <c r="L528" s="114"/>
    </row>
    <row r="529" spans="1:12" ht="12.75" hidden="1" customHeight="1" x14ac:dyDescent="0.2">
      <c r="A529" s="114">
        <f t="shared" si="16"/>
        <v>264</v>
      </c>
      <c r="B529" s="163">
        <v>41475</v>
      </c>
      <c r="C529" s="115">
        <f t="shared" si="15"/>
        <v>1.6805555555555565</v>
      </c>
      <c r="D529" s="114" t="s">
        <v>1345</v>
      </c>
      <c r="E529" s="114">
        <v>21</v>
      </c>
      <c r="F529" s="116" t="str">
        <f>+'Field Grid 2013 public'!$T$13</f>
        <v>U13B-2</v>
      </c>
      <c r="G529" s="117">
        <v>2</v>
      </c>
      <c r="H529" s="114" t="str">
        <f>+'Brackets 2013'!$P$189</f>
        <v>LOONEY'S 2019 ORANGE (MD)</v>
      </c>
      <c r="L529" s="114"/>
    </row>
    <row r="530" spans="1:12" ht="12.75" hidden="1" customHeight="1" x14ac:dyDescent="0.2">
      <c r="A530" s="114">
        <f t="shared" si="16"/>
        <v>265</v>
      </c>
      <c r="B530" s="163">
        <v>41475</v>
      </c>
      <c r="C530" s="115">
        <f t="shared" si="15"/>
        <v>1.6805555555555565</v>
      </c>
      <c r="D530" s="114" t="s">
        <v>1345</v>
      </c>
      <c r="E530" s="114">
        <v>22</v>
      </c>
      <c r="F530" s="116" t="str">
        <f>+'Field Grid 2013 public'!$X$13</f>
        <v>VARB-4</v>
      </c>
      <c r="G530" s="117">
        <v>2</v>
      </c>
      <c r="H530" s="114" t="str">
        <f>+'Brackets 2013'!$W$494</f>
        <v>PROVIDENCE ROAD (PA)</v>
      </c>
      <c r="L530" s="114"/>
    </row>
    <row r="531" spans="1:12" ht="12.75" hidden="1" customHeight="1" x14ac:dyDescent="0.2">
      <c r="A531" s="114">
        <f t="shared" si="16"/>
        <v>265</v>
      </c>
      <c r="B531" s="163">
        <v>41475</v>
      </c>
      <c r="C531" s="115">
        <f t="shared" si="15"/>
        <v>1.6805555555555565</v>
      </c>
      <c r="D531" s="114" t="s">
        <v>1345</v>
      </c>
      <c r="E531" s="114">
        <v>22</v>
      </c>
      <c r="F531" s="116" t="str">
        <f>+'Field Grid 2013 public'!$X$13</f>
        <v>VARB-4</v>
      </c>
      <c r="G531" s="117">
        <v>2</v>
      </c>
      <c r="H531" s="114" t="str">
        <f>+'Brackets 2013'!$W$495</f>
        <v>VA LAX TEAM RECON (VA)</v>
      </c>
      <c r="L531" s="114"/>
    </row>
    <row r="532" spans="1:12" ht="12.75" hidden="1" customHeight="1" x14ac:dyDescent="0.2">
      <c r="A532" s="114">
        <f t="shared" si="16"/>
        <v>266</v>
      </c>
      <c r="B532" s="163">
        <v>41475</v>
      </c>
      <c r="C532" s="115">
        <f t="shared" si="15"/>
        <v>1.6805555555555565</v>
      </c>
      <c r="D532" s="114" t="s">
        <v>1345</v>
      </c>
      <c r="E532" s="114">
        <v>23</v>
      </c>
      <c r="F532" s="116" t="str">
        <f>+'Field Grid 2013 public'!$X$13</f>
        <v>VARB-4</v>
      </c>
      <c r="G532" s="117">
        <v>2</v>
      </c>
      <c r="H532" s="114" t="str">
        <f>+'Brackets 2013'!$AA$493</f>
        <v>NOR'EASTER (NJ)</v>
      </c>
      <c r="L532" s="114"/>
    </row>
    <row r="533" spans="1:12" ht="12.75" hidden="1" customHeight="1" x14ac:dyDescent="0.2">
      <c r="A533" s="114">
        <f t="shared" si="16"/>
        <v>266</v>
      </c>
      <c r="B533" s="163">
        <v>41475</v>
      </c>
      <c r="C533" s="115">
        <f t="shared" si="15"/>
        <v>1.6805555555555565</v>
      </c>
      <c r="D533" s="114" t="s">
        <v>1345</v>
      </c>
      <c r="E533" s="114">
        <v>23</v>
      </c>
      <c r="F533" s="116" t="str">
        <f>+'Field Grid 2013 public'!$X$13</f>
        <v>VARB-4</v>
      </c>
      <c r="G533" s="117">
        <v>2</v>
      </c>
      <c r="H533" s="114" t="str">
        <f>+'Brackets 2013'!$AA$494</f>
        <v>TOP SIDE SNIPERS (NY)</v>
      </c>
      <c r="L533" s="114"/>
    </row>
    <row r="534" spans="1:12" ht="12.75" hidden="1" customHeight="1" x14ac:dyDescent="0.2">
      <c r="A534" s="114">
        <f t="shared" si="16"/>
        <v>267</v>
      </c>
      <c r="B534" s="163">
        <v>41475</v>
      </c>
      <c r="C534" s="115">
        <f t="shared" si="15"/>
        <v>1.6805555555555609</v>
      </c>
      <c r="D534" s="114" t="s">
        <v>1345</v>
      </c>
      <c r="E534" s="114">
        <v>24</v>
      </c>
      <c r="F534" s="116" t="str">
        <f>+'Field Grid 2013 public'!$X$13</f>
        <v>VARB-4</v>
      </c>
      <c r="G534" s="117">
        <v>2</v>
      </c>
      <c r="H534" s="114" t="str">
        <f>+'Brackets 2013'!$AA$495</f>
        <v>PITLAX U17 GREY (PA)</v>
      </c>
      <c r="L534" s="114"/>
    </row>
    <row r="535" spans="1:12" ht="12.75" hidden="1" customHeight="1" x14ac:dyDescent="0.2">
      <c r="A535" s="114">
        <f t="shared" si="16"/>
        <v>267</v>
      </c>
      <c r="B535" s="163">
        <v>41475</v>
      </c>
      <c r="C535" s="115">
        <f t="shared" si="15"/>
        <v>1.6805555555555609</v>
      </c>
      <c r="D535" s="114" t="s">
        <v>1345</v>
      </c>
      <c r="E535" s="114">
        <v>24</v>
      </c>
      <c r="F535" s="116" t="str">
        <f>+'Field Grid 2013 public'!$X$13</f>
        <v>VARB-4</v>
      </c>
      <c r="G535" s="117">
        <v>2</v>
      </c>
      <c r="H535" s="114" t="str">
        <f>+'Brackets 2013'!$W$493</f>
        <v>MUCKDAWGS (PA)</v>
      </c>
      <c r="L535" s="114"/>
    </row>
    <row r="536" spans="1:12" ht="12.75" hidden="1" customHeight="1" x14ac:dyDescent="0.2">
      <c r="A536" s="114">
        <f t="shared" si="16"/>
        <v>268</v>
      </c>
      <c r="B536" s="163">
        <v>41475</v>
      </c>
      <c r="C536" s="115">
        <f t="shared" si="15"/>
        <v>1.6805555555555609</v>
      </c>
      <c r="D536" s="114" t="s">
        <v>1349</v>
      </c>
      <c r="E536" s="114">
        <v>25</v>
      </c>
      <c r="F536" s="116" t="str">
        <f>+'Field Grid 2013 public'!$AA$13</f>
        <v>JVA-2</v>
      </c>
      <c r="G536" s="117">
        <v>2</v>
      </c>
      <c r="H536" s="114" t="str">
        <f>+'Brackets 2013'!$W$361</f>
        <v>ENDLESS LACROSSE JV (MD)</v>
      </c>
      <c r="L536" s="114"/>
    </row>
    <row r="537" spans="1:12" s="116" customFormat="1" ht="12.75" hidden="1" customHeight="1" x14ac:dyDescent="0.2">
      <c r="A537" s="114">
        <f t="shared" si="16"/>
        <v>268</v>
      </c>
      <c r="B537" s="163">
        <v>41475</v>
      </c>
      <c r="C537" s="115">
        <f t="shared" si="15"/>
        <v>1.6805555555555609</v>
      </c>
      <c r="D537" s="114" t="s">
        <v>1349</v>
      </c>
      <c r="E537" s="114">
        <v>25</v>
      </c>
      <c r="F537" s="116" t="str">
        <f>+'Field Grid 2013 public'!$AA$13</f>
        <v>JVA-2</v>
      </c>
      <c r="G537" s="117">
        <v>2</v>
      </c>
      <c r="H537" s="116" t="str">
        <f>+'Brackets 2013'!$W$362</f>
        <v>TEAM TOTAL JV (MI)</v>
      </c>
    </row>
    <row r="538" spans="1:12" s="116" customFormat="1" ht="12.75" hidden="1" customHeight="1" x14ac:dyDescent="0.2">
      <c r="A538" s="114">
        <f t="shared" si="16"/>
        <v>269</v>
      </c>
      <c r="B538" s="163">
        <v>41475</v>
      </c>
      <c r="C538" s="115">
        <f t="shared" si="15"/>
        <v>1.6805555555555609</v>
      </c>
      <c r="D538" s="114" t="s">
        <v>1349</v>
      </c>
      <c r="E538" s="114">
        <v>26</v>
      </c>
      <c r="F538" s="116" t="str">
        <f>+'Field Grid 2013 public'!$AA$13</f>
        <v>JVA-2</v>
      </c>
      <c r="G538" s="117">
        <v>2</v>
      </c>
      <c r="H538" s="116" t="str">
        <f>+'Brackets 2013'!$AA$360</f>
        <v>BUCKS 2016-HOGAN (PA)</v>
      </c>
    </row>
    <row r="539" spans="1:12" s="116" customFormat="1" ht="12.75" hidden="1" customHeight="1" x14ac:dyDescent="0.2">
      <c r="A539" s="114">
        <f t="shared" si="16"/>
        <v>269</v>
      </c>
      <c r="B539" s="163">
        <v>41475</v>
      </c>
      <c r="C539" s="115">
        <f t="shared" si="15"/>
        <v>1.6805555555555609</v>
      </c>
      <c r="D539" s="114" t="s">
        <v>1349</v>
      </c>
      <c r="E539" s="114">
        <v>26</v>
      </c>
      <c r="F539" s="116" t="str">
        <f>+'Field Grid 2013 public'!$AA$13</f>
        <v>JVA-2</v>
      </c>
      <c r="G539" s="117">
        <v>2</v>
      </c>
      <c r="H539" s="116" t="str">
        <f>+'Brackets 2013'!$AA$361</f>
        <v>NJ RIOT 2016 (NJ)</v>
      </c>
    </row>
    <row r="540" spans="1:12" s="116" customFormat="1" ht="12.75" hidden="1" customHeight="1" x14ac:dyDescent="0.2">
      <c r="A540" s="114">
        <f t="shared" si="16"/>
        <v>270</v>
      </c>
      <c r="B540" s="163">
        <v>41475</v>
      </c>
      <c r="C540" s="115">
        <f t="shared" si="15"/>
        <v>1.6805555555555609</v>
      </c>
      <c r="D540" s="114" t="s">
        <v>1349</v>
      </c>
      <c r="E540" s="114">
        <v>27</v>
      </c>
      <c r="F540" s="116" t="str">
        <f>+'Field Grid 2013 public'!$AA$13</f>
        <v>JVA-2</v>
      </c>
      <c r="G540" s="117">
        <v>2</v>
      </c>
      <c r="H540" s="116" t="str">
        <f>+'Brackets 2013'!$AA$362</f>
        <v>MAIN LINE LAX 2015-2016 (PA)</v>
      </c>
    </row>
    <row r="541" spans="1:12" s="116" customFormat="1" ht="12.75" hidden="1" customHeight="1" x14ac:dyDescent="0.2">
      <c r="A541" s="114">
        <f t="shared" si="16"/>
        <v>270</v>
      </c>
      <c r="B541" s="163">
        <v>41475</v>
      </c>
      <c r="C541" s="115">
        <f t="shared" si="15"/>
        <v>1.6805555555555609</v>
      </c>
      <c r="D541" s="114" t="s">
        <v>1349</v>
      </c>
      <c r="E541" s="114">
        <v>27</v>
      </c>
      <c r="F541" s="116" t="str">
        <f>+'Field Grid 2013 public'!$AA$13</f>
        <v>JVA-2</v>
      </c>
      <c r="G541" s="117">
        <v>2</v>
      </c>
      <c r="H541" s="116" t="str">
        <f>+'Brackets 2013'!$W$360</f>
        <v>TRUE LACROSSE 2016 (PA)</v>
      </c>
    </row>
    <row r="542" spans="1:12" s="116" customFormat="1" ht="12.75" hidden="1" customHeight="1" x14ac:dyDescent="0.2">
      <c r="A542" s="114">
        <f t="shared" si="16"/>
        <v>271</v>
      </c>
      <c r="B542" s="163">
        <v>41475</v>
      </c>
      <c r="C542" s="115">
        <f t="shared" si="15"/>
        <v>1.7152777777777788</v>
      </c>
      <c r="D542" s="114" t="s">
        <v>1343</v>
      </c>
      <c r="E542" s="114">
        <v>1</v>
      </c>
      <c r="F542" s="116" t="str">
        <f>+'Field Grid 2013 public'!$C$12</f>
        <v>U13B-3</v>
      </c>
      <c r="G542" s="117">
        <v>3</v>
      </c>
      <c r="H542" s="116" t="str">
        <f>+'Brackets 2013'!$L$208</f>
        <v>MUCKDAWGS (PA)</v>
      </c>
    </row>
    <row r="543" spans="1:12" s="116" customFormat="1" ht="12.75" hidden="1" customHeight="1" x14ac:dyDescent="0.2">
      <c r="A543" s="114">
        <f t="shared" si="16"/>
        <v>271</v>
      </c>
      <c r="B543" s="163">
        <v>41475</v>
      </c>
      <c r="C543" s="115">
        <f t="shared" si="15"/>
        <v>1.7152777777777788</v>
      </c>
      <c r="D543" s="114" t="s">
        <v>1343</v>
      </c>
      <c r="E543" s="114">
        <v>1</v>
      </c>
      <c r="F543" s="116" t="str">
        <f>+'Field Grid 2013 public'!$C$12</f>
        <v>U13B-3</v>
      </c>
      <c r="G543" s="117">
        <v>3</v>
      </c>
      <c r="H543" s="116" t="str">
        <f>+'Brackets 2013'!$L$210</f>
        <v>ROCK'EM LACROSSE (PA)</v>
      </c>
    </row>
    <row r="544" spans="1:12" s="116" customFormat="1" ht="12.75" hidden="1" customHeight="1" x14ac:dyDescent="0.2">
      <c r="A544" s="114">
        <f t="shared" si="16"/>
        <v>272</v>
      </c>
      <c r="B544" s="163">
        <v>41475</v>
      </c>
      <c r="C544" s="115">
        <f t="shared" si="15"/>
        <v>1.7152777777777788</v>
      </c>
      <c r="D544" s="114" t="s">
        <v>1343</v>
      </c>
      <c r="E544" s="114">
        <v>2</v>
      </c>
      <c r="F544" s="116" t="str">
        <f>+'Field Grid 2013 public'!$C$12</f>
        <v>U13B-3</v>
      </c>
      <c r="G544" s="117">
        <v>3</v>
      </c>
      <c r="H544" s="116" t="str">
        <f>+'Brackets 2013'!$L$209</f>
        <v>TRI-STATE U13 WHITE (NJ)</v>
      </c>
    </row>
    <row r="545" spans="1:8" s="116" customFormat="1" ht="12.75" hidden="1" customHeight="1" x14ac:dyDescent="0.2">
      <c r="A545" s="114">
        <f t="shared" si="16"/>
        <v>272</v>
      </c>
      <c r="B545" s="163">
        <v>41475</v>
      </c>
      <c r="C545" s="115">
        <f t="shared" si="15"/>
        <v>1.7152777777777788</v>
      </c>
      <c r="D545" s="114" t="s">
        <v>1343</v>
      </c>
      <c r="E545" s="114">
        <v>2</v>
      </c>
      <c r="F545" s="116" t="str">
        <f>+'Field Grid 2013 public'!$C$12</f>
        <v>U13B-3</v>
      </c>
      <c r="G545" s="117">
        <v>3</v>
      </c>
      <c r="H545" s="116" t="str">
        <f>+'Brackets 2013'!$L$211</f>
        <v>TEAM TURNPIKE EXIT 6 (NJ)</v>
      </c>
    </row>
    <row r="546" spans="1:8" s="116" customFormat="1" ht="12.75" hidden="1" customHeight="1" x14ac:dyDescent="0.2">
      <c r="A546" s="114">
        <f t="shared" si="16"/>
        <v>273</v>
      </c>
      <c r="B546" s="163">
        <v>41475</v>
      </c>
      <c r="C546" s="115">
        <f t="shared" si="15"/>
        <v>1.7152777777777788</v>
      </c>
      <c r="D546" s="114" t="s">
        <v>1343</v>
      </c>
      <c r="E546" s="114">
        <v>3</v>
      </c>
      <c r="F546" s="116" t="str">
        <f>+'Field Grid 2013 public'!$C$12</f>
        <v>U13B-3</v>
      </c>
      <c r="G546" s="117">
        <v>3</v>
      </c>
      <c r="H546" s="116" t="str">
        <f>+'Brackets 2013'!$P$208</f>
        <v>TRI-STATE U13 GOLD (NJ)</v>
      </c>
    </row>
    <row r="547" spans="1:8" s="116" customFormat="1" ht="12.75" hidden="1" customHeight="1" x14ac:dyDescent="0.2">
      <c r="A547" s="114">
        <f t="shared" si="16"/>
        <v>273</v>
      </c>
      <c r="B547" s="163">
        <v>41475</v>
      </c>
      <c r="C547" s="115">
        <f t="shared" si="15"/>
        <v>1.7152777777777788</v>
      </c>
      <c r="D547" s="114" t="s">
        <v>1343</v>
      </c>
      <c r="E547" s="114">
        <v>3</v>
      </c>
      <c r="F547" s="116" t="str">
        <f>+'Field Grid 2013 public'!$C$12</f>
        <v>U13B-3</v>
      </c>
      <c r="G547" s="117">
        <v>3</v>
      </c>
      <c r="H547" s="116" t="str">
        <f>+'Brackets 2013'!$P$210</f>
        <v>380 LACROSSE U-13 GREEN (PA)</v>
      </c>
    </row>
    <row r="548" spans="1:8" s="116" customFormat="1" ht="12.75" hidden="1" customHeight="1" x14ac:dyDescent="0.2">
      <c r="A548" s="114">
        <f t="shared" si="16"/>
        <v>274</v>
      </c>
      <c r="B548" s="163">
        <v>41475</v>
      </c>
      <c r="C548" s="115">
        <f t="shared" si="15"/>
        <v>1.7152777777777788</v>
      </c>
      <c r="D548" s="114" t="s">
        <v>1343</v>
      </c>
      <c r="E548" s="114">
        <v>4</v>
      </c>
      <c r="F548" s="116" t="str">
        <f>+'Field Grid 2013 public'!$C$12</f>
        <v>U13B-3</v>
      </c>
      <c r="G548" s="117">
        <v>3</v>
      </c>
      <c r="H548" s="116" t="str">
        <f>+'Brackets 2013'!$P$209</f>
        <v>RISING SONS 2019 (PA)</v>
      </c>
    </row>
    <row r="549" spans="1:8" s="116" customFormat="1" ht="12.75" hidden="1" customHeight="1" x14ac:dyDescent="0.2">
      <c r="A549" s="114">
        <f t="shared" si="16"/>
        <v>274</v>
      </c>
      <c r="B549" s="163">
        <v>41475</v>
      </c>
      <c r="C549" s="115">
        <f t="shared" si="15"/>
        <v>1.7152777777777788</v>
      </c>
      <c r="D549" s="114" t="s">
        <v>1343</v>
      </c>
      <c r="E549" s="114">
        <v>4</v>
      </c>
      <c r="F549" s="116" t="str">
        <f>+'Field Grid 2013 public'!$C$12</f>
        <v>U13B-3</v>
      </c>
      <c r="G549" s="117">
        <v>3</v>
      </c>
      <c r="H549" s="116" t="str">
        <f>+'Brackets 2013'!$P$211</f>
        <v>TOP SIDE SNIPERS 5/6 (NY)</v>
      </c>
    </row>
    <row r="550" spans="1:8" s="116" customFormat="1" ht="12.75" hidden="1" customHeight="1" x14ac:dyDescent="0.2">
      <c r="A550" s="114">
        <f t="shared" si="16"/>
        <v>275</v>
      </c>
      <c r="B550" s="163">
        <v>41475</v>
      </c>
      <c r="C550" s="115">
        <f t="shared" si="15"/>
        <v>1.7152777777777788</v>
      </c>
      <c r="D550" s="114" t="s">
        <v>1343</v>
      </c>
      <c r="E550" s="114">
        <v>5</v>
      </c>
      <c r="F550" s="116" t="str">
        <f>+'Field Grid 2013 public'!$G$12</f>
        <v>U11A</v>
      </c>
      <c r="G550" s="117">
        <v>3</v>
      </c>
      <c r="H550" s="116" t="str">
        <f>+'Brackets 2013'!$L$25</f>
        <v>LV STEAM MAROON (PA)</v>
      </c>
    </row>
    <row r="551" spans="1:8" s="116" customFormat="1" ht="12.75" hidden="1" customHeight="1" x14ac:dyDescent="0.2">
      <c r="A551" s="114">
        <f t="shared" si="16"/>
        <v>275</v>
      </c>
      <c r="B551" s="163">
        <v>41475</v>
      </c>
      <c r="C551" s="115">
        <f t="shared" si="15"/>
        <v>1.7152777777777788</v>
      </c>
      <c r="D551" s="114" t="s">
        <v>1343</v>
      </c>
      <c r="E551" s="114">
        <v>5</v>
      </c>
      <c r="F551" s="116" t="str">
        <f>+'Field Grid 2013 public'!$G$12</f>
        <v>U11A</v>
      </c>
      <c r="G551" s="117">
        <v>3</v>
      </c>
      <c r="H551" s="116" t="str">
        <f>+'Brackets 2013'!$L$27</f>
        <v>BUCKS SELECT 2020-GRAY (PA)</v>
      </c>
    </row>
    <row r="552" spans="1:8" s="116" customFormat="1" ht="12.75" hidden="1" customHeight="1" x14ac:dyDescent="0.2">
      <c r="A552" s="114">
        <f t="shared" si="16"/>
        <v>276</v>
      </c>
      <c r="B552" s="163">
        <v>41475</v>
      </c>
      <c r="C552" s="115">
        <f t="shared" si="15"/>
        <v>1.7152777777777788</v>
      </c>
      <c r="D552" s="114" t="s">
        <v>1343</v>
      </c>
      <c r="E552" s="114">
        <v>6</v>
      </c>
      <c r="F552" s="116" t="str">
        <f>+'Field Grid 2013 public'!$G$12</f>
        <v>U11A</v>
      </c>
      <c r="G552" s="117">
        <v>3</v>
      </c>
      <c r="H552" s="116" t="str">
        <f>+'Brackets 2013'!$L$26</f>
        <v>LOONEY'S 2020 ORANGE (MD)</v>
      </c>
    </row>
    <row r="553" spans="1:8" s="116" customFormat="1" ht="12.75" hidden="1" customHeight="1" x14ac:dyDescent="0.2">
      <c r="A553" s="114">
        <f t="shared" si="16"/>
        <v>276</v>
      </c>
      <c r="B553" s="163">
        <v>41475</v>
      </c>
      <c r="C553" s="115">
        <f t="shared" si="15"/>
        <v>1.7152777777777788</v>
      </c>
      <c r="D553" s="114" t="s">
        <v>1343</v>
      </c>
      <c r="E553" s="114">
        <v>6</v>
      </c>
      <c r="F553" s="116" t="str">
        <f>+'Field Grid 2013 public'!$G$12</f>
        <v>U11A</v>
      </c>
      <c r="G553" s="117">
        <v>3</v>
      </c>
      <c r="H553" s="116" t="str">
        <f>+'Brackets 2013'!$L$28</f>
        <v>TEAM TURNPIKE EXIT 5 (NJ)</v>
      </c>
    </row>
    <row r="554" spans="1:8" s="116" customFormat="1" ht="12.75" hidden="1" customHeight="1" x14ac:dyDescent="0.2">
      <c r="A554" s="114">
        <f t="shared" si="16"/>
        <v>277</v>
      </c>
      <c r="B554" s="163">
        <v>41475</v>
      </c>
      <c r="C554" s="115">
        <f t="shared" si="15"/>
        <v>1.7152777777777788</v>
      </c>
      <c r="D554" s="114" t="s">
        <v>1343</v>
      </c>
      <c r="E554" s="114">
        <v>7</v>
      </c>
      <c r="F554" s="116" t="str">
        <f>+'Field Grid 2013 public'!$G$12</f>
        <v>U11A</v>
      </c>
      <c r="G554" s="117">
        <v>3</v>
      </c>
      <c r="H554" s="116" t="str">
        <f>+'Brackets 2013'!$P$25</f>
        <v>RISING SONS 2020 (PA)</v>
      </c>
    </row>
    <row r="555" spans="1:8" s="116" customFormat="1" ht="12.75" hidden="1" customHeight="1" x14ac:dyDescent="0.2">
      <c r="A555" s="114">
        <f t="shared" si="16"/>
        <v>277</v>
      </c>
      <c r="B555" s="163">
        <v>41475</v>
      </c>
      <c r="C555" s="115">
        <f t="shared" si="15"/>
        <v>1.7152777777777788</v>
      </c>
      <c r="D555" s="114" t="s">
        <v>1343</v>
      </c>
      <c r="E555" s="114">
        <v>7</v>
      </c>
      <c r="F555" s="116" t="str">
        <f>+'Field Grid 2013 public'!$G$12</f>
        <v>U11A</v>
      </c>
      <c r="G555" s="117">
        <v>3</v>
      </c>
      <c r="H555" s="116" t="str">
        <f>+'Brackets 2013'!$P$27</f>
        <v>STEPS FUTURES 2020 (NJ)</v>
      </c>
    </row>
    <row r="556" spans="1:8" s="116" customFormat="1" ht="12.75" hidden="1" customHeight="1" x14ac:dyDescent="0.2">
      <c r="A556" s="114">
        <f t="shared" si="16"/>
        <v>278</v>
      </c>
      <c r="B556" s="163">
        <v>41475</v>
      </c>
      <c r="C556" s="115">
        <f t="shared" si="15"/>
        <v>1.7152777777777788</v>
      </c>
      <c r="D556" s="114" t="s">
        <v>1343</v>
      </c>
      <c r="E556" s="114">
        <v>8</v>
      </c>
      <c r="F556" s="116" t="str">
        <f>+'Field Grid 2013 public'!$G$12</f>
        <v>U11A</v>
      </c>
      <c r="G556" s="117">
        <v>3</v>
      </c>
      <c r="H556" s="116" t="str">
        <f>+'Brackets 2013'!$P$26</f>
        <v>BURN 'EM LACROSSE (NY)</v>
      </c>
    </row>
    <row r="557" spans="1:8" s="116" customFormat="1" ht="12.75" hidden="1" customHeight="1" x14ac:dyDescent="0.2">
      <c r="A557" s="114">
        <f t="shared" si="16"/>
        <v>278</v>
      </c>
      <c r="B557" s="163">
        <v>41475</v>
      </c>
      <c r="C557" s="115">
        <f t="shared" si="15"/>
        <v>1.7152777777777788</v>
      </c>
      <c r="D557" s="114" t="s">
        <v>1343</v>
      </c>
      <c r="E557" s="114">
        <v>8</v>
      </c>
      <c r="F557" s="116" t="str">
        <f>+'Field Grid 2013 public'!$G$12</f>
        <v>U11A</v>
      </c>
      <c r="G557" s="117">
        <v>3</v>
      </c>
      <c r="H557" s="116" t="str">
        <f>+'Brackets 2013'!$P$28</f>
        <v>TRI-STATE U11 BLACK (NJ)</v>
      </c>
    </row>
    <row r="558" spans="1:8" s="116" customFormat="1" ht="12.75" hidden="1" customHeight="1" x14ac:dyDescent="0.2">
      <c r="A558" s="114">
        <f t="shared" si="16"/>
        <v>279</v>
      </c>
      <c r="B558" s="163">
        <v>41475</v>
      </c>
      <c r="C558" s="115">
        <f t="shared" si="15"/>
        <v>1.7152777777777788</v>
      </c>
      <c r="D558" s="114" t="s">
        <v>1344</v>
      </c>
      <c r="E558" s="114">
        <v>9</v>
      </c>
      <c r="F558" s="116" t="str">
        <f>+'Field Grid 2013 public'!$K$12</f>
        <v>U15A-1</v>
      </c>
      <c r="G558" s="117">
        <v>3</v>
      </c>
      <c r="H558" s="116" t="str">
        <f>+'Brackets 2013'!$L$251</f>
        <v>BAGGATAWAY LC U15 (PA)</v>
      </c>
    </row>
    <row r="559" spans="1:8" s="116" customFormat="1" ht="12.75" hidden="1" customHeight="1" x14ac:dyDescent="0.2">
      <c r="A559" s="114">
        <f t="shared" si="16"/>
        <v>279</v>
      </c>
      <c r="B559" s="163">
        <v>41475</v>
      </c>
      <c r="C559" s="115">
        <f t="shared" si="15"/>
        <v>1.7152777777777788</v>
      </c>
      <c r="D559" s="114" t="s">
        <v>1344</v>
      </c>
      <c r="E559" s="114">
        <v>9</v>
      </c>
      <c r="F559" s="116" t="str">
        <f>+'Field Grid 2013 public'!$K$12</f>
        <v>U15A-1</v>
      </c>
      <c r="G559" s="117">
        <v>3</v>
      </c>
      <c r="H559" s="116" t="str">
        <f>+'Brackets 2013'!$L$254</f>
        <v>LI PARK DISTRICT SELECT (NY)</v>
      </c>
    </row>
    <row r="560" spans="1:8" s="116" customFormat="1" ht="12.75" hidden="1" customHeight="1" x14ac:dyDescent="0.2">
      <c r="A560" s="114">
        <f t="shared" si="16"/>
        <v>280</v>
      </c>
      <c r="B560" s="163">
        <v>41475</v>
      </c>
      <c r="C560" s="115">
        <f t="shared" si="15"/>
        <v>1.7152777777777788</v>
      </c>
      <c r="D560" s="114" t="s">
        <v>1344</v>
      </c>
      <c r="E560" s="114">
        <v>10</v>
      </c>
      <c r="F560" s="116" t="str">
        <f>+'Field Grid 2013 public'!$K$12</f>
        <v>U15A-1</v>
      </c>
      <c r="G560" s="117">
        <v>3</v>
      </c>
      <c r="H560" s="116" t="str">
        <f>+'Brackets 2013'!$L$252</f>
        <v>BROTHERHOOD U15 (NJ)</v>
      </c>
    </row>
    <row r="561" spans="1:8" s="116" customFormat="1" ht="12.75" hidden="1" customHeight="1" x14ac:dyDescent="0.2">
      <c r="A561" s="114">
        <f t="shared" si="16"/>
        <v>280</v>
      </c>
      <c r="B561" s="163">
        <v>41475</v>
      </c>
      <c r="C561" s="115">
        <f t="shared" si="15"/>
        <v>1.7152777777777788</v>
      </c>
      <c r="D561" s="114" t="s">
        <v>1344</v>
      </c>
      <c r="E561" s="114">
        <v>10</v>
      </c>
      <c r="F561" s="116" t="str">
        <f>+'Field Grid 2013 public'!$K$12</f>
        <v>U15A-1</v>
      </c>
      <c r="G561" s="117">
        <v>3</v>
      </c>
      <c r="H561" s="116" t="str">
        <f>+'Brackets 2013'!$L$255</f>
        <v>BUCKS 2017 - MITHOEFER (PA)</v>
      </c>
    </row>
    <row r="562" spans="1:8" s="116" customFormat="1" ht="12.75" hidden="1" customHeight="1" x14ac:dyDescent="0.2">
      <c r="A562" s="114">
        <f t="shared" si="16"/>
        <v>281</v>
      </c>
      <c r="B562" s="163">
        <v>41475</v>
      </c>
      <c r="C562" s="115">
        <f t="shared" si="15"/>
        <v>1.7152777777777788</v>
      </c>
      <c r="D562" s="114" t="s">
        <v>1344</v>
      </c>
      <c r="E562" s="114">
        <v>11</v>
      </c>
      <c r="F562" s="116" t="str">
        <f>+'Field Grid 2013 public'!$K$12</f>
        <v>U15A-1</v>
      </c>
      <c r="G562" s="117">
        <v>3</v>
      </c>
      <c r="H562" s="116" t="str">
        <f>+'Brackets 2013'!$L$253</f>
        <v>LEADING EDGE 2018 (NJ)</v>
      </c>
    </row>
    <row r="563" spans="1:8" s="116" customFormat="1" ht="12.75" hidden="1" customHeight="1" x14ac:dyDescent="0.2">
      <c r="A563" s="114">
        <f t="shared" si="16"/>
        <v>281</v>
      </c>
      <c r="B563" s="163">
        <v>41475</v>
      </c>
      <c r="C563" s="115">
        <f t="shared" si="15"/>
        <v>1.7152777777777788</v>
      </c>
      <c r="D563" s="114" t="s">
        <v>1344</v>
      </c>
      <c r="E563" s="114">
        <v>11</v>
      </c>
      <c r="F563" s="116" t="str">
        <f>+'Field Grid 2013 public'!$K$12</f>
        <v>U15A-1</v>
      </c>
      <c r="G563" s="117">
        <v>3</v>
      </c>
      <c r="H563" s="116" t="str">
        <f>+'Brackets 2013'!$P$253</f>
        <v>BURN 'EM LACROSSE (NY)</v>
      </c>
    </row>
    <row r="564" spans="1:8" s="116" customFormat="1" ht="12.75" hidden="1" customHeight="1" x14ac:dyDescent="0.2">
      <c r="A564" s="114">
        <f t="shared" si="16"/>
        <v>282</v>
      </c>
      <c r="B564" s="163">
        <v>41475</v>
      </c>
      <c r="C564" s="115">
        <f t="shared" si="15"/>
        <v>1.7152777777777788</v>
      </c>
      <c r="D564" s="114" t="s">
        <v>1344</v>
      </c>
      <c r="E564" s="114">
        <v>12</v>
      </c>
      <c r="F564" s="116" t="str">
        <f>+'Field Grid 2013 public'!$K$12</f>
        <v>U15A-1</v>
      </c>
      <c r="G564" s="117">
        <v>3</v>
      </c>
      <c r="H564" s="116" t="str">
        <f>+'Brackets 2013'!$P$251</f>
        <v>BLACK BEAR ORANGE (PA)</v>
      </c>
    </row>
    <row r="565" spans="1:8" s="116" customFormat="1" ht="12.75" hidden="1" customHeight="1" x14ac:dyDescent="0.2">
      <c r="A565" s="114">
        <f t="shared" si="16"/>
        <v>282</v>
      </c>
      <c r="B565" s="163">
        <v>41475</v>
      </c>
      <c r="C565" s="115">
        <f t="shared" si="15"/>
        <v>1.7152777777777788</v>
      </c>
      <c r="D565" s="114" t="s">
        <v>1344</v>
      </c>
      <c r="E565" s="114">
        <v>12</v>
      </c>
      <c r="F565" s="116" t="str">
        <f>+'Field Grid 2013 public'!$K$12</f>
        <v>U15A-1</v>
      </c>
      <c r="G565" s="117">
        <v>3</v>
      </c>
      <c r="H565" s="116" t="str">
        <f>+'Brackets 2013'!$P$254</f>
        <v>HOUSTON HOULAGUNS (TX)</v>
      </c>
    </row>
    <row r="566" spans="1:8" s="116" customFormat="1" ht="12.75" hidden="1" customHeight="1" x14ac:dyDescent="0.2">
      <c r="A566" s="114">
        <f t="shared" si="16"/>
        <v>283</v>
      </c>
      <c r="B566" s="163">
        <v>41475</v>
      </c>
      <c r="C566" s="115">
        <f t="shared" si="15"/>
        <v>1.7152777777777788</v>
      </c>
      <c r="D566" s="114" t="s">
        <v>1344</v>
      </c>
      <c r="E566" s="114">
        <v>13</v>
      </c>
      <c r="F566" s="116" t="str">
        <f>+'Field Grid 2013 public'!$K$12</f>
        <v>U15A-1</v>
      </c>
      <c r="G566" s="117">
        <v>3</v>
      </c>
      <c r="H566" s="116" t="str">
        <f>+'Brackets 2013'!$P$252</f>
        <v>BLACK DOG LEGACY (PA)</v>
      </c>
    </row>
    <row r="567" spans="1:8" s="116" customFormat="1" ht="12.75" hidden="1" customHeight="1" x14ac:dyDescent="0.2">
      <c r="A567" s="114">
        <f t="shared" si="16"/>
        <v>283</v>
      </c>
      <c r="B567" s="163">
        <v>41475</v>
      </c>
      <c r="C567" s="115">
        <f t="shared" si="15"/>
        <v>1.7152777777777788</v>
      </c>
      <c r="D567" s="114" t="s">
        <v>1344</v>
      </c>
      <c r="E567" s="114">
        <v>13</v>
      </c>
      <c r="F567" s="116" t="str">
        <f>+'Field Grid 2013 public'!$K$12</f>
        <v>U15A-1</v>
      </c>
      <c r="G567" s="117">
        <v>3</v>
      </c>
      <c r="H567" s="116" t="str">
        <f>+'Brackets 2013'!$P$255</f>
        <v>LEADING EDGE SOUTH (NJ)</v>
      </c>
    </row>
    <row r="568" spans="1:8" s="116" customFormat="1" ht="12.75" hidden="1" customHeight="1" x14ac:dyDescent="0.2">
      <c r="A568" s="114">
        <f t="shared" si="16"/>
        <v>284</v>
      </c>
      <c r="B568" s="163">
        <v>41475</v>
      </c>
      <c r="C568" s="115">
        <f t="shared" ref="C568:C631" si="17">+C514+5/6/24</f>
        <v>1.7152777777777788</v>
      </c>
      <c r="D568" s="114" t="s">
        <v>1344</v>
      </c>
      <c r="E568" s="114">
        <v>14</v>
      </c>
      <c r="F568" s="116" t="str">
        <f>+'Field Grid 2013 public'!$P$12</f>
        <v>U15A-2</v>
      </c>
      <c r="G568" s="117">
        <v>3</v>
      </c>
      <c r="H568" s="116" t="str">
        <f>+'Brackets 2013'!$L$276</f>
        <v>LEHIGH VALLEY STEAM (PA)</v>
      </c>
    </row>
    <row r="569" spans="1:8" s="116" customFormat="1" ht="12.75" hidden="1" customHeight="1" x14ac:dyDescent="0.2">
      <c r="A569" s="114">
        <f t="shared" si="16"/>
        <v>284</v>
      </c>
      <c r="B569" s="163">
        <v>41475</v>
      </c>
      <c r="C569" s="115">
        <f t="shared" si="17"/>
        <v>1.7152777777777788</v>
      </c>
      <c r="D569" s="114" t="s">
        <v>1344</v>
      </c>
      <c r="E569" s="114">
        <v>14</v>
      </c>
      <c r="F569" s="116" t="str">
        <f>+'Field Grid 2013 public'!$P$12</f>
        <v>U15A-2</v>
      </c>
      <c r="G569" s="117">
        <v>3</v>
      </c>
      <c r="H569" s="116" t="str">
        <f>+'Brackets 2013'!$L$278</f>
        <v>TEAM TURNPIKE EXIT 8 (NJ)</v>
      </c>
    </row>
    <row r="570" spans="1:8" s="116" customFormat="1" ht="12.75" hidden="1" customHeight="1" x14ac:dyDescent="0.2">
      <c r="A570" s="114">
        <f t="shared" si="16"/>
        <v>285</v>
      </c>
      <c r="B570" s="163">
        <v>41475</v>
      </c>
      <c r="C570" s="115">
        <f t="shared" si="17"/>
        <v>1.7152777777777788</v>
      </c>
      <c r="D570" s="114" t="s">
        <v>1344</v>
      </c>
      <c r="E570" s="114">
        <v>15</v>
      </c>
      <c r="F570" s="116" t="str">
        <f>+'Field Grid 2013 public'!$P$12</f>
        <v>U15A-2</v>
      </c>
      <c r="G570" s="117">
        <v>3</v>
      </c>
      <c r="H570" s="116" t="str">
        <f>+'Brackets 2013'!$L$277</f>
        <v>FEVER 2017 (PA)</v>
      </c>
    </row>
    <row r="571" spans="1:8" s="116" customFormat="1" ht="12.75" hidden="1" customHeight="1" x14ac:dyDescent="0.2">
      <c r="A571" s="114">
        <f t="shared" si="16"/>
        <v>285</v>
      </c>
      <c r="B571" s="163">
        <v>41475</v>
      </c>
      <c r="C571" s="115">
        <f t="shared" si="17"/>
        <v>1.7152777777777788</v>
      </c>
      <c r="D571" s="114" t="s">
        <v>1344</v>
      </c>
      <c r="E571" s="114">
        <v>15</v>
      </c>
      <c r="F571" s="116" t="str">
        <f>+'Field Grid 2013 public'!$P$12</f>
        <v>U15A-2</v>
      </c>
      <c r="G571" s="117">
        <v>3</v>
      </c>
      <c r="H571" s="116" t="str">
        <f>+'Brackets 2013'!$L$279</f>
        <v>TWIST (PA)</v>
      </c>
    </row>
    <row r="572" spans="1:8" s="116" customFormat="1" ht="12.75" hidden="1" customHeight="1" x14ac:dyDescent="0.2">
      <c r="A572" s="114">
        <f t="shared" si="16"/>
        <v>286</v>
      </c>
      <c r="B572" s="163">
        <v>41475</v>
      </c>
      <c r="C572" s="115">
        <f t="shared" si="17"/>
        <v>1.7152777777777788</v>
      </c>
      <c r="D572" s="114" t="s">
        <v>1344</v>
      </c>
      <c r="E572" s="114">
        <v>16</v>
      </c>
      <c r="F572" s="116" t="str">
        <f>+'Field Grid 2013 public'!$P$12</f>
        <v>U15A-2</v>
      </c>
      <c r="G572" s="117">
        <v>3</v>
      </c>
      <c r="H572" s="116" t="str">
        <f>+'Brackets 2013'!$P$276</f>
        <v>MAIN LINE LACROSSE U15 (PA)</v>
      </c>
    </row>
    <row r="573" spans="1:8" s="116" customFormat="1" ht="12.75" hidden="1" customHeight="1" x14ac:dyDescent="0.2">
      <c r="A573" s="114">
        <f t="shared" si="16"/>
        <v>286</v>
      </c>
      <c r="B573" s="163">
        <v>41475</v>
      </c>
      <c r="C573" s="115">
        <f t="shared" si="17"/>
        <v>1.7152777777777788</v>
      </c>
      <c r="D573" s="114" t="s">
        <v>1344</v>
      </c>
      <c r="E573" s="114">
        <v>16</v>
      </c>
      <c r="F573" s="116" t="str">
        <f>+'Field Grid 2013 public'!$P$12</f>
        <v>U15A-2</v>
      </c>
      <c r="G573" s="117">
        <v>3</v>
      </c>
      <c r="H573" s="116" t="str">
        <f>+'Brackets 2013'!$P$278</f>
        <v>TRI-STATE U15 GOLD (NJ)</v>
      </c>
    </row>
    <row r="574" spans="1:8" s="116" customFormat="1" ht="12.75" hidden="1" customHeight="1" x14ac:dyDescent="0.2">
      <c r="A574" s="114">
        <f t="shared" si="16"/>
        <v>287</v>
      </c>
      <c r="B574" s="163">
        <v>41475</v>
      </c>
      <c r="C574" s="115">
        <f t="shared" si="17"/>
        <v>1.7152777777777788</v>
      </c>
      <c r="D574" s="114" t="s">
        <v>1344</v>
      </c>
      <c r="E574" s="114">
        <v>17</v>
      </c>
      <c r="F574" s="116" t="str">
        <f>+'Field Grid 2013 public'!$P$12</f>
        <v>U15A-2</v>
      </c>
      <c r="G574" s="117">
        <v>3</v>
      </c>
      <c r="H574" s="116" t="str">
        <f>+'Brackets 2013'!$P$277</f>
        <v>TEAM TOTAL U15 (MI)</v>
      </c>
    </row>
    <row r="575" spans="1:8" s="116" customFormat="1" ht="12.75" hidden="1" customHeight="1" x14ac:dyDescent="0.2">
      <c r="A575" s="114">
        <f t="shared" si="16"/>
        <v>287</v>
      </c>
      <c r="B575" s="163">
        <v>41475</v>
      </c>
      <c r="C575" s="115">
        <f t="shared" si="17"/>
        <v>1.7152777777777788</v>
      </c>
      <c r="D575" s="114" t="s">
        <v>1344</v>
      </c>
      <c r="E575" s="114">
        <v>17</v>
      </c>
      <c r="F575" s="116" t="str">
        <f>+'Field Grid 2013 public'!$P$12</f>
        <v>U15A-2</v>
      </c>
      <c r="G575" s="117">
        <v>3</v>
      </c>
      <c r="H575" s="116" t="str">
        <f>+'Brackets 2013'!$P$279</f>
        <v>WOLFPACK (MD)</v>
      </c>
    </row>
    <row r="576" spans="1:8" s="116" customFormat="1" ht="12.75" hidden="1" customHeight="1" x14ac:dyDescent="0.2">
      <c r="A576" s="114">
        <f t="shared" si="16"/>
        <v>288</v>
      </c>
      <c r="B576" s="163">
        <v>41475</v>
      </c>
      <c r="C576" s="115">
        <f t="shared" si="17"/>
        <v>1.7152777777777788</v>
      </c>
      <c r="D576" s="114" t="s">
        <v>1345</v>
      </c>
      <c r="E576" s="114">
        <v>18</v>
      </c>
      <c r="F576" s="116" t="str">
        <f>+'Field Grid 2013 public'!$T$12</f>
        <v>U13B-1</v>
      </c>
      <c r="G576" s="117">
        <v>3</v>
      </c>
      <c r="H576" s="116" t="str">
        <f>+'Brackets 2013'!$L$164</f>
        <v>380 LACROSSE U-13 BLACK (PA)</v>
      </c>
    </row>
    <row r="577" spans="1:8" s="116" customFormat="1" ht="12.75" hidden="1" customHeight="1" x14ac:dyDescent="0.2">
      <c r="A577" s="114">
        <f t="shared" si="16"/>
        <v>288</v>
      </c>
      <c r="B577" s="163">
        <v>41475</v>
      </c>
      <c r="C577" s="115">
        <f t="shared" si="17"/>
        <v>1.7152777777777788</v>
      </c>
      <c r="D577" s="114" t="s">
        <v>1345</v>
      </c>
      <c r="E577" s="114">
        <v>18</v>
      </c>
      <c r="F577" s="116" t="str">
        <f>+'Field Grid 2013 public'!$T$12</f>
        <v>U13B-1</v>
      </c>
      <c r="G577" s="117">
        <v>3</v>
      </c>
      <c r="H577" s="116" t="str">
        <f>+'Brackets 2013'!$L$166</f>
        <v>BLA SELECT (NY)</v>
      </c>
    </row>
    <row r="578" spans="1:8" s="116" customFormat="1" ht="12.75" hidden="1" customHeight="1" x14ac:dyDescent="0.2">
      <c r="A578" s="114">
        <f t="shared" si="16"/>
        <v>289</v>
      </c>
      <c r="B578" s="163">
        <v>41475</v>
      </c>
      <c r="C578" s="115">
        <f t="shared" si="17"/>
        <v>1.7152777777777788</v>
      </c>
      <c r="D578" s="114" t="s">
        <v>1345</v>
      </c>
      <c r="E578" s="114">
        <v>19</v>
      </c>
      <c r="F578" s="116" t="str">
        <f>+'Field Grid 2013 public'!$T$12</f>
        <v>U13B-1</v>
      </c>
      <c r="G578" s="117">
        <v>3</v>
      </c>
      <c r="H578" s="116" t="str">
        <f>+'Brackets 2013'!$L$165</f>
        <v>BROTHERHOOD 5TH/6TH (NJ)</v>
      </c>
    </row>
    <row r="579" spans="1:8" s="116" customFormat="1" ht="12.75" hidden="1" customHeight="1" x14ac:dyDescent="0.2">
      <c r="A579" s="114">
        <f t="shared" si="16"/>
        <v>289</v>
      </c>
      <c r="B579" s="163">
        <v>41475</v>
      </c>
      <c r="C579" s="115">
        <f t="shared" si="17"/>
        <v>1.7152777777777788</v>
      </c>
      <c r="D579" s="114" t="s">
        <v>1345</v>
      </c>
      <c r="E579" s="114">
        <v>19</v>
      </c>
      <c r="F579" s="116" t="str">
        <f>+'Field Grid 2013 public'!$T$12</f>
        <v>U13B-1</v>
      </c>
      <c r="G579" s="117">
        <v>3</v>
      </c>
      <c r="H579" s="116" t="str">
        <f>+'Brackets 2013'!$L$167</f>
        <v>BLACK BEAR GWYNEDD (PA)</v>
      </c>
    </row>
    <row r="580" spans="1:8" s="116" customFormat="1" ht="12.75" hidden="1" customHeight="1" x14ac:dyDescent="0.2">
      <c r="A580" s="114">
        <f t="shared" ref="A580:A643" si="18">+A578+1</f>
        <v>290</v>
      </c>
      <c r="B580" s="163">
        <v>41475</v>
      </c>
      <c r="C580" s="115">
        <f t="shared" si="17"/>
        <v>1.7152777777777788</v>
      </c>
      <c r="D580" s="114" t="s">
        <v>1345</v>
      </c>
      <c r="E580" s="114">
        <v>20</v>
      </c>
      <c r="F580" s="116" t="str">
        <f>+'Field Grid 2013 public'!$T$12</f>
        <v>U13B-1</v>
      </c>
      <c r="G580" s="117">
        <v>3</v>
      </c>
      <c r="H580" s="116" t="str">
        <f>+'Brackets 2013'!$P$164</f>
        <v>TEAM 91 2019 WHITE (NY)</v>
      </c>
    </row>
    <row r="581" spans="1:8" s="116" customFormat="1" ht="12.75" hidden="1" customHeight="1" x14ac:dyDescent="0.2">
      <c r="A581" s="114">
        <f t="shared" si="18"/>
        <v>290</v>
      </c>
      <c r="B581" s="163">
        <v>41475</v>
      </c>
      <c r="C581" s="115">
        <f t="shared" si="17"/>
        <v>1.7152777777777788</v>
      </c>
      <c r="D581" s="114" t="s">
        <v>1345</v>
      </c>
      <c r="E581" s="114">
        <v>20</v>
      </c>
      <c r="F581" s="116" t="str">
        <f>+'Field Grid 2013 public'!$T$12</f>
        <v>U13B-1</v>
      </c>
      <c r="G581" s="117">
        <v>3</v>
      </c>
      <c r="H581" s="116" t="str">
        <f>+'Brackets 2013'!$P$166</f>
        <v>SOUTHSHORE ORANGE (NJ)</v>
      </c>
    </row>
    <row r="582" spans="1:8" s="116" customFormat="1" ht="12.75" hidden="1" customHeight="1" x14ac:dyDescent="0.2">
      <c r="A582" s="114">
        <f t="shared" si="18"/>
        <v>291</v>
      </c>
      <c r="B582" s="163">
        <v>41475</v>
      </c>
      <c r="C582" s="115">
        <f t="shared" si="17"/>
        <v>1.7152777777777788</v>
      </c>
      <c r="D582" s="114" t="s">
        <v>1345</v>
      </c>
      <c r="E582" s="114">
        <v>21</v>
      </c>
      <c r="F582" s="116" t="str">
        <f>+'Field Grid 2013 public'!$T$12</f>
        <v>U13B-1</v>
      </c>
      <c r="G582" s="117">
        <v>3</v>
      </c>
      <c r="H582" s="116" t="str">
        <f>+'Brackets 2013'!$P$165</f>
        <v>BERKS RAPTORS (PA)</v>
      </c>
    </row>
    <row r="583" spans="1:8" s="116" customFormat="1" ht="12.75" hidden="1" customHeight="1" x14ac:dyDescent="0.2">
      <c r="A583" s="114">
        <f t="shared" si="18"/>
        <v>291</v>
      </c>
      <c r="B583" s="163">
        <v>41475</v>
      </c>
      <c r="C583" s="115">
        <f t="shared" si="17"/>
        <v>1.7152777777777788</v>
      </c>
      <c r="D583" s="114" t="s">
        <v>1345</v>
      </c>
      <c r="E583" s="114">
        <v>21</v>
      </c>
      <c r="F583" s="116" t="str">
        <f>+'Field Grid 2013 public'!$T$12</f>
        <v>U13B-1</v>
      </c>
      <c r="G583" s="117">
        <v>3</v>
      </c>
      <c r="H583" s="116" t="str">
        <f>+'Brackets 2013'!$P$167</f>
        <v>VA LAX TEAM RECON-13 (VA)</v>
      </c>
    </row>
    <row r="584" spans="1:8" s="116" customFormat="1" ht="12.75" hidden="1" customHeight="1" x14ac:dyDescent="0.2">
      <c r="A584" s="114">
        <f t="shared" si="18"/>
        <v>292</v>
      </c>
      <c r="B584" s="163">
        <v>41475</v>
      </c>
      <c r="C584" s="115">
        <f t="shared" si="17"/>
        <v>1.7152777777777788</v>
      </c>
      <c r="D584" s="114" t="s">
        <v>1345</v>
      </c>
      <c r="E584" s="114">
        <v>22</v>
      </c>
      <c r="F584" s="116" t="str">
        <f>+'Field Grid 2013 public'!$X$12</f>
        <v>VARB-3</v>
      </c>
      <c r="G584" s="117">
        <v>3</v>
      </c>
      <c r="H584" s="116" t="str">
        <f>+'Brackets 2013'!$L$493</f>
        <v>ARROWHEAD (PA)</v>
      </c>
    </row>
    <row r="585" spans="1:8" s="116" customFormat="1" ht="12.75" hidden="1" customHeight="1" x14ac:dyDescent="0.2">
      <c r="A585" s="114">
        <f t="shared" si="18"/>
        <v>292</v>
      </c>
      <c r="B585" s="163">
        <v>41475</v>
      </c>
      <c r="C585" s="115">
        <f t="shared" si="17"/>
        <v>1.7152777777777788</v>
      </c>
      <c r="D585" s="114" t="s">
        <v>1345</v>
      </c>
      <c r="E585" s="114">
        <v>22</v>
      </c>
      <c r="F585" s="116" t="str">
        <f>+'Field Grid 2013 public'!$X$12</f>
        <v>VARB-3</v>
      </c>
      <c r="G585" s="117">
        <v>3</v>
      </c>
      <c r="H585" s="116" t="str">
        <f>+'Brackets 2013'!$L$495</f>
        <v>TEAM TOTAL VARSITY (MI)</v>
      </c>
    </row>
    <row r="586" spans="1:8" s="116" customFormat="1" ht="12.75" hidden="1" customHeight="1" x14ac:dyDescent="0.2">
      <c r="A586" s="114">
        <f t="shared" si="18"/>
        <v>293</v>
      </c>
      <c r="B586" s="163">
        <v>41475</v>
      </c>
      <c r="C586" s="115">
        <f t="shared" si="17"/>
        <v>1.7152777777777788</v>
      </c>
      <c r="D586" s="114" t="s">
        <v>1345</v>
      </c>
      <c r="E586" s="114">
        <v>23</v>
      </c>
      <c r="F586" s="116" t="str">
        <f>+'Field Grid 2013 public'!$X$12</f>
        <v>VARB-3</v>
      </c>
      <c r="G586" s="117">
        <v>3</v>
      </c>
      <c r="H586" s="116" t="str">
        <f>+'Brackets 2013'!$L$494</f>
        <v>PENNCREST HIGH SCHOOL (PA)</v>
      </c>
    </row>
    <row r="587" spans="1:8" s="116" customFormat="1" ht="12.75" hidden="1" customHeight="1" x14ac:dyDescent="0.2">
      <c r="A587" s="114">
        <f t="shared" si="18"/>
        <v>293</v>
      </c>
      <c r="B587" s="163">
        <v>41475</v>
      </c>
      <c r="C587" s="115">
        <f t="shared" si="17"/>
        <v>1.7152777777777788</v>
      </c>
      <c r="D587" s="114" t="s">
        <v>1345</v>
      </c>
      <c r="E587" s="114">
        <v>23</v>
      </c>
      <c r="F587" s="116" t="str">
        <f>+'Field Grid 2013 public'!$X$12</f>
        <v>VARB-3</v>
      </c>
      <c r="G587" s="117">
        <v>3</v>
      </c>
      <c r="H587" s="116" t="str">
        <f>+'Brackets 2013'!$P$494</f>
        <v>TROJANS HS B (PA)</v>
      </c>
    </row>
    <row r="588" spans="1:8" s="116" customFormat="1" ht="12.75" hidden="1" customHeight="1" x14ac:dyDescent="0.2">
      <c r="A588" s="114">
        <f t="shared" si="18"/>
        <v>294</v>
      </c>
      <c r="B588" s="163">
        <v>41475</v>
      </c>
      <c r="C588" s="115">
        <f t="shared" si="17"/>
        <v>1.7152777777777832</v>
      </c>
      <c r="D588" s="114" t="s">
        <v>1345</v>
      </c>
      <c r="E588" s="114">
        <v>24</v>
      </c>
      <c r="F588" s="116" t="str">
        <f>+'Field Grid 2013 public'!$X$12</f>
        <v>VARB-3</v>
      </c>
      <c r="G588" s="117">
        <v>3</v>
      </c>
      <c r="H588" s="116" t="str">
        <f>+'Brackets 2013'!$P$493</f>
        <v>LOW AND AWAY U19 (PA)</v>
      </c>
    </row>
    <row r="589" spans="1:8" s="116" customFormat="1" ht="12.75" hidden="1" customHeight="1" x14ac:dyDescent="0.2">
      <c r="A589" s="114">
        <f t="shared" si="18"/>
        <v>294</v>
      </c>
      <c r="B589" s="163">
        <v>41475</v>
      </c>
      <c r="C589" s="115">
        <f t="shared" si="17"/>
        <v>1.7152777777777832</v>
      </c>
      <c r="D589" s="114" t="s">
        <v>1345</v>
      </c>
      <c r="E589" s="114">
        <v>24</v>
      </c>
      <c r="F589" s="116" t="str">
        <f>+'Field Grid 2013 public'!$X$12</f>
        <v>VARB-3</v>
      </c>
      <c r="G589" s="117">
        <v>3</v>
      </c>
      <c r="H589" s="116" t="str">
        <f>+'Brackets 2013'!$P$495</f>
        <v>TEAM SMITHTOWN (NY)</v>
      </c>
    </row>
    <row r="590" spans="1:8" s="116" customFormat="1" ht="12.75" hidden="1" customHeight="1" x14ac:dyDescent="0.2">
      <c r="A590" s="114">
        <f t="shared" si="18"/>
        <v>295</v>
      </c>
      <c r="B590" s="163">
        <v>41475</v>
      </c>
      <c r="C590" s="115">
        <f t="shared" si="17"/>
        <v>1.7152777777777832</v>
      </c>
      <c r="D590" s="114" t="s">
        <v>1349</v>
      </c>
      <c r="E590" s="114">
        <v>25</v>
      </c>
      <c r="F590" s="116" t="str">
        <f>+'Field Grid 2013 public'!$AA$12</f>
        <v>JVA-1</v>
      </c>
      <c r="G590" s="117">
        <v>3</v>
      </c>
      <c r="H590" s="116" t="str">
        <f>+'Brackets 2013'!$L$360</f>
        <v>2016 BLACK (NJ)</v>
      </c>
    </row>
    <row r="591" spans="1:8" s="116" customFormat="1" ht="12.75" hidden="1" customHeight="1" x14ac:dyDescent="0.2">
      <c r="A591" s="114">
        <f t="shared" si="18"/>
        <v>295</v>
      </c>
      <c r="B591" s="163">
        <v>41475</v>
      </c>
      <c r="C591" s="115">
        <f t="shared" si="17"/>
        <v>1.7152777777777832</v>
      </c>
      <c r="D591" s="114" t="s">
        <v>1349</v>
      </c>
      <c r="E591" s="114">
        <v>25</v>
      </c>
      <c r="F591" s="116" t="str">
        <f>+'Field Grid 2013 public'!$AA$12</f>
        <v>JVA-1</v>
      </c>
      <c r="G591" s="117">
        <v>3</v>
      </c>
      <c r="H591" s="116" t="str">
        <f>+'Brackets 2013'!$L$362</f>
        <v>MUCKDAWGS (PA)</v>
      </c>
    </row>
    <row r="592" spans="1:8" s="116" customFormat="1" ht="12.75" hidden="1" customHeight="1" x14ac:dyDescent="0.2">
      <c r="A592" s="114">
        <f t="shared" si="18"/>
        <v>296</v>
      </c>
      <c r="B592" s="163">
        <v>41475</v>
      </c>
      <c r="C592" s="115">
        <f t="shared" si="17"/>
        <v>1.7152777777777832</v>
      </c>
      <c r="D592" s="114" t="s">
        <v>1349</v>
      </c>
      <c r="E592" s="114">
        <v>26</v>
      </c>
      <c r="F592" s="116" t="str">
        <f>+'Field Grid 2013 public'!$AA$12</f>
        <v>JVA-1</v>
      </c>
      <c r="G592" s="117">
        <v>3</v>
      </c>
      <c r="H592" s="116" t="str">
        <f>+'Brackets 2013'!$L$361</f>
        <v>BUFFALO RISING SOPHS (NY)</v>
      </c>
    </row>
    <row r="593" spans="1:8" s="116" customFormat="1" ht="12.75" hidden="1" customHeight="1" x14ac:dyDescent="0.2">
      <c r="A593" s="114">
        <f t="shared" si="18"/>
        <v>296</v>
      </c>
      <c r="B593" s="163">
        <v>41475</v>
      </c>
      <c r="C593" s="115">
        <f t="shared" si="17"/>
        <v>1.7152777777777832</v>
      </c>
      <c r="D593" s="114" t="s">
        <v>1349</v>
      </c>
      <c r="E593" s="114">
        <v>26</v>
      </c>
      <c r="F593" s="116" t="str">
        <f>+'Field Grid 2013 public'!$AA$12</f>
        <v>JVA-1</v>
      </c>
      <c r="G593" s="117">
        <v>3</v>
      </c>
      <c r="H593" s="116" t="str">
        <f>+'Brackets 2013'!$P$361</f>
        <v>EDGE 2016 RED (ON)</v>
      </c>
    </row>
    <row r="594" spans="1:8" s="116" customFormat="1" ht="12.75" hidden="1" customHeight="1" x14ac:dyDescent="0.2">
      <c r="A594" s="114">
        <f t="shared" si="18"/>
        <v>297</v>
      </c>
      <c r="B594" s="163">
        <v>41475</v>
      </c>
      <c r="C594" s="115">
        <f t="shared" si="17"/>
        <v>1.7152777777777832</v>
      </c>
      <c r="D594" s="114" t="s">
        <v>1349</v>
      </c>
      <c r="E594" s="114">
        <v>27</v>
      </c>
      <c r="F594" s="116" t="str">
        <f>+'Field Grid 2013 public'!$AA$12</f>
        <v>JVA-1</v>
      </c>
      <c r="G594" s="117">
        <v>3</v>
      </c>
      <c r="H594" s="116" t="str">
        <f>+'Brackets 2013'!$P$360</f>
        <v>BLACK BEAR 2016 (PA)</v>
      </c>
    </row>
    <row r="595" spans="1:8" s="116" customFormat="1" ht="12.75" hidden="1" customHeight="1" x14ac:dyDescent="0.2">
      <c r="A595" s="114">
        <f t="shared" si="18"/>
        <v>297</v>
      </c>
      <c r="B595" s="163">
        <v>41475</v>
      </c>
      <c r="C595" s="115">
        <f t="shared" si="17"/>
        <v>1.7152777777777832</v>
      </c>
      <c r="D595" s="114" t="s">
        <v>1349</v>
      </c>
      <c r="E595" s="114">
        <v>27</v>
      </c>
      <c r="F595" s="116" t="str">
        <f>+'Field Grid 2013 public'!$AA$12</f>
        <v>JVA-1</v>
      </c>
      <c r="G595" s="117">
        <v>3</v>
      </c>
      <c r="H595" s="116" t="str">
        <f>+'Brackets 2013'!$P$362</f>
        <v>CASH COWS SELECT (MI)</v>
      </c>
    </row>
    <row r="596" spans="1:8" s="116" customFormat="1" ht="12.75" hidden="1" customHeight="1" x14ac:dyDescent="0.2">
      <c r="A596" s="114">
        <f t="shared" si="18"/>
        <v>298</v>
      </c>
      <c r="B596" s="163">
        <v>41475</v>
      </c>
      <c r="C596" s="115">
        <f t="shared" si="17"/>
        <v>1.7500000000000011</v>
      </c>
      <c r="D596" s="114" t="s">
        <v>1343</v>
      </c>
      <c r="E596" s="114">
        <v>1</v>
      </c>
      <c r="F596" s="116" t="str">
        <f>+'Field Grid 2013 public'!$C$13</f>
        <v>U13AA</v>
      </c>
      <c r="G596" s="117">
        <v>3</v>
      </c>
      <c r="H596" s="116" t="str">
        <f>+'Brackets 2013'!$L$97</f>
        <v>BALTIMORE BREAKERS U13AA (MD)</v>
      </c>
    </row>
    <row r="597" spans="1:8" s="116" customFormat="1" ht="12.75" hidden="1" customHeight="1" x14ac:dyDescent="0.2">
      <c r="A597" s="114">
        <f t="shared" si="18"/>
        <v>298</v>
      </c>
      <c r="B597" s="163">
        <v>41475</v>
      </c>
      <c r="C597" s="115">
        <f t="shared" si="17"/>
        <v>1.7500000000000011</v>
      </c>
      <c r="D597" s="114" t="s">
        <v>1343</v>
      </c>
      <c r="E597" s="114">
        <v>1</v>
      </c>
      <c r="F597" s="116" t="str">
        <f>+'Field Grid 2013 public'!$C$13</f>
        <v>U13AA</v>
      </c>
      <c r="G597" s="117">
        <v>3</v>
      </c>
      <c r="H597" s="116" t="str">
        <f>+'Brackets 2013'!$L$99</f>
        <v>SOUTHSHORE CAROLINA (NJ)</v>
      </c>
    </row>
    <row r="598" spans="1:8" s="116" customFormat="1" ht="12.75" hidden="1" customHeight="1" x14ac:dyDescent="0.2">
      <c r="A598" s="114">
        <f t="shared" si="18"/>
        <v>299</v>
      </c>
      <c r="B598" s="163">
        <v>41475</v>
      </c>
      <c r="C598" s="115">
        <f t="shared" si="17"/>
        <v>1.7500000000000011</v>
      </c>
      <c r="D598" s="114" t="s">
        <v>1343</v>
      </c>
      <c r="E598" s="114">
        <v>2</v>
      </c>
      <c r="F598" s="116" t="str">
        <f>+'Field Grid 2013 public'!$C$13</f>
        <v>U13AA</v>
      </c>
      <c r="G598" s="117">
        <v>3</v>
      </c>
      <c r="H598" s="116" t="str">
        <f>+'Brackets 2013'!$L$98</f>
        <v>LEADING EDGE 2019 (NJ)</v>
      </c>
    </row>
    <row r="599" spans="1:8" s="116" customFormat="1" ht="12.75" hidden="1" customHeight="1" x14ac:dyDescent="0.2">
      <c r="A599" s="114">
        <f t="shared" si="18"/>
        <v>299</v>
      </c>
      <c r="B599" s="163">
        <v>41475</v>
      </c>
      <c r="C599" s="115">
        <f t="shared" si="17"/>
        <v>1.7500000000000011</v>
      </c>
      <c r="D599" s="114" t="s">
        <v>1343</v>
      </c>
      <c r="E599" s="114">
        <v>2</v>
      </c>
      <c r="F599" s="116" t="str">
        <f>+'Field Grid 2013 public'!$C$13</f>
        <v>U13AA</v>
      </c>
      <c r="G599" s="117">
        <v>3</v>
      </c>
      <c r="H599" s="116" t="str">
        <f>+'Brackets 2013'!$L$100</f>
        <v>TRI-STATE U13 BLACK (NJ)</v>
      </c>
    </row>
    <row r="600" spans="1:8" s="116" customFormat="1" ht="12.75" hidden="1" customHeight="1" x14ac:dyDescent="0.2">
      <c r="A600" s="114">
        <f t="shared" si="18"/>
        <v>300</v>
      </c>
      <c r="B600" s="163">
        <v>41475</v>
      </c>
      <c r="C600" s="115">
        <f t="shared" si="17"/>
        <v>1.7500000000000011</v>
      </c>
      <c r="D600" s="114" t="s">
        <v>1343</v>
      </c>
      <c r="E600" s="114">
        <v>3</v>
      </c>
      <c r="F600" s="116" t="str">
        <f>+'Field Grid 2013 public'!$C$13</f>
        <v>U13AA</v>
      </c>
      <c r="G600" s="117">
        <v>3</v>
      </c>
      <c r="H600" s="116" t="str">
        <f>+'Brackets 2013'!$P$97</f>
        <v>DUKES HHH (PA)</v>
      </c>
    </row>
    <row r="601" spans="1:8" s="116" customFormat="1" ht="12.75" hidden="1" customHeight="1" x14ac:dyDescent="0.2">
      <c r="A601" s="114">
        <f t="shared" si="18"/>
        <v>300</v>
      </c>
      <c r="B601" s="163">
        <v>41475</v>
      </c>
      <c r="C601" s="115">
        <f t="shared" si="17"/>
        <v>1.7500000000000011</v>
      </c>
      <c r="D601" s="114" t="s">
        <v>1343</v>
      </c>
      <c r="E601" s="114">
        <v>3</v>
      </c>
      <c r="F601" s="116" t="str">
        <f>+'Field Grid 2013 public'!$C$13</f>
        <v>U13AA</v>
      </c>
      <c r="G601" s="117">
        <v>3</v>
      </c>
      <c r="H601" s="116" t="str">
        <f>+'Brackets 2013'!$P$99</f>
        <v>TEAM 91 2018 ORANGE (NY)</v>
      </c>
    </row>
    <row r="602" spans="1:8" s="116" customFormat="1" ht="12.75" hidden="1" customHeight="1" x14ac:dyDescent="0.2">
      <c r="A602" s="114">
        <f t="shared" si="18"/>
        <v>301</v>
      </c>
      <c r="B602" s="163">
        <v>41475</v>
      </c>
      <c r="C602" s="115">
        <f t="shared" si="17"/>
        <v>1.7500000000000011</v>
      </c>
      <c r="D602" s="114" t="s">
        <v>1343</v>
      </c>
      <c r="E602" s="114">
        <v>4</v>
      </c>
      <c r="F602" s="116" t="str">
        <f>+'Field Grid 2013 public'!$C$13</f>
        <v>U13AA</v>
      </c>
      <c r="G602" s="117">
        <v>3</v>
      </c>
      <c r="H602" s="116" t="str">
        <f>+'Brackets 2013'!$P$98</f>
        <v>SUPERSTAR 365 "2018" (CT)</v>
      </c>
    </row>
    <row r="603" spans="1:8" s="116" customFormat="1" ht="12.75" hidden="1" customHeight="1" x14ac:dyDescent="0.2">
      <c r="A603" s="114">
        <f t="shared" si="18"/>
        <v>301</v>
      </c>
      <c r="B603" s="163">
        <v>41475</v>
      </c>
      <c r="C603" s="115">
        <f t="shared" si="17"/>
        <v>1.7500000000000011</v>
      </c>
      <c r="D603" s="114" t="s">
        <v>1343</v>
      </c>
      <c r="E603" s="114">
        <v>4</v>
      </c>
      <c r="F603" s="116" t="str">
        <f>+'Field Grid 2013 public'!$C$13</f>
        <v>U13AA</v>
      </c>
      <c r="G603" s="117">
        <v>3</v>
      </c>
      <c r="H603" s="116" t="str">
        <f>+'Brackets 2013'!$P$100</f>
        <v>TEAM TURNPIKE EXIT 7 (NJ)</v>
      </c>
    </row>
    <row r="604" spans="1:8" s="116" customFormat="1" ht="12.75" hidden="1" customHeight="1" x14ac:dyDescent="0.2">
      <c r="A604" s="114">
        <f t="shared" si="18"/>
        <v>302</v>
      </c>
      <c r="B604" s="163">
        <v>41475</v>
      </c>
      <c r="C604" s="115">
        <f t="shared" si="17"/>
        <v>1.7500000000000011</v>
      </c>
      <c r="D604" s="114" t="s">
        <v>1343</v>
      </c>
      <c r="E604" s="114">
        <v>5</v>
      </c>
      <c r="F604" s="116" t="str">
        <f>+'Field Grid 2013 public'!$G$13</f>
        <v>U13A-1</v>
      </c>
      <c r="G604" s="117">
        <v>3</v>
      </c>
      <c r="H604" s="116" t="str">
        <f>+'Brackets 2013'!$L$118</f>
        <v>BAGGATAWAY U13 BLACK (PA)</v>
      </c>
    </row>
    <row r="605" spans="1:8" s="116" customFormat="1" ht="12.75" hidden="1" customHeight="1" x14ac:dyDescent="0.2">
      <c r="A605" s="114">
        <f t="shared" si="18"/>
        <v>302</v>
      </c>
      <c r="B605" s="163">
        <v>41475</v>
      </c>
      <c r="C605" s="115">
        <f t="shared" si="17"/>
        <v>1.7500000000000011</v>
      </c>
      <c r="D605" s="114" t="s">
        <v>1343</v>
      </c>
      <c r="E605" s="114">
        <v>5</v>
      </c>
      <c r="F605" s="116" t="str">
        <f>+'Field Grid 2013 public'!$G$13</f>
        <v>U13A-1</v>
      </c>
      <c r="G605" s="117">
        <v>3</v>
      </c>
      <c r="H605" s="116" t="str">
        <f>+'Brackets 2013'!$L$120</f>
        <v>HOUSTON HOULAGUNS (TX)</v>
      </c>
    </row>
    <row r="606" spans="1:8" s="116" customFormat="1" ht="12.75" hidden="1" customHeight="1" x14ac:dyDescent="0.2">
      <c r="A606" s="114">
        <f t="shared" si="18"/>
        <v>303</v>
      </c>
      <c r="B606" s="163">
        <v>41475</v>
      </c>
      <c r="C606" s="115">
        <f t="shared" si="17"/>
        <v>1.7500000000000011</v>
      </c>
      <c r="D606" s="114" t="s">
        <v>1343</v>
      </c>
      <c r="E606" s="114">
        <v>6</v>
      </c>
      <c r="F606" s="116" t="str">
        <f>+'Field Grid 2013 public'!$G$13</f>
        <v>U13A-1</v>
      </c>
      <c r="G606" s="117">
        <v>3</v>
      </c>
      <c r="H606" s="116" t="str">
        <f>+'Brackets 2013'!$L$119</f>
        <v>BLACK BEAR ORANGE (PA)</v>
      </c>
    </row>
    <row r="607" spans="1:8" s="116" customFormat="1" ht="12.75" hidden="1" customHeight="1" x14ac:dyDescent="0.2">
      <c r="A607" s="114">
        <f t="shared" si="18"/>
        <v>303</v>
      </c>
      <c r="B607" s="163">
        <v>41475</v>
      </c>
      <c r="C607" s="115">
        <f t="shared" si="17"/>
        <v>1.7500000000000011</v>
      </c>
      <c r="D607" s="114" t="s">
        <v>1343</v>
      </c>
      <c r="E607" s="114">
        <v>6</v>
      </c>
      <c r="F607" s="116" t="str">
        <f>+'Field Grid 2013 public'!$G$13</f>
        <v>U13A-1</v>
      </c>
      <c r="G607" s="117">
        <v>3</v>
      </c>
      <c r="H607" s="116" t="str">
        <f>+'Brackets 2013'!$L$121</f>
        <v>BURN 'EM LACROSSE (NY)</v>
      </c>
    </row>
    <row r="608" spans="1:8" s="116" customFormat="1" ht="12.75" hidden="1" customHeight="1" x14ac:dyDescent="0.2">
      <c r="A608" s="114">
        <f t="shared" si="18"/>
        <v>304</v>
      </c>
      <c r="B608" s="163">
        <v>41475</v>
      </c>
      <c r="C608" s="115">
        <f t="shared" si="17"/>
        <v>1.7500000000000011</v>
      </c>
      <c r="D608" s="114" t="s">
        <v>1343</v>
      </c>
      <c r="E608" s="114">
        <v>7</v>
      </c>
      <c r="F608" s="116" t="str">
        <f>+'Field Grid 2013 public'!$G$13</f>
        <v>U13A-1</v>
      </c>
      <c r="G608" s="117">
        <v>3</v>
      </c>
      <c r="H608" s="116" t="str">
        <f>+'Brackets 2013'!$P$118</f>
        <v>EDGE ELITE 2019 WHITE (ON)</v>
      </c>
    </row>
    <row r="609" spans="1:8" s="116" customFormat="1" ht="12.75" hidden="1" customHeight="1" x14ac:dyDescent="0.2">
      <c r="A609" s="114">
        <f t="shared" si="18"/>
        <v>304</v>
      </c>
      <c r="B609" s="163">
        <v>41475</v>
      </c>
      <c r="C609" s="115">
        <f t="shared" si="17"/>
        <v>1.7500000000000011</v>
      </c>
      <c r="D609" s="114" t="s">
        <v>1343</v>
      </c>
      <c r="E609" s="114">
        <v>7</v>
      </c>
      <c r="F609" s="116" t="str">
        <f>+'Field Grid 2013 public'!$G$13</f>
        <v>U13A-1</v>
      </c>
      <c r="G609" s="117">
        <v>3</v>
      </c>
      <c r="H609" s="116" t="str">
        <f>+'Brackets 2013'!$P$120</f>
        <v>BUCKS 2019-VENTRESCA (PA)</v>
      </c>
    </row>
    <row r="610" spans="1:8" s="116" customFormat="1" ht="12.75" hidden="1" customHeight="1" x14ac:dyDescent="0.2">
      <c r="A610" s="114">
        <f t="shared" si="18"/>
        <v>305</v>
      </c>
      <c r="B610" s="163">
        <v>41475</v>
      </c>
      <c r="C610" s="115">
        <f t="shared" si="17"/>
        <v>1.7500000000000011</v>
      </c>
      <c r="D610" s="114" t="s">
        <v>1343</v>
      </c>
      <c r="E610" s="114">
        <v>8</v>
      </c>
      <c r="F610" s="116" t="str">
        <f>+'Field Grid 2013 public'!$G$13</f>
        <v>U13A-1</v>
      </c>
      <c r="G610" s="117">
        <v>3</v>
      </c>
      <c r="H610" s="116" t="str">
        <f>+'Brackets 2013'!$P$119</f>
        <v>BROTHERHOOD U13 (NJ)</v>
      </c>
    </row>
    <row r="611" spans="1:8" s="116" customFormat="1" ht="12.75" hidden="1" customHeight="1" x14ac:dyDescent="0.2">
      <c r="A611" s="114">
        <f t="shared" si="18"/>
        <v>305</v>
      </c>
      <c r="B611" s="163">
        <v>41475</v>
      </c>
      <c r="C611" s="115">
        <f t="shared" si="17"/>
        <v>1.7500000000000011</v>
      </c>
      <c r="D611" s="114" t="s">
        <v>1343</v>
      </c>
      <c r="E611" s="114">
        <v>8</v>
      </c>
      <c r="F611" s="116" t="str">
        <f>+'Field Grid 2013 public'!$G$13</f>
        <v>U13A-1</v>
      </c>
      <c r="G611" s="117">
        <v>3</v>
      </c>
      <c r="H611" s="116" t="str">
        <f>+'Brackets 2013'!$P$121</f>
        <v>DIP N DUNK (NY)</v>
      </c>
    </row>
    <row r="612" spans="1:8" s="116" customFormat="1" ht="12.75" hidden="1" customHeight="1" x14ac:dyDescent="0.2">
      <c r="A612" s="114">
        <f t="shared" si="18"/>
        <v>306</v>
      </c>
      <c r="B612" s="163">
        <v>41475</v>
      </c>
      <c r="C612" s="115">
        <f t="shared" si="17"/>
        <v>1.7500000000000011</v>
      </c>
      <c r="D612" s="114" t="s">
        <v>1344</v>
      </c>
      <c r="E612" s="114">
        <v>9</v>
      </c>
      <c r="G612" s="117"/>
    </row>
    <row r="613" spans="1:8" s="116" customFormat="1" ht="12.75" hidden="1" customHeight="1" x14ac:dyDescent="0.2">
      <c r="A613" s="114">
        <f t="shared" si="18"/>
        <v>306</v>
      </c>
      <c r="B613" s="163">
        <v>41475</v>
      </c>
      <c r="C613" s="115">
        <f t="shared" si="17"/>
        <v>1.7500000000000011</v>
      </c>
      <c r="D613" s="114" t="s">
        <v>1344</v>
      </c>
      <c r="E613" s="114">
        <v>9</v>
      </c>
      <c r="G613" s="117"/>
    </row>
    <row r="614" spans="1:8" s="116" customFormat="1" ht="12.75" hidden="1" customHeight="1" x14ac:dyDescent="0.2">
      <c r="A614" s="114">
        <f t="shared" si="18"/>
        <v>307</v>
      </c>
      <c r="B614" s="163">
        <v>41475</v>
      </c>
      <c r="C614" s="115">
        <f t="shared" si="17"/>
        <v>1.7500000000000011</v>
      </c>
      <c r="D614" s="114" t="s">
        <v>1344</v>
      </c>
      <c r="E614" s="114">
        <v>10</v>
      </c>
      <c r="F614" s="116" t="str">
        <f>+'Field Grid 2013 public'!$L$17</f>
        <v>U13A-2</v>
      </c>
      <c r="G614" s="117">
        <v>3</v>
      </c>
      <c r="H614" s="116" t="str">
        <f>+'Brackets 2013'!$L$139</f>
        <v>BUCKS 2018 BLACK (PA)</v>
      </c>
    </row>
    <row r="615" spans="1:8" s="116" customFormat="1" ht="12.75" hidden="1" customHeight="1" x14ac:dyDescent="0.2">
      <c r="A615" s="114">
        <f t="shared" si="18"/>
        <v>307</v>
      </c>
      <c r="B615" s="163">
        <v>41475</v>
      </c>
      <c r="C615" s="115">
        <f t="shared" si="17"/>
        <v>1.7500000000000011</v>
      </c>
      <c r="D615" s="114" t="s">
        <v>1344</v>
      </c>
      <c r="E615" s="114">
        <v>10</v>
      </c>
      <c r="F615" s="116" t="str">
        <f>+'Field Grid 2013 public'!$L$17</f>
        <v>U13A-2</v>
      </c>
      <c r="G615" s="117">
        <v>3</v>
      </c>
      <c r="H615" s="116" t="str">
        <f>+'Brackets 2013'!$L$141</f>
        <v>LEHIGH VALLEY STEAM (PA)</v>
      </c>
    </row>
    <row r="616" spans="1:8" s="116" customFormat="1" ht="12.75" hidden="1" customHeight="1" x14ac:dyDescent="0.2">
      <c r="A616" s="114">
        <f t="shared" si="18"/>
        <v>308</v>
      </c>
      <c r="B616" s="163">
        <v>41475</v>
      </c>
      <c r="C616" s="115">
        <f t="shared" si="17"/>
        <v>1.7500000000000011</v>
      </c>
      <c r="D616" s="114" t="s">
        <v>1344</v>
      </c>
      <c r="E616" s="114">
        <v>11</v>
      </c>
      <c r="F616" s="116" t="str">
        <f>+'Field Grid 2013 public'!$L$17</f>
        <v>U13A-2</v>
      </c>
      <c r="G616" s="117">
        <v>3</v>
      </c>
      <c r="H616" s="116" t="str">
        <f>+'Brackets 2013'!$L$140</f>
        <v>LI EXPRESS (NY)</v>
      </c>
    </row>
    <row r="617" spans="1:8" s="116" customFormat="1" ht="12.75" hidden="1" customHeight="1" x14ac:dyDescent="0.2">
      <c r="A617" s="114">
        <f t="shared" si="18"/>
        <v>308</v>
      </c>
      <c r="B617" s="163">
        <v>41475</v>
      </c>
      <c r="C617" s="115">
        <f t="shared" si="17"/>
        <v>1.7500000000000011</v>
      </c>
      <c r="D617" s="114" t="s">
        <v>1344</v>
      </c>
      <c r="E617" s="114">
        <v>11</v>
      </c>
      <c r="F617" s="116" t="str">
        <f>+'Field Grid 2013 public'!$L$17</f>
        <v>U13A-2</v>
      </c>
      <c r="G617" s="117">
        <v>3</v>
      </c>
      <c r="H617" s="116" t="str">
        <f>+'Brackets 2013'!$L$142</f>
        <v>TWIST (PA)</v>
      </c>
    </row>
    <row r="618" spans="1:8" s="116" customFormat="1" ht="12.75" hidden="1" customHeight="1" x14ac:dyDescent="0.2">
      <c r="A618" s="114">
        <f t="shared" si="18"/>
        <v>309</v>
      </c>
      <c r="B618" s="163">
        <v>41475</v>
      </c>
      <c r="C618" s="115">
        <f t="shared" si="17"/>
        <v>1.7500000000000011</v>
      </c>
      <c r="D618" s="114" t="s">
        <v>1344</v>
      </c>
      <c r="E618" s="114">
        <v>12</v>
      </c>
      <c r="F618" s="116" t="str">
        <f>+'Field Grid 2013 public'!$L$17</f>
        <v>U13A-2</v>
      </c>
      <c r="G618" s="117">
        <v>3</v>
      </c>
      <c r="H618" s="120" t="str">
        <f>+'Brackets 2013'!$P$139</f>
        <v>LEADING EDGE 2020 (NJ)</v>
      </c>
    </row>
    <row r="619" spans="1:8" s="116" customFormat="1" ht="12.75" hidden="1" customHeight="1" x14ac:dyDescent="0.2">
      <c r="A619" s="114">
        <f t="shared" si="18"/>
        <v>309</v>
      </c>
      <c r="B619" s="163">
        <v>41475</v>
      </c>
      <c r="C619" s="115">
        <f t="shared" si="17"/>
        <v>1.7500000000000011</v>
      </c>
      <c r="D619" s="114" t="s">
        <v>1344</v>
      </c>
      <c r="E619" s="114">
        <v>12</v>
      </c>
      <c r="F619" s="116" t="str">
        <f>+'Field Grid 2013 public'!$L$17</f>
        <v>U13A-2</v>
      </c>
      <c r="G619" s="117">
        <v>3</v>
      </c>
      <c r="H619" s="120" t="str">
        <f>+'Brackets 2013'!$P$141</f>
        <v>STEPS FUTURES 2019 (NJ)</v>
      </c>
    </row>
    <row r="620" spans="1:8" s="116" customFormat="1" ht="12.75" hidden="1" customHeight="1" x14ac:dyDescent="0.2">
      <c r="A620" s="114">
        <f t="shared" si="18"/>
        <v>310</v>
      </c>
      <c r="B620" s="163">
        <v>41475</v>
      </c>
      <c r="C620" s="115">
        <f t="shared" si="17"/>
        <v>1.7500000000000011</v>
      </c>
      <c r="D620" s="114" t="s">
        <v>1344</v>
      </c>
      <c r="E620" s="114">
        <v>13</v>
      </c>
      <c r="F620" s="116" t="str">
        <f>+'Field Grid 2013 public'!$L$17</f>
        <v>U13A-2</v>
      </c>
      <c r="G620" s="117">
        <v>3</v>
      </c>
      <c r="H620" s="120" t="str">
        <f>+'Brackets 2013'!$P$140</f>
        <v>MAIN LINE LACROSSE U13 (PA)</v>
      </c>
    </row>
    <row r="621" spans="1:8" s="116" customFormat="1" ht="12.75" hidden="1" customHeight="1" x14ac:dyDescent="0.2">
      <c r="A621" s="114">
        <f t="shared" si="18"/>
        <v>310</v>
      </c>
      <c r="B621" s="163">
        <v>41475</v>
      </c>
      <c r="C621" s="115">
        <f t="shared" si="17"/>
        <v>1.7500000000000011</v>
      </c>
      <c r="D621" s="114" t="s">
        <v>1344</v>
      </c>
      <c r="E621" s="114">
        <v>13</v>
      </c>
      <c r="F621" s="116" t="str">
        <f>+'Field Grid 2013 public'!$L$17</f>
        <v>U13A-2</v>
      </c>
      <c r="G621" s="117">
        <v>3</v>
      </c>
      <c r="H621" s="120" t="str">
        <f>+'Brackets 2013'!$P$142</f>
        <v>WARD MELVILLE 2018 (NY)</v>
      </c>
    </row>
    <row r="622" spans="1:8" s="116" customFormat="1" ht="12.75" hidden="1" customHeight="1" x14ac:dyDescent="0.2">
      <c r="A622" s="114">
        <f t="shared" si="18"/>
        <v>311</v>
      </c>
      <c r="B622" s="163">
        <v>41475</v>
      </c>
      <c r="C622" s="115">
        <f t="shared" si="17"/>
        <v>1.7500000000000011</v>
      </c>
      <c r="D622" s="114" t="s">
        <v>1344</v>
      </c>
      <c r="E622" s="114">
        <v>14</v>
      </c>
      <c r="F622" s="116" t="str">
        <f>+'Field Grid 2013 public'!$P$13</f>
        <v>U15B-4</v>
      </c>
      <c r="G622" s="117">
        <v>3</v>
      </c>
      <c r="H622" s="116" t="str">
        <f>+'Brackets 2013'!$L$339</f>
        <v>TOP SIDE SNIPERS BLACK (NY)</v>
      </c>
    </row>
    <row r="623" spans="1:8" s="116" customFormat="1" ht="12.75" hidden="1" customHeight="1" x14ac:dyDescent="0.2">
      <c r="A623" s="114">
        <f t="shared" si="18"/>
        <v>311</v>
      </c>
      <c r="B623" s="163">
        <v>41475</v>
      </c>
      <c r="C623" s="115">
        <f t="shared" si="17"/>
        <v>1.7500000000000011</v>
      </c>
      <c r="D623" s="114" t="s">
        <v>1344</v>
      </c>
      <c r="E623" s="114">
        <v>14</v>
      </c>
      <c r="F623" s="116" t="str">
        <f>+'Field Grid 2013 public'!$P$13</f>
        <v>U15B-4</v>
      </c>
      <c r="G623" s="117">
        <v>3</v>
      </c>
      <c r="H623" s="116" t="str">
        <f>+'Brackets 2013'!$L$341</f>
        <v>TRUE BLUE 2017 WHITE (NY)</v>
      </c>
    </row>
    <row r="624" spans="1:8" s="116" customFormat="1" ht="12.75" hidden="1" customHeight="1" x14ac:dyDescent="0.2">
      <c r="A624" s="114">
        <f t="shared" si="18"/>
        <v>312</v>
      </c>
      <c r="B624" s="163">
        <v>41475</v>
      </c>
      <c r="C624" s="115">
        <f t="shared" si="17"/>
        <v>1.7500000000000011</v>
      </c>
      <c r="D624" s="114" t="s">
        <v>1344</v>
      </c>
      <c r="E624" s="114">
        <v>15</v>
      </c>
      <c r="F624" s="116" t="str">
        <f>+'Field Grid 2013 public'!$P$13</f>
        <v>U15B-4</v>
      </c>
      <c r="G624" s="117">
        <v>3</v>
      </c>
      <c r="H624" s="116" t="str">
        <f>+'Brackets 2013'!$L$340</f>
        <v>LV  BLUE (PA)</v>
      </c>
    </row>
    <row r="625" spans="1:8" s="116" customFormat="1" ht="12.75" hidden="1" customHeight="1" x14ac:dyDescent="0.2">
      <c r="A625" s="114">
        <f t="shared" si="18"/>
        <v>312</v>
      </c>
      <c r="B625" s="163">
        <v>41475</v>
      </c>
      <c r="C625" s="115">
        <f t="shared" si="17"/>
        <v>1.7500000000000011</v>
      </c>
      <c r="D625" s="114" t="s">
        <v>1344</v>
      </c>
      <c r="E625" s="114">
        <v>15</v>
      </c>
      <c r="F625" s="116" t="str">
        <f>+'Field Grid 2013 public'!$P$13</f>
        <v>U15B-4</v>
      </c>
      <c r="G625" s="117">
        <v>3</v>
      </c>
      <c r="H625" s="116" t="str">
        <f>+'Brackets 2013'!$L$342</f>
        <v>FUSION TSL GOLD (NC)</v>
      </c>
    </row>
    <row r="626" spans="1:8" s="116" customFormat="1" ht="12.75" hidden="1" customHeight="1" x14ac:dyDescent="0.2">
      <c r="A626" s="114">
        <f t="shared" si="18"/>
        <v>313</v>
      </c>
      <c r="B626" s="163">
        <v>41475</v>
      </c>
      <c r="C626" s="115">
        <f t="shared" si="17"/>
        <v>1.7500000000000011</v>
      </c>
      <c r="D626" s="114" t="s">
        <v>1344</v>
      </c>
      <c r="E626" s="114">
        <v>16</v>
      </c>
      <c r="F626" s="116" t="str">
        <f>+'Field Grid 2013 public'!$P$13</f>
        <v>U15B-4</v>
      </c>
      <c r="G626" s="117">
        <v>3</v>
      </c>
      <c r="H626" s="116" t="str">
        <f>+'Brackets 2013'!$P$339</f>
        <v>TRI-STATE U15 GREEN (NJ)</v>
      </c>
    </row>
    <row r="627" spans="1:8" s="116" customFormat="1" ht="12.75" hidden="1" customHeight="1" x14ac:dyDescent="0.2">
      <c r="A627" s="114">
        <f t="shared" si="18"/>
        <v>313</v>
      </c>
      <c r="B627" s="163">
        <v>41475</v>
      </c>
      <c r="C627" s="115">
        <f t="shared" si="17"/>
        <v>1.7500000000000011</v>
      </c>
      <c r="D627" s="114" t="s">
        <v>1344</v>
      </c>
      <c r="E627" s="114">
        <v>16</v>
      </c>
      <c r="F627" s="116" t="str">
        <f>+'Field Grid 2013 public'!$P$13</f>
        <v>U15B-4</v>
      </c>
      <c r="G627" s="117">
        <v>3</v>
      </c>
      <c r="H627" s="116" t="str">
        <f>+'Brackets 2013'!$P$341</f>
        <v>TRUE PITTSBURGH U15 (PA)</v>
      </c>
    </row>
    <row r="628" spans="1:8" s="116" customFormat="1" ht="12.75" hidden="1" customHeight="1" x14ac:dyDescent="0.2">
      <c r="A628" s="114">
        <f t="shared" si="18"/>
        <v>314</v>
      </c>
      <c r="B628" s="163">
        <v>41475</v>
      </c>
      <c r="C628" s="115">
        <f t="shared" si="17"/>
        <v>1.7500000000000011</v>
      </c>
      <c r="D628" s="114" t="s">
        <v>1344</v>
      </c>
      <c r="E628" s="114">
        <v>17</v>
      </c>
      <c r="F628" s="116" t="str">
        <f>+'Field Grid 2013 public'!$P$13</f>
        <v>U15B-4</v>
      </c>
      <c r="G628" s="117">
        <v>3</v>
      </c>
      <c r="H628" s="116" t="str">
        <f>+'Brackets 2013'!$P$340</f>
        <v>BLACK BEAR BLUE (PA)</v>
      </c>
    </row>
    <row r="629" spans="1:8" s="116" customFormat="1" ht="12.75" hidden="1" customHeight="1" x14ac:dyDescent="0.2">
      <c r="A629" s="114">
        <f t="shared" si="18"/>
        <v>314</v>
      </c>
      <c r="B629" s="163">
        <v>41475</v>
      </c>
      <c r="C629" s="115">
        <f t="shared" si="17"/>
        <v>1.7500000000000011</v>
      </c>
      <c r="D629" s="114" t="s">
        <v>1344</v>
      </c>
      <c r="E629" s="114">
        <v>17</v>
      </c>
      <c r="F629" s="116" t="str">
        <f>+'Field Grid 2013 public'!$P$13</f>
        <v>U15B-4</v>
      </c>
      <c r="G629" s="117">
        <v>3</v>
      </c>
      <c r="H629" s="116" t="str">
        <f>+'Brackets 2013'!$P$342</f>
        <v>WOLFPACK - WHITE (MD)</v>
      </c>
    </row>
    <row r="630" spans="1:8" s="116" customFormat="1" ht="12.75" hidden="1" customHeight="1" x14ac:dyDescent="0.2">
      <c r="A630" s="114">
        <f t="shared" si="18"/>
        <v>315</v>
      </c>
      <c r="B630" s="163">
        <v>41475</v>
      </c>
      <c r="C630" s="115">
        <f t="shared" si="17"/>
        <v>1.7500000000000011</v>
      </c>
      <c r="D630" s="114" t="s">
        <v>1345</v>
      </c>
      <c r="E630" s="114">
        <v>18</v>
      </c>
      <c r="F630" s="116" t="str">
        <f>+'Field Grid 2013 public'!$T$13</f>
        <v>U13B-2</v>
      </c>
      <c r="G630" s="117">
        <v>3</v>
      </c>
      <c r="H630" s="116" t="str">
        <f>+'Brackets 2013'!$L$186</f>
        <v>BAGGATAWAY LC U13 GOLD (PA)</v>
      </c>
    </row>
    <row r="631" spans="1:8" s="116" customFormat="1" ht="12.75" hidden="1" customHeight="1" x14ac:dyDescent="0.2">
      <c r="A631" s="114">
        <f t="shared" si="18"/>
        <v>315</v>
      </c>
      <c r="B631" s="163">
        <v>41475</v>
      </c>
      <c r="C631" s="115">
        <f t="shared" si="17"/>
        <v>1.7500000000000011</v>
      </c>
      <c r="D631" s="114" t="s">
        <v>1345</v>
      </c>
      <c r="E631" s="114">
        <v>18</v>
      </c>
      <c r="F631" s="116" t="str">
        <f>+'Field Grid 2013 public'!$T$13</f>
        <v>U13B-2</v>
      </c>
      <c r="G631" s="117">
        <v>3</v>
      </c>
      <c r="H631" s="116" t="str">
        <f>+'Brackets 2013'!$L$188</f>
        <v>LEADING EDGE SOUTH (NJ)</v>
      </c>
    </row>
    <row r="632" spans="1:8" s="116" customFormat="1" ht="12.75" hidden="1" customHeight="1" x14ac:dyDescent="0.2">
      <c r="A632" s="114">
        <f t="shared" si="18"/>
        <v>316</v>
      </c>
      <c r="B632" s="163">
        <v>41475</v>
      </c>
      <c r="C632" s="115">
        <f t="shared" ref="C632:C649" si="19">+C578+5/6/24</f>
        <v>1.7500000000000011</v>
      </c>
      <c r="D632" s="114" t="s">
        <v>1345</v>
      </c>
      <c r="E632" s="114">
        <v>19</v>
      </c>
      <c r="F632" s="116" t="str">
        <f>+'Field Grid 2013 public'!$T$13</f>
        <v>U13B-2</v>
      </c>
      <c r="G632" s="117">
        <v>3</v>
      </c>
      <c r="H632" s="116" t="str">
        <f>+'Brackets 2013'!$L$187</f>
        <v>GRIP-IT N' RIP-IT CAROLINA (NY)</v>
      </c>
    </row>
    <row r="633" spans="1:8" s="116" customFormat="1" ht="12.75" hidden="1" customHeight="1" x14ac:dyDescent="0.2">
      <c r="A633" s="114">
        <f t="shared" si="18"/>
        <v>316</v>
      </c>
      <c r="B633" s="163">
        <v>41475</v>
      </c>
      <c r="C633" s="115">
        <f t="shared" si="19"/>
        <v>1.7500000000000011</v>
      </c>
      <c r="D633" s="114" t="s">
        <v>1345</v>
      </c>
      <c r="E633" s="114">
        <v>19</v>
      </c>
      <c r="F633" s="116" t="str">
        <f>+'Field Grid 2013 public'!$T$13</f>
        <v>U13B-2</v>
      </c>
      <c r="G633" s="117">
        <v>3</v>
      </c>
      <c r="H633" s="116" t="str">
        <f>+'Brackets 2013'!$L$189</f>
        <v>LV LIGHTNING WHITE (PA)</v>
      </c>
    </row>
    <row r="634" spans="1:8" s="116" customFormat="1" ht="12.75" hidden="1" customHeight="1" x14ac:dyDescent="0.2">
      <c r="A634" s="114">
        <f t="shared" si="18"/>
        <v>317</v>
      </c>
      <c r="B634" s="163">
        <v>41475</v>
      </c>
      <c r="C634" s="115">
        <f t="shared" si="19"/>
        <v>1.7500000000000011</v>
      </c>
      <c r="D634" s="114" t="s">
        <v>1345</v>
      </c>
      <c r="E634" s="114">
        <v>20</v>
      </c>
      <c r="F634" s="116" t="str">
        <f>+'Field Grid 2013 public'!$T$13</f>
        <v>U13B-2</v>
      </c>
      <c r="G634" s="117">
        <v>3</v>
      </c>
      <c r="H634" s="116" t="str">
        <f>+'Brackets 2013'!$P$186</f>
        <v>BLACK BEAR BLUE (PA)</v>
      </c>
    </row>
    <row r="635" spans="1:8" s="116" customFormat="1" ht="12.75" hidden="1" customHeight="1" x14ac:dyDescent="0.2">
      <c r="A635" s="114">
        <f t="shared" si="18"/>
        <v>317</v>
      </c>
      <c r="B635" s="163">
        <v>41475</v>
      </c>
      <c r="C635" s="115">
        <f t="shared" si="19"/>
        <v>1.7500000000000011</v>
      </c>
      <c r="D635" s="114" t="s">
        <v>1345</v>
      </c>
      <c r="E635" s="114">
        <v>20</v>
      </c>
      <c r="F635" s="116" t="str">
        <f>+'Field Grid 2013 public'!$T$13</f>
        <v>U13B-2</v>
      </c>
      <c r="G635" s="117">
        <v>3</v>
      </c>
      <c r="H635" s="116" t="str">
        <f>+'Brackets 2013'!$P$188</f>
        <v>LV LIGHTNING BLUE (PA)</v>
      </c>
    </row>
    <row r="636" spans="1:8" s="116" customFormat="1" ht="12.75" hidden="1" customHeight="1" x14ac:dyDescent="0.2">
      <c r="A636" s="114">
        <f t="shared" si="18"/>
        <v>318</v>
      </c>
      <c r="B636" s="163">
        <v>41475</v>
      </c>
      <c r="C636" s="115">
        <f t="shared" si="19"/>
        <v>1.7500000000000011</v>
      </c>
      <c r="D636" s="114" t="s">
        <v>1345</v>
      </c>
      <c r="E636" s="114">
        <v>21</v>
      </c>
      <c r="F636" s="116" t="str">
        <f>+'Field Grid 2013 public'!$T$13</f>
        <v>U13B-2</v>
      </c>
      <c r="G636" s="117">
        <v>3</v>
      </c>
      <c r="H636" s="116" t="str">
        <f>+'Brackets 2013'!$P$187</f>
        <v>TOP SIDE SNIPERS BLUE (NY)</v>
      </c>
    </row>
    <row r="637" spans="1:8" s="116" customFormat="1" ht="12.75" hidden="1" customHeight="1" x14ac:dyDescent="0.2">
      <c r="A637" s="114">
        <f t="shared" si="18"/>
        <v>318</v>
      </c>
      <c r="B637" s="163">
        <v>41475</v>
      </c>
      <c r="C637" s="115">
        <f t="shared" si="19"/>
        <v>1.7500000000000011</v>
      </c>
      <c r="D637" s="114" t="s">
        <v>1345</v>
      </c>
      <c r="E637" s="114">
        <v>21</v>
      </c>
      <c r="F637" s="116" t="str">
        <f>+'Field Grid 2013 public'!$T$13</f>
        <v>U13B-2</v>
      </c>
      <c r="G637" s="117">
        <v>3</v>
      </c>
      <c r="H637" s="116" t="str">
        <f>+'Brackets 2013'!$P$189</f>
        <v>LOONEY'S 2019 ORANGE (MD)</v>
      </c>
    </row>
    <row r="638" spans="1:8" s="116" customFormat="1" ht="12.75" hidden="1" customHeight="1" x14ac:dyDescent="0.2">
      <c r="A638" s="114">
        <f t="shared" si="18"/>
        <v>319</v>
      </c>
      <c r="B638" s="163">
        <v>41475</v>
      </c>
      <c r="C638" s="115">
        <f t="shared" si="19"/>
        <v>1.7500000000000011</v>
      </c>
      <c r="D638" s="114" t="s">
        <v>1345</v>
      </c>
      <c r="E638" s="114">
        <v>22</v>
      </c>
      <c r="F638" s="116" t="str">
        <f>+'Field Grid 2013 public'!$X$13</f>
        <v>VARB-4</v>
      </c>
      <c r="G638" s="117">
        <v>3</v>
      </c>
      <c r="H638" s="116" t="str">
        <f>+'Brackets 2013'!$W$493</f>
        <v>MUCKDAWGS (PA)</v>
      </c>
    </row>
    <row r="639" spans="1:8" s="116" customFormat="1" ht="12.75" hidden="1" customHeight="1" x14ac:dyDescent="0.2">
      <c r="A639" s="114">
        <f t="shared" si="18"/>
        <v>319</v>
      </c>
      <c r="B639" s="163">
        <v>41475</v>
      </c>
      <c r="C639" s="115">
        <f t="shared" si="19"/>
        <v>1.7500000000000011</v>
      </c>
      <c r="D639" s="114" t="s">
        <v>1345</v>
      </c>
      <c r="E639" s="114">
        <v>22</v>
      </c>
      <c r="F639" s="116" t="str">
        <f>+'Field Grid 2013 public'!$X$13</f>
        <v>VARB-4</v>
      </c>
      <c r="G639" s="117">
        <v>3</v>
      </c>
      <c r="H639" s="116" t="str">
        <f>+'Brackets 2013'!$W$495</f>
        <v>VA LAX TEAM RECON (VA)</v>
      </c>
    </row>
    <row r="640" spans="1:8" s="116" customFormat="1" ht="12.75" hidden="1" customHeight="1" x14ac:dyDescent="0.2">
      <c r="A640" s="114">
        <f t="shared" si="18"/>
        <v>320</v>
      </c>
      <c r="B640" s="163">
        <v>41475</v>
      </c>
      <c r="C640" s="115">
        <f t="shared" si="19"/>
        <v>1.7500000000000011</v>
      </c>
      <c r="D640" s="114" t="s">
        <v>1345</v>
      </c>
      <c r="E640" s="114">
        <v>23</v>
      </c>
      <c r="F640" s="116" t="str">
        <f>+'Field Grid 2013 public'!$X$13</f>
        <v>VARB-4</v>
      </c>
      <c r="G640" s="117">
        <v>3</v>
      </c>
      <c r="H640" s="116" t="str">
        <f>+'Brackets 2013'!$W$494</f>
        <v>PROVIDENCE ROAD (PA)</v>
      </c>
    </row>
    <row r="641" spans="1:11" s="116" customFormat="1" ht="12.75" hidden="1" customHeight="1" x14ac:dyDescent="0.2">
      <c r="A641" s="114">
        <f t="shared" si="18"/>
        <v>320</v>
      </c>
      <c r="B641" s="163">
        <v>41475</v>
      </c>
      <c r="C641" s="115">
        <f t="shared" si="19"/>
        <v>1.7500000000000011</v>
      </c>
      <c r="D641" s="114" t="s">
        <v>1345</v>
      </c>
      <c r="E641" s="114">
        <v>23</v>
      </c>
      <c r="F641" s="116" t="str">
        <f>+'Field Grid 2013 public'!$X$13</f>
        <v>VARB-4</v>
      </c>
      <c r="G641" s="117">
        <v>3</v>
      </c>
      <c r="H641" s="116" t="str">
        <f>+'Brackets 2013'!$AA$494</f>
        <v>TOP SIDE SNIPERS (NY)</v>
      </c>
    </row>
    <row r="642" spans="1:11" s="116" customFormat="1" ht="12.75" hidden="1" customHeight="1" x14ac:dyDescent="0.2">
      <c r="A642" s="114">
        <f t="shared" si="18"/>
        <v>321</v>
      </c>
      <c r="B642" s="163">
        <v>41475</v>
      </c>
      <c r="C642" s="115">
        <f t="shared" si="19"/>
        <v>1.7500000000000056</v>
      </c>
      <c r="D642" s="114" t="s">
        <v>1345</v>
      </c>
      <c r="E642" s="114">
        <v>24</v>
      </c>
      <c r="F642" s="116" t="str">
        <f>+'Field Grid 2013 public'!$X$13</f>
        <v>VARB-4</v>
      </c>
      <c r="G642" s="117">
        <v>3</v>
      </c>
      <c r="H642" s="116" t="str">
        <f>+'Brackets 2013'!$AA$493</f>
        <v>NOR'EASTER (NJ)</v>
      </c>
    </row>
    <row r="643" spans="1:11" s="116" customFormat="1" ht="12.75" hidden="1" customHeight="1" x14ac:dyDescent="0.2">
      <c r="A643" s="114">
        <f t="shared" si="18"/>
        <v>321</v>
      </c>
      <c r="B643" s="163">
        <v>41475</v>
      </c>
      <c r="C643" s="115">
        <f t="shared" si="19"/>
        <v>1.7500000000000056</v>
      </c>
      <c r="D643" s="114" t="s">
        <v>1345</v>
      </c>
      <c r="E643" s="114">
        <v>24</v>
      </c>
      <c r="F643" s="116" t="str">
        <f>+'Field Grid 2013 public'!$X$13</f>
        <v>VARB-4</v>
      </c>
      <c r="G643" s="117">
        <v>3</v>
      </c>
      <c r="H643" s="116" t="str">
        <f>+'Brackets 2013'!$AA$495</f>
        <v>PITLAX U17 GREY (PA)</v>
      </c>
    </row>
    <row r="644" spans="1:11" s="116" customFormat="1" ht="12.75" hidden="1" customHeight="1" x14ac:dyDescent="0.2">
      <c r="A644" s="114">
        <f t="shared" ref="A644:A707" si="20">+A642+1</f>
        <v>322</v>
      </c>
      <c r="B644" s="163">
        <v>41475</v>
      </c>
      <c r="C644" s="115">
        <f t="shared" si="19"/>
        <v>1.7500000000000056</v>
      </c>
      <c r="D644" s="114" t="s">
        <v>1349</v>
      </c>
      <c r="E644" s="114">
        <v>25</v>
      </c>
      <c r="F644" s="116" t="str">
        <f>+'Field Grid 2013 public'!$AA$13</f>
        <v>JVA-2</v>
      </c>
      <c r="G644" s="117">
        <v>3</v>
      </c>
      <c r="H644" s="116" t="str">
        <f>+'Brackets 2013'!$W$360</f>
        <v>TRUE LACROSSE 2016 (PA)</v>
      </c>
    </row>
    <row r="645" spans="1:11" s="116" customFormat="1" ht="12.75" hidden="1" customHeight="1" x14ac:dyDescent="0.2">
      <c r="A645" s="114">
        <f t="shared" si="20"/>
        <v>322</v>
      </c>
      <c r="B645" s="163">
        <v>41475</v>
      </c>
      <c r="C645" s="115">
        <f t="shared" si="19"/>
        <v>1.7500000000000056</v>
      </c>
      <c r="D645" s="114" t="s">
        <v>1349</v>
      </c>
      <c r="E645" s="114">
        <v>25</v>
      </c>
      <c r="F645" s="116" t="str">
        <f>+'Field Grid 2013 public'!$AA$13</f>
        <v>JVA-2</v>
      </c>
      <c r="G645" s="117">
        <v>3</v>
      </c>
      <c r="H645" s="116" t="str">
        <f>+'Brackets 2013'!$W$362</f>
        <v>TEAM TOTAL JV (MI)</v>
      </c>
    </row>
    <row r="646" spans="1:11" s="116" customFormat="1" ht="12.75" hidden="1" customHeight="1" x14ac:dyDescent="0.2">
      <c r="A646" s="114">
        <f t="shared" si="20"/>
        <v>323</v>
      </c>
      <c r="B646" s="163">
        <v>41475</v>
      </c>
      <c r="C646" s="115">
        <f t="shared" si="19"/>
        <v>1.7500000000000056</v>
      </c>
      <c r="D646" s="114" t="s">
        <v>1349</v>
      </c>
      <c r="E646" s="114">
        <v>26</v>
      </c>
      <c r="F646" s="116" t="str">
        <f>+'Field Grid 2013 public'!$AA$13</f>
        <v>JVA-2</v>
      </c>
      <c r="G646" s="117">
        <v>3</v>
      </c>
      <c r="H646" s="116" t="str">
        <f>+'Brackets 2013'!$W$361</f>
        <v>ENDLESS LACROSSE JV (MD)</v>
      </c>
    </row>
    <row r="647" spans="1:11" s="116" customFormat="1" ht="12.75" hidden="1" customHeight="1" x14ac:dyDescent="0.2">
      <c r="A647" s="114">
        <f t="shared" si="20"/>
        <v>323</v>
      </c>
      <c r="B647" s="163">
        <v>41475</v>
      </c>
      <c r="C647" s="115">
        <f t="shared" si="19"/>
        <v>1.7500000000000056</v>
      </c>
      <c r="D647" s="114" t="s">
        <v>1349</v>
      </c>
      <c r="E647" s="114">
        <v>26</v>
      </c>
      <c r="F647" s="116" t="str">
        <f>+'Field Grid 2013 public'!$AA$13</f>
        <v>JVA-2</v>
      </c>
      <c r="G647" s="117">
        <v>3</v>
      </c>
      <c r="H647" s="116" t="str">
        <f>+'Brackets 2013'!$AA$361</f>
        <v>NJ RIOT 2016 (NJ)</v>
      </c>
    </row>
    <row r="648" spans="1:11" s="116" customFormat="1" ht="12.75" hidden="1" customHeight="1" x14ac:dyDescent="0.2">
      <c r="A648" s="114">
        <f t="shared" si="20"/>
        <v>324</v>
      </c>
      <c r="B648" s="163">
        <v>41475</v>
      </c>
      <c r="C648" s="115">
        <f t="shared" si="19"/>
        <v>1.7500000000000056</v>
      </c>
      <c r="D648" s="114" t="s">
        <v>1349</v>
      </c>
      <c r="E648" s="114">
        <v>27</v>
      </c>
      <c r="F648" s="116" t="str">
        <f>+'Field Grid 2013 public'!$AA$13</f>
        <v>JVA-2</v>
      </c>
      <c r="G648" s="117">
        <v>3</v>
      </c>
      <c r="H648" s="116" t="str">
        <f>+'Brackets 2013'!$AA$360</f>
        <v>BUCKS 2016-HOGAN (PA)</v>
      </c>
    </row>
    <row r="649" spans="1:11" s="121" customFormat="1" ht="12.75" hidden="1" customHeight="1" thickBot="1" x14ac:dyDescent="0.25">
      <c r="A649" s="114">
        <f t="shared" si="20"/>
        <v>324</v>
      </c>
      <c r="B649" s="164">
        <v>41475</v>
      </c>
      <c r="C649" s="124">
        <f t="shared" si="19"/>
        <v>1.7500000000000056</v>
      </c>
      <c r="D649" s="121" t="s">
        <v>1349</v>
      </c>
      <c r="E649" s="121">
        <v>27</v>
      </c>
      <c r="F649" s="116" t="str">
        <f>+'Field Grid 2013 public'!$AA$13</f>
        <v>JVA-2</v>
      </c>
      <c r="G649" s="117">
        <v>3</v>
      </c>
      <c r="H649" s="121" t="str">
        <f>+'Brackets 2013'!$AA$362</f>
        <v>MAIN LINE LAX 2015-2016 (PA)</v>
      </c>
    </row>
    <row r="650" spans="1:11" s="116" customFormat="1" ht="12.75" hidden="1" customHeight="1" x14ac:dyDescent="0.2">
      <c r="A650" s="114">
        <f t="shared" si="20"/>
        <v>325</v>
      </c>
      <c r="B650" s="163">
        <f t="shared" ref="B650:B713" si="21">+B2+1</f>
        <v>41476</v>
      </c>
      <c r="C650" s="115">
        <f t="shared" ref="C650:E669" si="22">+C2</f>
        <v>1.3680555555555556</v>
      </c>
      <c r="D650" s="115" t="str">
        <f t="shared" si="22"/>
        <v>Herbst</v>
      </c>
      <c r="E650" s="114">
        <f t="shared" si="22"/>
        <v>1</v>
      </c>
      <c r="F650" s="116" t="str">
        <f>+'Field Grid 2013 public'!$C$25</f>
        <v>U15B-2</v>
      </c>
      <c r="G650" s="116">
        <v>4</v>
      </c>
      <c r="H650" s="116" t="str">
        <f>+'Brackets 2013'!$W$319</f>
        <v>NJ DIESEL ELITE U15 (NJ)</v>
      </c>
    </row>
    <row r="651" spans="1:11" s="116" customFormat="1" ht="12.75" hidden="1" customHeight="1" x14ac:dyDescent="0.2">
      <c r="A651" s="114">
        <f t="shared" si="20"/>
        <v>325</v>
      </c>
      <c r="B651" s="163">
        <f t="shared" si="21"/>
        <v>41476</v>
      </c>
      <c r="C651" s="115">
        <f t="shared" si="22"/>
        <v>1.3680555555555556</v>
      </c>
      <c r="D651" s="115" t="str">
        <f t="shared" si="22"/>
        <v>Herbst</v>
      </c>
      <c r="E651" s="114">
        <f t="shared" si="22"/>
        <v>1</v>
      </c>
      <c r="F651" s="116" t="str">
        <f>+'Field Grid 2013 public'!$C$25</f>
        <v>U15B-2</v>
      </c>
      <c r="G651" s="116">
        <v>4</v>
      </c>
      <c r="H651" s="116" t="str">
        <f>+'Brackets 2013'!$AA$318</f>
        <v>LEADING EDGE SOUTH (NJ)</v>
      </c>
    </row>
    <row r="652" spans="1:11" s="116" customFormat="1" ht="12.75" hidden="1" customHeight="1" x14ac:dyDescent="0.2">
      <c r="A652" s="114">
        <f t="shared" si="20"/>
        <v>326</v>
      </c>
      <c r="B652" s="163">
        <f t="shared" si="21"/>
        <v>41476</v>
      </c>
      <c r="C652" s="115">
        <f t="shared" si="22"/>
        <v>1.3680555555555556</v>
      </c>
      <c r="D652" s="115" t="str">
        <f t="shared" si="22"/>
        <v>Herbst</v>
      </c>
      <c r="E652" s="114">
        <f t="shared" si="22"/>
        <v>2</v>
      </c>
      <c r="F652" s="116" t="str">
        <f>+'Field Grid 2013 public'!$C$25</f>
        <v>U15B-2</v>
      </c>
      <c r="G652" s="116">
        <v>4</v>
      </c>
      <c r="H652" s="116" t="str">
        <f>+'Brackets 2013'!$L$320</f>
        <v>PROVIDENCE ROAD 2 (PA)</v>
      </c>
    </row>
    <row r="653" spans="1:11" s="116" customFormat="1" ht="12.75" hidden="1" customHeight="1" x14ac:dyDescent="0.2">
      <c r="A653" s="114">
        <f t="shared" si="20"/>
        <v>326</v>
      </c>
      <c r="B653" s="163">
        <f t="shared" si="21"/>
        <v>41476</v>
      </c>
      <c r="C653" s="123">
        <f t="shared" si="22"/>
        <v>1.3680555555555556</v>
      </c>
      <c r="D653" s="123" t="str">
        <f t="shared" si="22"/>
        <v>Herbst</v>
      </c>
      <c r="E653" s="116">
        <f t="shared" si="22"/>
        <v>2</v>
      </c>
      <c r="F653" s="116" t="str">
        <f>+'Field Grid 2013 public'!$C$25</f>
        <v>U15B-2</v>
      </c>
      <c r="G653" s="116">
        <v>4</v>
      </c>
      <c r="H653" s="116" t="str">
        <f>+'Brackets 2013'!$P$318</f>
        <v>GREEN &amp; GOLD 7TH/8TH (NJ)</v>
      </c>
    </row>
    <row r="654" spans="1:11" s="116" customFormat="1" ht="12.75" hidden="1" customHeight="1" x14ac:dyDescent="0.2">
      <c r="A654" s="114">
        <f t="shared" si="20"/>
        <v>327</v>
      </c>
      <c r="B654" s="163">
        <f t="shared" si="21"/>
        <v>41476</v>
      </c>
      <c r="C654" s="115">
        <f t="shared" si="22"/>
        <v>1.3680555555555556</v>
      </c>
      <c r="D654" s="115" t="str">
        <f t="shared" si="22"/>
        <v>Herbst</v>
      </c>
      <c r="E654" s="114">
        <f t="shared" si="22"/>
        <v>3</v>
      </c>
      <c r="F654" s="116" t="str">
        <f>+'Field Grid 2013 public'!$C$25</f>
        <v>U15B-2</v>
      </c>
      <c r="G654" s="116">
        <v>4</v>
      </c>
      <c r="H654" s="116" t="str">
        <f>+'Brackets 2013'!$W$318</f>
        <v>380 LACROSSE U-15 BLACK (PA)</v>
      </c>
      <c r="I654" s="114"/>
      <c r="J654" s="114"/>
      <c r="K654" s="114"/>
    </row>
    <row r="655" spans="1:11" s="116" customFormat="1" ht="12.75" hidden="1" customHeight="1" x14ac:dyDescent="0.2">
      <c r="A655" s="114">
        <f t="shared" si="20"/>
        <v>327</v>
      </c>
      <c r="B655" s="163">
        <f t="shared" si="21"/>
        <v>41476</v>
      </c>
      <c r="C655" s="115">
        <f t="shared" si="22"/>
        <v>1.3680555555555556</v>
      </c>
      <c r="D655" s="115" t="str">
        <f t="shared" si="22"/>
        <v>Herbst</v>
      </c>
      <c r="E655" s="114">
        <f t="shared" si="22"/>
        <v>3</v>
      </c>
      <c r="F655" s="116" t="str">
        <f>+'Field Grid 2013 public'!$C$25</f>
        <v>U15B-2</v>
      </c>
      <c r="G655" s="116">
        <v>4</v>
      </c>
      <c r="H655" s="116" t="str">
        <f>+'Brackets 2013'!$AA$320</f>
        <v>TEAM 91 2017 NAVY (NY)</v>
      </c>
      <c r="I655" s="114"/>
      <c r="J655" s="114"/>
      <c r="K655" s="114"/>
    </row>
    <row r="656" spans="1:11" s="147" customFormat="1" ht="12.75" hidden="1" customHeight="1" x14ac:dyDescent="0.2">
      <c r="A656" s="145">
        <f t="shared" si="20"/>
        <v>328</v>
      </c>
      <c r="B656" s="165">
        <f t="shared" si="21"/>
        <v>41476</v>
      </c>
      <c r="C656" s="148">
        <f t="shared" si="22"/>
        <v>1.3680555555555556</v>
      </c>
      <c r="D656" s="148" t="str">
        <f t="shared" si="22"/>
        <v>Herbst</v>
      </c>
      <c r="E656" s="145">
        <f t="shared" si="22"/>
        <v>4</v>
      </c>
      <c r="F656" s="147" t="str">
        <f>+'Field Grid 2013 public'!$F$25</f>
        <v>U11B-2</v>
      </c>
      <c r="G656" s="147">
        <v>4</v>
      </c>
      <c r="H656" s="147" t="str">
        <f>+'Brackets 2013'!$L$73</f>
        <v>RISING SONS 2021 (PA)</v>
      </c>
      <c r="I656" s="145"/>
      <c r="J656" s="145"/>
      <c r="K656" s="145"/>
    </row>
    <row r="657" spans="1:11" s="147" customFormat="1" ht="12.75" hidden="1" customHeight="1" x14ac:dyDescent="0.2">
      <c r="A657" s="145">
        <f t="shared" si="20"/>
        <v>328</v>
      </c>
      <c r="B657" s="165">
        <f t="shared" si="21"/>
        <v>41476</v>
      </c>
      <c r="C657" s="148">
        <f t="shared" si="22"/>
        <v>1.3680555555555556</v>
      </c>
      <c r="D657" s="148" t="str">
        <f t="shared" si="22"/>
        <v>Herbst</v>
      </c>
      <c r="E657" s="145">
        <f t="shared" si="22"/>
        <v>4</v>
      </c>
      <c r="F657" s="147" t="str">
        <f>+'Field Grid 2013 public'!$F$25</f>
        <v>U11B-2</v>
      </c>
      <c r="G657" s="147">
        <v>4</v>
      </c>
      <c r="H657" s="147" t="str">
        <f>+'Brackets 2013'!$P$74</f>
        <v>TRI-STATE U11 GOLD (NJ)</v>
      </c>
      <c r="I657" s="145"/>
      <c r="J657" s="145"/>
      <c r="K657" s="145"/>
    </row>
    <row r="658" spans="1:11" s="147" customFormat="1" ht="12.75" hidden="1" customHeight="1" x14ac:dyDescent="0.2">
      <c r="A658" s="145">
        <f t="shared" si="20"/>
        <v>329</v>
      </c>
      <c r="B658" s="165">
        <f t="shared" si="21"/>
        <v>41476</v>
      </c>
      <c r="C658" s="148">
        <f t="shared" si="22"/>
        <v>1.3680555555555556</v>
      </c>
      <c r="D658" s="148" t="str">
        <f t="shared" si="22"/>
        <v>Herbst</v>
      </c>
      <c r="E658" s="145">
        <f t="shared" si="22"/>
        <v>5</v>
      </c>
      <c r="F658" s="147" t="str">
        <f>+'Field Grid 2013 public'!$F$25</f>
        <v>U11B-2</v>
      </c>
      <c r="G658" s="147">
        <v>4</v>
      </c>
      <c r="H658" s="147" t="str">
        <f>+'Brackets 2013'!$P$75</f>
        <v>TWIST (PA)</v>
      </c>
      <c r="I658" s="145"/>
      <c r="J658" s="145"/>
    </row>
    <row r="659" spans="1:11" s="147" customFormat="1" ht="12.75" hidden="1" customHeight="1" x14ac:dyDescent="0.2">
      <c r="A659" s="145">
        <f t="shared" si="20"/>
        <v>329</v>
      </c>
      <c r="B659" s="165">
        <f t="shared" si="21"/>
        <v>41476</v>
      </c>
      <c r="C659" s="148">
        <f t="shared" si="22"/>
        <v>1.3680555555555556</v>
      </c>
      <c r="D659" s="148" t="str">
        <f t="shared" si="22"/>
        <v>Herbst</v>
      </c>
      <c r="E659" s="145">
        <f t="shared" si="22"/>
        <v>5</v>
      </c>
      <c r="F659" s="147" t="str">
        <f>+'Field Grid 2013 public'!$F$25</f>
        <v>U11B-2</v>
      </c>
      <c r="G659" s="147">
        <v>4</v>
      </c>
      <c r="H659" s="147" t="str">
        <f>+'Brackets 2013'!$L$74</f>
        <v>TEAM 91 2021 ORANGE (NY)</v>
      </c>
      <c r="I659" s="145"/>
      <c r="J659" s="145"/>
    </row>
    <row r="660" spans="1:11" s="116" customFormat="1" ht="12.75" hidden="1" customHeight="1" x14ac:dyDescent="0.2">
      <c r="A660" s="114">
        <f t="shared" si="20"/>
        <v>330</v>
      </c>
      <c r="B660" s="163">
        <f t="shared" si="21"/>
        <v>41476</v>
      </c>
      <c r="C660" s="115">
        <f t="shared" si="22"/>
        <v>1.3680555555555556</v>
      </c>
      <c r="D660" s="115" t="str">
        <f t="shared" si="22"/>
        <v>Herbst</v>
      </c>
      <c r="E660" s="114">
        <f t="shared" si="22"/>
        <v>6</v>
      </c>
      <c r="F660" s="147" t="str">
        <f>+'Field Grid 2013 public'!$F$25</f>
        <v>U11B-2</v>
      </c>
      <c r="G660" s="116">
        <v>4</v>
      </c>
      <c r="H660" s="116" t="str">
        <f>+'Brackets 2013'!$L$71</f>
        <v>BAGGATAWAY LC U11 (PA)</v>
      </c>
      <c r="I660" s="114"/>
      <c r="J660" s="114"/>
    </row>
    <row r="661" spans="1:11" s="116" customFormat="1" ht="12.75" hidden="1" customHeight="1" x14ac:dyDescent="0.2">
      <c r="A661" s="114">
        <f t="shared" si="20"/>
        <v>330</v>
      </c>
      <c r="B661" s="163">
        <f t="shared" si="21"/>
        <v>41476</v>
      </c>
      <c r="C661" s="115">
        <f t="shared" si="22"/>
        <v>1.3680555555555556</v>
      </c>
      <c r="D661" s="115" t="str">
        <f t="shared" si="22"/>
        <v>Herbst</v>
      </c>
      <c r="E661" s="114">
        <f t="shared" si="22"/>
        <v>6</v>
      </c>
      <c r="F661" s="147" t="str">
        <f>+'Field Grid 2013 public'!$F$25</f>
        <v>U11B-2</v>
      </c>
      <c r="G661" s="116">
        <v>4</v>
      </c>
      <c r="H661" s="116" t="str">
        <f>+'Brackets 2013'!$P$71</f>
        <v>LEADING EDGE 2021 (NJ)</v>
      </c>
      <c r="I661" s="114"/>
      <c r="J661" s="114"/>
    </row>
    <row r="662" spans="1:11" s="116" customFormat="1" ht="12.75" hidden="1" customHeight="1" x14ac:dyDescent="0.2">
      <c r="A662" s="114">
        <f t="shared" si="20"/>
        <v>331</v>
      </c>
      <c r="B662" s="163">
        <f t="shared" si="21"/>
        <v>41476</v>
      </c>
      <c r="C662" s="115">
        <f t="shared" si="22"/>
        <v>1.3680555555555556</v>
      </c>
      <c r="D662" s="115" t="str">
        <f t="shared" si="22"/>
        <v>Herbst</v>
      </c>
      <c r="E662" s="114">
        <f t="shared" si="22"/>
        <v>7</v>
      </c>
      <c r="F662" s="147" t="str">
        <f>+'Field Grid 2013 public'!$F$25</f>
        <v>U11B-2</v>
      </c>
      <c r="G662" s="116">
        <v>4</v>
      </c>
      <c r="H662" s="116" t="str">
        <f>+'Brackets 2013'!$L$75</f>
        <v>BLACK BEAR (PA)</v>
      </c>
      <c r="I662" s="114"/>
      <c r="J662" s="114"/>
      <c r="K662" s="114"/>
    </row>
    <row r="663" spans="1:11" s="116" customFormat="1" ht="12.75" hidden="1" customHeight="1" x14ac:dyDescent="0.2">
      <c r="A663" s="114">
        <f t="shared" si="20"/>
        <v>331</v>
      </c>
      <c r="B663" s="163">
        <f t="shared" si="21"/>
        <v>41476</v>
      </c>
      <c r="C663" s="115">
        <f t="shared" si="22"/>
        <v>1.3680555555555556</v>
      </c>
      <c r="D663" s="115" t="str">
        <f t="shared" si="22"/>
        <v>Herbst</v>
      </c>
      <c r="E663" s="114">
        <f t="shared" si="22"/>
        <v>7</v>
      </c>
      <c r="F663" s="147" t="str">
        <f>+'Field Grid 2013 public'!$F$25</f>
        <v>U11B-2</v>
      </c>
      <c r="G663" s="116">
        <v>4</v>
      </c>
      <c r="H663" s="116" t="str">
        <f>+'Brackets 2013'!$P$73</f>
        <v>ROCK'EM LACROSSE (PA)</v>
      </c>
      <c r="I663" s="114"/>
      <c r="J663" s="114"/>
      <c r="K663" s="114"/>
    </row>
    <row r="664" spans="1:11" s="116" customFormat="1" ht="12.75" hidden="1" customHeight="1" x14ac:dyDescent="0.2">
      <c r="A664" s="114">
        <f t="shared" si="20"/>
        <v>332</v>
      </c>
      <c r="B664" s="163">
        <f t="shared" si="21"/>
        <v>41476</v>
      </c>
      <c r="C664" s="115">
        <f t="shared" si="22"/>
        <v>1.3680555555555556</v>
      </c>
      <c r="D664" s="115" t="str">
        <f t="shared" si="22"/>
        <v>Herbst</v>
      </c>
      <c r="E664" s="114">
        <f t="shared" si="22"/>
        <v>8</v>
      </c>
      <c r="F664" s="147" t="str">
        <f>+'Field Grid 2013 public'!$F$25</f>
        <v>U11B-2</v>
      </c>
      <c r="G664" s="116">
        <v>4</v>
      </c>
      <c r="H664" s="116" t="str">
        <f>+'Brackets 2013'!$L$72</f>
        <v>MUCKDAWGS (PA)</v>
      </c>
      <c r="I664" s="114"/>
      <c r="J664" s="114"/>
      <c r="K664" s="114"/>
    </row>
    <row r="665" spans="1:11" s="116" customFormat="1" ht="12.75" hidden="1" customHeight="1" x14ac:dyDescent="0.2">
      <c r="A665" s="114">
        <f t="shared" si="20"/>
        <v>332</v>
      </c>
      <c r="B665" s="163">
        <f t="shared" si="21"/>
        <v>41476</v>
      </c>
      <c r="C665" s="115">
        <f t="shared" si="22"/>
        <v>1.3680555555555556</v>
      </c>
      <c r="D665" s="115" t="str">
        <f t="shared" si="22"/>
        <v>Herbst</v>
      </c>
      <c r="E665" s="114">
        <f t="shared" si="22"/>
        <v>8</v>
      </c>
      <c r="F665" s="147" t="str">
        <f>+'Field Grid 2013 public'!$F$25</f>
        <v>U11B-2</v>
      </c>
      <c r="G665" s="116">
        <v>4</v>
      </c>
      <c r="H665" s="116" t="str">
        <f>+'Brackets 2013'!$P$72</f>
        <v>NOVA WEST LACROSSE (VA)</v>
      </c>
      <c r="I665" s="114"/>
      <c r="J665" s="114"/>
      <c r="K665" s="114"/>
    </row>
    <row r="666" spans="1:11" s="147" customFormat="1" ht="12.75" hidden="1" customHeight="1" x14ac:dyDescent="0.2">
      <c r="A666" s="145">
        <f t="shared" si="20"/>
        <v>333</v>
      </c>
      <c r="B666" s="165">
        <f t="shared" si="21"/>
        <v>41476</v>
      </c>
      <c r="C666" s="148">
        <f t="shared" si="22"/>
        <v>1.3680555555555556</v>
      </c>
      <c r="D666" s="148" t="str">
        <f t="shared" si="22"/>
        <v>Palisades</v>
      </c>
      <c r="E666" s="145">
        <f t="shared" si="22"/>
        <v>9</v>
      </c>
      <c r="F666" s="147" t="str">
        <f>+'Field Grid 2013 public'!$K$25</f>
        <v>U15B-1</v>
      </c>
      <c r="G666" s="147">
        <v>4</v>
      </c>
      <c r="H666" s="147" t="str">
        <f>+'Brackets 2013'!$L$300</f>
        <v>CASH COWS U15 (MI)</v>
      </c>
      <c r="I666" s="145"/>
      <c r="J666" s="145"/>
      <c r="K666" s="145"/>
    </row>
    <row r="667" spans="1:11" s="147" customFormat="1" ht="12.75" hidden="1" customHeight="1" x14ac:dyDescent="0.2">
      <c r="A667" s="145">
        <f t="shared" si="20"/>
        <v>333</v>
      </c>
      <c r="B667" s="165">
        <f t="shared" si="21"/>
        <v>41476</v>
      </c>
      <c r="C667" s="148">
        <f t="shared" si="22"/>
        <v>1.3680555555555556</v>
      </c>
      <c r="D667" s="148" t="str">
        <f t="shared" si="22"/>
        <v>Palisades</v>
      </c>
      <c r="E667" s="145">
        <f t="shared" si="22"/>
        <v>9</v>
      </c>
      <c r="F667" s="147" t="str">
        <f>+'Field Grid 2013 public'!$K$25</f>
        <v>U15B-1</v>
      </c>
      <c r="G667" s="147">
        <v>4</v>
      </c>
      <c r="H667" s="147" t="str">
        <f>+'Brackets 2013'!$P$299</f>
        <v>BUCKS 2017-BREITHAUPT (PA)</v>
      </c>
      <c r="I667" s="145"/>
      <c r="J667" s="145"/>
      <c r="K667" s="145"/>
    </row>
    <row r="668" spans="1:11" s="147" customFormat="1" ht="12.75" hidden="1" customHeight="1" x14ac:dyDescent="0.2">
      <c r="A668" s="145">
        <f t="shared" si="20"/>
        <v>334</v>
      </c>
      <c r="B668" s="165">
        <f t="shared" si="21"/>
        <v>41476</v>
      </c>
      <c r="C668" s="148">
        <f t="shared" si="22"/>
        <v>1.3680555555555556</v>
      </c>
      <c r="D668" s="148" t="str">
        <f t="shared" si="22"/>
        <v>Palisades</v>
      </c>
      <c r="E668" s="145">
        <f t="shared" si="22"/>
        <v>10</v>
      </c>
      <c r="F668" s="147" t="str">
        <f>+'Field Grid 2013 public'!$K$25</f>
        <v>U15B-1</v>
      </c>
      <c r="G668" s="147">
        <v>4</v>
      </c>
      <c r="H668" s="147" t="str">
        <f>+'Brackets 2013'!$P$298</f>
        <v>TRI-STATE U15 WHITE (NJ)</v>
      </c>
      <c r="I668" s="145"/>
      <c r="J668" s="145"/>
      <c r="K668" s="145"/>
    </row>
    <row r="669" spans="1:11" s="147" customFormat="1" ht="12.75" hidden="1" customHeight="1" x14ac:dyDescent="0.2">
      <c r="A669" s="145">
        <f t="shared" si="20"/>
        <v>334</v>
      </c>
      <c r="B669" s="165">
        <f t="shared" si="21"/>
        <v>41476</v>
      </c>
      <c r="C669" s="148">
        <f t="shared" si="22"/>
        <v>1.3680555555555556</v>
      </c>
      <c r="D669" s="148" t="str">
        <f t="shared" si="22"/>
        <v>Palisades</v>
      </c>
      <c r="E669" s="145">
        <f t="shared" si="22"/>
        <v>10</v>
      </c>
      <c r="F669" s="147" t="str">
        <f>+'Field Grid 2013 public'!$K$25</f>
        <v>U15B-1</v>
      </c>
      <c r="G669" s="147">
        <v>4</v>
      </c>
      <c r="H669" s="147" t="str">
        <f>+'Brackets 2013'!$L$298</f>
        <v>BERKS RAPTORS (PA)</v>
      </c>
      <c r="I669" s="145"/>
      <c r="J669" s="145"/>
      <c r="K669" s="145"/>
    </row>
    <row r="670" spans="1:11" s="116" customFormat="1" ht="12.75" hidden="1" customHeight="1" x14ac:dyDescent="0.2">
      <c r="A670" s="114">
        <f t="shared" si="20"/>
        <v>335</v>
      </c>
      <c r="B670" s="163">
        <f t="shared" si="21"/>
        <v>41476</v>
      </c>
      <c r="C670" s="115">
        <f t="shared" ref="C670:E689" si="23">+C22</f>
        <v>1.3680555555555556</v>
      </c>
      <c r="D670" s="115" t="str">
        <f t="shared" si="23"/>
        <v>Palisades</v>
      </c>
      <c r="E670" s="114">
        <f t="shared" si="23"/>
        <v>11</v>
      </c>
      <c r="F670" s="116" t="str">
        <f>+'Field Grid 2013 public'!$K$25</f>
        <v>U15B-1</v>
      </c>
      <c r="G670" s="116">
        <v>4</v>
      </c>
      <c r="H670" s="116" t="str">
        <f>+'Brackets 2013'!$L$299</f>
        <v>BROTHERHOOD U14 (NJ)</v>
      </c>
    </row>
    <row r="671" spans="1:11" s="116" customFormat="1" ht="12.75" hidden="1" customHeight="1" x14ac:dyDescent="0.2">
      <c r="A671" s="114">
        <f t="shared" si="20"/>
        <v>335</v>
      </c>
      <c r="B671" s="163">
        <f t="shared" si="21"/>
        <v>41476</v>
      </c>
      <c r="C671" s="115">
        <f t="shared" si="23"/>
        <v>1.3680555555555556</v>
      </c>
      <c r="D671" s="115" t="str">
        <f t="shared" si="23"/>
        <v>Palisades</v>
      </c>
      <c r="E671" s="114">
        <f t="shared" si="23"/>
        <v>11</v>
      </c>
      <c r="F671" s="116" t="str">
        <f>+'Field Grid 2013 public'!$K$25</f>
        <v>U15B-1</v>
      </c>
      <c r="G671" s="116">
        <v>4</v>
      </c>
      <c r="H671" s="116" t="str">
        <f>+'Brackets 2013'!$P$300</f>
        <v>DIP N DUNK (NY)</v>
      </c>
    </row>
    <row r="672" spans="1:11" s="116" customFormat="1" ht="12.75" hidden="1" customHeight="1" x14ac:dyDescent="0.2">
      <c r="A672" s="114">
        <f t="shared" si="20"/>
        <v>336</v>
      </c>
      <c r="B672" s="163">
        <f t="shared" si="21"/>
        <v>41476</v>
      </c>
      <c r="C672" s="115">
        <f t="shared" si="23"/>
        <v>1.3680555555555556</v>
      </c>
      <c r="D672" s="115" t="str">
        <f t="shared" si="23"/>
        <v>Palisades</v>
      </c>
      <c r="E672" s="114">
        <f t="shared" si="23"/>
        <v>12</v>
      </c>
      <c r="F672" s="116" t="str">
        <f>+'Field Grid 2013 public'!$K$25</f>
        <v>U15B-1</v>
      </c>
      <c r="G672" s="116">
        <v>4</v>
      </c>
      <c r="H672" s="116" t="str">
        <f>+'Brackets 2013'!$L$297</f>
        <v>GRIP-IT N' RIP-IT YELLOW (NY)</v>
      </c>
    </row>
    <row r="673" spans="1:8" s="116" customFormat="1" ht="12.75" hidden="1" customHeight="1" x14ac:dyDescent="0.2">
      <c r="A673" s="114">
        <f t="shared" si="20"/>
        <v>336</v>
      </c>
      <c r="B673" s="163">
        <f t="shared" si="21"/>
        <v>41476</v>
      </c>
      <c r="C673" s="115">
        <f t="shared" si="23"/>
        <v>1.3680555555555556</v>
      </c>
      <c r="D673" s="115" t="str">
        <f t="shared" si="23"/>
        <v>Palisades</v>
      </c>
      <c r="E673" s="114">
        <f t="shared" si="23"/>
        <v>12</v>
      </c>
      <c r="F673" s="116" t="str">
        <f>+'Field Grid 2013 public'!$K$25</f>
        <v>U15B-1</v>
      </c>
      <c r="G673" s="116">
        <v>4</v>
      </c>
      <c r="H673" s="116" t="str">
        <f>+'Brackets 2013'!$P$297</f>
        <v>380 LACROSSE U-15 GREEN (PA)</v>
      </c>
    </row>
    <row r="674" spans="1:8" s="147" customFormat="1" ht="12.75" hidden="1" customHeight="1" x14ac:dyDescent="0.2">
      <c r="A674" s="145">
        <f t="shared" si="20"/>
        <v>337</v>
      </c>
      <c r="B674" s="165">
        <f t="shared" si="21"/>
        <v>41476</v>
      </c>
      <c r="C674" s="148">
        <f t="shared" si="23"/>
        <v>1.3680555555555556</v>
      </c>
      <c r="D674" s="148" t="str">
        <f t="shared" si="23"/>
        <v>Palisades</v>
      </c>
      <c r="E674" s="145">
        <f t="shared" si="23"/>
        <v>13</v>
      </c>
      <c r="F674" s="147" t="str">
        <f>+'Field Grid 2013 public'!$O$25</f>
        <v>JVB-1</v>
      </c>
      <c r="G674" s="147">
        <v>4</v>
      </c>
      <c r="H674" s="147" t="str">
        <f>+'Brackets 2013'!$L$383</f>
        <v>EDGE 2016 WHITE (ON)</v>
      </c>
    </row>
    <row r="675" spans="1:8" s="147" customFormat="1" ht="12.75" hidden="1" customHeight="1" x14ac:dyDescent="0.2">
      <c r="A675" s="145">
        <f t="shared" si="20"/>
        <v>337</v>
      </c>
      <c r="B675" s="165">
        <f t="shared" si="21"/>
        <v>41476</v>
      </c>
      <c r="C675" s="148">
        <f t="shared" si="23"/>
        <v>1.3680555555555556</v>
      </c>
      <c r="D675" s="148" t="str">
        <f t="shared" si="23"/>
        <v>Palisades</v>
      </c>
      <c r="E675" s="145">
        <f t="shared" si="23"/>
        <v>13</v>
      </c>
      <c r="F675" s="147" t="str">
        <f>+'Field Grid 2013 public'!$O$25</f>
        <v>JVB-1</v>
      </c>
      <c r="G675" s="147">
        <v>4</v>
      </c>
      <c r="H675" s="147" t="str">
        <f>+'Brackets 2013'!$P$384</f>
        <v>GRIP-IT N' RIP-IT BLUE (NY)</v>
      </c>
    </row>
    <row r="676" spans="1:8" s="116" customFormat="1" ht="12.75" hidden="1" customHeight="1" x14ac:dyDescent="0.2">
      <c r="A676" s="114">
        <f t="shared" si="20"/>
        <v>338</v>
      </c>
      <c r="B676" s="163">
        <f t="shared" si="21"/>
        <v>41476</v>
      </c>
      <c r="C676" s="115">
        <f t="shared" si="23"/>
        <v>1.3680555555555556</v>
      </c>
      <c r="D676" s="115" t="str">
        <f t="shared" si="23"/>
        <v>Palisades</v>
      </c>
      <c r="E676" s="114">
        <f t="shared" si="23"/>
        <v>14</v>
      </c>
      <c r="F676" s="116" t="str">
        <f>+'Field Grid 2013 public'!$O$25</f>
        <v>JVB-1</v>
      </c>
      <c r="G676" s="116">
        <v>4</v>
      </c>
      <c r="H676" s="116" t="str">
        <f>+'Brackets 2013'!$L$385</f>
        <v>TEWAARATON LENAPE (NJ)</v>
      </c>
    </row>
    <row r="677" spans="1:8" s="116" customFormat="1" ht="12.75" hidden="1" customHeight="1" x14ac:dyDescent="0.2">
      <c r="A677" s="114">
        <f t="shared" si="20"/>
        <v>338</v>
      </c>
      <c r="B677" s="163">
        <f t="shared" si="21"/>
        <v>41476</v>
      </c>
      <c r="C677" s="115">
        <f t="shared" si="23"/>
        <v>1.3680555555555556</v>
      </c>
      <c r="D677" s="115" t="str">
        <f t="shared" si="23"/>
        <v>Palisades</v>
      </c>
      <c r="E677" s="114">
        <f t="shared" si="23"/>
        <v>14</v>
      </c>
      <c r="F677" s="116" t="str">
        <f>+'Field Grid 2013 public'!$O$25</f>
        <v>JVB-1</v>
      </c>
      <c r="G677" s="116">
        <v>4</v>
      </c>
      <c r="H677" s="116" t="str">
        <f>+'Brackets 2013'!$P$385</f>
        <v>LV LIGHTNING SELECT BLUE (PA)</v>
      </c>
    </row>
    <row r="678" spans="1:8" s="116" customFormat="1" ht="12.75" hidden="1" customHeight="1" x14ac:dyDescent="0.2">
      <c r="A678" s="114">
        <f t="shared" si="20"/>
        <v>339</v>
      </c>
      <c r="B678" s="163">
        <f t="shared" si="21"/>
        <v>41476</v>
      </c>
      <c r="C678" s="115">
        <f t="shared" si="23"/>
        <v>1.3680555555555556</v>
      </c>
      <c r="D678" s="115" t="str">
        <f t="shared" si="23"/>
        <v>Palisades</v>
      </c>
      <c r="E678" s="114">
        <f t="shared" si="23"/>
        <v>15</v>
      </c>
      <c r="F678" s="116" t="str">
        <f>+'Field Grid 2013 public'!$O$25</f>
        <v>JVB-1</v>
      </c>
      <c r="G678" s="116">
        <v>4</v>
      </c>
      <c r="H678" s="116" t="str">
        <f>+'Brackets 2013'!$L$382</f>
        <v>BUCKS 2016 - KREUTZER (PA)</v>
      </c>
    </row>
    <row r="679" spans="1:8" s="116" customFormat="1" ht="12.75" hidden="1" customHeight="1" x14ac:dyDescent="0.2">
      <c r="A679" s="114">
        <f t="shared" si="20"/>
        <v>339</v>
      </c>
      <c r="B679" s="163">
        <f t="shared" si="21"/>
        <v>41476</v>
      </c>
      <c r="C679" s="115">
        <f t="shared" si="23"/>
        <v>1.3680555555555556</v>
      </c>
      <c r="D679" s="115" t="str">
        <f t="shared" si="23"/>
        <v>Palisades</v>
      </c>
      <c r="E679" s="114">
        <f t="shared" si="23"/>
        <v>15</v>
      </c>
      <c r="F679" s="116" t="str">
        <f>+'Field Grid 2013 public'!$O$25</f>
        <v>JVB-1</v>
      </c>
      <c r="G679" s="116">
        <v>4</v>
      </c>
      <c r="H679" s="116" t="str">
        <f>+'Brackets 2013'!$P$382</f>
        <v>TEAM 91 2016 STAMPEDE (NY)</v>
      </c>
    </row>
    <row r="680" spans="1:8" s="147" customFormat="1" ht="12.75" hidden="1" customHeight="1" x14ac:dyDescent="0.2">
      <c r="A680" s="145">
        <f t="shared" si="20"/>
        <v>340</v>
      </c>
      <c r="B680" s="165">
        <f t="shared" si="21"/>
        <v>41476</v>
      </c>
      <c r="C680" s="148">
        <f t="shared" si="23"/>
        <v>1.3680555555555556</v>
      </c>
      <c r="D680" s="148" t="str">
        <f t="shared" si="23"/>
        <v>Palisades</v>
      </c>
      <c r="E680" s="145">
        <f t="shared" si="23"/>
        <v>16</v>
      </c>
      <c r="F680" s="147" t="str">
        <f>+'Field Grid 2013 public'!$O$25</f>
        <v>JVB-1</v>
      </c>
      <c r="G680" s="147">
        <v>4</v>
      </c>
      <c r="H680" s="147" t="str">
        <f>+'Brackets 2013'!$P$381</f>
        <v>BROTHERHOOD U16 (NJ)</v>
      </c>
    </row>
    <row r="681" spans="1:8" s="147" customFormat="1" ht="12.75" hidden="1" customHeight="1" x14ac:dyDescent="0.2">
      <c r="A681" s="145">
        <f t="shared" si="20"/>
        <v>340</v>
      </c>
      <c r="B681" s="165">
        <f t="shared" si="21"/>
        <v>41476</v>
      </c>
      <c r="C681" s="148">
        <f t="shared" si="23"/>
        <v>1.3680555555555556</v>
      </c>
      <c r="D681" s="148" t="str">
        <f t="shared" si="23"/>
        <v>Palisades</v>
      </c>
      <c r="E681" s="145">
        <f t="shared" si="23"/>
        <v>16</v>
      </c>
      <c r="F681" s="147" t="str">
        <f>+'Field Grid 2013 public'!$O$25</f>
        <v>JVB-1</v>
      </c>
      <c r="G681" s="147">
        <v>4</v>
      </c>
      <c r="H681" s="147" t="str">
        <f>+'Brackets 2013'!$P$384</f>
        <v>GRIP-IT N' RIP-IT BLUE (NY)</v>
      </c>
    </row>
    <row r="682" spans="1:8" s="116" customFormat="1" ht="12.75" hidden="1" customHeight="1" x14ac:dyDescent="0.2">
      <c r="A682" s="114">
        <f t="shared" si="20"/>
        <v>341</v>
      </c>
      <c r="B682" s="163">
        <f t="shared" si="21"/>
        <v>41476</v>
      </c>
      <c r="C682" s="115">
        <f t="shared" si="23"/>
        <v>1.3680555555555556</v>
      </c>
      <c r="D682" s="115" t="str">
        <f t="shared" si="23"/>
        <v>Palisades</v>
      </c>
      <c r="E682" s="114">
        <f t="shared" si="23"/>
        <v>17</v>
      </c>
      <c r="F682" s="116" t="str">
        <f>+'Field Grid 2013 public'!$O$25</f>
        <v>JVB-1</v>
      </c>
      <c r="G682" s="116">
        <v>4</v>
      </c>
      <c r="H682" s="116" t="str">
        <f>+'Brackets 2013'!$L$384</f>
        <v>GREEN &amp; GOLD JV (NJ)</v>
      </c>
    </row>
    <row r="683" spans="1:8" s="116" customFormat="1" ht="12.75" hidden="1" customHeight="1" x14ac:dyDescent="0.2">
      <c r="A683" s="114">
        <f t="shared" si="20"/>
        <v>341</v>
      </c>
      <c r="B683" s="163">
        <f t="shared" si="21"/>
        <v>41476</v>
      </c>
      <c r="C683" s="115">
        <f t="shared" si="23"/>
        <v>1.3680555555555556</v>
      </c>
      <c r="D683" s="115" t="str">
        <f t="shared" si="23"/>
        <v>Palisades</v>
      </c>
      <c r="E683" s="114">
        <f t="shared" si="23"/>
        <v>17</v>
      </c>
      <c r="F683" s="116" t="str">
        <f>+'Field Grid 2013 public'!$O$25</f>
        <v>JVB-1</v>
      </c>
      <c r="G683" s="116">
        <v>4</v>
      </c>
      <c r="H683" s="116" t="str">
        <f>+'Brackets 2013'!$P$383</f>
        <v>EMMAUS STING (PA)</v>
      </c>
    </row>
    <row r="684" spans="1:8" s="147" customFormat="1" ht="12.75" customHeight="1" x14ac:dyDescent="0.2">
      <c r="A684" s="145">
        <f t="shared" si="20"/>
        <v>342</v>
      </c>
      <c r="B684" s="165">
        <f t="shared" si="21"/>
        <v>41476</v>
      </c>
      <c r="C684" s="148">
        <f t="shared" si="23"/>
        <v>1.3680555555555556</v>
      </c>
      <c r="D684" s="148" t="str">
        <f t="shared" si="23"/>
        <v>New Hope</v>
      </c>
      <c r="E684" s="145">
        <f t="shared" si="23"/>
        <v>18</v>
      </c>
      <c r="F684" s="147" t="str">
        <f>+'Field Grid 2013 public'!$T$25</f>
        <v>U9</v>
      </c>
      <c r="G684" s="147">
        <v>4</v>
      </c>
      <c r="H684" s="147" t="str">
        <f>+'Brackets 2013'!$L$4</f>
        <v>TEAM 91 2022 ORANGE (NY)</v>
      </c>
    </row>
    <row r="685" spans="1:8" s="147" customFormat="1" ht="12.75" customHeight="1" x14ac:dyDescent="0.2">
      <c r="A685" s="145">
        <f t="shared" si="20"/>
        <v>342</v>
      </c>
      <c r="B685" s="165">
        <f t="shared" si="21"/>
        <v>41476</v>
      </c>
      <c r="C685" s="148">
        <f t="shared" si="23"/>
        <v>1.3680555555555556</v>
      </c>
      <c r="D685" s="148" t="str">
        <f t="shared" si="23"/>
        <v>New Hope</v>
      </c>
      <c r="E685" s="145">
        <f t="shared" si="23"/>
        <v>18</v>
      </c>
      <c r="F685" s="147" t="str">
        <f>+'Field Grid 2013 public'!$T$25</f>
        <v>U9</v>
      </c>
      <c r="G685" s="147">
        <v>4</v>
      </c>
      <c r="H685" s="147" t="str">
        <f>+'Brackets 2013'!$P$7</f>
        <v>TOP SIDE SNIPERS (NY)</v>
      </c>
    </row>
    <row r="686" spans="1:8" s="147" customFormat="1" ht="12.75" customHeight="1" x14ac:dyDescent="0.2">
      <c r="A686" s="145">
        <f t="shared" si="20"/>
        <v>343</v>
      </c>
      <c r="B686" s="165">
        <f t="shared" si="21"/>
        <v>41476</v>
      </c>
      <c r="C686" s="148">
        <f t="shared" si="23"/>
        <v>1.3680555555555556</v>
      </c>
      <c r="D686" s="148" t="str">
        <f t="shared" si="23"/>
        <v>New Hope</v>
      </c>
      <c r="E686" s="145">
        <f t="shared" si="23"/>
        <v>19</v>
      </c>
      <c r="F686" s="147" t="str">
        <f>+'Field Grid 2013 public'!$T$25</f>
        <v>U9</v>
      </c>
      <c r="G686" s="147">
        <v>4</v>
      </c>
      <c r="H686" s="147" t="str">
        <f>+'Brackets 2013'!$P$5</f>
        <v>CAROLINA CANNONS (NC)</v>
      </c>
    </row>
    <row r="687" spans="1:8" s="147" customFormat="1" ht="12.75" customHeight="1" x14ac:dyDescent="0.2">
      <c r="A687" s="145">
        <f t="shared" si="20"/>
        <v>343</v>
      </c>
      <c r="B687" s="165">
        <f t="shared" si="21"/>
        <v>41476</v>
      </c>
      <c r="C687" s="148">
        <f t="shared" si="23"/>
        <v>1.3680555555555556</v>
      </c>
      <c r="D687" s="148" t="str">
        <f t="shared" si="23"/>
        <v>New Hope</v>
      </c>
      <c r="E687" s="145">
        <f t="shared" si="23"/>
        <v>19</v>
      </c>
      <c r="F687" s="147" t="str">
        <f>+'Field Grid 2013 public'!$T$25</f>
        <v>U9</v>
      </c>
      <c r="G687" s="147">
        <v>4</v>
      </c>
      <c r="H687" s="147" t="str">
        <f>+'Brackets 2013'!$L$7</f>
        <v>ROCK'EM LACROSSE (PA)</v>
      </c>
    </row>
    <row r="688" spans="1:8" s="116" customFormat="1" ht="12.75" customHeight="1" x14ac:dyDescent="0.2">
      <c r="A688" s="114">
        <f t="shared" si="20"/>
        <v>344</v>
      </c>
      <c r="B688" s="163">
        <f t="shared" si="21"/>
        <v>41476</v>
      </c>
      <c r="C688" s="115">
        <f t="shared" si="23"/>
        <v>1.3680555555555556</v>
      </c>
      <c r="D688" s="115" t="str">
        <f t="shared" si="23"/>
        <v>New Hope</v>
      </c>
      <c r="E688" s="114">
        <f t="shared" si="23"/>
        <v>20</v>
      </c>
      <c r="F688" s="116" t="str">
        <f>+'Field Grid 2013 public'!$T$25</f>
        <v>U9</v>
      </c>
      <c r="G688" s="116">
        <v>4</v>
      </c>
      <c r="H688" s="116" t="str">
        <f>+'Brackets 2013'!$L$5</f>
        <v>COLLEGEVILLE CHOSEN (PA)</v>
      </c>
    </row>
    <row r="689" spans="1:11" s="116" customFormat="1" ht="12.75" customHeight="1" x14ac:dyDescent="0.2">
      <c r="A689" s="114">
        <f t="shared" si="20"/>
        <v>344</v>
      </c>
      <c r="B689" s="163">
        <f t="shared" si="21"/>
        <v>41476</v>
      </c>
      <c r="C689" s="115">
        <f t="shared" si="23"/>
        <v>1.3680555555555556</v>
      </c>
      <c r="D689" s="115" t="str">
        <f t="shared" si="23"/>
        <v>New Hope</v>
      </c>
      <c r="E689" s="114">
        <f t="shared" si="23"/>
        <v>20</v>
      </c>
      <c r="F689" s="116" t="str">
        <f>+'Field Grid 2013 public'!$T$25</f>
        <v>U9</v>
      </c>
      <c r="G689" s="116">
        <v>4</v>
      </c>
      <c r="H689" s="116" t="str">
        <f>+'Brackets 2013'!$P$4</f>
        <v>BAGGATAWAY LC U9 (PA)</v>
      </c>
    </row>
    <row r="690" spans="1:11" s="116" customFormat="1" ht="12.75" customHeight="1" x14ac:dyDescent="0.2">
      <c r="A690" s="114">
        <f t="shared" si="20"/>
        <v>345</v>
      </c>
      <c r="B690" s="163">
        <f t="shared" si="21"/>
        <v>41476</v>
      </c>
      <c r="C690" s="115">
        <f t="shared" ref="C690:E709" si="24">+C42</f>
        <v>1.3680555555555556</v>
      </c>
      <c r="D690" s="115" t="str">
        <f t="shared" si="24"/>
        <v>New Hope</v>
      </c>
      <c r="E690" s="114">
        <f t="shared" si="24"/>
        <v>21</v>
      </c>
      <c r="F690" s="116" t="str">
        <f>+'Field Grid 2013 public'!$T$25</f>
        <v>U9</v>
      </c>
      <c r="G690" s="116">
        <v>4</v>
      </c>
      <c r="H690" s="116" t="str">
        <f>+'Brackets 2013'!$L$6</f>
        <v>MUCKDAWGS (PA)</v>
      </c>
    </row>
    <row r="691" spans="1:11" s="116" customFormat="1" ht="12.75" customHeight="1" x14ac:dyDescent="0.2">
      <c r="A691" s="114">
        <f t="shared" si="20"/>
        <v>345</v>
      </c>
      <c r="B691" s="163">
        <f t="shared" si="21"/>
        <v>41476</v>
      </c>
      <c r="C691" s="115">
        <f t="shared" si="24"/>
        <v>1.3680555555555556</v>
      </c>
      <c r="D691" s="115" t="str">
        <f t="shared" si="24"/>
        <v>New Hope</v>
      </c>
      <c r="E691" s="114">
        <f t="shared" si="24"/>
        <v>21</v>
      </c>
      <c r="F691" s="116" t="str">
        <f>+'Field Grid 2013 public'!$T$25</f>
        <v>U9</v>
      </c>
      <c r="G691" s="116">
        <v>4</v>
      </c>
      <c r="H691" s="116" t="str">
        <f>+'Brackets 2013'!$P$6</f>
        <v>PEG LEG LACROSSE (PA)</v>
      </c>
    </row>
    <row r="692" spans="1:11" s="147" customFormat="1" ht="12.75" hidden="1" customHeight="1" x14ac:dyDescent="0.2">
      <c r="A692" s="145">
        <f t="shared" si="20"/>
        <v>346</v>
      </c>
      <c r="B692" s="165">
        <f t="shared" si="21"/>
        <v>41476</v>
      </c>
      <c r="C692" s="148">
        <f t="shared" si="24"/>
        <v>1.3680555555555556</v>
      </c>
      <c r="D692" s="148" t="str">
        <f t="shared" si="24"/>
        <v>New Hope</v>
      </c>
      <c r="E692" s="145">
        <f t="shared" si="24"/>
        <v>22</v>
      </c>
      <c r="F692" s="147" t="str">
        <f>+'Field Grid 2013 public'!$X$25</f>
        <v>VARB-1</v>
      </c>
      <c r="G692" s="147">
        <v>4</v>
      </c>
      <c r="H692" s="147" t="str">
        <f>+'Brackets 2013'!$L$456</f>
        <v>BUCKS 2014 - RENAHAN (PA)</v>
      </c>
    </row>
    <row r="693" spans="1:11" s="147" customFormat="1" ht="12.75" hidden="1" customHeight="1" x14ac:dyDescent="0.2">
      <c r="A693" s="145">
        <f t="shared" si="20"/>
        <v>346</v>
      </c>
      <c r="B693" s="165">
        <f t="shared" si="21"/>
        <v>41476</v>
      </c>
      <c r="C693" s="148">
        <f t="shared" si="24"/>
        <v>1.3680555555555556</v>
      </c>
      <c r="D693" s="148" t="str">
        <f t="shared" si="24"/>
        <v>New Hope</v>
      </c>
      <c r="E693" s="145">
        <f t="shared" si="24"/>
        <v>22</v>
      </c>
      <c r="F693" s="147" t="str">
        <f>+'Field Grid 2013 public'!$X$25</f>
        <v>VARB-1</v>
      </c>
      <c r="G693" s="147">
        <v>4</v>
      </c>
      <c r="H693" s="147" t="str">
        <f>+'Brackets 2013'!$P$455</f>
        <v>BROTHERHOOD VARSITY (NJ)</v>
      </c>
    </row>
    <row r="694" spans="1:11" s="147" customFormat="1" ht="12.75" hidden="1" customHeight="1" x14ac:dyDescent="0.2">
      <c r="A694" s="145">
        <f t="shared" si="20"/>
        <v>347</v>
      </c>
      <c r="B694" s="165">
        <f t="shared" si="21"/>
        <v>41476</v>
      </c>
      <c r="C694" s="148">
        <f t="shared" si="24"/>
        <v>1.3680555555555556</v>
      </c>
      <c r="D694" s="148" t="str">
        <f t="shared" si="24"/>
        <v>New Hope</v>
      </c>
      <c r="E694" s="145">
        <f t="shared" si="24"/>
        <v>23</v>
      </c>
      <c r="F694" s="147" t="str">
        <f>+'Field Grid 2013 public'!$X$25</f>
        <v>VARB-1</v>
      </c>
      <c r="G694" s="147">
        <v>4</v>
      </c>
      <c r="H694" s="147" t="str">
        <f>+'Brackets 2013'!$P$456</f>
        <v>GREEN &amp; GOLD VARSITY (NJ)</v>
      </c>
    </row>
    <row r="695" spans="1:11" s="147" customFormat="1" ht="12.75" hidden="1" customHeight="1" x14ac:dyDescent="0.2">
      <c r="A695" s="145">
        <f t="shared" si="20"/>
        <v>347</v>
      </c>
      <c r="B695" s="165">
        <f t="shared" si="21"/>
        <v>41476</v>
      </c>
      <c r="C695" s="148">
        <f t="shared" si="24"/>
        <v>1.3680555555555556</v>
      </c>
      <c r="D695" s="148" t="str">
        <f t="shared" si="24"/>
        <v>New Hope</v>
      </c>
      <c r="E695" s="145">
        <f t="shared" si="24"/>
        <v>23</v>
      </c>
      <c r="F695" s="147" t="str">
        <f>+'Field Grid 2013 public'!$X$25</f>
        <v>VARB-1</v>
      </c>
      <c r="G695" s="147">
        <v>4</v>
      </c>
      <c r="H695" s="147" t="str">
        <f>+'Brackets 2013'!$L$455</f>
        <v>BLACK DOG LEGACY (PA)</v>
      </c>
    </row>
    <row r="696" spans="1:11" s="116" customFormat="1" ht="12.75" hidden="1" customHeight="1" x14ac:dyDescent="0.2">
      <c r="A696" s="114">
        <f t="shared" si="20"/>
        <v>348</v>
      </c>
      <c r="B696" s="163">
        <f t="shared" si="21"/>
        <v>41476</v>
      </c>
      <c r="C696" s="115">
        <f t="shared" si="24"/>
        <v>1.36805555555556</v>
      </c>
      <c r="D696" s="115" t="str">
        <f t="shared" si="24"/>
        <v>New Hope</v>
      </c>
      <c r="E696" s="114">
        <f t="shared" si="24"/>
        <v>24</v>
      </c>
      <c r="F696" s="116" t="str">
        <f>+'Field Grid 2013 public'!$X$25</f>
        <v>VARB-1</v>
      </c>
      <c r="G696" s="116">
        <v>4</v>
      </c>
      <c r="H696" s="116" t="str">
        <f>+'Brackets 2013'!$L$454</f>
        <v>TRUE PITTSBURGH 2015 (PA)</v>
      </c>
    </row>
    <row r="697" spans="1:11" s="116" customFormat="1" ht="12.75" hidden="1" customHeight="1" x14ac:dyDescent="0.2">
      <c r="A697" s="114">
        <f t="shared" si="20"/>
        <v>348</v>
      </c>
      <c r="B697" s="163">
        <f t="shared" si="21"/>
        <v>41476</v>
      </c>
      <c r="C697" s="115">
        <f t="shared" si="24"/>
        <v>1.36805555555556</v>
      </c>
      <c r="D697" s="115" t="str">
        <f t="shared" si="24"/>
        <v>New Hope</v>
      </c>
      <c r="E697" s="114">
        <f t="shared" si="24"/>
        <v>24</v>
      </c>
      <c r="F697" s="116" t="str">
        <f>+'Field Grid 2013 public'!$X$25</f>
        <v>VARB-1</v>
      </c>
      <c r="G697" s="116">
        <v>4</v>
      </c>
      <c r="H697" s="116" t="str">
        <f>+'Brackets 2013'!$P$454</f>
        <v>BLACK BEAR BLUE (PA)</v>
      </c>
    </row>
    <row r="698" spans="1:11" s="116" customFormat="1" ht="12.75" hidden="1" customHeight="1" x14ac:dyDescent="0.2">
      <c r="A698" s="114">
        <f t="shared" si="20"/>
        <v>349</v>
      </c>
      <c r="B698" s="163">
        <f t="shared" si="21"/>
        <v>41476</v>
      </c>
      <c r="C698" s="115">
        <f t="shared" si="24"/>
        <v>1.36805555555556</v>
      </c>
      <c r="D698" s="115" t="str">
        <f t="shared" si="24"/>
        <v>Bush Park</v>
      </c>
      <c r="E698" s="114">
        <f t="shared" si="24"/>
        <v>25</v>
      </c>
      <c r="G698" s="116">
        <v>4</v>
      </c>
    </row>
    <row r="699" spans="1:11" s="116" customFormat="1" ht="12.75" hidden="1" customHeight="1" x14ac:dyDescent="0.2">
      <c r="A699" s="114">
        <f t="shared" si="20"/>
        <v>349</v>
      </c>
      <c r="B699" s="163">
        <f t="shared" si="21"/>
        <v>41476</v>
      </c>
      <c r="C699" s="115">
        <f t="shared" si="24"/>
        <v>1.36805555555556</v>
      </c>
      <c r="D699" s="115" t="str">
        <f t="shared" si="24"/>
        <v>Bush Park</v>
      </c>
      <c r="E699" s="114">
        <f t="shared" si="24"/>
        <v>25</v>
      </c>
      <c r="G699" s="116">
        <v>4</v>
      </c>
    </row>
    <row r="700" spans="1:11" s="116" customFormat="1" ht="12.75" hidden="1" customHeight="1" x14ac:dyDescent="0.2">
      <c r="A700" s="114">
        <f t="shared" si="20"/>
        <v>350</v>
      </c>
      <c r="B700" s="163">
        <f t="shared" si="21"/>
        <v>41476</v>
      </c>
      <c r="C700" s="115">
        <f t="shared" si="24"/>
        <v>1.36805555555556</v>
      </c>
      <c r="D700" s="115" t="str">
        <f t="shared" si="24"/>
        <v>Bush Park</v>
      </c>
      <c r="E700" s="114">
        <f t="shared" si="24"/>
        <v>26</v>
      </c>
      <c r="G700" s="116">
        <v>4</v>
      </c>
      <c r="I700" s="114"/>
      <c r="J700" s="114"/>
      <c r="K700" s="114"/>
    </row>
    <row r="701" spans="1:11" s="116" customFormat="1" ht="12.75" hidden="1" customHeight="1" x14ac:dyDescent="0.2">
      <c r="A701" s="114">
        <f t="shared" si="20"/>
        <v>350</v>
      </c>
      <c r="B701" s="163">
        <f t="shared" si="21"/>
        <v>41476</v>
      </c>
      <c r="C701" s="115">
        <f t="shared" si="24"/>
        <v>1.36805555555556</v>
      </c>
      <c r="D701" s="115" t="str">
        <f t="shared" si="24"/>
        <v>Bush Park</v>
      </c>
      <c r="E701" s="114">
        <f t="shared" si="24"/>
        <v>26</v>
      </c>
      <c r="G701" s="116">
        <v>4</v>
      </c>
      <c r="I701" s="114"/>
      <c r="J701" s="114"/>
      <c r="K701" s="114"/>
    </row>
    <row r="702" spans="1:11" s="116" customFormat="1" ht="12.75" hidden="1" customHeight="1" x14ac:dyDescent="0.2">
      <c r="A702" s="114">
        <f t="shared" si="20"/>
        <v>351</v>
      </c>
      <c r="B702" s="163">
        <f t="shared" si="21"/>
        <v>41476</v>
      </c>
      <c r="C702" s="115">
        <f t="shared" si="24"/>
        <v>1.36805555555556</v>
      </c>
      <c r="D702" s="115" t="str">
        <f t="shared" si="24"/>
        <v>Bush Park</v>
      </c>
      <c r="E702" s="114">
        <f t="shared" si="24"/>
        <v>27</v>
      </c>
      <c r="G702" s="116">
        <v>4</v>
      </c>
      <c r="I702" s="114"/>
      <c r="J702" s="114"/>
      <c r="K702" s="114"/>
    </row>
    <row r="703" spans="1:11" s="116" customFormat="1" ht="12.75" hidden="1" customHeight="1" x14ac:dyDescent="0.2">
      <c r="A703" s="114">
        <f t="shared" si="20"/>
        <v>351</v>
      </c>
      <c r="B703" s="163">
        <f t="shared" si="21"/>
        <v>41476</v>
      </c>
      <c r="C703" s="115">
        <f t="shared" si="24"/>
        <v>1.36805555555556</v>
      </c>
      <c r="D703" s="115" t="str">
        <f t="shared" si="24"/>
        <v>Bush Park</v>
      </c>
      <c r="E703" s="114">
        <f t="shared" si="24"/>
        <v>27</v>
      </c>
      <c r="G703" s="116">
        <v>4</v>
      </c>
      <c r="I703" s="114"/>
      <c r="J703" s="114"/>
      <c r="K703" s="114"/>
    </row>
    <row r="704" spans="1:11" s="116" customFormat="1" ht="12.75" hidden="1" customHeight="1" x14ac:dyDescent="0.2">
      <c r="A704" s="114">
        <f t="shared" si="20"/>
        <v>352</v>
      </c>
      <c r="B704" s="163">
        <f t="shared" si="21"/>
        <v>41476</v>
      </c>
      <c r="C704" s="115">
        <f t="shared" si="24"/>
        <v>1.4027777777777779</v>
      </c>
      <c r="D704" s="115" t="str">
        <f t="shared" si="24"/>
        <v>Herbst</v>
      </c>
      <c r="E704" s="114">
        <f t="shared" si="24"/>
        <v>1</v>
      </c>
      <c r="F704" s="116" t="str">
        <f>+'Field Grid 2013 public'!$C$26</f>
        <v>U15B-3</v>
      </c>
      <c r="G704" s="116">
        <v>4</v>
      </c>
      <c r="H704" s="116" t="str">
        <f>+'Brackets 2013'!$L$319</f>
        <v>TRI-STATE U15 GREY (NJ)</v>
      </c>
      <c r="I704" s="114"/>
      <c r="J704" s="114"/>
    </row>
    <row r="705" spans="1:11" s="116" customFormat="1" ht="12.75" hidden="1" customHeight="1" x14ac:dyDescent="0.2">
      <c r="A705" s="114">
        <f t="shared" si="20"/>
        <v>352</v>
      </c>
      <c r="B705" s="163">
        <f t="shared" si="21"/>
        <v>41476</v>
      </c>
      <c r="C705" s="115">
        <f t="shared" si="24"/>
        <v>1.4027777777777779</v>
      </c>
      <c r="D705" s="115" t="str">
        <f t="shared" si="24"/>
        <v>Herbst</v>
      </c>
      <c r="E705" s="114">
        <f t="shared" si="24"/>
        <v>1</v>
      </c>
      <c r="F705" s="116" t="str">
        <f>+'Field Grid 2013 public'!$C$26</f>
        <v>U15B-3</v>
      </c>
      <c r="G705" s="116">
        <v>4</v>
      </c>
      <c r="H705" s="116" t="str">
        <f>+'Brackets 2013'!$P$319</f>
        <v>LV LIGHTNING WHITE (PA)</v>
      </c>
      <c r="I705" s="114"/>
      <c r="J705" s="114"/>
    </row>
    <row r="706" spans="1:11" s="147" customFormat="1" ht="12.75" hidden="1" customHeight="1" x14ac:dyDescent="0.2">
      <c r="A706" s="145">
        <f t="shared" si="20"/>
        <v>353</v>
      </c>
      <c r="B706" s="165">
        <f t="shared" si="21"/>
        <v>41476</v>
      </c>
      <c r="C706" s="148">
        <f t="shared" si="24"/>
        <v>1.4027777777777779</v>
      </c>
      <c r="D706" s="148" t="str">
        <f t="shared" si="24"/>
        <v>Herbst</v>
      </c>
      <c r="E706" s="145">
        <f t="shared" si="24"/>
        <v>2</v>
      </c>
      <c r="F706" s="147" t="str">
        <f>+'Field Grid 2013 public'!$C$26</f>
        <v>U15B-3</v>
      </c>
      <c r="G706" s="147">
        <v>4</v>
      </c>
      <c r="H706" s="147" t="str">
        <f>+'Brackets 2013'!$L$318</f>
        <v>GARDEN CITY '17 (NY)</v>
      </c>
      <c r="I706" s="145"/>
      <c r="J706" s="145"/>
    </row>
    <row r="707" spans="1:11" s="147" customFormat="1" ht="12.75" hidden="1" customHeight="1" x14ac:dyDescent="0.2">
      <c r="A707" s="145">
        <f t="shared" si="20"/>
        <v>353</v>
      </c>
      <c r="B707" s="165">
        <f t="shared" si="21"/>
        <v>41476</v>
      </c>
      <c r="C707" s="148">
        <f t="shared" si="24"/>
        <v>1.4027777777777779</v>
      </c>
      <c r="D707" s="148" t="str">
        <f t="shared" si="24"/>
        <v>Herbst</v>
      </c>
      <c r="E707" s="145">
        <f t="shared" si="24"/>
        <v>2</v>
      </c>
      <c r="F707" s="147" t="str">
        <f>+'Field Grid 2013 public'!$C$26</f>
        <v>U15B-3</v>
      </c>
      <c r="G707" s="147">
        <v>4</v>
      </c>
      <c r="H707" s="147" t="str">
        <f>+'Brackets 2013'!$P$320</f>
        <v>PITLAX U15 (PA)</v>
      </c>
      <c r="I707" s="145"/>
      <c r="J707" s="145"/>
    </row>
    <row r="708" spans="1:11" s="147" customFormat="1" ht="12.75" hidden="1" customHeight="1" x14ac:dyDescent="0.2">
      <c r="A708" s="145">
        <f t="shared" ref="A708:A771" si="25">+A706+1</f>
        <v>354</v>
      </c>
      <c r="B708" s="165">
        <f t="shared" si="21"/>
        <v>41476</v>
      </c>
      <c r="C708" s="148">
        <f t="shared" si="24"/>
        <v>1.4027777777777779</v>
      </c>
      <c r="D708" s="148" t="str">
        <f t="shared" si="24"/>
        <v>Herbst</v>
      </c>
      <c r="E708" s="145">
        <f t="shared" si="24"/>
        <v>3</v>
      </c>
      <c r="F708" s="147" t="str">
        <f>+'Field Grid 2013 public'!$C$26</f>
        <v>U15B-3</v>
      </c>
      <c r="G708" s="147">
        <v>4</v>
      </c>
      <c r="H708" s="147" t="str">
        <f>+'Brackets 2013'!$W$320</f>
        <v>STEPS 2018 7TH GRADE (NJ)</v>
      </c>
      <c r="I708" s="145"/>
      <c r="J708" s="145"/>
      <c r="K708" s="145"/>
    </row>
    <row r="709" spans="1:11" s="147" customFormat="1" ht="12.75" hidden="1" customHeight="1" x14ac:dyDescent="0.2">
      <c r="A709" s="145">
        <f t="shared" si="25"/>
        <v>354</v>
      </c>
      <c r="B709" s="165">
        <f t="shared" si="21"/>
        <v>41476</v>
      </c>
      <c r="C709" s="148">
        <f t="shared" si="24"/>
        <v>1.4027777777777779</v>
      </c>
      <c r="D709" s="148" t="str">
        <f t="shared" si="24"/>
        <v>Herbst</v>
      </c>
      <c r="E709" s="145">
        <f t="shared" si="24"/>
        <v>3</v>
      </c>
      <c r="F709" s="147" t="str">
        <f>+'Field Grid 2013 public'!$C$26</f>
        <v>U15B-3</v>
      </c>
      <c r="G709" s="147">
        <v>4</v>
      </c>
      <c r="H709" s="147" t="str">
        <f>+'Brackets 2013'!$AA$319</f>
        <v>ROCK'EM LACROSSE (PA)</v>
      </c>
      <c r="I709" s="145"/>
      <c r="J709" s="145"/>
      <c r="K709" s="145"/>
    </row>
    <row r="710" spans="1:11" s="147" customFormat="1" ht="12.75" hidden="1" customHeight="1" x14ac:dyDescent="0.2">
      <c r="A710" s="145">
        <f t="shared" si="25"/>
        <v>355</v>
      </c>
      <c r="B710" s="165">
        <f t="shared" si="21"/>
        <v>41476</v>
      </c>
      <c r="C710" s="148">
        <f t="shared" ref="C710:E729" si="26">+C62</f>
        <v>1.4027777777777779</v>
      </c>
      <c r="D710" s="148" t="str">
        <f t="shared" si="26"/>
        <v>Herbst</v>
      </c>
      <c r="E710" s="145">
        <f t="shared" si="26"/>
        <v>4</v>
      </c>
      <c r="F710" s="147" t="str">
        <f>+'Field Grid 2013 public'!$F$26</f>
        <v>U11B-1</v>
      </c>
      <c r="G710" s="147">
        <v>4</v>
      </c>
      <c r="H710" s="147" t="str">
        <f>+'Brackets 2013'!$L$46</f>
        <v>TRI-STATE U11 GREEN (NJ)</v>
      </c>
      <c r="I710" s="145"/>
      <c r="J710" s="145"/>
      <c r="K710" s="145"/>
    </row>
    <row r="711" spans="1:11" s="147" customFormat="1" ht="12.75" hidden="1" customHeight="1" x14ac:dyDescent="0.2">
      <c r="A711" s="145">
        <f t="shared" si="25"/>
        <v>355</v>
      </c>
      <c r="B711" s="165">
        <f t="shared" si="21"/>
        <v>41476</v>
      </c>
      <c r="C711" s="148">
        <f t="shared" si="26"/>
        <v>1.4027777777777779</v>
      </c>
      <c r="D711" s="148" t="str">
        <f t="shared" si="26"/>
        <v>Herbst</v>
      </c>
      <c r="E711" s="145">
        <f t="shared" si="26"/>
        <v>4</v>
      </c>
      <c r="F711" s="147" t="str">
        <f>+'Field Grid 2013 public'!$F$26</f>
        <v>U11B-1</v>
      </c>
      <c r="G711" s="147">
        <v>4</v>
      </c>
      <c r="H711" s="147" t="str">
        <f>+'Brackets 2013'!$P$47</f>
        <v>HIGHLAND MILLS HAWKS (NY)</v>
      </c>
      <c r="I711" s="145"/>
      <c r="J711" s="145"/>
      <c r="K711" s="145"/>
    </row>
    <row r="712" spans="1:11" s="147" customFormat="1" ht="12.75" hidden="1" customHeight="1" x14ac:dyDescent="0.2">
      <c r="A712" s="145">
        <f t="shared" si="25"/>
        <v>356</v>
      </c>
      <c r="B712" s="165">
        <f t="shared" si="21"/>
        <v>41476</v>
      </c>
      <c r="C712" s="148">
        <f t="shared" si="26"/>
        <v>1.4027777777777779</v>
      </c>
      <c r="D712" s="148" t="str">
        <f t="shared" si="26"/>
        <v>Herbst</v>
      </c>
      <c r="E712" s="145">
        <f t="shared" si="26"/>
        <v>5</v>
      </c>
      <c r="F712" s="147" t="str">
        <f>+'Field Grid 2013 public'!$F$26</f>
        <v>U11B-1</v>
      </c>
      <c r="G712" s="147">
        <v>4</v>
      </c>
      <c r="H712" s="147" t="str">
        <f>+'Brackets 2013'!$P$50</f>
        <v>MAKE-A-WISH (CT)</v>
      </c>
      <c r="I712" s="145"/>
      <c r="J712" s="145"/>
      <c r="K712" s="145"/>
    </row>
    <row r="713" spans="1:11" s="147" customFormat="1" ht="12.75" hidden="1" customHeight="1" x14ac:dyDescent="0.2">
      <c r="A713" s="145">
        <f t="shared" si="25"/>
        <v>356</v>
      </c>
      <c r="B713" s="165">
        <f t="shared" si="21"/>
        <v>41476</v>
      </c>
      <c r="C713" s="148">
        <f t="shared" si="26"/>
        <v>1.4027777777777779</v>
      </c>
      <c r="D713" s="148" t="str">
        <f t="shared" si="26"/>
        <v>Herbst</v>
      </c>
      <c r="E713" s="145">
        <f t="shared" si="26"/>
        <v>5</v>
      </c>
      <c r="F713" s="147" t="str">
        <f>+'Field Grid 2013 public'!$F$26</f>
        <v>U11B-1</v>
      </c>
      <c r="G713" s="147">
        <v>4</v>
      </c>
      <c r="H713" s="147" t="str">
        <f>+'Brackets 2013'!$L$49</f>
        <v>LV LIGHTNING (PA)</v>
      </c>
      <c r="I713" s="145"/>
      <c r="J713" s="145"/>
      <c r="K713" s="145"/>
    </row>
    <row r="714" spans="1:11" s="116" customFormat="1" ht="12.75" hidden="1" customHeight="1" x14ac:dyDescent="0.2">
      <c r="A714" s="114">
        <f t="shared" si="25"/>
        <v>357</v>
      </c>
      <c r="B714" s="163">
        <f t="shared" ref="B714:B777" si="27">+B66+1</f>
        <v>41476</v>
      </c>
      <c r="C714" s="115">
        <f t="shared" si="26"/>
        <v>1.4027777777777779</v>
      </c>
      <c r="D714" s="115" t="str">
        <f t="shared" si="26"/>
        <v>Herbst</v>
      </c>
      <c r="E714" s="114">
        <f t="shared" si="26"/>
        <v>6</v>
      </c>
      <c r="F714" s="116" t="str">
        <f>+'Field Grid 2013 public'!$F$26</f>
        <v>U11B-1</v>
      </c>
      <c r="G714" s="116">
        <v>4</v>
      </c>
      <c r="H714" s="116" t="str">
        <f>+'Brackets 2013'!$L$50</f>
        <v>LOONEY'S 2021 ORANGE (MD)</v>
      </c>
      <c r="I714" s="114"/>
      <c r="J714" s="114"/>
      <c r="K714" s="114"/>
    </row>
    <row r="715" spans="1:11" s="116" customFormat="1" ht="12.75" hidden="1" customHeight="1" x14ac:dyDescent="0.2">
      <c r="A715" s="114">
        <f t="shared" si="25"/>
        <v>357</v>
      </c>
      <c r="B715" s="163">
        <f t="shared" si="27"/>
        <v>41476</v>
      </c>
      <c r="C715" s="115">
        <f t="shared" si="26"/>
        <v>1.4027777777777779</v>
      </c>
      <c r="D715" s="115" t="str">
        <f t="shared" si="26"/>
        <v>Herbst</v>
      </c>
      <c r="E715" s="114">
        <f t="shared" si="26"/>
        <v>6</v>
      </c>
      <c r="F715" s="116" t="str">
        <f>+'Field Grid 2013 public'!$F$26</f>
        <v>U11B-1</v>
      </c>
      <c r="G715" s="116">
        <v>4</v>
      </c>
      <c r="H715" s="116" t="str">
        <f>+'Brackets 2013'!$P$46</f>
        <v>BLACK DOG LEGACY (PA)</v>
      </c>
      <c r="I715" s="114"/>
      <c r="J715" s="114"/>
      <c r="K715" s="114"/>
    </row>
    <row r="716" spans="1:11" s="116" customFormat="1" ht="12.75" hidden="1" customHeight="1" x14ac:dyDescent="0.2">
      <c r="A716" s="114">
        <f t="shared" si="25"/>
        <v>358</v>
      </c>
      <c r="B716" s="163">
        <f t="shared" si="27"/>
        <v>41476</v>
      </c>
      <c r="C716" s="115">
        <f t="shared" si="26"/>
        <v>1.4027777777777779</v>
      </c>
      <c r="D716" s="115" t="str">
        <f t="shared" si="26"/>
        <v>Herbst</v>
      </c>
      <c r="E716" s="114">
        <f t="shared" si="26"/>
        <v>7</v>
      </c>
      <c r="F716" s="116" t="str">
        <f>+'Field Grid 2013 public'!$F$26</f>
        <v>U11B-1</v>
      </c>
      <c r="G716" s="116">
        <v>4</v>
      </c>
      <c r="H716" s="116" t="str">
        <f>+'Brackets 2013'!$L$47</f>
        <v>BUCKS SELECT 2021-PARKER (PA)</v>
      </c>
    </row>
    <row r="717" spans="1:11" s="116" customFormat="1" ht="12.75" hidden="1" customHeight="1" x14ac:dyDescent="0.2">
      <c r="A717" s="114">
        <f t="shared" si="25"/>
        <v>358</v>
      </c>
      <c r="B717" s="163">
        <f t="shared" si="27"/>
        <v>41476</v>
      </c>
      <c r="C717" s="115">
        <f t="shared" si="26"/>
        <v>1.4027777777777779</v>
      </c>
      <c r="D717" s="115" t="str">
        <f t="shared" si="26"/>
        <v>Herbst</v>
      </c>
      <c r="E717" s="114">
        <f t="shared" si="26"/>
        <v>7</v>
      </c>
      <c r="F717" s="116" t="str">
        <f>+'Field Grid 2013 public'!$F$26</f>
        <v>U11B-1</v>
      </c>
      <c r="G717" s="116">
        <v>4</v>
      </c>
      <c r="H717" s="116" t="str">
        <f>+'Brackets 2013'!$P$48</f>
        <v>LEHIGH VALLEY STEAM GOLD (PA)</v>
      </c>
    </row>
    <row r="718" spans="1:11" s="116" customFormat="1" ht="12.75" hidden="1" customHeight="1" x14ac:dyDescent="0.2">
      <c r="A718" s="114">
        <f t="shared" si="25"/>
        <v>359</v>
      </c>
      <c r="B718" s="163">
        <f t="shared" si="27"/>
        <v>41476</v>
      </c>
      <c r="C718" s="115">
        <f t="shared" si="26"/>
        <v>1.4027777777777779</v>
      </c>
      <c r="D718" s="115" t="str">
        <f t="shared" si="26"/>
        <v>Herbst</v>
      </c>
      <c r="E718" s="114">
        <f t="shared" si="26"/>
        <v>8</v>
      </c>
      <c r="F718" s="116" t="str">
        <f>+'Field Grid 2013 public'!$F$26</f>
        <v>U11B-1</v>
      </c>
      <c r="G718" s="116">
        <v>4</v>
      </c>
      <c r="H718" s="116" t="str">
        <f>+'Brackets 2013'!$L$48</f>
        <v>LAXZILLA (PA)</v>
      </c>
    </row>
    <row r="719" spans="1:11" s="116" customFormat="1" ht="12.75" hidden="1" customHeight="1" x14ac:dyDescent="0.2">
      <c r="A719" s="114">
        <f t="shared" si="25"/>
        <v>359</v>
      </c>
      <c r="B719" s="163">
        <f t="shared" si="27"/>
        <v>41476</v>
      </c>
      <c r="C719" s="115">
        <f t="shared" si="26"/>
        <v>1.4027777777777779</v>
      </c>
      <c r="D719" s="115" t="str">
        <f t="shared" si="26"/>
        <v>Herbst</v>
      </c>
      <c r="E719" s="114">
        <f t="shared" si="26"/>
        <v>8</v>
      </c>
      <c r="F719" s="116" t="str">
        <f>+'Field Grid 2013 public'!$F$26</f>
        <v>U11B-1</v>
      </c>
      <c r="G719" s="116">
        <v>4</v>
      </c>
      <c r="H719" s="116" t="str">
        <f>+'Brackets 2013'!$P$49</f>
        <v>SF LITTLE HORNS (PA)</v>
      </c>
    </row>
    <row r="720" spans="1:11" s="147" customFormat="1" ht="12.75" hidden="1" customHeight="1" x14ac:dyDescent="0.2">
      <c r="A720" s="145">
        <f t="shared" si="25"/>
        <v>360</v>
      </c>
      <c r="B720" s="165">
        <f t="shared" si="27"/>
        <v>41476</v>
      </c>
      <c r="C720" s="148">
        <f t="shared" si="26"/>
        <v>1.4027777777777779</v>
      </c>
      <c r="D720" s="148" t="str">
        <f t="shared" si="26"/>
        <v>Palisades</v>
      </c>
      <c r="E720" s="145">
        <f t="shared" si="26"/>
        <v>9</v>
      </c>
      <c r="F720" s="147" t="str">
        <f>+'Field Grid 2013 public'!$K$26</f>
        <v>U15AA</v>
      </c>
      <c r="G720" s="147">
        <v>4</v>
      </c>
      <c r="H720" s="147" t="str">
        <f>+'Brackets 2013'!$L$229</f>
        <v>BBL ELITE 2017 BLACK (NJ)</v>
      </c>
    </row>
    <row r="721" spans="1:8" s="147" customFormat="1" ht="12.75" hidden="1" customHeight="1" x14ac:dyDescent="0.2">
      <c r="A721" s="145">
        <f t="shared" si="25"/>
        <v>360</v>
      </c>
      <c r="B721" s="165">
        <f t="shared" si="27"/>
        <v>41476</v>
      </c>
      <c r="C721" s="148">
        <f t="shared" si="26"/>
        <v>1.4027777777777779</v>
      </c>
      <c r="D721" s="148" t="str">
        <f t="shared" si="26"/>
        <v>Palisades</v>
      </c>
      <c r="E721" s="145">
        <f t="shared" si="26"/>
        <v>9</v>
      </c>
      <c r="F721" s="147" t="str">
        <f>+'Field Grid 2013 public'!$K$26</f>
        <v>U15AA</v>
      </c>
      <c r="G721" s="147">
        <v>4</v>
      </c>
      <c r="H721" s="147" t="str">
        <f>+'Brackets 2013'!$P$231</f>
        <v>STEPS FUTURES 2017 (NJ)</v>
      </c>
    </row>
    <row r="722" spans="1:8" s="147" customFormat="1" ht="12.75" hidden="1" customHeight="1" x14ac:dyDescent="0.2">
      <c r="A722" s="145">
        <f t="shared" si="25"/>
        <v>361</v>
      </c>
      <c r="B722" s="165">
        <f t="shared" si="27"/>
        <v>41476</v>
      </c>
      <c r="C722" s="148">
        <f t="shared" si="26"/>
        <v>1.4027777777777779</v>
      </c>
      <c r="D722" s="148" t="str">
        <f t="shared" si="26"/>
        <v>Palisades</v>
      </c>
      <c r="E722" s="145">
        <f t="shared" si="26"/>
        <v>10</v>
      </c>
      <c r="F722" s="147" t="str">
        <f>+'Field Grid 2013 public'!$K$26</f>
        <v>U15AA</v>
      </c>
      <c r="G722" s="147">
        <v>4</v>
      </c>
      <c r="H722" s="147" t="str">
        <f>+'Brackets 2013'!$P$229</f>
        <v>DUKES HHH (PA)</v>
      </c>
    </row>
    <row r="723" spans="1:8" s="147" customFormat="1" ht="12.75" hidden="1" customHeight="1" x14ac:dyDescent="0.2">
      <c r="A723" s="145">
        <f t="shared" si="25"/>
        <v>361</v>
      </c>
      <c r="B723" s="165">
        <f t="shared" si="27"/>
        <v>41476</v>
      </c>
      <c r="C723" s="148">
        <f t="shared" si="26"/>
        <v>1.4027777777777779</v>
      </c>
      <c r="D723" s="148" t="str">
        <f t="shared" si="26"/>
        <v>Palisades</v>
      </c>
      <c r="E723" s="145">
        <f t="shared" si="26"/>
        <v>10</v>
      </c>
      <c r="F723" s="147" t="str">
        <f>+'Field Grid 2013 public'!$K$26</f>
        <v>U15AA</v>
      </c>
      <c r="G723" s="147">
        <v>4</v>
      </c>
      <c r="H723" s="147" t="str">
        <f>+'Brackets 2013'!$L$232</f>
        <v>TRISTATE BLACK (NJ)</v>
      </c>
    </row>
    <row r="724" spans="1:8" s="116" customFormat="1" ht="12.75" hidden="1" customHeight="1" x14ac:dyDescent="0.2">
      <c r="A724" s="114">
        <f t="shared" si="25"/>
        <v>362</v>
      </c>
      <c r="B724" s="163">
        <f t="shared" si="27"/>
        <v>41476</v>
      </c>
      <c r="C724" s="115">
        <f t="shared" si="26"/>
        <v>1.4027777777777779</v>
      </c>
      <c r="D724" s="115" t="str">
        <f t="shared" si="26"/>
        <v>Palisades</v>
      </c>
      <c r="E724" s="114">
        <f t="shared" si="26"/>
        <v>11</v>
      </c>
      <c r="F724" s="116" t="str">
        <f>+'Field Grid 2013 public'!$K$26</f>
        <v>U15AA</v>
      </c>
      <c r="G724" s="116">
        <v>4</v>
      </c>
      <c r="H724" s="116" t="str">
        <f>+'Brackets 2013'!$L$230</f>
        <v>HEADSTRONG WHITE (PA)</v>
      </c>
    </row>
    <row r="725" spans="1:8" s="116" customFormat="1" ht="12.75" hidden="1" customHeight="1" x14ac:dyDescent="0.2">
      <c r="A725" s="114">
        <f t="shared" si="25"/>
        <v>362</v>
      </c>
      <c r="B725" s="163">
        <f t="shared" si="27"/>
        <v>41476</v>
      </c>
      <c r="C725" s="115">
        <f t="shared" si="26"/>
        <v>1.4027777777777779</v>
      </c>
      <c r="D725" s="115" t="str">
        <f t="shared" si="26"/>
        <v>Palisades</v>
      </c>
      <c r="E725" s="114">
        <f t="shared" si="26"/>
        <v>11</v>
      </c>
      <c r="F725" s="116" t="str">
        <f>+'Field Grid 2013 public'!$K$26</f>
        <v>U15AA</v>
      </c>
      <c r="G725" s="116">
        <v>4</v>
      </c>
      <c r="H725" s="116" t="str">
        <f>+'Brackets 2013'!$P$230</f>
        <v>LEADING EDGE 2017 (NJ)</v>
      </c>
    </row>
    <row r="726" spans="1:8" s="116" customFormat="1" ht="12.75" hidden="1" customHeight="1" x14ac:dyDescent="0.2">
      <c r="A726" s="114">
        <f t="shared" si="25"/>
        <v>363</v>
      </c>
      <c r="B726" s="163">
        <f t="shared" si="27"/>
        <v>41476</v>
      </c>
      <c r="C726" s="115">
        <f t="shared" si="26"/>
        <v>1.4027777777777779</v>
      </c>
      <c r="D726" s="115" t="str">
        <f t="shared" si="26"/>
        <v>Palisades</v>
      </c>
      <c r="E726" s="114">
        <f t="shared" si="26"/>
        <v>12</v>
      </c>
      <c r="F726" s="116" t="str">
        <f>+'Field Grid 2013 public'!$K$26</f>
        <v>U15AA</v>
      </c>
      <c r="G726" s="116">
        <v>4</v>
      </c>
      <c r="H726" s="116" t="str">
        <f>+'Brackets 2013'!$L$231</f>
        <v>NOVA WEST LACROSSE (VA)</v>
      </c>
    </row>
    <row r="727" spans="1:8" s="116" customFormat="1" ht="12.75" hidden="1" customHeight="1" x14ac:dyDescent="0.2">
      <c r="A727" s="114">
        <f t="shared" si="25"/>
        <v>363</v>
      </c>
      <c r="B727" s="163">
        <f t="shared" si="27"/>
        <v>41476</v>
      </c>
      <c r="C727" s="115">
        <f t="shared" si="26"/>
        <v>1.4027777777777779</v>
      </c>
      <c r="D727" s="115" t="str">
        <f t="shared" si="26"/>
        <v>Palisades</v>
      </c>
      <c r="E727" s="114">
        <f t="shared" si="26"/>
        <v>12</v>
      </c>
      <c r="F727" s="116" t="str">
        <f>+'Field Grid 2013 public'!$K$26</f>
        <v>U15AA</v>
      </c>
      <c r="G727" s="116">
        <v>4</v>
      </c>
      <c r="H727" s="116" t="str">
        <f>+'Brackets 2013'!$P$232</f>
        <v>WARD MELVILLE 2017 (NY)</v>
      </c>
    </row>
    <row r="728" spans="1:8" s="147" customFormat="1" ht="12.75" hidden="1" customHeight="1" x14ac:dyDescent="0.2">
      <c r="A728" s="145">
        <f t="shared" si="25"/>
        <v>364</v>
      </c>
      <c r="B728" s="165">
        <f t="shared" si="27"/>
        <v>41476</v>
      </c>
      <c r="C728" s="148">
        <f t="shared" si="26"/>
        <v>1.4027777777777779</v>
      </c>
      <c r="D728" s="148" t="str">
        <f t="shared" si="26"/>
        <v>Palisades</v>
      </c>
      <c r="E728" s="145">
        <f t="shared" si="26"/>
        <v>13</v>
      </c>
      <c r="F728" s="147" t="str">
        <f>+'Field Grid 2013 public'!$O$26</f>
        <v>JVB-2</v>
      </c>
      <c r="G728" s="147">
        <v>4</v>
      </c>
      <c r="H728" s="147" t="str">
        <f>+'Brackets 2013'!$L$410</f>
        <v>TEAM SMITHTOWN (NY)</v>
      </c>
    </row>
    <row r="729" spans="1:8" s="147" customFormat="1" ht="12.75" hidden="1" customHeight="1" x14ac:dyDescent="0.2">
      <c r="A729" s="145">
        <f t="shared" si="25"/>
        <v>364</v>
      </c>
      <c r="B729" s="165">
        <f t="shared" si="27"/>
        <v>41476</v>
      </c>
      <c r="C729" s="148">
        <f t="shared" si="26"/>
        <v>1.4027777777777779</v>
      </c>
      <c r="D729" s="148" t="str">
        <f t="shared" si="26"/>
        <v>Palisades</v>
      </c>
      <c r="E729" s="145">
        <f t="shared" si="26"/>
        <v>13</v>
      </c>
      <c r="F729" s="147" t="str">
        <f>+'Field Grid 2013 public'!$O$26</f>
        <v>JVB-2</v>
      </c>
      <c r="G729" s="147">
        <v>4</v>
      </c>
      <c r="H729" s="147" t="str">
        <f>+'Brackets 2013'!$P$408</f>
        <v>ROCK'EM LACROSSE (PA)</v>
      </c>
    </row>
    <row r="730" spans="1:8" s="116" customFormat="1" ht="12.75" hidden="1" customHeight="1" x14ac:dyDescent="0.2">
      <c r="A730" s="114">
        <f t="shared" si="25"/>
        <v>365</v>
      </c>
      <c r="B730" s="163">
        <f t="shared" si="27"/>
        <v>41476</v>
      </c>
      <c r="C730" s="115">
        <f t="shared" ref="C730:E749" si="28">+C82</f>
        <v>1.4027777777777779</v>
      </c>
      <c r="D730" s="115" t="str">
        <f t="shared" si="28"/>
        <v>Palisades</v>
      </c>
      <c r="E730" s="114">
        <f t="shared" si="28"/>
        <v>14</v>
      </c>
      <c r="F730" s="116" t="str">
        <f>+'Field Grid 2013 public'!$O$26</f>
        <v>JVB-2</v>
      </c>
      <c r="G730" s="116">
        <v>4</v>
      </c>
      <c r="H730" s="116" t="str">
        <f>+'Brackets 2013'!$L$407</f>
        <v>LV LIGHTNING SELECT WHITE (PA)</v>
      </c>
    </row>
    <row r="731" spans="1:8" s="116" customFormat="1" ht="12.75" hidden="1" customHeight="1" x14ac:dyDescent="0.2">
      <c r="A731" s="114">
        <f t="shared" si="25"/>
        <v>365</v>
      </c>
      <c r="B731" s="163">
        <f t="shared" si="27"/>
        <v>41476</v>
      </c>
      <c r="C731" s="115">
        <f t="shared" si="28"/>
        <v>1.4027777777777779</v>
      </c>
      <c r="D731" s="115" t="str">
        <f t="shared" si="28"/>
        <v>Palisades</v>
      </c>
      <c r="E731" s="114">
        <f t="shared" si="28"/>
        <v>14</v>
      </c>
      <c r="F731" s="116" t="str">
        <f>+'Field Grid 2013 public'!$O$26</f>
        <v>JVB-2</v>
      </c>
      <c r="G731" s="116">
        <v>4</v>
      </c>
      <c r="H731" s="116" t="str">
        <f>+'Brackets 2013'!$P$411</f>
        <v>BLACK DOG LEGACY (PA)</v>
      </c>
    </row>
    <row r="732" spans="1:8" s="116" customFormat="1" ht="12.75" hidden="1" customHeight="1" x14ac:dyDescent="0.2">
      <c r="A732" s="114">
        <f t="shared" si="25"/>
        <v>366</v>
      </c>
      <c r="B732" s="163">
        <f t="shared" si="27"/>
        <v>41476</v>
      </c>
      <c r="C732" s="115">
        <f t="shared" si="28"/>
        <v>1.4027777777777779</v>
      </c>
      <c r="D732" s="115" t="str">
        <f t="shared" si="28"/>
        <v>Palisades</v>
      </c>
      <c r="E732" s="114">
        <f t="shared" si="28"/>
        <v>15</v>
      </c>
      <c r="F732" s="116" t="str">
        <f>+'Field Grid 2013 public'!$O$26</f>
        <v>JVB-2</v>
      </c>
      <c r="G732" s="116">
        <v>4</v>
      </c>
      <c r="H732" s="116" t="str">
        <f>+'Brackets 2013'!$L$411</f>
        <v>VA LAX TEAM RECON (VA)</v>
      </c>
    </row>
    <row r="733" spans="1:8" s="116" customFormat="1" ht="12.75" hidden="1" customHeight="1" x14ac:dyDescent="0.2">
      <c r="A733" s="114">
        <f t="shared" si="25"/>
        <v>366</v>
      </c>
      <c r="B733" s="163">
        <f t="shared" si="27"/>
        <v>41476</v>
      </c>
      <c r="C733" s="115">
        <f t="shared" si="28"/>
        <v>1.4027777777777779</v>
      </c>
      <c r="D733" s="115" t="str">
        <f t="shared" si="28"/>
        <v>Palisades</v>
      </c>
      <c r="E733" s="114">
        <f t="shared" si="28"/>
        <v>15</v>
      </c>
      <c r="F733" s="116" t="str">
        <f>+'Field Grid 2013 public'!$O$26</f>
        <v>JVB-2</v>
      </c>
      <c r="G733" s="116">
        <v>4</v>
      </c>
      <c r="H733" s="116" t="str">
        <f>+'Brackets 2013'!$P$410</f>
        <v>TRUE BLUE 2016 WHITE (NY)</v>
      </c>
    </row>
    <row r="734" spans="1:8" s="147" customFormat="1" ht="12.75" hidden="1" customHeight="1" x14ac:dyDescent="0.2">
      <c r="A734" s="145">
        <f t="shared" si="25"/>
        <v>367</v>
      </c>
      <c r="B734" s="165">
        <f t="shared" si="27"/>
        <v>41476</v>
      </c>
      <c r="C734" s="148">
        <f t="shared" si="28"/>
        <v>1.4027777777777779</v>
      </c>
      <c r="D734" s="148" t="str">
        <f t="shared" si="28"/>
        <v>Palisades</v>
      </c>
      <c r="E734" s="145">
        <f t="shared" si="28"/>
        <v>16</v>
      </c>
      <c r="F734" s="147" t="str">
        <f>+'Field Grid 2013 public'!$O$26</f>
        <v>JVB-2</v>
      </c>
      <c r="G734" s="147">
        <v>4</v>
      </c>
      <c r="H734" s="147" t="str">
        <f>+'Brackets 2013'!$P$409</f>
        <v>TEAM 91 2016 WHITE (NY)</v>
      </c>
    </row>
    <row r="735" spans="1:8" s="147" customFormat="1" ht="12.75" hidden="1" customHeight="1" x14ac:dyDescent="0.2">
      <c r="A735" s="145">
        <f t="shared" si="25"/>
        <v>367</v>
      </c>
      <c r="B735" s="165">
        <f t="shared" si="27"/>
        <v>41476</v>
      </c>
      <c r="C735" s="148">
        <f t="shared" si="28"/>
        <v>1.4027777777777779</v>
      </c>
      <c r="D735" s="148" t="str">
        <f t="shared" si="28"/>
        <v>Palisades</v>
      </c>
      <c r="E735" s="145">
        <f t="shared" si="28"/>
        <v>16</v>
      </c>
      <c r="F735" s="147" t="str">
        <f>+'Field Grid 2013 public'!$O$26</f>
        <v>JVB-2</v>
      </c>
      <c r="G735" s="147">
        <v>4</v>
      </c>
      <c r="H735" s="147" t="str">
        <f>+'Brackets 2013'!$L$408</f>
        <v>SOUTH JERSEY UNITED (NJ)</v>
      </c>
    </row>
    <row r="736" spans="1:8" s="116" customFormat="1" ht="12.75" hidden="1" customHeight="1" x14ac:dyDescent="0.2">
      <c r="A736" s="114">
        <f t="shared" si="25"/>
        <v>368</v>
      </c>
      <c r="B736" s="163">
        <f t="shared" si="27"/>
        <v>41476</v>
      </c>
      <c r="C736" s="115">
        <f t="shared" si="28"/>
        <v>1.4027777777777779</v>
      </c>
      <c r="D736" s="115" t="str">
        <f t="shared" si="28"/>
        <v>Palisades</v>
      </c>
      <c r="E736" s="114">
        <f t="shared" si="28"/>
        <v>17</v>
      </c>
      <c r="F736" s="116" t="str">
        <f>+'Field Grid 2013 public'!$O$26</f>
        <v>JVB-2</v>
      </c>
      <c r="G736" s="116">
        <v>4</v>
      </c>
      <c r="H736" s="116" t="str">
        <f>+'Brackets 2013'!$L$409</f>
        <v>BUFFALO RISING FRESHMAN (NY)</v>
      </c>
    </row>
    <row r="737" spans="1:11" s="116" customFormat="1" ht="12.75" hidden="1" customHeight="1" x14ac:dyDescent="0.2">
      <c r="A737" s="114">
        <f t="shared" si="25"/>
        <v>368</v>
      </c>
      <c r="B737" s="163">
        <f t="shared" si="27"/>
        <v>41476</v>
      </c>
      <c r="C737" s="115">
        <f t="shared" si="28"/>
        <v>1.4027777777777779</v>
      </c>
      <c r="D737" s="115" t="str">
        <f t="shared" si="28"/>
        <v>Palisades</v>
      </c>
      <c r="E737" s="114">
        <f t="shared" si="28"/>
        <v>17</v>
      </c>
      <c r="F737" s="116" t="str">
        <f>+'Field Grid 2013 public'!$O$26</f>
        <v>JVB-2</v>
      </c>
      <c r="G737" s="116">
        <v>4</v>
      </c>
      <c r="H737" s="116" t="str">
        <f>+'Brackets 2013'!$P$407</f>
        <v>CBW WOLVERINES (PA)</v>
      </c>
    </row>
    <row r="738" spans="1:11" s="147" customFormat="1" ht="12.75" hidden="1" customHeight="1" x14ac:dyDescent="0.2">
      <c r="A738" s="145">
        <f t="shared" si="25"/>
        <v>369</v>
      </c>
      <c r="B738" s="165">
        <f t="shared" si="27"/>
        <v>41476</v>
      </c>
      <c r="C738" s="148">
        <f t="shared" si="28"/>
        <v>1.4027777777777779</v>
      </c>
      <c r="D738" s="148" t="str">
        <f t="shared" si="28"/>
        <v>New Hope</v>
      </c>
      <c r="E738" s="145">
        <f t="shared" si="28"/>
        <v>18</v>
      </c>
      <c r="F738" s="147" t="str">
        <f>+'Field Grid 2013 public'!$T$26</f>
        <v>VARA-1</v>
      </c>
      <c r="G738" s="147">
        <v>4</v>
      </c>
      <c r="H738" s="147" t="str">
        <f>+'Brackets 2013'!$L$433</f>
        <v>DIRTY BIRDS (GA)</v>
      </c>
    </row>
    <row r="739" spans="1:11" s="147" customFormat="1" ht="12.75" hidden="1" customHeight="1" x14ac:dyDescent="0.2">
      <c r="A739" s="145">
        <f t="shared" si="25"/>
        <v>369</v>
      </c>
      <c r="B739" s="165">
        <f t="shared" si="27"/>
        <v>41476</v>
      </c>
      <c r="C739" s="148">
        <f t="shared" si="28"/>
        <v>1.4027777777777779</v>
      </c>
      <c r="D739" s="148" t="str">
        <f t="shared" si="28"/>
        <v>New Hope</v>
      </c>
      <c r="E739" s="145">
        <f t="shared" si="28"/>
        <v>18</v>
      </c>
      <c r="F739" s="147" t="str">
        <f>+'Field Grid 2013 public'!$T$26</f>
        <v>VARA-1</v>
      </c>
      <c r="G739" s="147">
        <v>4</v>
      </c>
      <c r="H739" s="147" t="str">
        <f>+'Brackets 2013'!$P$433</f>
        <v>CASH COWS ELITE (MI)</v>
      </c>
    </row>
    <row r="740" spans="1:11" s="147" customFormat="1" ht="12.75" hidden="1" customHeight="1" x14ac:dyDescent="0.2">
      <c r="A740" s="145">
        <f t="shared" si="25"/>
        <v>370</v>
      </c>
      <c r="B740" s="165">
        <f t="shared" si="27"/>
        <v>41476</v>
      </c>
      <c r="C740" s="148">
        <f t="shared" si="28"/>
        <v>1.4027777777777779</v>
      </c>
      <c r="D740" s="148" t="str">
        <f t="shared" si="28"/>
        <v>New Hope</v>
      </c>
      <c r="E740" s="145">
        <f t="shared" si="28"/>
        <v>19</v>
      </c>
      <c r="F740" s="147" t="str">
        <f>+'Field Grid 2013 public'!$T$26</f>
        <v>VARA-1</v>
      </c>
      <c r="G740" s="147">
        <v>4</v>
      </c>
      <c r="H740" s="147" t="str">
        <f>+'Brackets 2013'!$W$433</f>
        <v>TAR HEEL LC (NC)</v>
      </c>
    </row>
    <row r="741" spans="1:11" s="147" customFormat="1" ht="12.75" hidden="1" customHeight="1" x14ac:dyDescent="0.2">
      <c r="A741" s="145">
        <f t="shared" si="25"/>
        <v>370</v>
      </c>
      <c r="B741" s="165">
        <f t="shared" si="27"/>
        <v>41476</v>
      </c>
      <c r="C741" s="148">
        <f t="shared" si="28"/>
        <v>1.4027777777777779</v>
      </c>
      <c r="D741" s="148" t="str">
        <f t="shared" si="28"/>
        <v>New Hope</v>
      </c>
      <c r="E741" s="145">
        <f t="shared" si="28"/>
        <v>19</v>
      </c>
      <c r="F741" s="147" t="str">
        <f>+'Field Grid 2013 public'!$T$26</f>
        <v>VARA-1</v>
      </c>
      <c r="G741" s="147">
        <v>4</v>
      </c>
      <c r="H741" s="147" t="str">
        <f>+'Brackets 2013'!$AA$433</f>
        <v>TEAM TOTAL ELITE (MI)</v>
      </c>
    </row>
    <row r="742" spans="1:11" s="116" customFormat="1" ht="12.75" hidden="1" customHeight="1" x14ac:dyDescent="0.2">
      <c r="A742" s="114">
        <f t="shared" si="25"/>
        <v>371</v>
      </c>
      <c r="B742" s="163">
        <f t="shared" si="27"/>
        <v>41476</v>
      </c>
      <c r="C742" s="115">
        <f t="shared" si="28"/>
        <v>1.4027777777777779</v>
      </c>
      <c r="D742" s="115" t="str">
        <f t="shared" si="28"/>
        <v>New Hope</v>
      </c>
      <c r="E742" s="114">
        <f t="shared" si="28"/>
        <v>20</v>
      </c>
      <c r="F742" s="116" t="str">
        <f>+'Field Grid 2013 public'!$T$26</f>
        <v>VARA-1</v>
      </c>
      <c r="G742" s="116">
        <v>4</v>
      </c>
      <c r="H742" s="116" t="str">
        <f>+'Brackets 2013'!$L$432</f>
        <v>2014 PHILA FREEDOM (PA)</v>
      </c>
    </row>
    <row r="743" spans="1:11" s="116" customFormat="1" ht="12.75" hidden="1" customHeight="1" x14ac:dyDescent="0.2">
      <c r="A743" s="114">
        <f t="shared" si="25"/>
        <v>371</v>
      </c>
      <c r="B743" s="163">
        <f t="shared" si="27"/>
        <v>41476</v>
      </c>
      <c r="C743" s="115">
        <f t="shared" si="28"/>
        <v>1.4027777777777779</v>
      </c>
      <c r="D743" s="115" t="str">
        <f t="shared" si="28"/>
        <v>New Hope</v>
      </c>
      <c r="E743" s="114">
        <f t="shared" si="28"/>
        <v>20</v>
      </c>
      <c r="F743" s="116" t="str">
        <f>+'Field Grid 2013 public'!$T$26</f>
        <v>VARA-1</v>
      </c>
      <c r="G743" s="116">
        <v>4</v>
      </c>
      <c r="H743" s="116" t="str">
        <f>+'Brackets 2013'!$P$435</f>
        <v>LOW &amp; AWAY U19 PREMIER (PA)</v>
      </c>
    </row>
    <row r="744" spans="1:11" s="116" customFormat="1" ht="12.75" hidden="1" customHeight="1" x14ac:dyDescent="0.2">
      <c r="A744" s="114">
        <f t="shared" si="25"/>
        <v>372</v>
      </c>
      <c r="B744" s="163">
        <f t="shared" si="27"/>
        <v>41476</v>
      </c>
      <c r="C744" s="115">
        <f t="shared" si="28"/>
        <v>1.4027777777777779</v>
      </c>
      <c r="D744" s="115" t="str">
        <f t="shared" si="28"/>
        <v>New Hope</v>
      </c>
      <c r="E744" s="114">
        <f t="shared" si="28"/>
        <v>21</v>
      </c>
      <c r="F744" s="116" t="str">
        <f>+'Field Grid 2013 public'!$T$26</f>
        <v>VARA-1</v>
      </c>
      <c r="G744" s="116">
        <v>4</v>
      </c>
      <c r="H744" s="116" t="str">
        <f>+'Brackets 2013'!$W$432</f>
        <v>MILITIA ELITE (VA)</v>
      </c>
    </row>
    <row r="745" spans="1:11" s="116" customFormat="1" ht="12.75" hidden="1" customHeight="1" x14ac:dyDescent="0.2">
      <c r="A745" s="114">
        <f t="shared" si="25"/>
        <v>372</v>
      </c>
      <c r="B745" s="163">
        <f t="shared" si="27"/>
        <v>41476</v>
      </c>
      <c r="C745" s="115">
        <f t="shared" si="28"/>
        <v>1.4027777777777779</v>
      </c>
      <c r="D745" s="115" t="str">
        <f t="shared" si="28"/>
        <v>New Hope</v>
      </c>
      <c r="E745" s="114">
        <f t="shared" si="28"/>
        <v>21</v>
      </c>
      <c r="F745" s="116" t="str">
        <f>+'Field Grid 2013 public'!$T$26</f>
        <v>VARA-1</v>
      </c>
      <c r="G745" s="116">
        <v>4</v>
      </c>
      <c r="H745" s="116" t="str">
        <f>+'Brackets 2013'!$AA$434</f>
        <v>QUAKE VARSITY GOLD (NJ)</v>
      </c>
    </row>
    <row r="746" spans="1:11" s="116" customFormat="1" ht="12.75" hidden="1" customHeight="1" x14ac:dyDescent="0.2">
      <c r="A746" s="114">
        <f t="shared" si="25"/>
        <v>373</v>
      </c>
      <c r="B746" s="163">
        <f t="shared" si="27"/>
        <v>41476</v>
      </c>
      <c r="C746" s="115">
        <f t="shared" si="28"/>
        <v>1.4027777777777779</v>
      </c>
      <c r="D746" s="115" t="str">
        <f t="shared" si="28"/>
        <v>New Hope</v>
      </c>
      <c r="E746" s="114">
        <f t="shared" si="28"/>
        <v>22</v>
      </c>
      <c r="F746" s="116" t="str">
        <f>+'Field Grid 2013 public'!$X$26</f>
        <v>VARA-2</v>
      </c>
      <c r="G746" s="116">
        <v>4</v>
      </c>
      <c r="H746" s="116" t="str">
        <f>+'Brackets 2013'!$L$435</f>
        <v>EMMAUS STING (PA)</v>
      </c>
      <c r="I746" s="114"/>
      <c r="J746" s="114"/>
      <c r="K746" s="114"/>
    </row>
    <row r="747" spans="1:11" s="116" customFormat="1" ht="12.75" hidden="1" customHeight="1" x14ac:dyDescent="0.2">
      <c r="A747" s="114">
        <f t="shared" si="25"/>
        <v>373</v>
      </c>
      <c r="B747" s="163">
        <f t="shared" si="27"/>
        <v>41476</v>
      </c>
      <c r="C747" s="115">
        <f t="shared" si="28"/>
        <v>1.4027777777777779</v>
      </c>
      <c r="D747" s="115" t="str">
        <f t="shared" si="28"/>
        <v>New Hope</v>
      </c>
      <c r="E747" s="114">
        <f t="shared" si="28"/>
        <v>22</v>
      </c>
      <c r="F747" s="116" t="str">
        <f>+'Field Grid 2013 public'!$X$26</f>
        <v>VARA-2</v>
      </c>
      <c r="G747" s="116">
        <v>4</v>
      </c>
      <c r="H747" s="116" t="str">
        <f>+'Brackets 2013'!$P$434</f>
        <v>BLACK BEAR ORANGE (PA)</v>
      </c>
      <c r="I747" s="114"/>
      <c r="J747" s="114"/>
      <c r="K747" s="114"/>
    </row>
    <row r="748" spans="1:11" s="116" customFormat="1" ht="12.75" hidden="1" customHeight="1" x14ac:dyDescent="0.2">
      <c r="A748" s="114">
        <f t="shared" si="25"/>
        <v>374</v>
      </c>
      <c r="B748" s="163">
        <f t="shared" si="27"/>
        <v>41476</v>
      </c>
      <c r="C748" s="115">
        <f t="shared" si="28"/>
        <v>1.4027777777777779</v>
      </c>
      <c r="D748" s="115" t="str">
        <f t="shared" si="28"/>
        <v>New Hope</v>
      </c>
      <c r="E748" s="114">
        <f t="shared" si="28"/>
        <v>23</v>
      </c>
      <c r="F748" s="116" t="str">
        <f>+'Field Grid 2013 public'!$X$26</f>
        <v>VARA-2</v>
      </c>
      <c r="G748" s="116">
        <v>4</v>
      </c>
      <c r="H748" s="116" t="str">
        <f>+'Brackets 2013'!$W$434</f>
        <v>TRUE PITTSBURGH 2014 (PA)</v>
      </c>
      <c r="I748" s="114"/>
      <c r="J748" s="114"/>
      <c r="K748" s="114"/>
    </row>
    <row r="749" spans="1:11" s="116" customFormat="1" ht="12.75" hidden="1" customHeight="1" x14ac:dyDescent="0.2">
      <c r="A749" s="114">
        <f t="shared" si="25"/>
        <v>374</v>
      </c>
      <c r="B749" s="163">
        <f t="shared" si="27"/>
        <v>41476</v>
      </c>
      <c r="C749" s="115">
        <f t="shared" si="28"/>
        <v>1.4027777777777779</v>
      </c>
      <c r="D749" s="115" t="str">
        <f t="shared" si="28"/>
        <v>New Hope</v>
      </c>
      <c r="E749" s="114">
        <f t="shared" si="28"/>
        <v>23</v>
      </c>
      <c r="F749" s="116" t="str">
        <f>+'Field Grid 2013 public'!$X$26</f>
        <v>VARA-2</v>
      </c>
      <c r="G749" s="116">
        <v>4</v>
      </c>
      <c r="H749" s="116" t="str">
        <f>+'Brackets 2013'!$AA$432</f>
        <v>SF BIG HORNS (PA)</v>
      </c>
      <c r="I749" s="114"/>
      <c r="J749" s="114"/>
      <c r="K749" s="114"/>
    </row>
    <row r="750" spans="1:11" s="116" customFormat="1" ht="12.75" hidden="1" customHeight="1" x14ac:dyDescent="0.2">
      <c r="A750" s="114">
        <f t="shared" si="25"/>
        <v>375</v>
      </c>
      <c r="B750" s="163">
        <f t="shared" si="27"/>
        <v>41476</v>
      </c>
      <c r="C750" s="115">
        <f t="shared" ref="C750:E769" si="29">+C102</f>
        <v>1.4027777777777823</v>
      </c>
      <c r="D750" s="115" t="str">
        <f t="shared" si="29"/>
        <v>New Hope</v>
      </c>
      <c r="E750" s="114">
        <f t="shared" si="29"/>
        <v>24</v>
      </c>
      <c r="F750" s="116" t="str">
        <f>+'Field Grid 2013 public'!$X$26</f>
        <v>VARA-2</v>
      </c>
      <c r="G750" s="116">
        <v>4</v>
      </c>
      <c r="H750" s="116" t="str">
        <f>+'Brackets 2013'!$L$434</f>
        <v>DIP N DUNK (NY)</v>
      </c>
      <c r="I750" s="114"/>
      <c r="J750" s="114"/>
      <c r="K750" s="114"/>
    </row>
    <row r="751" spans="1:11" s="116" customFormat="1" ht="12.75" hidden="1" customHeight="1" x14ac:dyDescent="0.2">
      <c r="A751" s="114">
        <f t="shared" si="25"/>
        <v>375</v>
      </c>
      <c r="B751" s="163">
        <f t="shared" si="27"/>
        <v>41476</v>
      </c>
      <c r="C751" s="115">
        <f t="shared" si="29"/>
        <v>1.4027777777777823</v>
      </c>
      <c r="D751" s="115" t="str">
        <f t="shared" si="29"/>
        <v>New Hope</v>
      </c>
      <c r="E751" s="114">
        <f t="shared" si="29"/>
        <v>24</v>
      </c>
      <c r="F751" s="116" t="str">
        <f>+'Field Grid 2013 public'!$X$26</f>
        <v>VARA-2</v>
      </c>
      <c r="G751" s="116">
        <v>4</v>
      </c>
      <c r="H751" s="116" t="str">
        <f>+'Brackets 2013'!$P$432</f>
        <v>BALTIMORE CANNONS (MD)</v>
      </c>
      <c r="I751" s="114"/>
      <c r="J751" s="114"/>
      <c r="K751" s="114"/>
    </row>
    <row r="752" spans="1:11" s="116" customFormat="1" ht="12.75" hidden="1" customHeight="1" x14ac:dyDescent="0.2">
      <c r="A752" s="114">
        <f t="shared" si="25"/>
        <v>376</v>
      </c>
      <c r="B752" s="163">
        <f t="shared" si="27"/>
        <v>41476</v>
      </c>
      <c r="C752" s="115">
        <f t="shared" si="29"/>
        <v>1.4027777777777823</v>
      </c>
      <c r="D752" s="115" t="str">
        <f t="shared" si="29"/>
        <v>Bush Park</v>
      </c>
      <c r="E752" s="114">
        <f t="shared" si="29"/>
        <v>25</v>
      </c>
      <c r="G752" s="116">
        <v>4</v>
      </c>
      <c r="I752" s="114"/>
      <c r="J752" s="114"/>
    </row>
    <row r="753" spans="1:12" s="116" customFormat="1" ht="12.75" hidden="1" customHeight="1" x14ac:dyDescent="0.2">
      <c r="A753" s="114">
        <f t="shared" si="25"/>
        <v>376</v>
      </c>
      <c r="B753" s="163">
        <f t="shared" si="27"/>
        <v>41476</v>
      </c>
      <c r="C753" s="115">
        <f t="shared" si="29"/>
        <v>1.4027777777777823</v>
      </c>
      <c r="D753" s="115" t="str">
        <f t="shared" si="29"/>
        <v>Bush Park</v>
      </c>
      <c r="E753" s="114">
        <f t="shared" si="29"/>
        <v>25</v>
      </c>
      <c r="G753" s="116">
        <v>4</v>
      </c>
      <c r="I753" s="114"/>
      <c r="J753" s="114"/>
    </row>
    <row r="754" spans="1:12" s="116" customFormat="1" ht="12.75" hidden="1" customHeight="1" x14ac:dyDescent="0.2">
      <c r="A754" s="114">
        <f t="shared" si="25"/>
        <v>377</v>
      </c>
      <c r="B754" s="163">
        <f t="shared" si="27"/>
        <v>41476</v>
      </c>
      <c r="C754" s="115">
        <f t="shared" si="29"/>
        <v>1.4027777777777823</v>
      </c>
      <c r="D754" s="115" t="str">
        <f t="shared" si="29"/>
        <v>Bush Park</v>
      </c>
      <c r="E754" s="114">
        <f t="shared" si="29"/>
        <v>26</v>
      </c>
      <c r="G754" s="116">
        <v>4</v>
      </c>
      <c r="I754" s="114"/>
      <c r="J754" s="114"/>
      <c r="K754" s="114"/>
    </row>
    <row r="755" spans="1:12" s="116" customFormat="1" ht="12.75" hidden="1" customHeight="1" x14ac:dyDescent="0.2">
      <c r="A755" s="114">
        <f t="shared" si="25"/>
        <v>377</v>
      </c>
      <c r="B755" s="163">
        <f t="shared" si="27"/>
        <v>41476</v>
      </c>
      <c r="C755" s="115">
        <f t="shared" si="29"/>
        <v>1.4027777777777823</v>
      </c>
      <c r="D755" s="115" t="str">
        <f t="shared" si="29"/>
        <v>Bush Park</v>
      </c>
      <c r="E755" s="114">
        <f t="shared" si="29"/>
        <v>26</v>
      </c>
      <c r="G755" s="116">
        <v>4</v>
      </c>
      <c r="I755" s="114"/>
      <c r="J755" s="114"/>
      <c r="K755" s="114"/>
    </row>
    <row r="756" spans="1:12" s="116" customFormat="1" ht="12.75" hidden="1" customHeight="1" x14ac:dyDescent="0.2">
      <c r="A756" s="114">
        <f t="shared" si="25"/>
        <v>378</v>
      </c>
      <c r="B756" s="163">
        <f t="shared" si="27"/>
        <v>41476</v>
      </c>
      <c r="C756" s="115">
        <f t="shared" si="29"/>
        <v>1.4027777777777823</v>
      </c>
      <c r="D756" s="115" t="str">
        <f t="shared" si="29"/>
        <v>Bush Park</v>
      </c>
      <c r="E756" s="114">
        <f t="shared" si="29"/>
        <v>27</v>
      </c>
      <c r="G756" s="116">
        <v>4</v>
      </c>
      <c r="I756" s="114"/>
      <c r="J756" s="114"/>
      <c r="K756" s="114"/>
    </row>
    <row r="757" spans="1:12" s="116" customFormat="1" ht="12.75" hidden="1" customHeight="1" x14ac:dyDescent="0.2">
      <c r="A757" s="114">
        <f t="shared" si="25"/>
        <v>378</v>
      </c>
      <c r="B757" s="163">
        <f t="shared" si="27"/>
        <v>41476</v>
      </c>
      <c r="C757" s="115">
        <f t="shared" si="29"/>
        <v>1.4027777777777823</v>
      </c>
      <c r="D757" s="115" t="str">
        <f t="shared" si="29"/>
        <v>Bush Park</v>
      </c>
      <c r="E757" s="114">
        <f t="shared" si="29"/>
        <v>27</v>
      </c>
      <c r="G757" s="116">
        <v>4</v>
      </c>
      <c r="I757" s="114"/>
      <c r="J757" s="114"/>
      <c r="K757" s="114"/>
    </row>
    <row r="758" spans="1:12" s="116" customFormat="1" ht="12.75" hidden="1" customHeight="1" x14ac:dyDescent="0.2">
      <c r="A758" s="114">
        <f t="shared" si="25"/>
        <v>379</v>
      </c>
      <c r="B758" s="163">
        <f t="shared" si="27"/>
        <v>41476</v>
      </c>
      <c r="C758" s="115">
        <f t="shared" si="29"/>
        <v>1.4375000000000002</v>
      </c>
      <c r="D758" s="115" t="str">
        <f t="shared" si="29"/>
        <v>Herbst</v>
      </c>
      <c r="E758" s="114">
        <f t="shared" si="29"/>
        <v>1</v>
      </c>
      <c r="F758" s="116" t="str">
        <f>+'Field Grid 2013 public'!$C$25</f>
        <v>U15B-2</v>
      </c>
      <c r="G758" s="117">
        <v>5</v>
      </c>
      <c r="H758" s="116" t="str">
        <f>+'Brackets 2013'!$W$331</f>
        <v>Winner C2 v Winner C3 (C7)</v>
      </c>
      <c r="I758" s="114"/>
      <c r="J758" s="114"/>
      <c r="K758" s="114"/>
    </row>
    <row r="759" spans="1:12" s="116" customFormat="1" ht="12.75" hidden="1" customHeight="1" x14ac:dyDescent="0.2">
      <c r="A759" s="114">
        <f t="shared" si="25"/>
        <v>379</v>
      </c>
      <c r="B759" s="163">
        <f t="shared" si="27"/>
        <v>41476</v>
      </c>
      <c r="C759" s="115">
        <f t="shared" si="29"/>
        <v>1.4375000000000002</v>
      </c>
      <c r="D759" s="115" t="str">
        <f t="shared" si="29"/>
        <v>Herbst</v>
      </c>
      <c r="E759" s="114">
        <f t="shared" si="29"/>
        <v>1</v>
      </c>
      <c r="F759" s="116" t="str">
        <f>+'Field Grid 2013 public'!$C$25</f>
        <v>U15B-2</v>
      </c>
      <c r="G759" s="117">
        <v>5</v>
      </c>
      <c r="H759" s="116" t="str">
        <f>+'Brackets 2013'!$W$331</f>
        <v>Winner C2 v Winner C3 (C7)</v>
      </c>
      <c r="I759" s="114"/>
      <c r="J759" s="114"/>
      <c r="K759" s="114"/>
    </row>
    <row r="760" spans="1:12" s="116" customFormat="1" ht="12.75" hidden="1" customHeight="1" x14ac:dyDescent="0.2">
      <c r="A760" s="114">
        <f t="shared" si="25"/>
        <v>380</v>
      </c>
      <c r="B760" s="163">
        <f t="shared" si="27"/>
        <v>41476</v>
      </c>
      <c r="C760" s="115">
        <f t="shared" si="29"/>
        <v>1.4375000000000002</v>
      </c>
      <c r="D760" s="115" t="str">
        <f t="shared" si="29"/>
        <v>Herbst</v>
      </c>
      <c r="E760" s="114">
        <f t="shared" si="29"/>
        <v>2</v>
      </c>
      <c r="F760" s="116" t="str">
        <f>+'Field Grid 2013 public'!$C$25</f>
        <v>U15B-2</v>
      </c>
      <c r="G760" s="117">
        <v>5</v>
      </c>
      <c r="H760" s="116" t="str">
        <f>+'Brackets 2013'!$W$332:$W$332</f>
        <v>Loser C2 v Loser C4 (C8)</v>
      </c>
      <c r="I760" s="114"/>
      <c r="J760" s="114"/>
      <c r="K760" s="114"/>
    </row>
    <row r="761" spans="1:12" ht="12.75" hidden="1" customHeight="1" x14ac:dyDescent="0.2">
      <c r="A761" s="114">
        <f t="shared" si="25"/>
        <v>380</v>
      </c>
      <c r="B761" s="163">
        <f t="shared" si="27"/>
        <v>41476</v>
      </c>
      <c r="C761" s="115">
        <f t="shared" si="29"/>
        <v>1.4375000000000002</v>
      </c>
      <c r="D761" s="115" t="str">
        <f t="shared" si="29"/>
        <v>Herbst</v>
      </c>
      <c r="E761" s="114">
        <f t="shared" si="29"/>
        <v>2</v>
      </c>
      <c r="F761" s="116" t="str">
        <f>+'Field Grid 2013 public'!$C$25</f>
        <v>U15B-2</v>
      </c>
      <c r="G761" s="117">
        <v>5</v>
      </c>
      <c r="H761" s="114" t="str">
        <f>+'Brackets 2013'!$W$332</f>
        <v>Loser C2 v Loser C4 (C8)</v>
      </c>
      <c r="L761" s="114"/>
    </row>
    <row r="762" spans="1:12" ht="12.75" hidden="1" customHeight="1" x14ac:dyDescent="0.2">
      <c r="A762" s="114">
        <f t="shared" si="25"/>
        <v>381</v>
      </c>
      <c r="B762" s="163">
        <f t="shared" si="27"/>
        <v>41476</v>
      </c>
      <c r="C762" s="115">
        <f t="shared" si="29"/>
        <v>1.4375000000000002</v>
      </c>
      <c r="D762" s="115" t="str">
        <f t="shared" si="29"/>
        <v>Herbst</v>
      </c>
      <c r="E762" s="114">
        <f t="shared" si="29"/>
        <v>3</v>
      </c>
      <c r="F762" s="116" t="str">
        <f>+'Field Grid 2013 public'!$C$25</f>
        <v>U15B-2</v>
      </c>
      <c r="G762" s="117">
        <v>5</v>
      </c>
      <c r="H762" s="114" t="str">
        <f>+'Brackets 2013'!$AA$331</f>
        <v>Winner C4 v Loser C3 (C9)</v>
      </c>
      <c r="L762" s="114"/>
    </row>
    <row r="763" spans="1:12" ht="12.75" hidden="1" customHeight="1" x14ac:dyDescent="0.2">
      <c r="A763" s="114">
        <f t="shared" si="25"/>
        <v>381</v>
      </c>
      <c r="B763" s="163">
        <f t="shared" si="27"/>
        <v>41476</v>
      </c>
      <c r="C763" s="115">
        <f t="shared" si="29"/>
        <v>1.4375000000000002</v>
      </c>
      <c r="D763" s="115" t="str">
        <f t="shared" si="29"/>
        <v>Herbst</v>
      </c>
      <c r="E763" s="114">
        <f t="shared" si="29"/>
        <v>3</v>
      </c>
      <c r="F763" s="116" t="str">
        <f>+'Field Grid 2013 public'!$C$25</f>
        <v>U15B-2</v>
      </c>
      <c r="G763" s="117">
        <v>5</v>
      </c>
      <c r="H763" s="114" t="str">
        <f>+'Brackets 2013'!$AA$331</f>
        <v>Winner C4 v Loser C3 (C9)</v>
      </c>
      <c r="L763" s="114"/>
    </row>
    <row r="764" spans="1:12" s="145" customFormat="1" ht="12.75" hidden="1" customHeight="1" x14ac:dyDescent="0.2">
      <c r="A764" s="145">
        <f t="shared" si="25"/>
        <v>382</v>
      </c>
      <c r="B764" s="165">
        <f t="shared" si="27"/>
        <v>41476</v>
      </c>
      <c r="C764" s="148">
        <f t="shared" si="29"/>
        <v>1.4375000000000002</v>
      </c>
      <c r="D764" s="148" t="str">
        <f t="shared" si="29"/>
        <v>Herbst</v>
      </c>
      <c r="E764" s="145">
        <f t="shared" si="29"/>
        <v>4</v>
      </c>
      <c r="F764" s="147" t="str">
        <f>+'Field Grid 2013 public'!$F$25</f>
        <v>U11B-2</v>
      </c>
      <c r="G764" s="146">
        <v>5</v>
      </c>
      <c r="H764" s="145" t="str">
        <f>+'Brackets 2013'!$L$90</f>
        <v>Winner SF1 v Winner SF2 (Final)</v>
      </c>
    </row>
    <row r="765" spans="1:12" s="145" customFormat="1" ht="12.75" hidden="1" customHeight="1" x14ac:dyDescent="0.2">
      <c r="A765" s="145">
        <f t="shared" si="25"/>
        <v>382</v>
      </c>
      <c r="B765" s="165">
        <f t="shared" si="27"/>
        <v>41476</v>
      </c>
      <c r="C765" s="148">
        <f t="shared" si="29"/>
        <v>1.4375000000000002</v>
      </c>
      <c r="D765" s="148" t="str">
        <f t="shared" si="29"/>
        <v>Herbst</v>
      </c>
      <c r="E765" s="145">
        <f t="shared" si="29"/>
        <v>4</v>
      </c>
      <c r="F765" s="147" t="str">
        <f>+'Field Grid 2013 public'!$F$25</f>
        <v>U11B-2</v>
      </c>
      <c r="G765" s="146">
        <v>5</v>
      </c>
      <c r="H765" s="145" t="str">
        <f>+'Brackets 2013'!$L$90</f>
        <v>Winner SF1 v Winner SF2 (Final)</v>
      </c>
    </row>
    <row r="766" spans="1:12" ht="12.75" hidden="1" customHeight="1" x14ac:dyDescent="0.2">
      <c r="A766" s="114">
        <f t="shared" si="25"/>
        <v>383</v>
      </c>
      <c r="B766" s="163">
        <f t="shared" si="27"/>
        <v>41476</v>
      </c>
      <c r="C766" s="115">
        <f t="shared" si="29"/>
        <v>1.4375000000000002</v>
      </c>
      <c r="D766" s="115" t="str">
        <f t="shared" si="29"/>
        <v>Herbst</v>
      </c>
      <c r="E766" s="114">
        <f t="shared" si="29"/>
        <v>5</v>
      </c>
      <c r="F766" s="147" t="str">
        <f>+'Field Grid 2013 public'!$F$25</f>
        <v>U11B-2</v>
      </c>
      <c r="G766" s="117">
        <v>5</v>
      </c>
      <c r="H766" s="114" t="str">
        <f>+'Brackets 2013'!$L$91</f>
        <v>Loser SF1 v Loser SF2 (C4)</v>
      </c>
      <c r="L766" s="114"/>
    </row>
    <row r="767" spans="1:12" ht="12.75" hidden="1" customHeight="1" x14ac:dyDescent="0.2">
      <c r="A767" s="114">
        <f t="shared" si="25"/>
        <v>383</v>
      </c>
      <c r="B767" s="163">
        <f t="shared" si="27"/>
        <v>41476</v>
      </c>
      <c r="C767" s="115">
        <f t="shared" si="29"/>
        <v>1.4375000000000002</v>
      </c>
      <c r="D767" s="115" t="str">
        <f t="shared" si="29"/>
        <v>Herbst</v>
      </c>
      <c r="E767" s="114">
        <f t="shared" si="29"/>
        <v>5</v>
      </c>
      <c r="F767" s="147" t="str">
        <f>+'Field Grid 2013 public'!$F$25</f>
        <v>U11B-2</v>
      </c>
      <c r="G767" s="117">
        <v>5</v>
      </c>
      <c r="H767" s="114" t="str">
        <f>+'Brackets 2013'!$L$91</f>
        <v>Loser SF1 v Loser SF2 (C4)</v>
      </c>
      <c r="L767" s="114"/>
    </row>
    <row r="768" spans="1:12" ht="12.75" hidden="1" customHeight="1" x14ac:dyDescent="0.2">
      <c r="A768" s="114">
        <f t="shared" si="25"/>
        <v>384</v>
      </c>
      <c r="B768" s="163">
        <f t="shared" si="27"/>
        <v>41476</v>
      </c>
      <c r="C768" s="115">
        <f t="shared" si="29"/>
        <v>1.4375000000000002</v>
      </c>
      <c r="D768" s="115" t="str">
        <f t="shared" si="29"/>
        <v>Herbst</v>
      </c>
      <c r="E768" s="114">
        <f t="shared" si="29"/>
        <v>6</v>
      </c>
      <c r="F768" s="147" t="str">
        <f>+'Field Grid 2013 public'!$F$25</f>
        <v>U11B-2</v>
      </c>
      <c r="G768" s="117">
        <v>5</v>
      </c>
      <c r="H768" s="116" t="str">
        <f>+'Brackets 2013'!$L$92</f>
        <v>Winner C1 v Winner C2 (C5)</v>
      </c>
      <c r="L768" s="114"/>
    </row>
    <row r="769" spans="1:12" ht="12.75" hidden="1" customHeight="1" x14ac:dyDescent="0.2">
      <c r="A769" s="114">
        <f t="shared" si="25"/>
        <v>384</v>
      </c>
      <c r="B769" s="163">
        <f t="shared" si="27"/>
        <v>41476</v>
      </c>
      <c r="C769" s="115">
        <f t="shared" si="29"/>
        <v>1.4375000000000002</v>
      </c>
      <c r="D769" s="115" t="str">
        <f t="shared" si="29"/>
        <v>Herbst</v>
      </c>
      <c r="E769" s="114">
        <f t="shared" si="29"/>
        <v>6</v>
      </c>
      <c r="F769" s="147" t="str">
        <f>+'Field Grid 2013 public'!$F$25</f>
        <v>U11B-2</v>
      </c>
      <c r="G769" s="117">
        <v>5</v>
      </c>
      <c r="H769" s="116" t="str">
        <f>+'Brackets 2013'!$L$92</f>
        <v>Winner C1 v Winner C2 (C5)</v>
      </c>
      <c r="L769" s="114"/>
    </row>
    <row r="770" spans="1:12" ht="12.75" hidden="1" customHeight="1" x14ac:dyDescent="0.2">
      <c r="A770" s="114">
        <f t="shared" si="25"/>
        <v>385</v>
      </c>
      <c r="B770" s="163">
        <f t="shared" si="27"/>
        <v>41476</v>
      </c>
      <c r="C770" s="115">
        <f t="shared" ref="C770:E789" si="30">+C122</f>
        <v>1.4375000000000002</v>
      </c>
      <c r="D770" s="115" t="str">
        <f t="shared" si="30"/>
        <v>Herbst</v>
      </c>
      <c r="E770" s="114">
        <f t="shared" si="30"/>
        <v>7</v>
      </c>
      <c r="F770" s="147" t="str">
        <f>+'Field Grid 2013 public'!$F$25</f>
        <v>U11B-2</v>
      </c>
      <c r="G770" s="117">
        <v>5</v>
      </c>
      <c r="H770" s="116" t="str">
        <f>+'Brackets 2013'!$P$90</f>
        <v>Loser C1 v Winner C3 (C6)</v>
      </c>
      <c r="L770" s="114"/>
    </row>
    <row r="771" spans="1:12" ht="12.75" hidden="1" customHeight="1" x14ac:dyDescent="0.2">
      <c r="A771" s="114">
        <f t="shared" si="25"/>
        <v>385</v>
      </c>
      <c r="B771" s="163">
        <f t="shared" si="27"/>
        <v>41476</v>
      </c>
      <c r="C771" s="115">
        <f t="shared" si="30"/>
        <v>1.4375000000000002</v>
      </c>
      <c r="D771" s="115" t="str">
        <f t="shared" si="30"/>
        <v>Herbst</v>
      </c>
      <c r="E771" s="114">
        <f t="shared" si="30"/>
        <v>7</v>
      </c>
      <c r="F771" s="147" t="str">
        <f>+'Field Grid 2013 public'!$F$25</f>
        <v>U11B-2</v>
      </c>
      <c r="G771" s="117">
        <v>5</v>
      </c>
      <c r="H771" s="116" t="str">
        <f>+'Brackets 2013'!$P$90</f>
        <v>Loser C1 v Winner C3 (C6)</v>
      </c>
      <c r="L771" s="114"/>
    </row>
    <row r="772" spans="1:12" ht="12.75" hidden="1" customHeight="1" x14ac:dyDescent="0.2">
      <c r="A772" s="114">
        <f t="shared" ref="A772:A835" si="31">+A770+1</f>
        <v>386</v>
      </c>
      <c r="B772" s="163">
        <f t="shared" si="27"/>
        <v>41476</v>
      </c>
      <c r="C772" s="115">
        <f t="shared" si="30"/>
        <v>1.4375000000000002</v>
      </c>
      <c r="D772" s="115" t="str">
        <f t="shared" si="30"/>
        <v>Herbst</v>
      </c>
      <c r="E772" s="114">
        <f t="shared" si="30"/>
        <v>8</v>
      </c>
      <c r="F772" s="147" t="str">
        <f>+'Field Grid 2013 public'!$F$25</f>
        <v>U11B-2</v>
      </c>
      <c r="G772" s="117">
        <v>5</v>
      </c>
      <c r="H772" s="114" t="str">
        <f>+'Brackets 2013'!$P$91</f>
        <v>Loser C2 v Loser C3 (C7)</v>
      </c>
      <c r="L772" s="114"/>
    </row>
    <row r="773" spans="1:12" ht="12.75" hidden="1" customHeight="1" x14ac:dyDescent="0.2">
      <c r="A773" s="114">
        <f t="shared" si="31"/>
        <v>386</v>
      </c>
      <c r="B773" s="163">
        <f t="shared" si="27"/>
        <v>41476</v>
      </c>
      <c r="C773" s="115">
        <f t="shared" si="30"/>
        <v>1.4375000000000002</v>
      </c>
      <c r="D773" s="115" t="str">
        <f t="shared" si="30"/>
        <v>Herbst</v>
      </c>
      <c r="E773" s="114">
        <f t="shared" si="30"/>
        <v>8</v>
      </c>
      <c r="F773" s="147" t="str">
        <f>+'Field Grid 2013 public'!$F$25</f>
        <v>U11B-2</v>
      </c>
      <c r="G773" s="117">
        <v>5</v>
      </c>
      <c r="H773" s="114" t="str">
        <f>+'Brackets 2013'!$P$91</f>
        <v>Loser C2 v Loser C3 (C7)</v>
      </c>
      <c r="L773" s="114"/>
    </row>
    <row r="774" spans="1:12" ht="12.75" hidden="1" customHeight="1" x14ac:dyDescent="0.2">
      <c r="A774" s="114">
        <f t="shared" si="31"/>
        <v>387</v>
      </c>
      <c r="B774" s="163">
        <f t="shared" si="27"/>
        <v>41476</v>
      </c>
      <c r="C774" s="115">
        <f t="shared" si="30"/>
        <v>1.4375000000000002</v>
      </c>
      <c r="D774" s="115" t="str">
        <f t="shared" si="30"/>
        <v>Palisades</v>
      </c>
      <c r="E774" s="114">
        <f t="shared" si="30"/>
        <v>9</v>
      </c>
      <c r="F774" s="116" t="str">
        <f>+'Field Grid 2013 public'!$K$25</f>
        <v>U15B-1</v>
      </c>
      <c r="G774" s="117">
        <v>5</v>
      </c>
      <c r="H774" s="114" t="str">
        <f>+'Brackets 2013'!$L$312</f>
        <v>Loser SF1 v Loser SF2 (C3)</v>
      </c>
      <c r="L774" s="114"/>
    </row>
    <row r="775" spans="1:12" ht="12.75" hidden="1" customHeight="1" x14ac:dyDescent="0.2">
      <c r="A775" s="114">
        <f t="shared" si="31"/>
        <v>387</v>
      </c>
      <c r="B775" s="163">
        <f t="shared" si="27"/>
        <v>41476</v>
      </c>
      <c r="C775" s="115">
        <f t="shared" si="30"/>
        <v>1.4375000000000002</v>
      </c>
      <c r="D775" s="115" t="str">
        <f t="shared" si="30"/>
        <v>Palisades</v>
      </c>
      <c r="E775" s="114">
        <f t="shared" si="30"/>
        <v>9</v>
      </c>
      <c r="F775" s="116" t="str">
        <f>+'Field Grid 2013 public'!$K$25</f>
        <v>U15B-1</v>
      </c>
      <c r="G775" s="117">
        <v>5</v>
      </c>
      <c r="H775" s="114" t="str">
        <f>+'Brackets 2013'!$L$312</f>
        <v>Loser SF1 v Loser SF2 (C3)</v>
      </c>
      <c r="L775" s="114"/>
    </row>
    <row r="776" spans="1:12" s="145" customFormat="1" ht="12.75" hidden="1" customHeight="1" x14ac:dyDescent="0.2">
      <c r="A776" s="145">
        <f t="shared" si="31"/>
        <v>388</v>
      </c>
      <c r="B776" s="165">
        <f t="shared" si="27"/>
        <v>41476</v>
      </c>
      <c r="C776" s="148">
        <f t="shared" si="30"/>
        <v>1.4375000000000002</v>
      </c>
      <c r="D776" s="148" t="str">
        <f t="shared" si="30"/>
        <v>Palisades</v>
      </c>
      <c r="E776" s="145">
        <f t="shared" si="30"/>
        <v>10</v>
      </c>
      <c r="F776" s="147" t="str">
        <f>+'Field Grid 2013 public'!$K$25</f>
        <v>U15B-1</v>
      </c>
      <c r="G776" s="146">
        <v>5</v>
      </c>
      <c r="H776" s="145" t="str">
        <f>+'Brackets 2013'!$L$311</f>
        <v>Winner SF1 v Winner SF2 (Final)</v>
      </c>
    </row>
    <row r="777" spans="1:12" s="145" customFormat="1" ht="12.75" hidden="1" customHeight="1" x14ac:dyDescent="0.2">
      <c r="A777" s="145">
        <f t="shared" si="31"/>
        <v>388</v>
      </c>
      <c r="B777" s="165">
        <f t="shared" si="27"/>
        <v>41476</v>
      </c>
      <c r="C777" s="148">
        <f t="shared" si="30"/>
        <v>1.4375000000000002</v>
      </c>
      <c r="D777" s="148" t="str">
        <f t="shared" si="30"/>
        <v>Palisades</v>
      </c>
      <c r="E777" s="145">
        <f t="shared" si="30"/>
        <v>10</v>
      </c>
      <c r="F777" s="147" t="str">
        <f>+'Field Grid 2013 public'!$K$25</f>
        <v>U15B-1</v>
      </c>
      <c r="G777" s="146">
        <v>5</v>
      </c>
      <c r="H777" s="145" t="str">
        <f>+'Brackets 2013'!$L$311</f>
        <v>Winner SF1 v Winner SF2 (Final)</v>
      </c>
    </row>
    <row r="778" spans="1:12" ht="12.75" hidden="1" customHeight="1" x14ac:dyDescent="0.2">
      <c r="A778" s="114">
        <f t="shared" si="31"/>
        <v>389</v>
      </c>
      <c r="B778" s="163">
        <f t="shared" ref="B778:B841" si="32">+B130+1</f>
        <v>41476</v>
      </c>
      <c r="C778" s="115">
        <f t="shared" si="30"/>
        <v>1.4375000000000002</v>
      </c>
      <c r="D778" s="115" t="str">
        <f t="shared" si="30"/>
        <v>Palisades</v>
      </c>
      <c r="E778" s="114">
        <f t="shared" si="30"/>
        <v>11</v>
      </c>
      <c r="F778" s="116" t="str">
        <f>+'Field Grid 2013 public'!$K$25</f>
        <v>U15B-1</v>
      </c>
      <c r="G778" s="117">
        <v>5</v>
      </c>
      <c r="H778" s="114" t="str">
        <f>+'Brackets 2013'!$P$311</f>
        <v>Winner C1 v Winner C2 (C4)</v>
      </c>
      <c r="L778" s="114"/>
    </row>
    <row r="779" spans="1:12" ht="12.75" hidden="1" customHeight="1" x14ac:dyDescent="0.2">
      <c r="A779" s="114">
        <f t="shared" si="31"/>
        <v>389</v>
      </c>
      <c r="B779" s="163">
        <f t="shared" si="32"/>
        <v>41476</v>
      </c>
      <c r="C779" s="115">
        <f t="shared" si="30"/>
        <v>1.4375000000000002</v>
      </c>
      <c r="D779" s="115" t="str">
        <f t="shared" si="30"/>
        <v>Palisades</v>
      </c>
      <c r="E779" s="114">
        <f t="shared" si="30"/>
        <v>11</v>
      </c>
      <c r="F779" s="116" t="str">
        <f>+'Field Grid 2013 public'!$K$25</f>
        <v>U15B-1</v>
      </c>
      <c r="G779" s="117">
        <v>5</v>
      </c>
      <c r="H779" s="114" t="str">
        <f>+'Brackets 2013'!$P$311</f>
        <v>Winner C1 v Winner C2 (C4)</v>
      </c>
      <c r="L779" s="114"/>
    </row>
    <row r="780" spans="1:12" ht="12.75" hidden="1" customHeight="1" x14ac:dyDescent="0.2">
      <c r="A780" s="114">
        <f t="shared" si="31"/>
        <v>390</v>
      </c>
      <c r="B780" s="163">
        <f t="shared" si="32"/>
        <v>41476</v>
      </c>
      <c r="C780" s="115">
        <f t="shared" si="30"/>
        <v>1.4375000000000002</v>
      </c>
      <c r="D780" s="115" t="str">
        <f t="shared" si="30"/>
        <v>Palisades</v>
      </c>
      <c r="E780" s="114">
        <f t="shared" si="30"/>
        <v>12</v>
      </c>
      <c r="F780" s="116" t="str">
        <f>+'Field Grid 2013 public'!$K$25</f>
        <v>U15B-1</v>
      </c>
      <c r="G780" s="117">
        <v>5</v>
      </c>
      <c r="H780" s="114" t="str">
        <f>+'Brackets 2013'!$P$312</f>
        <v>Loser C1 v Loser C2 (C5)</v>
      </c>
      <c r="L780" s="114"/>
    </row>
    <row r="781" spans="1:12" ht="12.75" hidden="1" customHeight="1" x14ac:dyDescent="0.2">
      <c r="A781" s="114">
        <f t="shared" si="31"/>
        <v>390</v>
      </c>
      <c r="B781" s="163">
        <f t="shared" si="32"/>
        <v>41476</v>
      </c>
      <c r="C781" s="115">
        <f t="shared" si="30"/>
        <v>1.4375000000000002</v>
      </c>
      <c r="D781" s="115" t="str">
        <f t="shared" si="30"/>
        <v>Palisades</v>
      </c>
      <c r="E781" s="114">
        <f t="shared" si="30"/>
        <v>12</v>
      </c>
      <c r="F781" s="116" t="str">
        <f>+'Field Grid 2013 public'!$K$25</f>
        <v>U15B-1</v>
      </c>
      <c r="G781" s="117">
        <v>5</v>
      </c>
      <c r="H781" s="114" t="str">
        <f>+'Brackets 2013'!$P$312</f>
        <v>Loser C1 v Loser C2 (C5)</v>
      </c>
      <c r="L781" s="114"/>
    </row>
    <row r="782" spans="1:12" s="145" customFormat="1" ht="12.75" hidden="1" customHeight="1" x14ac:dyDescent="0.2">
      <c r="A782" s="145">
        <f t="shared" si="31"/>
        <v>391</v>
      </c>
      <c r="B782" s="165">
        <f t="shared" si="32"/>
        <v>41476</v>
      </c>
      <c r="C782" s="148">
        <f t="shared" si="30"/>
        <v>1.4375000000000002</v>
      </c>
      <c r="D782" s="148" t="str">
        <f t="shared" si="30"/>
        <v>Palisades</v>
      </c>
      <c r="E782" s="145">
        <f t="shared" si="30"/>
        <v>13</v>
      </c>
      <c r="F782" s="147" t="str">
        <f>+'Field Grid 2013 public'!$O$25</f>
        <v>JVB-1</v>
      </c>
      <c r="G782" s="146">
        <v>5</v>
      </c>
      <c r="H782" s="145" t="str">
        <f>+'Brackets 2013'!$L$399</f>
        <v>Winner SF1 v Winner SF2 (Final)</v>
      </c>
    </row>
    <row r="783" spans="1:12" s="145" customFormat="1" ht="12.75" hidden="1" customHeight="1" x14ac:dyDescent="0.2">
      <c r="A783" s="145">
        <f t="shared" si="31"/>
        <v>391</v>
      </c>
      <c r="B783" s="165">
        <f t="shared" si="32"/>
        <v>41476</v>
      </c>
      <c r="C783" s="148">
        <f t="shared" si="30"/>
        <v>1.4375000000000002</v>
      </c>
      <c r="D783" s="148" t="str">
        <f t="shared" si="30"/>
        <v>Palisades</v>
      </c>
      <c r="E783" s="145">
        <f t="shared" si="30"/>
        <v>13</v>
      </c>
      <c r="F783" s="147" t="str">
        <f>+'Field Grid 2013 public'!$O$25</f>
        <v>JVB-1</v>
      </c>
      <c r="G783" s="146">
        <v>5</v>
      </c>
      <c r="H783" s="145" t="str">
        <f>+'Brackets 2013'!$L$399</f>
        <v>Winner SF1 v Winner SF2 (Final)</v>
      </c>
    </row>
    <row r="784" spans="1:12" ht="12.75" hidden="1" customHeight="1" x14ac:dyDescent="0.2">
      <c r="A784" s="114">
        <f t="shared" si="31"/>
        <v>392</v>
      </c>
      <c r="B784" s="163">
        <f t="shared" si="32"/>
        <v>41476</v>
      </c>
      <c r="C784" s="115">
        <f t="shared" si="30"/>
        <v>1.4375000000000002</v>
      </c>
      <c r="D784" s="115" t="str">
        <f t="shared" si="30"/>
        <v>Palisades</v>
      </c>
      <c r="E784" s="114">
        <f t="shared" si="30"/>
        <v>14</v>
      </c>
      <c r="F784" s="116" t="str">
        <f>+'Field Grid 2013 public'!$O$25</f>
        <v>JVB-1</v>
      </c>
      <c r="G784" s="117">
        <v>5</v>
      </c>
      <c r="H784" s="114" t="str">
        <f>+'Brackets 2013'!$L$400</f>
        <v>Loser SF1 v Loser SF2 (C4)</v>
      </c>
      <c r="L784" s="114"/>
    </row>
    <row r="785" spans="1:12" ht="12.75" hidden="1" customHeight="1" x14ac:dyDescent="0.2">
      <c r="A785" s="114">
        <f t="shared" si="31"/>
        <v>392</v>
      </c>
      <c r="B785" s="163">
        <f t="shared" si="32"/>
        <v>41476</v>
      </c>
      <c r="C785" s="115">
        <f t="shared" si="30"/>
        <v>1.4375000000000002</v>
      </c>
      <c r="D785" s="115" t="str">
        <f t="shared" si="30"/>
        <v>Palisades</v>
      </c>
      <c r="E785" s="114">
        <f t="shared" si="30"/>
        <v>14</v>
      </c>
      <c r="F785" s="116" t="str">
        <f>+'Field Grid 2013 public'!$O$25</f>
        <v>JVB-1</v>
      </c>
      <c r="G785" s="117">
        <v>5</v>
      </c>
      <c r="H785" s="114" t="str">
        <f>+'Brackets 2013'!$L$400</f>
        <v>Loser SF1 v Loser SF2 (C4)</v>
      </c>
      <c r="L785" s="114"/>
    </row>
    <row r="786" spans="1:12" ht="12.75" hidden="1" customHeight="1" x14ac:dyDescent="0.2">
      <c r="A786" s="114">
        <f t="shared" si="31"/>
        <v>393</v>
      </c>
      <c r="B786" s="163">
        <f t="shared" si="32"/>
        <v>41476</v>
      </c>
      <c r="C786" s="115">
        <f t="shared" si="30"/>
        <v>1.4375000000000002</v>
      </c>
      <c r="D786" s="115" t="str">
        <f t="shared" si="30"/>
        <v>Palisades</v>
      </c>
      <c r="E786" s="114">
        <f t="shared" si="30"/>
        <v>15</v>
      </c>
      <c r="F786" s="116" t="str">
        <f>+'Field Grid 2013 public'!$O$25</f>
        <v>JVB-1</v>
      </c>
      <c r="G786" s="117">
        <v>5</v>
      </c>
      <c r="H786" s="114" t="str">
        <f>+'Brackets 2013'!$L$401</f>
        <v>Winner C1 v Winner C2 (C5)</v>
      </c>
      <c r="L786" s="114"/>
    </row>
    <row r="787" spans="1:12" ht="12.75" hidden="1" customHeight="1" x14ac:dyDescent="0.2">
      <c r="A787" s="114">
        <f t="shared" si="31"/>
        <v>393</v>
      </c>
      <c r="B787" s="163">
        <f t="shared" si="32"/>
        <v>41476</v>
      </c>
      <c r="C787" s="115">
        <f t="shared" si="30"/>
        <v>1.4375000000000002</v>
      </c>
      <c r="D787" s="115" t="str">
        <f t="shared" si="30"/>
        <v>Palisades</v>
      </c>
      <c r="E787" s="114">
        <f t="shared" si="30"/>
        <v>15</v>
      </c>
      <c r="F787" s="116" t="str">
        <f>+'Field Grid 2013 public'!$O$25</f>
        <v>JVB-1</v>
      </c>
      <c r="G787" s="117">
        <v>5</v>
      </c>
      <c r="H787" s="114" t="str">
        <f>+'Brackets 2013'!$L$401</f>
        <v>Winner C1 v Winner C2 (C5)</v>
      </c>
      <c r="L787" s="114"/>
    </row>
    <row r="788" spans="1:12" ht="12.75" hidden="1" customHeight="1" x14ac:dyDescent="0.2">
      <c r="A788" s="114">
        <f t="shared" si="31"/>
        <v>394</v>
      </c>
      <c r="B788" s="163">
        <f t="shared" si="32"/>
        <v>41476</v>
      </c>
      <c r="C788" s="115">
        <f t="shared" si="30"/>
        <v>1.4375000000000002</v>
      </c>
      <c r="D788" s="115" t="str">
        <f t="shared" si="30"/>
        <v>Palisades</v>
      </c>
      <c r="E788" s="114">
        <f t="shared" si="30"/>
        <v>16</v>
      </c>
      <c r="F788" s="116" t="str">
        <f>+'Field Grid 2013 public'!$O$25</f>
        <v>JVB-1</v>
      </c>
      <c r="G788" s="117">
        <v>5</v>
      </c>
      <c r="H788" s="114" t="str">
        <f>+'Brackets 2013'!$P$399</f>
        <v>Loser C1 v Winner C3 (C6)</v>
      </c>
      <c r="L788" s="114"/>
    </row>
    <row r="789" spans="1:12" ht="12.75" hidden="1" customHeight="1" x14ac:dyDescent="0.2">
      <c r="A789" s="114">
        <f t="shared" si="31"/>
        <v>394</v>
      </c>
      <c r="B789" s="163">
        <f t="shared" si="32"/>
        <v>41476</v>
      </c>
      <c r="C789" s="115">
        <f t="shared" si="30"/>
        <v>1.4375000000000002</v>
      </c>
      <c r="D789" s="115" t="str">
        <f t="shared" si="30"/>
        <v>Palisades</v>
      </c>
      <c r="E789" s="114">
        <f t="shared" si="30"/>
        <v>16</v>
      </c>
      <c r="F789" s="116" t="str">
        <f>+'Field Grid 2013 public'!$O$25</f>
        <v>JVB-1</v>
      </c>
      <c r="G789" s="117">
        <v>5</v>
      </c>
      <c r="H789" s="114" t="str">
        <f>+'Brackets 2013'!$P$399</f>
        <v>Loser C1 v Winner C3 (C6)</v>
      </c>
      <c r="L789" s="114"/>
    </row>
    <row r="790" spans="1:12" ht="12.75" hidden="1" customHeight="1" x14ac:dyDescent="0.2">
      <c r="A790" s="114">
        <f t="shared" si="31"/>
        <v>395</v>
      </c>
      <c r="B790" s="163">
        <f t="shared" si="32"/>
        <v>41476</v>
      </c>
      <c r="C790" s="115">
        <f t="shared" ref="C790:E809" si="33">+C142</f>
        <v>1.4375000000000002</v>
      </c>
      <c r="D790" s="115" t="str">
        <f t="shared" si="33"/>
        <v>Palisades</v>
      </c>
      <c r="E790" s="114">
        <f t="shared" si="33"/>
        <v>17</v>
      </c>
      <c r="F790" s="116" t="str">
        <f>+'Field Grid 2013 public'!$O$25</f>
        <v>JVB-1</v>
      </c>
      <c r="G790" s="117">
        <v>5</v>
      </c>
      <c r="H790" s="114" t="str">
        <f>+'Brackets 2013'!$P$400</f>
        <v>Loser C2 v Loser C3 (C7)</v>
      </c>
      <c r="L790" s="114"/>
    </row>
    <row r="791" spans="1:12" ht="12.75" hidden="1" customHeight="1" x14ac:dyDescent="0.2">
      <c r="A791" s="114">
        <f t="shared" si="31"/>
        <v>395</v>
      </c>
      <c r="B791" s="163">
        <f t="shared" si="32"/>
        <v>41476</v>
      </c>
      <c r="C791" s="115">
        <f t="shared" si="33"/>
        <v>1.4375000000000002</v>
      </c>
      <c r="D791" s="115" t="str">
        <f t="shared" si="33"/>
        <v>Palisades</v>
      </c>
      <c r="E791" s="114">
        <f t="shared" si="33"/>
        <v>17</v>
      </c>
      <c r="F791" s="116" t="str">
        <f>+'Field Grid 2013 public'!$O$25</f>
        <v>JVB-1</v>
      </c>
      <c r="G791" s="117">
        <v>5</v>
      </c>
      <c r="H791" s="114" t="str">
        <f>+'Brackets 2013'!$P$400</f>
        <v>Loser C2 v Loser C3 (C7)</v>
      </c>
      <c r="L791" s="114"/>
    </row>
    <row r="792" spans="1:12" ht="12.75" customHeight="1" x14ac:dyDescent="0.2">
      <c r="A792" s="114">
        <f t="shared" si="31"/>
        <v>396</v>
      </c>
      <c r="B792" s="163">
        <f t="shared" si="32"/>
        <v>41476</v>
      </c>
      <c r="C792" s="115">
        <f t="shared" si="33"/>
        <v>1.4375000000000002</v>
      </c>
      <c r="D792" s="115" t="str">
        <f t="shared" si="33"/>
        <v>New Hope</v>
      </c>
      <c r="E792" s="114">
        <f t="shared" si="33"/>
        <v>18</v>
      </c>
      <c r="F792" s="116" t="str">
        <f>+'Field Grid 2013 public'!$T$25</f>
        <v>U9</v>
      </c>
      <c r="G792" s="117">
        <v>5</v>
      </c>
      <c r="H792" s="114" t="str">
        <f>+'Brackets 2013'!$L$19</f>
        <v>Loser SF1 v Loser SF2 (C3)</v>
      </c>
      <c r="L792" s="114"/>
    </row>
    <row r="793" spans="1:12" ht="12.75" customHeight="1" x14ac:dyDescent="0.2">
      <c r="A793" s="114">
        <f t="shared" si="31"/>
        <v>396</v>
      </c>
      <c r="B793" s="163">
        <f t="shared" si="32"/>
        <v>41476</v>
      </c>
      <c r="C793" s="115">
        <f t="shared" si="33"/>
        <v>1.4375000000000002</v>
      </c>
      <c r="D793" s="115" t="str">
        <f t="shared" si="33"/>
        <v>New Hope</v>
      </c>
      <c r="E793" s="114">
        <f t="shared" si="33"/>
        <v>18</v>
      </c>
      <c r="F793" s="116" t="str">
        <f>+'Field Grid 2013 public'!$T$25</f>
        <v>U9</v>
      </c>
      <c r="G793" s="117">
        <v>5</v>
      </c>
      <c r="H793" s="114" t="str">
        <f>+'Brackets 2013'!$L$19</f>
        <v>Loser SF1 v Loser SF2 (C3)</v>
      </c>
      <c r="L793" s="114"/>
    </row>
    <row r="794" spans="1:12" s="145" customFormat="1" ht="12.75" customHeight="1" x14ac:dyDescent="0.2">
      <c r="A794" s="145">
        <f t="shared" si="31"/>
        <v>397</v>
      </c>
      <c r="B794" s="165">
        <f t="shared" si="32"/>
        <v>41476</v>
      </c>
      <c r="C794" s="148">
        <f t="shared" si="33"/>
        <v>1.4375000000000002</v>
      </c>
      <c r="D794" s="148" t="str">
        <f t="shared" si="33"/>
        <v>New Hope</v>
      </c>
      <c r="E794" s="145">
        <f t="shared" si="33"/>
        <v>19</v>
      </c>
      <c r="F794" s="147" t="str">
        <f>+'Field Grid 2013 public'!$T$25</f>
        <v>U9</v>
      </c>
      <c r="G794" s="146">
        <v>5</v>
      </c>
      <c r="H794" s="145" t="str">
        <f>+'Brackets 2013'!$L$18</f>
        <v>Winner SF1 v Winner SF2 (Final)</v>
      </c>
    </row>
    <row r="795" spans="1:12" s="145" customFormat="1" ht="12.75" customHeight="1" x14ac:dyDescent="0.2">
      <c r="A795" s="145">
        <f t="shared" si="31"/>
        <v>397</v>
      </c>
      <c r="B795" s="165">
        <f t="shared" si="32"/>
        <v>41476</v>
      </c>
      <c r="C795" s="148">
        <f t="shared" si="33"/>
        <v>1.4375000000000002</v>
      </c>
      <c r="D795" s="148" t="str">
        <f t="shared" si="33"/>
        <v>New Hope</v>
      </c>
      <c r="E795" s="145">
        <f t="shared" si="33"/>
        <v>19</v>
      </c>
      <c r="F795" s="147" t="str">
        <f>+'Field Grid 2013 public'!$T$25</f>
        <v>U9</v>
      </c>
      <c r="G795" s="146">
        <v>5</v>
      </c>
      <c r="H795" s="145" t="str">
        <f>+'Brackets 2013'!$L$18</f>
        <v>Winner SF1 v Winner SF2 (Final)</v>
      </c>
    </row>
    <row r="796" spans="1:12" ht="12.75" customHeight="1" x14ac:dyDescent="0.2">
      <c r="A796" s="114">
        <f t="shared" si="31"/>
        <v>398</v>
      </c>
      <c r="B796" s="163">
        <f t="shared" si="32"/>
        <v>41476</v>
      </c>
      <c r="C796" s="115">
        <f t="shared" si="33"/>
        <v>1.4375000000000002</v>
      </c>
      <c r="D796" s="115" t="str">
        <f t="shared" si="33"/>
        <v>New Hope</v>
      </c>
      <c r="E796" s="114">
        <f t="shared" si="33"/>
        <v>20</v>
      </c>
      <c r="F796" s="116" t="str">
        <f>+'Field Grid 2013 public'!$T$25</f>
        <v>U9</v>
      </c>
      <c r="G796" s="117">
        <v>5</v>
      </c>
      <c r="H796" s="114" t="str">
        <f>+'Brackets 2013'!$P$18</f>
        <v>Winner C1 v Winner C2 (C4)</v>
      </c>
      <c r="L796" s="114"/>
    </row>
    <row r="797" spans="1:12" ht="12.75" customHeight="1" x14ac:dyDescent="0.2">
      <c r="A797" s="114">
        <f t="shared" si="31"/>
        <v>398</v>
      </c>
      <c r="B797" s="163">
        <f t="shared" si="32"/>
        <v>41476</v>
      </c>
      <c r="C797" s="115">
        <f t="shared" si="33"/>
        <v>1.4375000000000002</v>
      </c>
      <c r="D797" s="115" t="str">
        <f t="shared" si="33"/>
        <v>New Hope</v>
      </c>
      <c r="E797" s="114">
        <f t="shared" si="33"/>
        <v>20</v>
      </c>
      <c r="F797" s="116" t="str">
        <f>+'Field Grid 2013 public'!$T$25</f>
        <v>U9</v>
      </c>
      <c r="G797" s="117">
        <v>5</v>
      </c>
      <c r="H797" s="114" t="str">
        <f>+'Brackets 2013'!$P$18</f>
        <v>Winner C1 v Winner C2 (C4)</v>
      </c>
      <c r="L797" s="114"/>
    </row>
    <row r="798" spans="1:12" ht="12.75" customHeight="1" x14ac:dyDescent="0.2">
      <c r="A798" s="114">
        <f t="shared" si="31"/>
        <v>399</v>
      </c>
      <c r="B798" s="163">
        <f t="shared" si="32"/>
        <v>41476</v>
      </c>
      <c r="C798" s="115">
        <f t="shared" si="33"/>
        <v>1.4375000000000002</v>
      </c>
      <c r="D798" s="115" t="str">
        <f t="shared" si="33"/>
        <v>New Hope</v>
      </c>
      <c r="E798" s="114">
        <f t="shared" si="33"/>
        <v>21</v>
      </c>
      <c r="F798" s="116" t="str">
        <f>+'Field Grid 2013 public'!$T$25</f>
        <v>U9</v>
      </c>
      <c r="G798" s="117">
        <v>5</v>
      </c>
      <c r="H798" s="114" t="str">
        <f>+'Brackets 2013'!$P$19</f>
        <v>Loser C1 v Loser C2 (C5)</v>
      </c>
      <c r="L798" s="114"/>
    </row>
    <row r="799" spans="1:12" ht="12.75" customHeight="1" x14ac:dyDescent="0.2">
      <c r="A799" s="114">
        <f t="shared" si="31"/>
        <v>399</v>
      </c>
      <c r="B799" s="163">
        <f t="shared" si="32"/>
        <v>41476</v>
      </c>
      <c r="C799" s="115">
        <f t="shared" si="33"/>
        <v>1.4375000000000002</v>
      </c>
      <c r="D799" s="115" t="str">
        <f t="shared" si="33"/>
        <v>New Hope</v>
      </c>
      <c r="E799" s="114">
        <f t="shared" si="33"/>
        <v>21</v>
      </c>
      <c r="F799" s="116" t="str">
        <f>+'Field Grid 2013 public'!$T$25</f>
        <v>U9</v>
      </c>
      <c r="G799" s="117">
        <v>5</v>
      </c>
      <c r="H799" s="114" t="str">
        <f>+'Brackets 2013'!$P$19</f>
        <v>Loser C1 v Loser C2 (C5)</v>
      </c>
      <c r="L799" s="114"/>
    </row>
    <row r="800" spans="1:12" ht="12.75" hidden="1" customHeight="1" x14ac:dyDescent="0.2">
      <c r="A800" s="114">
        <f t="shared" si="31"/>
        <v>400</v>
      </c>
      <c r="B800" s="163">
        <f t="shared" si="32"/>
        <v>41476</v>
      </c>
      <c r="C800" s="115">
        <f t="shared" si="33"/>
        <v>1.4375000000000002</v>
      </c>
      <c r="D800" s="115" t="str">
        <f t="shared" si="33"/>
        <v>New Hope</v>
      </c>
      <c r="E800" s="114">
        <f t="shared" si="33"/>
        <v>22</v>
      </c>
      <c r="F800" s="116" t="str">
        <f>+'Field Grid 2013 public'!$X$25</f>
        <v>VARB-1</v>
      </c>
      <c r="G800" s="117">
        <v>5</v>
      </c>
      <c r="H800" s="114" t="str">
        <f>+'Brackets 2013'!$L$468</f>
        <v>Loser SF1 v Loser C1 (C2)</v>
      </c>
      <c r="L800" s="114"/>
    </row>
    <row r="801" spans="1:12" ht="12.75" hidden="1" customHeight="1" x14ac:dyDescent="0.2">
      <c r="A801" s="114">
        <f t="shared" si="31"/>
        <v>400</v>
      </c>
      <c r="B801" s="163">
        <f t="shared" si="32"/>
        <v>41476</v>
      </c>
      <c r="C801" s="115">
        <f t="shared" si="33"/>
        <v>1.4375000000000002</v>
      </c>
      <c r="D801" s="115" t="str">
        <f t="shared" si="33"/>
        <v>New Hope</v>
      </c>
      <c r="E801" s="114">
        <f t="shared" si="33"/>
        <v>22</v>
      </c>
      <c r="F801" s="116" t="str">
        <f>+'Field Grid 2013 public'!$X$25</f>
        <v>VARB-1</v>
      </c>
      <c r="G801" s="117">
        <v>5</v>
      </c>
      <c r="H801" s="114" t="str">
        <f>+'Brackets 2013'!$L$468</f>
        <v>Loser SF1 v Loser C1 (C2)</v>
      </c>
      <c r="L801" s="114"/>
    </row>
    <row r="802" spans="1:12" s="145" customFormat="1" ht="12.75" hidden="1" customHeight="1" x14ac:dyDescent="0.2">
      <c r="A802" s="145">
        <f t="shared" si="31"/>
        <v>401</v>
      </c>
      <c r="B802" s="165">
        <f t="shared" si="32"/>
        <v>41476</v>
      </c>
      <c r="C802" s="148">
        <f t="shared" si="33"/>
        <v>1.4375000000000002</v>
      </c>
      <c r="D802" s="148" t="str">
        <f t="shared" si="33"/>
        <v>New Hope</v>
      </c>
      <c r="E802" s="145">
        <f t="shared" si="33"/>
        <v>23</v>
      </c>
      <c r="F802" s="147" t="str">
        <f>+'Field Grid 2013 public'!$X$25</f>
        <v>VARB-1</v>
      </c>
      <c r="G802" s="146">
        <v>5</v>
      </c>
      <c r="H802" s="145" t="str">
        <f>+'Brackets 2013'!$L$467</f>
        <v>Winner SF1 v Winner SF2 (Final)</v>
      </c>
    </row>
    <row r="803" spans="1:12" s="145" customFormat="1" ht="12.75" hidden="1" customHeight="1" x14ac:dyDescent="0.2">
      <c r="A803" s="145">
        <f t="shared" si="31"/>
        <v>401</v>
      </c>
      <c r="B803" s="165">
        <f t="shared" si="32"/>
        <v>41476</v>
      </c>
      <c r="C803" s="148">
        <f t="shared" si="33"/>
        <v>1.4375000000000002</v>
      </c>
      <c r="D803" s="148" t="str">
        <f t="shared" si="33"/>
        <v>New Hope</v>
      </c>
      <c r="E803" s="145">
        <f t="shared" si="33"/>
        <v>23</v>
      </c>
      <c r="F803" s="147" t="str">
        <f>+'Field Grid 2013 public'!$X$25</f>
        <v>VARB-1</v>
      </c>
      <c r="G803" s="146">
        <v>5</v>
      </c>
      <c r="H803" s="145" t="str">
        <f>+'Brackets 2013'!$L$467</f>
        <v>Winner SF1 v Winner SF2 (Final)</v>
      </c>
    </row>
    <row r="804" spans="1:12" ht="12.75" hidden="1" customHeight="1" x14ac:dyDescent="0.2">
      <c r="A804" s="114">
        <f t="shared" si="31"/>
        <v>402</v>
      </c>
      <c r="B804" s="163">
        <f t="shared" si="32"/>
        <v>41476</v>
      </c>
      <c r="C804" s="115">
        <f t="shared" si="33"/>
        <v>1.4375000000000047</v>
      </c>
      <c r="D804" s="115" t="str">
        <f t="shared" si="33"/>
        <v>New Hope</v>
      </c>
      <c r="E804" s="114">
        <f t="shared" si="33"/>
        <v>24</v>
      </c>
      <c r="F804" s="116" t="str">
        <f>+'Field Grid 2013 public'!$X$25</f>
        <v>VARB-1</v>
      </c>
      <c r="G804" s="117">
        <v>5</v>
      </c>
      <c r="H804" s="114" t="str">
        <f>+'Brackets 2013'!$P$467</f>
        <v>Winner C1 v Loser SF2 (C3)</v>
      </c>
      <c r="L804" s="114"/>
    </row>
    <row r="805" spans="1:12" ht="12.75" hidden="1" customHeight="1" x14ac:dyDescent="0.2">
      <c r="A805" s="114">
        <f t="shared" si="31"/>
        <v>402</v>
      </c>
      <c r="B805" s="163">
        <f t="shared" si="32"/>
        <v>41476</v>
      </c>
      <c r="C805" s="115">
        <f t="shared" si="33"/>
        <v>1.4375000000000047</v>
      </c>
      <c r="D805" s="115" t="str">
        <f t="shared" si="33"/>
        <v>New Hope</v>
      </c>
      <c r="E805" s="114">
        <f t="shared" si="33"/>
        <v>24</v>
      </c>
      <c r="F805" s="116" t="str">
        <f>+'Field Grid 2013 public'!$X$25</f>
        <v>VARB-1</v>
      </c>
      <c r="G805" s="117">
        <v>5</v>
      </c>
      <c r="H805" s="114" t="str">
        <f>+'Brackets 2013'!$P$467</f>
        <v>Winner C1 v Loser SF2 (C3)</v>
      </c>
      <c r="L805" s="114"/>
    </row>
    <row r="806" spans="1:12" ht="12.75" hidden="1" customHeight="1" x14ac:dyDescent="0.2">
      <c r="A806" s="114">
        <f t="shared" si="31"/>
        <v>403</v>
      </c>
      <c r="B806" s="163">
        <f t="shared" si="32"/>
        <v>41476</v>
      </c>
      <c r="C806" s="115">
        <f t="shared" si="33"/>
        <v>1.4375000000000047</v>
      </c>
      <c r="D806" s="115" t="str">
        <f t="shared" si="33"/>
        <v>Bush Park</v>
      </c>
      <c r="E806" s="114">
        <f t="shared" si="33"/>
        <v>25</v>
      </c>
      <c r="G806" s="117">
        <v>5</v>
      </c>
      <c r="H806" s="114"/>
      <c r="L806" s="114"/>
    </row>
    <row r="807" spans="1:12" ht="12.75" hidden="1" customHeight="1" x14ac:dyDescent="0.2">
      <c r="A807" s="114">
        <f t="shared" si="31"/>
        <v>403</v>
      </c>
      <c r="B807" s="163">
        <f t="shared" si="32"/>
        <v>41476</v>
      </c>
      <c r="C807" s="115">
        <f t="shared" si="33"/>
        <v>1.4375000000000047</v>
      </c>
      <c r="D807" s="115" t="str">
        <f t="shared" si="33"/>
        <v>Bush Park</v>
      </c>
      <c r="E807" s="114">
        <f t="shared" si="33"/>
        <v>25</v>
      </c>
      <c r="G807" s="117">
        <v>5</v>
      </c>
      <c r="H807" s="114"/>
      <c r="L807" s="114"/>
    </row>
    <row r="808" spans="1:12" ht="12.75" hidden="1" customHeight="1" x14ac:dyDescent="0.2">
      <c r="A808" s="114">
        <f t="shared" si="31"/>
        <v>404</v>
      </c>
      <c r="B808" s="163">
        <f t="shared" si="32"/>
        <v>41476</v>
      </c>
      <c r="C808" s="115">
        <f t="shared" si="33"/>
        <v>1.4375000000000047</v>
      </c>
      <c r="D808" s="115" t="str">
        <f t="shared" si="33"/>
        <v>Bush Park</v>
      </c>
      <c r="E808" s="114">
        <f t="shared" si="33"/>
        <v>26</v>
      </c>
      <c r="G808" s="117">
        <v>5</v>
      </c>
      <c r="L808" s="114"/>
    </row>
    <row r="809" spans="1:12" s="116" customFormat="1" ht="12.75" hidden="1" customHeight="1" x14ac:dyDescent="0.2">
      <c r="A809" s="114">
        <f t="shared" si="31"/>
        <v>404</v>
      </c>
      <c r="B809" s="163">
        <f t="shared" si="32"/>
        <v>41476</v>
      </c>
      <c r="C809" s="115">
        <f t="shared" si="33"/>
        <v>1.4375000000000047</v>
      </c>
      <c r="D809" s="115" t="str">
        <f t="shared" si="33"/>
        <v>Bush Park</v>
      </c>
      <c r="E809" s="114">
        <f t="shared" si="33"/>
        <v>26</v>
      </c>
      <c r="G809" s="117">
        <v>5</v>
      </c>
    </row>
    <row r="810" spans="1:12" s="116" customFormat="1" ht="12.75" hidden="1" customHeight="1" x14ac:dyDescent="0.2">
      <c r="A810" s="114">
        <f t="shared" si="31"/>
        <v>405</v>
      </c>
      <c r="B810" s="163">
        <f t="shared" si="32"/>
        <v>41476</v>
      </c>
      <c r="C810" s="115">
        <f t="shared" ref="C810:E829" si="34">+C162</f>
        <v>1.4375000000000047</v>
      </c>
      <c r="D810" s="115" t="str">
        <f t="shared" si="34"/>
        <v>Bush Park</v>
      </c>
      <c r="E810" s="114">
        <f t="shared" si="34"/>
        <v>27</v>
      </c>
      <c r="G810" s="117">
        <v>5</v>
      </c>
    </row>
    <row r="811" spans="1:12" s="116" customFormat="1" ht="12.75" hidden="1" customHeight="1" x14ac:dyDescent="0.2">
      <c r="A811" s="114">
        <f t="shared" si="31"/>
        <v>405</v>
      </c>
      <c r="B811" s="163">
        <f t="shared" si="32"/>
        <v>41476</v>
      </c>
      <c r="C811" s="115">
        <f t="shared" si="34"/>
        <v>1.4375000000000047</v>
      </c>
      <c r="D811" s="115" t="str">
        <f t="shared" si="34"/>
        <v>Bush Park</v>
      </c>
      <c r="E811" s="114">
        <f t="shared" si="34"/>
        <v>27</v>
      </c>
      <c r="G811" s="117">
        <v>5</v>
      </c>
    </row>
    <row r="812" spans="1:12" s="116" customFormat="1" ht="12.75" hidden="1" customHeight="1" x14ac:dyDescent="0.2">
      <c r="A812" s="114">
        <f t="shared" si="31"/>
        <v>406</v>
      </c>
      <c r="B812" s="163">
        <f t="shared" si="32"/>
        <v>41476</v>
      </c>
      <c r="C812" s="115">
        <f t="shared" si="34"/>
        <v>1.4722222222222225</v>
      </c>
      <c r="D812" s="115" t="str">
        <f t="shared" si="34"/>
        <v>Herbst</v>
      </c>
      <c r="E812" s="114">
        <f t="shared" si="34"/>
        <v>1</v>
      </c>
      <c r="F812" s="116" t="str">
        <f>+'Field Grid 2013 public'!$C$26</f>
        <v>U15B-3</v>
      </c>
      <c r="G812" s="117">
        <v>5</v>
      </c>
      <c r="H812" s="116" t="str">
        <f>+'Brackets 2013'!$P$331</f>
        <v>Winner C1 v Loser SF2 (C6)</v>
      </c>
    </row>
    <row r="813" spans="1:12" s="116" customFormat="1" ht="12.75" hidden="1" customHeight="1" x14ac:dyDescent="0.2">
      <c r="A813" s="114">
        <f t="shared" si="31"/>
        <v>406</v>
      </c>
      <c r="B813" s="163">
        <f t="shared" si="32"/>
        <v>41476</v>
      </c>
      <c r="C813" s="115">
        <f t="shared" si="34"/>
        <v>1.4722222222222225</v>
      </c>
      <c r="D813" s="115" t="str">
        <f t="shared" si="34"/>
        <v>Herbst</v>
      </c>
      <c r="E813" s="114">
        <f t="shared" si="34"/>
        <v>1</v>
      </c>
      <c r="F813" s="116" t="str">
        <f>+'Field Grid 2013 public'!$C$26</f>
        <v>U15B-3</v>
      </c>
      <c r="G813" s="117">
        <v>5</v>
      </c>
      <c r="H813" s="116" t="str">
        <f>+'Brackets 2013'!$P$331</f>
        <v>Winner C1 v Loser SF2 (C6)</v>
      </c>
    </row>
    <row r="814" spans="1:12" s="116" customFormat="1" ht="12.75" hidden="1" customHeight="1" x14ac:dyDescent="0.2">
      <c r="A814" s="114">
        <f t="shared" si="31"/>
        <v>407</v>
      </c>
      <c r="B814" s="163">
        <f t="shared" si="32"/>
        <v>41476</v>
      </c>
      <c r="C814" s="115">
        <f t="shared" si="34"/>
        <v>1.4722222222222225</v>
      </c>
      <c r="D814" s="115" t="str">
        <f t="shared" si="34"/>
        <v>Herbst</v>
      </c>
      <c r="E814" s="114">
        <f t="shared" si="34"/>
        <v>2</v>
      </c>
      <c r="F814" s="116" t="str">
        <f>+'Field Grid 2013 public'!$C$26</f>
        <v>U15B-3</v>
      </c>
      <c r="G814" s="117">
        <v>5</v>
      </c>
      <c r="H814" s="114" t="str">
        <f>+'Brackets 2013'!$L$332</f>
        <v>Loser SF1 v Loser C1 (C5)</v>
      </c>
    </row>
    <row r="815" spans="1:12" s="116" customFormat="1" ht="12.75" hidden="1" customHeight="1" x14ac:dyDescent="0.2">
      <c r="A815" s="114">
        <f t="shared" si="31"/>
        <v>407</v>
      </c>
      <c r="B815" s="163">
        <f t="shared" si="32"/>
        <v>41476</v>
      </c>
      <c r="C815" s="115">
        <f t="shared" si="34"/>
        <v>1.4722222222222225</v>
      </c>
      <c r="D815" s="115" t="str">
        <f t="shared" si="34"/>
        <v>Herbst</v>
      </c>
      <c r="E815" s="114">
        <f t="shared" si="34"/>
        <v>2</v>
      </c>
      <c r="F815" s="116" t="str">
        <f>+'Field Grid 2013 public'!$C$26</f>
        <v>U15B-3</v>
      </c>
      <c r="G815" s="117">
        <v>5</v>
      </c>
      <c r="H815" s="116" t="str">
        <f>+'Brackets 2013'!$L$332</f>
        <v>Loser SF1 v Loser C1 (C5)</v>
      </c>
    </row>
    <row r="816" spans="1:12" s="147" customFormat="1" ht="12.75" hidden="1" customHeight="1" x14ac:dyDescent="0.2">
      <c r="A816" s="145">
        <f t="shared" si="31"/>
        <v>408</v>
      </c>
      <c r="B816" s="165">
        <f t="shared" si="32"/>
        <v>41476</v>
      </c>
      <c r="C816" s="148">
        <f t="shared" si="34"/>
        <v>1.4722222222222225</v>
      </c>
      <c r="D816" s="148" t="str">
        <f t="shared" si="34"/>
        <v>Herbst</v>
      </c>
      <c r="E816" s="145">
        <f t="shared" si="34"/>
        <v>3</v>
      </c>
      <c r="F816" s="147" t="str">
        <f>+'Field Grid 2013 public'!$C$26</f>
        <v>U15B-3</v>
      </c>
      <c r="G816" s="146">
        <v>5</v>
      </c>
      <c r="H816" s="147" t="str">
        <f>+'Brackets 2013'!$L$331</f>
        <v>Winner SF1 v Winner SF2 (Final)</v>
      </c>
    </row>
    <row r="817" spans="1:12" s="147" customFormat="1" ht="12.75" hidden="1" customHeight="1" x14ac:dyDescent="0.2">
      <c r="A817" s="145">
        <f t="shared" si="31"/>
        <v>408</v>
      </c>
      <c r="B817" s="165">
        <f t="shared" si="32"/>
        <v>41476</v>
      </c>
      <c r="C817" s="148">
        <f t="shared" si="34"/>
        <v>1.4722222222222225</v>
      </c>
      <c r="D817" s="148" t="str">
        <f t="shared" si="34"/>
        <v>Herbst</v>
      </c>
      <c r="E817" s="145">
        <f t="shared" si="34"/>
        <v>3</v>
      </c>
      <c r="F817" s="147" t="str">
        <f>+'Field Grid 2013 public'!$C$26</f>
        <v>U15B-3</v>
      </c>
      <c r="G817" s="146">
        <v>5</v>
      </c>
      <c r="H817" s="147" t="str">
        <f>+'Brackets 2013'!$L$331</f>
        <v>Winner SF1 v Winner SF2 (Final)</v>
      </c>
    </row>
    <row r="818" spans="1:12" s="147" customFormat="1" ht="12.75" hidden="1" customHeight="1" x14ac:dyDescent="0.2">
      <c r="A818" s="145">
        <f t="shared" si="31"/>
        <v>409</v>
      </c>
      <c r="B818" s="165">
        <f t="shared" si="32"/>
        <v>41476</v>
      </c>
      <c r="C818" s="148">
        <f t="shared" si="34"/>
        <v>1.4722222222222225</v>
      </c>
      <c r="D818" s="148" t="str">
        <f t="shared" si="34"/>
        <v>Herbst</v>
      </c>
      <c r="E818" s="145">
        <f t="shared" si="34"/>
        <v>4</v>
      </c>
      <c r="F818" s="147" t="str">
        <f>+'Field Grid 2013 public'!$F$26</f>
        <v>U11B-1</v>
      </c>
      <c r="G818" s="146">
        <v>5</v>
      </c>
      <c r="H818" s="147" t="str">
        <f>+'Brackets 2013'!$L$64:$L$64</f>
        <v>Winner SF1 v Winner SF2 (Final)</v>
      </c>
    </row>
    <row r="819" spans="1:12" s="147" customFormat="1" ht="12.75" hidden="1" customHeight="1" x14ac:dyDescent="0.2">
      <c r="A819" s="145">
        <f t="shared" si="31"/>
        <v>409</v>
      </c>
      <c r="B819" s="165">
        <f t="shared" si="32"/>
        <v>41476</v>
      </c>
      <c r="C819" s="148">
        <f t="shared" si="34"/>
        <v>1.4722222222222225</v>
      </c>
      <c r="D819" s="148" t="str">
        <f t="shared" si="34"/>
        <v>Herbst</v>
      </c>
      <c r="E819" s="145">
        <f t="shared" si="34"/>
        <v>4</v>
      </c>
      <c r="F819" s="147" t="str">
        <f>+'Field Grid 2013 public'!$F$26</f>
        <v>U11B-1</v>
      </c>
      <c r="G819" s="146">
        <v>5</v>
      </c>
      <c r="H819" s="147" t="str">
        <f>+'Brackets 2013'!$L$64</f>
        <v>Winner SF1 v Winner SF2 (Final)</v>
      </c>
    </row>
    <row r="820" spans="1:12" s="116" customFormat="1" ht="12.75" hidden="1" customHeight="1" x14ac:dyDescent="0.2">
      <c r="A820" s="114">
        <f t="shared" si="31"/>
        <v>410</v>
      </c>
      <c r="B820" s="163">
        <f t="shared" si="32"/>
        <v>41476</v>
      </c>
      <c r="C820" s="115">
        <f t="shared" si="34"/>
        <v>1.4722222222222225</v>
      </c>
      <c r="D820" s="115" t="str">
        <f t="shared" si="34"/>
        <v>Herbst</v>
      </c>
      <c r="E820" s="114">
        <f t="shared" si="34"/>
        <v>5</v>
      </c>
      <c r="F820" s="116" t="str">
        <f>+'Field Grid 2013 public'!$F$26</f>
        <v>U11B-1</v>
      </c>
      <c r="G820" s="117">
        <v>5</v>
      </c>
      <c r="H820" s="116" t="str">
        <f>+'Brackets 2013'!$L$65</f>
        <v>Loser SF1 v Loser SF2 (C4)</v>
      </c>
    </row>
    <row r="821" spans="1:12" s="116" customFormat="1" ht="12.75" hidden="1" customHeight="1" x14ac:dyDescent="0.2">
      <c r="A821" s="114">
        <f t="shared" si="31"/>
        <v>410</v>
      </c>
      <c r="B821" s="163">
        <f t="shared" si="32"/>
        <v>41476</v>
      </c>
      <c r="C821" s="115">
        <f t="shared" si="34"/>
        <v>1.4722222222222225</v>
      </c>
      <c r="D821" s="115" t="str">
        <f t="shared" si="34"/>
        <v>Herbst</v>
      </c>
      <c r="E821" s="114">
        <f t="shared" si="34"/>
        <v>5</v>
      </c>
      <c r="F821" s="116" t="str">
        <f>+'Field Grid 2013 public'!$F$26</f>
        <v>U11B-1</v>
      </c>
      <c r="G821" s="117">
        <v>5</v>
      </c>
      <c r="H821" s="116" t="str">
        <f>+'Brackets 2013'!$L$65</f>
        <v>Loser SF1 v Loser SF2 (C4)</v>
      </c>
    </row>
    <row r="822" spans="1:12" s="116" customFormat="1" ht="12.75" hidden="1" customHeight="1" x14ac:dyDescent="0.2">
      <c r="A822" s="114">
        <f t="shared" si="31"/>
        <v>411</v>
      </c>
      <c r="B822" s="163">
        <f t="shared" si="32"/>
        <v>41476</v>
      </c>
      <c r="C822" s="115">
        <f t="shared" si="34"/>
        <v>1.4722222222222225</v>
      </c>
      <c r="D822" s="115" t="str">
        <f t="shared" si="34"/>
        <v>Herbst</v>
      </c>
      <c r="E822" s="114">
        <f t="shared" si="34"/>
        <v>6</v>
      </c>
      <c r="F822" s="116" t="str">
        <f>+'Field Grid 2013 public'!$F$26</f>
        <v>U11B-1</v>
      </c>
      <c r="G822" s="117">
        <v>5</v>
      </c>
      <c r="H822" s="116" t="str">
        <f>+'Brackets 2013'!$L$66</f>
        <v>Winner C1 v Winner C2 (C5)</v>
      </c>
    </row>
    <row r="823" spans="1:12" s="116" customFormat="1" ht="12.75" hidden="1" customHeight="1" x14ac:dyDescent="0.2">
      <c r="A823" s="114">
        <f t="shared" si="31"/>
        <v>411</v>
      </c>
      <c r="B823" s="163">
        <f t="shared" si="32"/>
        <v>41476</v>
      </c>
      <c r="C823" s="115">
        <f t="shared" si="34"/>
        <v>1.4722222222222225</v>
      </c>
      <c r="D823" s="115" t="str">
        <f t="shared" si="34"/>
        <v>Herbst</v>
      </c>
      <c r="E823" s="114">
        <f t="shared" si="34"/>
        <v>6</v>
      </c>
      <c r="F823" s="116" t="str">
        <f>+'Field Grid 2013 public'!$F$26</f>
        <v>U11B-1</v>
      </c>
      <c r="G823" s="117">
        <v>5</v>
      </c>
      <c r="H823" s="116" t="str">
        <f>+'Brackets 2013'!$L$66</f>
        <v>Winner C1 v Winner C2 (C5)</v>
      </c>
    </row>
    <row r="824" spans="1:12" s="116" customFormat="1" ht="12.75" hidden="1" customHeight="1" x14ac:dyDescent="0.2">
      <c r="A824" s="114">
        <f t="shared" si="31"/>
        <v>412</v>
      </c>
      <c r="B824" s="163">
        <f t="shared" si="32"/>
        <v>41476</v>
      </c>
      <c r="C824" s="115">
        <f t="shared" si="34"/>
        <v>1.4722222222222225</v>
      </c>
      <c r="D824" s="115" t="str">
        <f t="shared" si="34"/>
        <v>Herbst</v>
      </c>
      <c r="E824" s="114">
        <f t="shared" si="34"/>
        <v>7</v>
      </c>
      <c r="F824" s="116" t="str">
        <f>+'Field Grid 2013 public'!$F$26</f>
        <v>U11B-1</v>
      </c>
      <c r="G824" s="117">
        <v>5</v>
      </c>
      <c r="H824" s="116" t="str">
        <f>+'Brackets 2013'!$P$64</f>
        <v>Loser C1 v Winner C3 (C6)</v>
      </c>
    </row>
    <row r="825" spans="1:12" ht="12.75" hidden="1" customHeight="1" x14ac:dyDescent="0.2">
      <c r="A825" s="114">
        <f t="shared" si="31"/>
        <v>412</v>
      </c>
      <c r="B825" s="163">
        <f t="shared" si="32"/>
        <v>41476</v>
      </c>
      <c r="C825" s="115">
        <f t="shared" si="34"/>
        <v>1.4722222222222225</v>
      </c>
      <c r="D825" s="115" t="str">
        <f t="shared" si="34"/>
        <v>Herbst</v>
      </c>
      <c r="E825" s="114">
        <f t="shared" si="34"/>
        <v>7</v>
      </c>
      <c r="F825" s="116" t="str">
        <f>+'Field Grid 2013 public'!$F$26</f>
        <v>U11B-1</v>
      </c>
      <c r="G825" s="117">
        <v>5</v>
      </c>
      <c r="H825" s="114" t="str">
        <f>+'Brackets 2013'!$P$64</f>
        <v>Loser C1 v Winner C3 (C6)</v>
      </c>
      <c r="L825" s="114"/>
    </row>
    <row r="826" spans="1:12" ht="12.75" hidden="1" customHeight="1" x14ac:dyDescent="0.2">
      <c r="A826" s="114">
        <f t="shared" si="31"/>
        <v>413</v>
      </c>
      <c r="B826" s="163">
        <f t="shared" si="32"/>
        <v>41476</v>
      </c>
      <c r="C826" s="115">
        <f t="shared" si="34"/>
        <v>1.4722222222222225</v>
      </c>
      <c r="D826" s="115" t="str">
        <f t="shared" si="34"/>
        <v>Herbst</v>
      </c>
      <c r="E826" s="114">
        <f t="shared" si="34"/>
        <v>8</v>
      </c>
      <c r="F826" s="116" t="str">
        <f>+'Field Grid 2013 public'!$F$26</f>
        <v>U11B-1</v>
      </c>
      <c r="G826" s="117">
        <v>5</v>
      </c>
      <c r="H826" s="114" t="str">
        <f>+'Brackets 2013'!$P$65</f>
        <v>Loser C2 v Loser C3 (C7)</v>
      </c>
      <c r="L826" s="114"/>
    </row>
    <row r="827" spans="1:12" ht="12.75" hidden="1" customHeight="1" x14ac:dyDescent="0.2">
      <c r="A827" s="114">
        <f t="shared" si="31"/>
        <v>413</v>
      </c>
      <c r="B827" s="163">
        <f t="shared" si="32"/>
        <v>41476</v>
      </c>
      <c r="C827" s="115">
        <f t="shared" si="34"/>
        <v>1.4722222222222225</v>
      </c>
      <c r="D827" s="115" t="str">
        <f t="shared" si="34"/>
        <v>Herbst</v>
      </c>
      <c r="E827" s="114">
        <f t="shared" si="34"/>
        <v>8</v>
      </c>
      <c r="F827" s="116" t="str">
        <f>+'Field Grid 2013 public'!$F$26</f>
        <v>U11B-1</v>
      </c>
      <c r="G827" s="117">
        <v>5</v>
      </c>
      <c r="H827" s="114" t="str">
        <f>+'Brackets 2013'!$P$65</f>
        <v>Loser C2 v Loser C3 (C7)</v>
      </c>
      <c r="L827" s="114"/>
    </row>
    <row r="828" spans="1:12" ht="12.75" hidden="1" customHeight="1" x14ac:dyDescent="0.2">
      <c r="A828" s="114">
        <f t="shared" si="31"/>
        <v>414</v>
      </c>
      <c r="B828" s="163">
        <f t="shared" si="32"/>
        <v>41476</v>
      </c>
      <c r="C828" s="115">
        <f t="shared" si="34"/>
        <v>1.4722222222222225</v>
      </c>
      <c r="D828" s="115" t="str">
        <f t="shared" si="34"/>
        <v>Palisades</v>
      </c>
      <c r="E828" s="114">
        <f t="shared" si="34"/>
        <v>9</v>
      </c>
      <c r="F828" s="116" t="str">
        <f>+'Field Grid 2013 public'!$K$26</f>
        <v>U15AA</v>
      </c>
      <c r="G828" s="117">
        <v>5</v>
      </c>
      <c r="H828" s="114" t="str">
        <f>+'Brackets 2013'!$L$244</f>
        <v>Loser SF1 v Loser SF2 (C3)</v>
      </c>
      <c r="L828" s="114"/>
    </row>
    <row r="829" spans="1:12" ht="12.75" hidden="1" customHeight="1" x14ac:dyDescent="0.2">
      <c r="A829" s="114">
        <f t="shared" si="31"/>
        <v>414</v>
      </c>
      <c r="B829" s="163">
        <f t="shared" si="32"/>
        <v>41476</v>
      </c>
      <c r="C829" s="115">
        <f t="shared" si="34"/>
        <v>1.4722222222222225</v>
      </c>
      <c r="D829" s="115" t="str">
        <f t="shared" si="34"/>
        <v>Palisades</v>
      </c>
      <c r="E829" s="114">
        <f t="shared" si="34"/>
        <v>9</v>
      </c>
      <c r="F829" s="116" t="str">
        <f>+'Field Grid 2013 public'!$K$26</f>
        <v>U15AA</v>
      </c>
      <c r="G829" s="117">
        <v>5</v>
      </c>
      <c r="H829" s="114" t="str">
        <f>+'Brackets 2013'!$L$244</f>
        <v>Loser SF1 v Loser SF2 (C3)</v>
      </c>
      <c r="L829" s="114"/>
    </row>
    <row r="830" spans="1:12" s="145" customFormat="1" ht="12.75" hidden="1" customHeight="1" x14ac:dyDescent="0.2">
      <c r="A830" s="145">
        <f t="shared" si="31"/>
        <v>415</v>
      </c>
      <c r="B830" s="165">
        <f t="shared" si="32"/>
        <v>41476</v>
      </c>
      <c r="C830" s="148">
        <f t="shared" ref="C830:E849" si="35">+C182</f>
        <v>1.4722222222222225</v>
      </c>
      <c r="D830" s="148" t="str">
        <f t="shared" si="35"/>
        <v>Palisades</v>
      </c>
      <c r="E830" s="145">
        <f t="shared" si="35"/>
        <v>10</v>
      </c>
      <c r="F830" s="147" t="str">
        <f>+'Field Grid 2013 public'!$K$26</f>
        <v>U15AA</v>
      </c>
      <c r="G830" s="146">
        <v>5</v>
      </c>
      <c r="H830" s="145" t="str">
        <f>+'Brackets 2013'!$L$243</f>
        <v>Winner SF1 v Winner SF2 (Final)</v>
      </c>
    </row>
    <row r="831" spans="1:12" s="145" customFormat="1" ht="12.75" hidden="1" customHeight="1" x14ac:dyDescent="0.2">
      <c r="A831" s="145">
        <f t="shared" si="31"/>
        <v>415</v>
      </c>
      <c r="B831" s="165">
        <f t="shared" si="32"/>
        <v>41476</v>
      </c>
      <c r="C831" s="148">
        <f t="shared" si="35"/>
        <v>1.4722222222222225</v>
      </c>
      <c r="D831" s="148" t="str">
        <f t="shared" si="35"/>
        <v>Palisades</v>
      </c>
      <c r="E831" s="145">
        <f t="shared" si="35"/>
        <v>10</v>
      </c>
      <c r="F831" s="147" t="str">
        <f>+'Field Grid 2013 public'!$K$26</f>
        <v>U15AA</v>
      </c>
      <c r="G831" s="146">
        <v>5</v>
      </c>
      <c r="H831" s="145" t="str">
        <f>+'Brackets 2013'!$L$243</f>
        <v>Winner SF1 v Winner SF2 (Final)</v>
      </c>
    </row>
    <row r="832" spans="1:12" ht="12.75" hidden="1" customHeight="1" x14ac:dyDescent="0.2">
      <c r="A832" s="114">
        <f t="shared" si="31"/>
        <v>416</v>
      </c>
      <c r="B832" s="163">
        <f t="shared" si="32"/>
        <v>41476</v>
      </c>
      <c r="C832" s="115">
        <f t="shared" si="35"/>
        <v>1.4722222222222225</v>
      </c>
      <c r="D832" s="115" t="str">
        <f t="shared" si="35"/>
        <v>Palisades</v>
      </c>
      <c r="E832" s="114">
        <f t="shared" si="35"/>
        <v>11</v>
      </c>
      <c r="F832" s="116" t="str">
        <f>+'Field Grid 2013 public'!$K$26</f>
        <v>U15AA</v>
      </c>
      <c r="G832" s="117">
        <v>5</v>
      </c>
      <c r="H832" s="114" t="str">
        <f>+'Brackets 2013'!$P$243</f>
        <v>Winner C1 v Winner C2 (C4)</v>
      </c>
      <c r="L832" s="114"/>
    </row>
    <row r="833" spans="1:12" ht="12.75" hidden="1" customHeight="1" x14ac:dyDescent="0.2">
      <c r="A833" s="114">
        <f t="shared" si="31"/>
        <v>416</v>
      </c>
      <c r="B833" s="163">
        <f t="shared" si="32"/>
        <v>41476</v>
      </c>
      <c r="C833" s="115">
        <f t="shared" si="35"/>
        <v>1.4722222222222225</v>
      </c>
      <c r="D833" s="115" t="str">
        <f t="shared" si="35"/>
        <v>Palisades</v>
      </c>
      <c r="E833" s="114">
        <f t="shared" si="35"/>
        <v>11</v>
      </c>
      <c r="F833" s="116" t="str">
        <f>+'Field Grid 2013 public'!$K$26</f>
        <v>U15AA</v>
      </c>
      <c r="G833" s="117">
        <v>5</v>
      </c>
      <c r="H833" s="114" t="str">
        <f>+'Brackets 2013'!$P$243</f>
        <v>Winner C1 v Winner C2 (C4)</v>
      </c>
      <c r="L833" s="114"/>
    </row>
    <row r="834" spans="1:12" ht="12.75" hidden="1" customHeight="1" x14ac:dyDescent="0.2">
      <c r="A834" s="114">
        <f t="shared" si="31"/>
        <v>417</v>
      </c>
      <c r="B834" s="163">
        <f t="shared" si="32"/>
        <v>41476</v>
      </c>
      <c r="C834" s="115">
        <f t="shared" si="35"/>
        <v>1.4722222222222225</v>
      </c>
      <c r="D834" s="115" t="str">
        <f t="shared" si="35"/>
        <v>Palisades</v>
      </c>
      <c r="E834" s="114">
        <f t="shared" si="35"/>
        <v>12</v>
      </c>
      <c r="F834" s="116" t="str">
        <f>+'Field Grid 2013 public'!$K$26</f>
        <v>U15AA</v>
      </c>
      <c r="G834" s="117">
        <v>5</v>
      </c>
      <c r="H834" s="114" t="str">
        <f>+'Brackets 2013'!$P$244</f>
        <v>Loser C1 v Loser C2 (C5)</v>
      </c>
      <c r="L834" s="114"/>
    </row>
    <row r="835" spans="1:12" ht="12.75" hidden="1" customHeight="1" x14ac:dyDescent="0.2">
      <c r="A835" s="114">
        <f t="shared" si="31"/>
        <v>417</v>
      </c>
      <c r="B835" s="163">
        <f t="shared" si="32"/>
        <v>41476</v>
      </c>
      <c r="C835" s="115">
        <f t="shared" si="35"/>
        <v>1.4722222222222225</v>
      </c>
      <c r="D835" s="115" t="str">
        <f t="shared" si="35"/>
        <v>Palisades</v>
      </c>
      <c r="E835" s="114">
        <f t="shared" si="35"/>
        <v>12</v>
      </c>
      <c r="F835" s="116" t="str">
        <f>+'Field Grid 2013 public'!$K$26</f>
        <v>U15AA</v>
      </c>
      <c r="G835" s="117">
        <v>5</v>
      </c>
      <c r="H835" s="114" t="str">
        <f>+'Brackets 2013'!$P$244</f>
        <v>Loser C1 v Loser C2 (C5)</v>
      </c>
      <c r="L835" s="114"/>
    </row>
    <row r="836" spans="1:12" s="145" customFormat="1" ht="12.75" hidden="1" customHeight="1" x14ac:dyDescent="0.2">
      <c r="A836" s="145">
        <f t="shared" ref="A836:A899" si="36">+A834+1</f>
        <v>418</v>
      </c>
      <c r="B836" s="165">
        <f t="shared" si="32"/>
        <v>41476</v>
      </c>
      <c r="C836" s="148">
        <f t="shared" si="35"/>
        <v>1.4722222222222225</v>
      </c>
      <c r="D836" s="148" t="str">
        <f t="shared" si="35"/>
        <v>Palisades</v>
      </c>
      <c r="E836" s="145">
        <f t="shared" si="35"/>
        <v>13</v>
      </c>
      <c r="F836" s="147" t="str">
        <f>+'Field Grid 2013 public'!$O$26</f>
        <v>JVB-2</v>
      </c>
      <c r="G836" s="146">
        <v>5</v>
      </c>
      <c r="H836" s="145" t="str">
        <f>+'Brackets 2013'!$L$425</f>
        <v>Winner SF1 v Winner SF2 (Final)</v>
      </c>
    </row>
    <row r="837" spans="1:12" s="145" customFormat="1" ht="12.75" hidden="1" customHeight="1" x14ac:dyDescent="0.2">
      <c r="A837" s="145">
        <f t="shared" si="36"/>
        <v>418</v>
      </c>
      <c r="B837" s="165">
        <f t="shared" si="32"/>
        <v>41476</v>
      </c>
      <c r="C837" s="148">
        <f t="shared" si="35"/>
        <v>1.4722222222222225</v>
      </c>
      <c r="D837" s="148" t="str">
        <f t="shared" si="35"/>
        <v>Palisades</v>
      </c>
      <c r="E837" s="145">
        <f t="shared" si="35"/>
        <v>13</v>
      </c>
      <c r="F837" s="147" t="str">
        <f>+'Field Grid 2013 public'!$O$26</f>
        <v>JVB-2</v>
      </c>
      <c r="G837" s="146">
        <v>5</v>
      </c>
      <c r="H837" s="145" t="str">
        <f>+'Brackets 2013'!$L$425</f>
        <v>Winner SF1 v Winner SF2 (Final)</v>
      </c>
    </row>
    <row r="838" spans="1:12" ht="12.75" hidden="1" customHeight="1" x14ac:dyDescent="0.2">
      <c r="A838" s="114">
        <f t="shared" si="36"/>
        <v>419</v>
      </c>
      <c r="B838" s="163">
        <f t="shared" si="32"/>
        <v>41476</v>
      </c>
      <c r="C838" s="115">
        <f t="shared" si="35"/>
        <v>1.4722222222222225</v>
      </c>
      <c r="D838" s="115" t="str">
        <f t="shared" si="35"/>
        <v>Palisades</v>
      </c>
      <c r="E838" s="114">
        <f t="shared" si="35"/>
        <v>14</v>
      </c>
      <c r="F838" s="116" t="str">
        <f>+'Field Grid 2013 public'!$O$26</f>
        <v>JVB-2</v>
      </c>
      <c r="G838" s="117">
        <v>5</v>
      </c>
      <c r="H838" s="114" t="str">
        <f>+'Brackets 2013'!$L$426</f>
        <v>Loser SF1 v Loser SF2 (C4)</v>
      </c>
      <c r="L838" s="114"/>
    </row>
    <row r="839" spans="1:12" ht="12.75" hidden="1" customHeight="1" x14ac:dyDescent="0.2">
      <c r="A839" s="114">
        <f t="shared" si="36"/>
        <v>419</v>
      </c>
      <c r="B839" s="163">
        <f t="shared" si="32"/>
        <v>41476</v>
      </c>
      <c r="C839" s="115">
        <f t="shared" si="35"/>
        <v>1.4722222222222225</v>
      </c>
      <c r="D839" s="115" t="str">
        <f t="shared" si="35"/>
        <v>Palisades</v>
      </c>
      <c r="E839" s="114">
        <f t="shared" si="35"/>
        <v>14</v>
      </c>
      <c r="F839" s="116" t="str">
        <f>+'Field Grid 2013 public'!$O$26</f>
        <v>JVB-2</v>
      </c>
      <c r="G839" s="117">
        <v>5</v>
      </c>
      <c r="H839" s="114" t="str">
        <f>+'Brackets 2013'!$L$426</f>
        <v>Loser SF1 v Loser SF2 (C4)</v>
      </c>
      <c r="L839" s="114"/>
    </row>
    <row r="840" spans="1:12" ht="12.75" hidden="1" customHeight="1" x14ac:dyDescent="0.2">
      <c r="A840" s="114">
        <f t="shared" si="36"/>
        <v>420</v>
      </c>
      <c r="B840" s="163">
        <f t="shared" si="32"/>
        <v>41476</v>
      </c>
      <c r="C840" s="115">
        <f t="shared" si="35"/>
        <v>1.4722222222222225</v>
      </c>
      <c r="D840" s="115" t="str">
        <f t="shared" si="35"/>
        <v>Palisades</v>
      </c>
      <c r="E840" s="114">
        <f t="shared" si="35"/>
        <v>15</v>
      </c>
      <c r="F840" s="116" t="str">
        <f>+'Field Grid 2013 public'!$O$26</f>
        <v>JVB-2</v>
      </c>
      <c r="G840" s="117">
        <v>5</v>
      </c>
      <c r="H840" s="114" t="str">
        <f>+'Brackets 2013'!$L$427</f>
        <v>Winner C1 v Winner C2 (C5)</v>
      </c>
      <c r="L840" s="114"/>
    </row>
    <row r="841" spans="1:12" ht="12.75" hidden="1" customHeight="1" x14ac:dyDescent="0.2">
      <c r="A841" s="114">
        <f t="shared" si="36"/>
        <v>420</v>
      </c>
      <c r="B841" s="163">
        <f t="shared" si="32"/>
        <v>41476</v>
      </c>
      <c r="C841" s="115">
        <f t="shared" si="35"/>
        <v>1.4722222222222225</v>
      </c>
      <c r="D841" s="115" t="str">
        <f t="shared" si="35"/>
        <v>Palisades</v>
      </c>
      <c r="E841" s="114">
        <f t="shared" si="35"/>
        <v>15</v>
      </c>
      <c r="F841" s="116" t="str">
        <f>+'Field Grid 2013 public'!$O$26</f>
        <v>JVB-2</v>
      </c>
      <c r="G841" s="117">
        <v>5</v>
      </c>
      <c r="H841" s="114" t="str">
        <f>+'Brackets 2013'!$L$427</f>
        <v>Winner C1 v Winner C2 (C5)</v>
      </c>
      <c r="L841" s="114"/>
    </row>
    <row r="842" spans="1:12" ht="12.75" hidden="1" customHeight="1" x14ac:dyDescent="0.2">
      <c r="A842" s="114">
        <f t="shared" si="36"/>
        <v>421</v>
      </c>
      <c r="B842" s="163">
        <f t="shared" ref="B842:B905" si="37">+B194+1</f>
        <v>41476</v>
      </c>
      <c r="C842" s="115">
        <f t="shared" si="35"/>
        <v>1.4722222222222225</v>
      </c>
      <c r="D842" s="115" t="str">
        <f t="shared" si="35"/>
        <v>Palisades</v>
      </c>
      <c r="E842" s="114">
        <f t="shared" si="35"/>
        <v>16</v>
      </c>
      <c r="F842" s="116" t="str">
        <f>+'Field Grid 2013 public'!$O$26</f>
        <v>JVB-2</v>
      </c>
      <c r="G842" s="117">
        <v>5</v>
      </c>
      <c r="H842" s="114" t="str">
        <f>+'Brackets 2013'!$P$425</f>
        <v>Loser C1 v Winner C3 (C6)</v>
      </c>
      <c r="L842" s="114"/>
    </row>
    <row r="843" spans="1:12" ht="12.75" hidden="1" customHeight="1" x14ac:dyDescent="0.2">
      <c r="A843" s="114">
        <f t="shared" si="36"/>
        <v>421</v>
      </c>
      <c r="B843" s="163">
        <f t="shared" si="37"/>
        <v>41476</v>
      </c>
      <c r="C843" s="115">
        <f t="shared" si="35"/>
        <v>1.4722222222222225</v>
      </c>
      <c r="D843" s="115" t="str">
        <f t="shared" si="35"/>
        <v>Palisades</v>
      </c>
      <c r="E843" s="114">
        <f t="shared" si="35"/>
        <v>16</v>
      </c>
      <c r="F843" s="116" t="str">
        <f>+'Field Grid 2013 public'!$O$26</f>
        <v>JVB-2</v>
      </c>
      <c r="G843" s="117">
        <v>5</v>
      </c>
      <c r="H843" s="114" t="str">
        <f>+'Brackets 2013'!$P$425</f>
        <v>Loser C1 v Winner C3 (C6)</v>
      </c>
      <c r="L843" s="114"/>
    </row>
    <row r="844" spans="1:12" ht="12.75" hidden="1" customHeight="1" x14ac:dyDescent="0.2">
      <c r="A844" s="114">
        <f t="shared" si="36"/>
        <v>422</v>
      </c>
      <c r="B844" s="163">
        <f t="shared" si="37"/>
        <v>41476</v>
      </c>
      <c r="C844" s="115">
        <f t="shared" si="35"/>
        <v>1.4722222222222225</v>
      </c>
      <c r="D844" s="115" t="str">
        <f t="shared" si="35"/>
        <v>Palisades</v>
      </c>
      <c r="E844" s="114">
        <f t="shared" si="35"/>
        <v>17</v>
      </c>
      <c r="F844" s="116" t="str">
        <f>+'Field Grid 2013 public'!$O$26</f>
        <v>JVB-2</v>
      </c>
      <c r="G844" s="117">
        <v>5</v>
      </c>
      <c r="H844" s="114" t="str">
        <f>+'Brackets 2013'!$P$426</f>
        <v>Loser C2 v Loser C3 (C7)</v>
      </c>
      <c r="L844" s="114"/>
    </row>
    <row r="845" spans="1:12" ht="12.75" hidden="1" customHeight="1" x14ac:dyDescent="0.2">
      <c r="A845" s="114">
        <f t="shared" si="36"/>
        <v>422</v>
      </c>
      <c r="B845" s="163">
        <f t="shared" si="37"/>
        <v>41476</v>
      </c>
      <c r="C845" s="115">
        <f t="shared" si="35"/>
        <v>1.4722222222222225</v>
      </c>
      <c r="D845" s="115" t="str">
        <f t="shared" si="35"/>
        <v>Palisades</v>
      </c>
      <c r="E845" s="114">
        <f t="shared" si="35"/>
        <v>17</v>
      </c>
      <c r="F845" s="116" t="str">
        <f>+'Field Grid 2013 public'!$O$26</f>
        <v>JVB-2</v>
      </c>
      <c r="G845" s="117">
        <v>5</v>
      </c>
      <c r="H845" s="114" t="str">
        <f>+'Brackets 2013'!$P$426</f>
        <v>Loser C2 v Loser C3 (C7)</v>
      </c>
      <c r="L845" s="114"/>
    </row>
    <row r="846" spans="1:12" ht="12.75" hidden="1" customHeight="1" x14ac:dyDescent="0.2">
      <c r="A846" s="114">
        <f t="shared" si="36"/>
        <v>423</v>
      </c>
      <c r="B846" s="163">
        <f t="shared" si="37"/>
        <v>41476</v>
      </c>
      <c r="C846" s="115">
        <f t="shared" si="35"/>
        <v>1.4722222222222225</v>
      </c>
      <c r="D846" s="115" t="str">
        <f t="shared" si="35"/>
        <v>New Hope</v>
      </c>
      <c r="E846" s="114">
        <f t="shared" si="35"/>
        <v>18</v>
      </c>
      <c r="F846" s="116" t="str">
        <f>+'Field Grid 2013 public'!$T$26</f>
        <v>VARA-1</v>
      </c>
      <c r="G846" s="117">
        <v>5</v>
      </c>
      <c r="H846" s="114" t="str">
        <f>+'Brackets 2013'!$L$447</f>
        <v>Loser SF1 v Loser SF2 (C6)</v>
      </c>
      <c r="L846" s="114"/>
    </row>
    <row r="847" spans="1:12" ht="12.75" hidden="1" customHeight="1" x14ac:dyDescent="0.2">
      <c r="A847" s="114">
        <f t="shared" si="36"/>
        <v>423</v>
      </c>
      <c r="B847" s="163">
        <f t="shared" si="37"/>
        <v>41476</v>
      </c>
      <c r="C847" s="115">
        <f t="shared" si="35"/>
        <v>1.4722222222222225</v>
      </c>
      <c r="D847" s="115" t="str">
        <f t="shared" si="35"/>
        <v>New Hope</v>
      </c>
      <c r="E847" s="114">
        <f t="shared" si="35"/>
        <v>18</v>
      </c>
      <c r="F847" s="116" t="str">
        <f>+'Field Grid 2013 public'!$T$26</f>
        <v>VARA-1</v>
      </c>
      <c r="G847" s="117">
        <v>5</v>
      </c>
      <c r="H847" s="114" t="str">
        <f>+'Brackets 2013'!$L$447</f>
        <v>Loser SF1 v Loser SF2 (C6)</v>
      </c>
      <c r="L847" s="114"/>
    </row>
    <row r="848" spans="1:12" s="145" customFormat="1" ht="12.75" hidden="1" customHeight="1" x14ac:dyDescent="0.2">
      <c r="A848" s="145">
        <f t="shared" si="36"/>
        <v>424</v>
      </c>
      <c r="B848" s="165">
        <f t="shared" si="37"/>
        <v>41476</v>
      </c>
      <c r="C848" s="148">
        <f t="shared" si="35"/>
        <v>1.4722222222222225</v>
      </c>
      <c r="D848" s="148" t="str">
        <f t="shared" si="35"/>
        <v>New Hope</v>
      </c>
      <c r="E848" s="145">
        <f t="shared" si="35"/>
        <v>19</v>
      </c>
      <c r="F848" s="147" t="str">
        <f>+'Field Grid 2013 public'!$T$26</f>
        <v>VARA-1</v>
      </c>
      <c r="G848" s="146">
        <v>5</v>
      </c>
      <c r="H848" s="145" t="str">
        <f>+'Brackets 2013'!$L$446</f>
        <v>Winner SF1 v Winner SF2 (Final)</v>
      </c>
    </row>
    <row r="849" spans="1:12" s="145" customFormat="1" ht="12.75" hidden="1" customHeight="1" x14ac:dyDescent="0.2">
      <c r="A849" s="145">
        <f t="shared" si="36"/>
        <v>424</v>
      </c>
      <c r="B849" s="165">
        <f t="shared" si="37"/>
        <v>41476</v>
      </c>
      <c r="C849" s="148">
        <f t="shared" si="35"/>
        <v>1.4722222222222225</v>
      </c>
      <c r="D849" s="148" t="str">
        <f t="shared" si="35"/>
        <v>New Hope</v>
      </c>
      <c r="E849" s="145">
        <f t="shared" si="35"/>
        <v>19</v>
      </c>
      <c r="F849" s="147" t="str">
        <f>+'Field Grid 2013 public'!$T$26</f>
        <v>VARA-1</v>
      </c>
      <c r="G849" s="146">
        <v>5</v>
      </c>
      <c r="H849" s="145" t="str">
        <f>+'Brackets 2013'!$L$446</f>
        <v>Winner SF1 v Winner SF2 (Final)</v>
      </c>
    </row>
    <row r="850" spans="1:12" ht="12.75" hidden="1" customHeight="1" x14ac:dyDescent="0.2">
      <c r="A850" s="114">
        <f t="shared" si="36"/>
        <v>425</v>
      </c>
      <c r="B850" s="163">
        <f t="shared" si="37"/>
        <v>41476</v>
      </c>
      <c r="C850" s="115">
        <f t="shared" ref="C850:E869" si="38">+C202</f>
        <v>1.4722222222222225</v>
      </c>
      <c r="D850" s="115" t="str">
        <f t="shared" si="38"/>
        <v>New Hope</v>
      </c>
      <c r="E850" s="114">
        <f t="shared" si="38"/>
        <v>20</v>
      </c>
      <c r="F850" s="116" t="str">
        <f>+'Field Grid 2013 public'!$T$26</f>
        <v>VARA-1</v>
      </c>
      <c r="G850" s="117">
        <v>5</v>
      </c>
      <c r="H850" s="114" t="str">
        <f>+'Brackets 2013'!$P$446</f>
        <v>Winner C1 v Winner C2 (C7)</v>
      </c>
      <c r="L850" s="114"/>
    </row>
    <row r="851" spans="1:12" ht="12.75" hidden="1" customHeight="1" x14ac:dyDescent="0.2">
      <c r="A851" s="114">
        <f t="shared" si="36"/>
        <v>425</v>
      </c>
      <c r="B851" s="163">
        <f t="shared" si="37"/>
        <v>41476</v>
      </c>
      <c r="C851" s="115">
        <f t="shared" si="38"/>
        <v>1.4722222222222225</v>
      </c>
      <c r="D851" s="115" t="str">
        <f t="shared" si="38"/>
        <v>New Hope</v>
      </c>
      <c r="E851" s="114">
        <f t="shared" si="38"/>
        <v>20</v>
      </c>
      <c r="F851" s="116" t="str">
        <f>+'Field Grid 2013 public'!$T$26</f>
        <v>VARA-1</v>
      </c>
      <c r="G851" s="117">
        <v>5</v>
      </c>
      <c r="H851" s="114" t="str">
        <f>+'Brackets 2013'!$P$446</f>
        <v>Winner C1 v Winner C2 (C7)</v>
      </c>
      <c r="L851" s="114"/>
    </row>
    <row r="852" spans="1:12" ht="12.75" hidden="1" customHeight="1" x14ac:dyDescent="0.2">
      <c r="A852" s="114">
        <f t="shared" si="36"/>
        <v>426</v>
      </c>
      <c r="B852" s="163">
        <f t="shared" si="37"/>
        <v>41476</v>
      </c>
      <c r="C852" s="115">
        <f t="shared" si="38"/>
        <v>1.4722222222222225</v>
      </c>
      <c r="D852" s="115" t="str">
        <f t="shared" si="38"/>
        <v>New Hope</v>
      </c>
      <c r="E852" s="114">
        <f t="shared" si="38"/>
        <v>21</v>
      </c>
      <c r="F852" s="116" t="str">
        <f>+'Field Grid 2013 public'!$T$26</f>
        <v>VARA-1</v>
      </c>
      <c r="G852" s="117">
        <v>5</v>
      </c>
      <c r="H852" s="114" t="str">
        <f>+'Brackets 2013'!$P$447</f>
        <v>Loser C1 v Loser C2 (C8)</v>
      </c>
      <c r="L852" s="114"/>
    </row>
    <row r="853" spans="1:12" ht="12.75" hidden="1" customHeight="1" x14ac:dyDescent="0.2">
      <c r="A853" s="114">
        <f t="shared" si="36"/>
        <v>426</v>
      </c>
      <c r="B853" s="163">
        <f t="shared" si="37"/>
        <v>41476</v>
      </c>
      <c r="C853" s="115">
        <f t="shared" si="38"/>
        <v>1.4722222222222225</v>
      </c>
      <c r="D853" s="115" t="str">
        <f t="shared" si="38"/>
        <v>New Hope</v>
      </c>
      <c r="E853" s="114">
        <f t="shared" si="38"/>
        <v>21</v>
      </c>
      <c r="F853" s="116" t="str">
        <f>+'Field Grid 2013 public'!$T$26</f>
        <v>VARA-1</v>
      </c>
      <c r="G853" s="117">
        <v>5</v>
      </c>
      <c r="H853" s="114" t="str">
        <f>+'Brackets 2013'!$P$447</f>
        <v>Loser C1 v Loser C2 (C8)</v>
      </c>
      <c r="L853" s="114"/>
    </row>
    <row r="854" spans="1:12" ht="12.75" hidden="1" customHeight="1" x14ac:dyDescent="0.2">
      <c r="A854" s="114">
        <f t="shared" si="36"/>
        <v>427</v>
      </c>
      <c r="B854" s="163">
        <f t="shared" si="37"/>
        <v>41476</v>
      </c>
      <c r="C854" s="115">
        <f t="shared" si="38"/>
        <v>1.4722222222222225</v>
      </c>
      <c r="D854" s="115" t="str">
        <f t="shared" si="38"/>
        <v>New Hope</v>
      </c>
      <c r="E854" s="114">
        <f t="shared" si="38"/>
        <v>22</v>
      </c>
      <c r="F854" s="116" t="str">
        <f>+'Field Grid 2013 public'!$X$26</f>
        <v>VARA-2</v>
      </c>
      <c r="G854" s="117">
        <v>5</v>
      </c>
      <c r="H854" s="114" t="str">
        <f>+'Brackets 2013'!$W$446</f>
        <v>Winner C3 v Winner C4 (C9)</v>
      </c>
      <c r="L854" s="114"/>
    </row>
    <row r="855" spans="1:12" ht="12.75" hidden="1" customHeight="1" x14ac:dyDescent="0.2">
      <c r="A855" s="114">
        <f t="shared" si="36"/>
        <v>427</v>
      </c>
      <c r="B855" s="163">
        <f t="shared" si="37"/>
        <v>41476</v>
      </c>
      <c r="C855" s="115">
        <f t="shared" si="38"/>
        <v>1.4722222222222225</v>
      </c>
      <c r="D855" s="115" t="str">
        <f t="shared" si="38"/>
        <v>New Hope</v>
      </c>
      <c r="E855" s="114">
        <f t="shared" si="38"/>
        <v>22</v>
      </c>
      <c r="F855" s="116" t="str">
        <f>+'Field Grid 2013 public'!$X$26</f>
        <v>VARA-2</v>
      </c>
      <c r="G855" s="117">
        <v>5</v>
      </c>
      <c r="H855" s="114" t="str">
        <f>+'Brackets 2013'!$W$446</f>
        <v>Winner C3 v Winner C4 (C9)</v>
      </c>
      <c r="L855" s="114"/>
    </row>
    <row r="856" spans="1:12" ht="12.75" hidden="1" customHeight="1" x14ac:dyDescent="0.2">
      <c r="A856" s="114">
        <f t="shared" si="36"/>
        <v>428</v>
      </c>
      <c r="B856" s="163">
        <f t="shared" si="37"/>
        <v>41476</v>
      </c>
      <c r="C856" s="115">
        <f t="shared" si="38"/>
        <v>1.4722222222222225</v>
      </c>
      <c r="D856" s="115" t="str">
        <f t="shared" si="38"/>
        <v>New Hope</v>
      </c>
      <c r="E856" s="114">
        <f t="shared" si="38"/>
        <v>23</v>
      </c>
      <c r="F856" s="116" t="str">
        <f>+'Field Grid 2013 public'!$X$26</f>
        <v>VARA-2</v>
      </c>
      <c r="G856" s="117">
        <v>5</v>
      </c>
      <c r="H856" s="114" t="str">
        <f>+'Brackets 2013'!$W$447</f>
        <v>Loser C4 v Winner C5 (C10)</v>
      </c>
      <c r="L856" s="114"/>
    </row>
    <row r="857" spans="1:12" ht="12.75" hidden="1" customHeight="1" x14ac:dyDescent="0.2">
      <c r="A857" s="114">
        <f t="shared" si="36"/>
        <v>428</v>
      </c>
      <c r="B857" s="163">
        <f t="shared" si="37"/>
        <v>41476</v>
      </c>
      <c r="C857" s="115">
        <f t="shared" si="38"/>
        <v>1.4722222222222225</v>
      </c>
      <c r="D857" s="115" t="str">
        <f t="shared" si="38"/>
        <v>New Hope</v>
      </c>
      <c r="E857" s="114">
        <f t="shared" si="38"/>
        <v>23</v>
      </c>
      <c r="F857" s="116" t="str">
        <f>+'Field Grid 2013 public'!$X$26</f>
        <v>VARA-2</v>
      </c>
      <c r="G857" s="117">
        <v>5</v>
      </c>
      <c r="H857" s="114" t="str">
        <f>+'Brackets 2013'!$W$447</f>
        <v>Loser C4 v Winner C5 (C10)</v>
      </c>
      <c r="L857" s="114"/>
    </row>
    <row r="858" spans="1:12" ht="12.75" hidden="1" customHeight="1" x14ac:dyDescent="0.2">
      <c r="A858" s="114">
        <f t="shared" si="36"/>
        <v>429</v>
      </c>
      <c r="B858" s="163">
        <f t="shared" si="37"/>
        <v>41476</v>
      </c>
      <c r="C858" s="115">
        <f t="shared" si="38"/>
        <v>1.472222222222227</v>
      </c>
      <c r="D858" s="115" t="str">
        <f t="shared" si="38"/>
        <v>New Hope</v>
      </c>
      <c r="E858" s="114">
        <f t="shared" si="38"/>
        <v>24</v>
      </c>
      <c r="F858" s="116" t="str">
        <f>+'Field Grid 2013 public'!$X$26</f>
        <v>VARA-2</v>
      </c>
      <c r="G858" s="117">
        <v>5</v>
      </c>
      <c r="H858" s="114" t="str">
        <f>+'Brackets 2013'!$AA$446</f>
        <v>Loser C3 v Loser C5 (C11)</v>
      </c>
      <c r="L858" s="114"/>
    </row>
    <row r="859" spans="1:12" ht="12.75" hidden="1" customHeight="1" x14ac:dyDescent="0.2">
      <c r="A859" s="114">
        <f t="shared" si="36"/>
        <v>429</v>
      </c>
      <c r="B859" s="163">
        <f t="shared" si="37"/>
        <v>41476</v>
      </c>
      <c r="C859" s="115">
        <f t="shared" si="38"/>
        <v>1.472222222222227</v>
      </c>
      <c r="D859" s="115" t="str">
        <f t="shared" si="38"/>
        <v>New Hope</v>
      </c>
      <c r="E859" s="114">
        <f t="shared" si="38"/>
        <v>24</v>
      </c>
      <c r="F859" s="116" t="str">
        <f>+'Field Grid 2013 public'!$X$26</f>
        <v>VARA-2</v>
      </c>
      <c r="G859" s="117">
        <v>5</v>
      </c>
      <c r="H859" s="114" t="str">
        <f>+'Brackets 2013'!$AA$446</f>
        <v>Loser C3 v Loser C5 (C11)</v>
      </c>
      <c r="L859" s="114"/>
    </row>
    <row r="860" spans="1:12" ht="12.75" hidden="1" customHeight="1" x14ac:dyDescent="0.2">
      <c r="A860" s="114">
        <f t="shared" si="36"/>
        <v>430</v>
      </c>
      <c r="B860" s="163">
        <f t="shared" si="37"/>
        <v>41476</v>
      </c>
      <c r="C860" s="115">
        <f t="shared" si="38"/>
        <v>1.472222222222227</v>
      </c>
      <c r="D860" s="115" t="str">
        <f t="shared" si="38"/>
        <v>Bush Park</v>
      </c>
      <c r="E860" s="114">
        <f t="shared" si="38"/>
        <v>25</v>
      </c>
      <c r="G860" s="117">
        <v>5</v>
      </c>
      <c r="H860" s="114"/>
      <c r="L860" s="114"/>
    </row>
    <row r="861" spans="1:12" ht="12.75" hidden="1" customHeight="1" x14ac:dyDescent="0.2">
      <c r="A861" s="114">
        <f t="shared" si="36"/>
        <v>430</v>
      </c>
      <c r="B861" s="163">
        <f t="shared" si="37"/>
        <v>41476</v>
      </c>
      <c r="C861" s="115">
        <f t="shared" si="38"/>
        <v>1.472222222222227</v>
      </c>
      <c r="D861" s="115" t="str">
        <f t="shared" si="38"/>
        <v>Bush Park</v>
      </c>
      <c r="E861" s="114">
        <f t="shared" si="38"/>
        <v>25</v>
      </c>
      <c r="G861" s="117">
        <v>5</v>
      </c>
      <c r="H861" s="114"/>
      <c r="L861" s="114"/>
    </row>
    <row r="862" spans="1:12" ht="12.75" hidden="1" customHeight="1" x14ac:dyDescent="0.2">
      <c r="A862" s="114">
        <f t="shared" si="36"/>
        <v>431</v>
      </c>
      <c r="B862" s="163">
        <f t="shared" si="37"/>
        <v>41476</v>
      </c>
      <c r="C862" s="115">
        <f t="shared" si="38"/>
        <v>1.472222222222227</v>
      </c>
      <c r="D862" s="115" t="str">
        <f t="shared" si="38"/>
        <v>Bush Park</v>
      </c>
      <c r="E862" s="114">
        <f t="shared" si="38"/>
        <v>26</v>
      </c>
      <c r="G862" s="117">
        <v>5</v>
      </c>
      <c r="H862" s="114"/>
      <c r="L862" s="114"/>
    </row>
    <row r="863" spans="1:12" ht="12.75" hidden="1" customHeight="1" x14ac:dyDescent="0.2">
      <c r="A863" s="114">
        <f t="shared" si="36"/>
        <v>431</v>
      </c>
      <c r="B863" s="163">
        <f t="shared" si="37"/>
        <v>41476</v>
      </c>
      <c r="C863" s="115">
        <f t="shared" si="38"/>
        <v>1.472222222222227</v>
      </c>
      <c r="D863" s="115" t="str">
        <f t="shared" si="38"/>
        <v>Bush Park</v>
      </c>
      <c r="E863" s="114">
        <f t="shared" si="38"/>
        <v>26</v>
      </c>
      <c r="G863" s="117">
        <v>5</v>
      </c>
      <c r="H863" s="114"/>
      <c r="L863" s="114"/>
    </row>
    <row r="864" spans="1:12" ht="12.75" hidden="1" customHeight="1" x14ac:dyDescent="0.2">
      <c r="A864" s="114">
        <f t="shared" si="36"/>
        <v>432</v>
      </c>
      <c r="B864" s="163">
        <f t="shared" si="37"/>
        <v>41476</v>
      </c>
      <c r="C864" s="115">
        <f t="shared" si="38"/>
        <v>1.472222222222227</v>
      </c>
      <c r="D864" s="115" t="str">
        <f t="shared" si="38"/>
        <v>Bush Park</v>
      </c>
      <c r="E864" s="114">
        <f t="shared" si="38"/>
        <v>27</v>
      </c>
      <c r="G864" s="117">
        <v>5</v>
      </c>
      <c r="H864" s="114"/>
      <c r="L864" s="114"/>
    </row>
    <row r="865" spans="1:12" ht="12.75" hidden="1" customHeight="1" x14ac:dyDescent="0.2">
      <c r="A865" s="114">
        <f t="shared" si="36"/>
        <v>432</v>
      </c>
      <c r="B865" s="163">
        <f t="shared" si="37"/>
        <v>41476</v>
      </c>
      <c r="C865" s="115">
        <f t="shared" si="38"/>
        <v>1.472222222222227</v>
      </c>
      <c r="D865" s="115" t="str">
        <f t="shared" si="38"/>
        <v>Bush Park</v>
      </c>
      <c r="E865" s="114">
        <f t="shared" si="38"/>
        <v>27</v>
      </c>
      <c r="G865" s="117">
        <v>5</v>
      </c>
      <c r="H865" s="114"/>
      <c r="L865" s="114"/>
    </row>
    <row r="866" spans="1:12" ht="12.75" hidden="1" customHeight="1" x14ac:dyDescent="0.2">
      <c r="A866" s="114">
        <f t="shared" si="36"/>
        <v>433</v>
      </c>
      <c r="B866" s="163">
        <f t="shared" si="37"/>
        <v>41476</v>
      </c>
      <c r="C866" s="115">
        <f t="shared" si="38"/>
        <v>1.5069444444444449</v>
      </c>
      <c r="D866" s="115" t="str">
        <f t="shared" si="38"/>
        <v>Herbst</v>
      </c>
      <c r="E866" s="114">
        <f t="shared" si="38"/>
        <v>1</v>
      </c>
      <c r="F866" s="116" t="str">
        <f>+'Field Grid 2013 public'!$C$29</f>
        <v>U15B-4</v>
      </c>
      <c r="G866" s="117">
        <v>4</v>
      </c>
      <c r="H866" s="114" t="str">
        <f>+'Brackets 2013'!$L$340</f>
        <v>LV  BLUE (PA)</v>
      </c>
      <c r="L866" s="114"/>
    </row>
    <row r="867" spans="1:12" ht="12.75" hidden="1" customHeight="1" x14ac:dyDescent="0.2">
      <c r="A867" s="114">
        <f t="shared" si="36"/>
        <v>433</v>
      </c>
      <c r="B867" s="163">
        <f t="shared" si="37"/>
        <v>41476</v>
      </c>
      <c r="C867" s="115">
        <f t="shared" si="38"/>
        <v>1.5069444444444449</v>
      </c>
      <c r="D867" s="115" t="str">
        <f t="shared" si="38"/>
        <v>Herbst</v>
      </c>
      <c r="E867" s="114">
        <f t="shared" si="38"/>
        <v>1</v>
      </c>
      <c r="F867" s="116" t="str">
        <f>+'Field Grid 2013 public'!$C$29</f>
        <v>U15B-4</v>
      </c>
      <c r="G867" s="117">
        <v>4</v>
      </c>
      <c r="H867" s="114" t="str">
        <f>+'Brackets 2013'!$P$339</f>
        <v>TRI-STATE U15 GREEN (NJ)</v>
      </c>
      <c r="L867" s="114"/>
    </row>
    <row r="868" spans="1:12" ht="12.75" hidden="1" customHeight="1" x14ac:dyDescent="0.2">
      <c r="A868" s="114">
        <f t="shared" si="36"/>
        <v>434</v>
      </c>
      <c r="B868" s="163">
        <f t="shared" si="37"/>
        <v>41476</v>
      </c>
      <c r="C868" s="115">
        <f t="shared" si="38"/>
        <v>1.5069444444444449</v>
      </c>
      <c r="D868" s="115" t="str">
        <f t="shared" si="38"/>
        <v>Herbst</v>
      </c>
      <c r="E868" s="114">
        <f t="shared" si="38"/>
        <v>2</v>
      </c>
      <c r="F868" s="116" t="str">
        <f>+'Field Grid 2013 public'!$C$29</f>
        <v>U15B-4</v>
      </c>
      <c r="G868" s="117">
        <v>4</v>
      </c>
      <c r="H868" s="114" t="str">
        <f>+'Brackets 2013'!$L$339</f>
        <v>TOP SIDE SNIPERS BLACK (NY)</v>
      </c>
      <c r="L868" s="114"/>
    </row>
    <row r="869" spans="1:12" ht="12.75" hidden="1" customHeight="1" x14ac:dyDescent="0.2">
      <c r="A869" s="114">
        <f t="shared" si="36"/>
        <v>434</v>
      </c>
      <c r="B869" s="163">
        <f t="shared" si="37"/>
        <v>41476</v>
      </c>
      <c r="C869" s="115">
        <f t="shared" si="38"/>
        <v>1.5069444444444449</v>
      </c>
      <c r="D869" s="115" t="str">
        <f t="shared" si="38"/>
        <v>Herbst</v>
      </c>
      <c r="E869" s="114">
        <f t="shared" si="38"/>
        <v>2</v>
      </c>
      <c r="F869" s="116" t="str">
        <f>+'Field Grid 2013 public'!$C$29</f>
        <v>U15B-4</v>
      </c>
      <c r="G869" s="117">
        <v>4</v>
      </c>
      <c r="H869" s="114" t="str">
        <f>+'Brackets 2013'!$P$342</f>
        <v>WOLFPACK - WHITE (MD)</v>
      </c>
      <c r="L869" s="114"/>
    </row>
    <row r="870" spans="1:12" s="145" customFormat="1" ht="12.75" hidden="1" customHeight="1" x14ac:dyDescent="0.2">
      <c r="A870" s="145">
        <f t="shared" si="36"/>
        <v>435</v>
      </c>
      <c r="B870" s="165">
        <f t="shared" si="37"/>
        <v>41476</v>
      </c>
      <c r="C870" s="148">
        <f t="shared" ref="C870:E889" si="39">+C222</f>
        <v>1.5069444444444449</v>
      </c>
      <c r="D870" s="148" t="str">
        <f t="shared" si="39"/>
        <v>Herbst</v>
      </c>
      <c r="E870" s="145">
        <f t="shared" si="39"/>
        <v>3</v>
      </c>
      <c r="F870" s="147" t="str">
        <f>+'Field Grid 2013 public'!$C$29</f>
        <v>U15B-4</v>
      </c>
      <c r="G870" s="146">
        <v>4</v>
      </c>
      <c r="H870" s="145" t="str">
        <f>+'Brackets 2013'!$L$342</f>
        <v>FUSION TSL GOLD (NC)</v>
      </c>
    </row>
    <row r="871" spans="1:12" s="145" customFormat="1" ht="12.75" hidden="1" customHeight="1" x14ac:dyDescent="0.2">
      <c r="A871" s="145">
        <f t="shared" si="36"/>
        <v>435</v>
      </c>
      <c r="B871" s="165">
        <f t="shared" si="37"/>
        <v>41476</v>
      </c>
      <c r="C871" s="148">
        <f t="shared" si="39"/>
        <v>1.5069444444444449</v>
      </c>
      <c r="D871" s="148" t="str">
        <f t="shared" si="39"/>
        <v>Herbst</v>
      </c>
      <c r="E871" s="145">
        <f t="shared" si="39"/>
        <v>3</v>
      </c>
      <c r="F871" s="147" t="str">
        <f>+'Field Grid 2013 public'!$C$29</f>
        <v>U15B-4</v>
      </c>
      <c r="G871" s="146">
        <v>4</v>
      </c>
      <c r="H871" s="145" t="str">
        <f>+'Brackets 2013'!$P$341</f>
        <v>TRUE PITTSBURGH U15 (PA)</v>
      </c>
    </row>
    <row r="872" spans="1:12" s="145" customFormat="1" ht="12.75" hidden="1" customHeight="1" x14ac:dyDescent="0.2">
      <c r="A872" s="145">
        <f t="shared" si="36"/>
        <v>436</v>
      </c>
      <c r="B872" s="165">
        <f t="shared" si="37"/>
        <v>41476</v>
      </c>
      <c r="C872" s="148">
        <f t="shared" si="39"/>
        <v>1.5069444444444449</v>
      </c>
      <c r="D872" s="148" t="str">
        <f t="shared" si="39"/>
        <v>Herbst</v>
      </c>
      <c r="E872" s="145">
        <f t="shared" si="39"/>
        <v>4</v>
      </c>
      <c r="F872" s="147" t="str">
        <f>+'Field Grid 2013 public'!$C$29</f>
        <v>U15B-4</v>
      </c>
      <c r="G872" s="146">
        <v>4</v>
      </c>
      <c r="H872" s="145" t="str">
        <f>+'Brackets 2013'!$P$340</f>
        <v>BLACK BEAR BLUE (PA)</v>
      </c>
    </row>
    <row r="873" spans="1:12" s="145" customFormat="1" ht="12.75" hidden="1" customHeight="1" x14ac:dyDescent="0.2">
      <c r="A873" s="145">
        <f t="shared" si="36"/>
        <v>436</v>
      </c>
      <c r="B873" s="165">
        <f t="shared" si="37"/>
        <v>41476</v>
      </c>
      <c r="C873" s="148">
        <f t="shared" si="39"/>
        <v>1.5069444444444449</v>
      </c>
      <c r="D873" s="148" t="str">
        <f t="shared" si="39"/>
        <v>Herbst</v>
      </c>
      <c r="E873" s="145">
        <f t="shared" si="39"/>
        <v>4</v>
      </c>
      <c r="F873" s="147" t="str">
        <f>+'Field Grid 2013 public'!$C$29</f>
        <v>U15B-4</v>
      </c>
      <c r="G873" s="146">
        <v>4</v>
      </c>
      <c r="H873" s="145" t="str">
        <f>+'Brackets 2013'!$L$341</f>
        <v>TRUE BLUE 2017 WHITE (NY)</v>
      </c>
    </row>
    <row r="874" spans="1:12" s="145" customFormat="1" ht="12.75" hidden="1" customHeight="1" x14ac:dyDescent="0.2">
      <c r="A874" s="145">
        <f t="shared" si="36"/>
        <v>437</v>
      </c>
      <c r="B874" s="165">
        <f t="shared" si="37"/>
        <v>41476</v>
      </c>
      <c r="C874" s="148">
        <f t="shared" si="39"/>
        <v>1.5069444444444449</v>
      </c>
      <c r="D874" s="148" t="str">
        <f t="shared" si="39"/>
        <v>Herbst</v>
      </c>
      <c r="E874" s="145">
        <f t="shared" si="39"/>
        <v>5</v>
      </c>
      <c r="F874" s="147" t="str">
        <f>+'Field Grid 2013 public'!$G$29</f>
        <v>U11A</v>
      </c>
      <c r="G874" s="146">
        <v>4</v>
      </c>
      <c r="H874" s="145" t="str">
        <f>+'Brackets 2013'!$L$26</f>
        <v>LOONEY'S 2020 ORANGE (MD)</v>
      </c>
    </row>
    <row r="875" spans="1:12" s="145" customFormat="1" ht="12.75" hidden="1" customHeight="1" x14ac:dyDescent="0.2">
      <c r="A875" s="145">
        <f t="shared" si="36"/>
        <v>437</v>
      </c>
      <c r="B875" s="165">
        <f t="shared" si="37"/>
        <v>41476</v>
      </c>
      <c r="C875" s="148">
        <f t="shared" si="39"/>
        <v>1.5069444444444449</v>
      </c>
      <c r="D875" s="148" t="str">
        <f t="shared" si="39"/>
        <v>Herbst</v>
      </c>
      <c r="E875" s="145">
        <f t="shared" si="39"/>
        <v>5</v>
      </c>
      <c r="F875" s="147" t="str">
        <f>+'Field Grid 2013 public'!$G$29</f>
        <v>U11A</v>
      </c>
      <c r="G875" s="146">
        <v>4</v>
      </c>
      <c r="H875" s="145" t="str">
        <f>+'Brackets 2013'!$P$28</f>
        <v>TRI-STATE U11 BLACK (NJ)</v>
      </c>
    </row>
    <row r="876" spans="1:12" s="145" customFormat="1" ht="12.75" hidden="1" customHeight="1" x14ac:dyDescent="0.2">
      <c r="A876" s="145">
        <f t="shared" si="36"/>
        <v>438</v>
      </c>
      <c r="B876" s="165">
        <f t="shared" si="37"/>
        <v>41476</v>
      </c>
      <c r="C876" s="148">
        <f t="shared" si="39"/>
        <v>1.5069444444444449</v>
      </c>
      <c r="D876" s="148" t="str">
        <f t="shared" si="39"/>
        <v>Herbst</v>
      </c>
      <c r="E876" s="145">
        <f t="shared" si="39"/>
        <v>6</v>
      </c>
      <c r="F876" s="147" t="str">
        <f>+'Field Grid 2013 public'!$G$29</f>
        <v>U11A</v>
      </c>
      <c r="G876" s="146">
        <v>4</v>
      </c>
      <c r="H876" s="145" t="str">
        <f>+'Brackets 2013'!$P$25</f>
        <v>RISING SONS 2020 (PA)</v>
      </c>
    </row>
    <row r="877" spans="1:12" s="145" customFormat="1" ht="12.75" hidden="1" customHeight="1" x14ac:dyDescent="0.2">
      <c r="A877" s="145">
        <f t="shared" si="36"/>
        <v>438</v>
      </c>
      <c r="B877" s="165">
        <f t="shared" si="37"/>
        <v>41476</v>
      </c>
      <c r="C877" s="148">
        <f t="shared" si="39"/>
        <v>1.5069444444444449</v>
      </c>
      <c r="D877" s="148" t="str">
        <f t="shared" si="39"/>
        <v>Herbst</v>
      </c>
      <c r="E877" s="145">
        <f t="shared" si="39"/>
        <v>6</v>
      </c>
      <c r="F877" s="147" t="str">
        <f>+'Field Grid 2013 public'!$G$29</f>
        <v>U11A</v>
      </c>
      <c r="G877" s="146">
        <v>4</v>
      </c>
      <c r="H877" s="145" t="str">
        <f>+'Brackets 2013'!$L$28</f>
        <v>TEAM TURNPIKE EXIT 5 (NJ)</v>
      </c>
    </row>
    <row r="878" spans="1:12" ht="12.75" hidden="1" customHeight="1" x14ac:dyDescent="0.2">
      <c r="A878" s="114">
        <f t="shared" si="36"/>
        <v>439</v>
      </c>
      <c r="B878" s="163">
        <f t="shared" si="37"/>
        <v>41476</v>
      </c>
      <c r="C878" s="115">
        <f t="shared" si="39"/>
        <v>1.5069444444444449</v>
      </c>
      <c r="D878" s="115" t="str">
        <f t="shared" si="39"/>
        <v>Herbst</v>
      </c>
      <c r="E878" s="114">
        <f t="shared" si="39"/>
        <v>7</v>
      </c>
      <c r="F878" s="116" t="str">
        <f>+'Field Grid 2013 public'!$G$29</f>
        <v>U11A</v>
      </c>
      <c r="G878" s="117">
        <v>4</v>
      </c>
      <c r="H878" s="114" t="str">
        <f>+'Brackets 2013'!$L$27</f>
        <v>BUCKS SELECT 2020-GRAY (PA)</v>
      </c>
      <c r="L878" s="114"/>
    </row>
    <row r="879" spans="1:12" ht="12.75" hidden="1" customHeight="1" x14ac:dyDescent="0.2">
      <c r="A879" s="114">
        <f t="shared" si="36"/>
        <v>439</v>
      </c>
      <c r="B879" s="163">
        <f t="shared" si="37"/>
        <v>41476</v>
      </c>
      <c r="C879" s="115">
        <f t="shared" si="39"/>
        <v>1.5069444444444449</v>
      </c>
      <c r="D879" s="115" t="str">
        <f t="shared" si="39"/>
        <v>Herbst</v>
      </c>
      <c r="E879" s="114">
        <f t="shared" si="39"/>
        <v>7</v>
      </c>
      <c r="F879" s="116" t="str">
        <f>+'Field Grid 2013 public'!$G$29</f>
        <v>U11A</v>
      </c>
      <c r="G879" s="117">
        <v>4</v>
      </c>
      <c r="H879" s="114" t="str">
        <f>+'Brackets 2013'!$P$26</f>
        <v>BURN 'EM LACROSSE (NY)</v>
      </c>
      <c r="L879" s="114"/>
    </row>
    <row r="880" spans="1:12" ht="12.75" hidden="1" customHeight="1" x14ac:dyDescent="0.2">
      <c r="A880" s="114">
        <f t="shared" si="36"/>
        <v>440</v>
      </c>
      <c r="B880" s="163">
        <f t="shared" si="37"/>
        <v>41476</v>
      </c>
      <c r="C880" s="115">
        <f t="shared" si="39"/>
        <v>1.5069444444444449</v>
      </c>
      <c r="D880" s="115" t="str">
        <f t="shared" si="39"/>
        <v>Herbst</v>
      </c>
      <c r="E880" s="114">
        <f t="shared" si="39"/>
        <v>8</v>
      </c>
      <c r="F880" s="116" t="str">
        <f>+'Field Grid 2013 public'!$G$29</f>
        <v>U11A</v>
      </c>
      <c r="G880" s="117">
        <v>4</v>
      </c>
      <c r="H880" s="114" t="str">
        <f>+'Brackets 2013'!$L$25</f>
        <v>LV STEAM MAROON (PA)</v>
      </c>
      <c r="L880" s="114"/>
    </row>
    <row r="881" spans="1:12" ht="12.75" hidden="1" customHeight="1" x14ac:dyDescent="0.2">
      <c r="A881" s="114">
        <f t="shared" si="36"/>
        <v>440</v>
      </c>
      <c r="B881" s="163">
        <f t="shared" si="37"/>
        <v>41476</v>
      </c>
      <c r="C881" s="115">
        <f t="shared" si="39"/>
        <v>1.5069444444444449</v>
      </c>
      <c r="D881" s="115" t="str">
        <f t="shared" si="39"/>
        <v>Herbst</v>
      </c>
      <c r="E881" s="114">
        <f t="shared" si="39"/>
        <v>8</v>
      </c>
      <c r="F881" s="116" t="str">
        <f>+'Field Grid 2013 public'!$G$29</f>
        <v>U11A</v>
      </c>
      <c r="G881" s="117">
        <v>4</v>
      </c>
      <c r="H881" s="114" t="str">
        <f>+'Brackets 2013'!$P$27</f>
        <v>STEPS FUTURES 2020 (NJ)</v>
      </c>
      <c r="L881" s="114"/>
    </row>
    <row r="882" spans="1:12" s="145" customFormat="1" ht="12.75" hidden="1" customHeight="1" x14ac:dyDescent="0.2">
      <c r="A882" s="145">
        <f t="shared" si="36"/>
        <v>441</v>
      </c>
      <c r="B882" s="165">
        <f t="shared" si="37"/>
        <v>41476</v>
      </c>
      <c r="C882" s="148">
        <f t="shared" si="39"/>
        <v>1.5069444444444449</v>
      </c>
      <c r="D882" s="148" t="str">
        <f t="shared" si="39"/>
        <v>Palisades</v>
      </c>
      <c r="E882" s="145">
        <f t="shared" si="39"/>
        <v>9</v>
      </c>
      <c r="F882" s="147" t="str">
        <f>+'Field Grid 2013 public'!$K$29</f>
        <v>U15A-1</v>
      </c>
      <c r="G882" s="146">
        <v>4</v>
      </c>
      <c r="H882" s="145" t="str">
        <f>+'Brackets 2013'!$L$252</f>
        <v>BROTHERHOOD U15 (NJ)</v>
      </c>
    </row>
    <row r="883" spans="1:12" s="145" customFormat="1" ht="12.75" hidden="1" customHeight="1" x14ac:dyDescent="0.2">
      <c r="A883" s="145">
        <f t="shared" si="36"/>
        <v>441</v>
      </c>
      <c r="B883" s="165">
        <f t="shared" si="37"/>
        <v>41476</v>
      </c>
      <c r="C883" s="148">
        <f t="shared" si="39"/>
        <v>1.5069444444444449</v>
      </c>
      <c r="D883" s="148" t="str">
        <f t="shared" si="39"/>
        <v>Palisades</v>
      </c>
      <c r="E883" s="145">
        <f t="shared" si="39"/>
        <v>9</v>
      </c>
      <c r="F883" s="147" t="str">
        <f>+'Field Grid 2013 public'!$K$29</f>
        <v>U15A-1</v>
      </c>
      <c r="G883" s="146">
        <v>4</v>
      </c>
      <c r="H883" s="145" t="str">
        <f>+'Brackets 2013'!$P$254</f>
        <v>HOUSTON HOULAGUNS (TX)</v>
      </c>
    </row>
    <row r="884" spans="1:12" s="145" customFormat="1" ht="12.75" hidden="1" customHeight="1" x14ac:dyDescent="0.2">
      <c r="A884" s="145">
        <f t="shared" si="36"/>
        <v>442</v>
      </c>
      <c r="B884" s="165">
        <f t="shared" si="37"/>
        <v>41476</v>
      </c>
      <c r="C884" s="148">
        <f t="shared" si="39"/>
        <v>1.5069444444444449</v>
      </c>
      <c r="D884" s="148" t="str">
        <f t="shared" si="39"/>
        <v>Palisades</v>
      </c>
      <c r="E884" s="145">
        <f t="shared" si="39"/>
        <v>10</v>
      </c>
      <c r="F884" s="147" t="str">
        <f>+'Field Grid 2013 public'!$K$29</f>
        <v>U15A-1</v>
      </c>
      <c r="G884" s="146">
        <v>4</v>
      </c>
      <c r="H884" s="145" t="str">
        <f>+'Brackets 2013'!$P$253</f>
        <v>BURN 'EM LACROSSE (NY)</v>
      </c>
    </row>
    <row r="885" spans="1:12" s="145" customFormat="1" ht="12.75" hidden="1" customHeight="1" x14ac:dyDescent="0.2">
      <c r="A885" s="145">
        <f t="shared" si="36"/>
        <v>442</v>
      </c>
      <c r="B885" s="165">
        <f t="shared" si="37"/>
        <v>41476</v>
      </c>
      <c r="C885" s="148">
        <f t="shared" si="39"/>
        <v>1.5069444444444449</v>
      </c>
      <c r="D885" s="148" t="str">
        <f t="shared" si="39"/>
        <v>Palisades</v>
      </c>
      <c r="E885" s="145">
        <f t="shared" si="39"/>
        <v>10</v>
      </c>
      <c r="F885" s="147" t="str">
        <f>+'Field Grid 2013 public'!$K$29</f>
        <v>U15A-1</v>
      </c>
      <c r="G885" s="146">
        <v>4</v>
      </c>
      <c r="H885" s="145" t="str">
        <f>+'Brackets 2013'!$L$255</f>
        <v>BUCKS 2017 - MITHOEFER (PA)</v>
      </c>
    </row>
    <row r="886" spans="1:12" ht="12.75" hidden="1" customHeight="1" x14ac:dyDescent="0.2">
      <c r="A886" s="114">
        <f t="shared" si="36"/>
        <v>443</v>
      </c>
      <c r="B886" s="163">
        <f t="shared" si="37"/>
        <v>41476</v>
      </c>
      <c r="C886" s="115">
        <f t="shared" si="39"/>
        <v>1.5069444444444449</v>
      </c>
      <c r="D886" s="115" t="str">
        <f t="shared" si="39"/>
        <v>Palisades</v>
      </c>
      <c r="E886" s="114">
        <f t="shared" si="39"/>
        <v>11</v>
      </c>
      <c r="F886" s="116" t="str">
        <f>+'Field Grid 2013 public'!$K$29</f>
        <v>U15A-1</v>
      </c>
      <c r="G886" s="117">
        <v>4</v>
      </c>
      <c r="H886" s="114" t="str">
        <f>+'Brackets 2013'!$L$253</f>
        <v>LEADING EDGE 2018 (NJ)</v>
      </c>
      <c r="L886" s="114"/>
    </row>
    <row r="887" spans="1:12" ht="12.75" hidden="1" customHeight="1" x14ac:dyDescent="0.2">
      <c r="A887" s="114">
        <f t="shared" si="36"/>
        <v>443</v>
      </c>
      <c r="B887" s="163">
        <f t="shared" si="37"/>
        <v>41476</v>
      </c>
      <c r="C887" s="115">
        <f t="shared" si="39"/>
        <v>1.5069444444444449</v>
      </c>
      <c r="D887" s="115" t="str">
        <f t="shared" si="39"/>
        <v>Palisades</v>
      </c>
      <c r="E887" s="114">
        <f t="shared" si="39"/>
        <v>11</v>
      </c>
      <c r="F887" s="116" t="str">
        <f>+'Field Grid 2013 public'!$K$29</f>
        <v>U15A-1</v>
      </c>
      <c r="G887" s="117">
        <v>4</v>
      </c>
      <c r="H887" s="114" t="str">
        <f>+'Brackets 2013'!$P$251</f>
        <v>BLACK BEAR ORANGE (PA)</v>
      </c>
      <c r="L887" s="114"/>
    </row>
    <row r="888" spans="1:12" ht="12.75" hidden="1" customHeight="1" x14ac:dyDescent="0.2">
      <c r="A888" s="114">
        <f t="shared" si="36"/>
        <v>444</v>
      </c>
      <c r="B888" s="163">
        <f t="shared" si="37"/>
        <v>41476</v>
      </c>
      <c r="C888" s="115">
        <f t="shared" si="39"/>
        <v>1.5069444444444449</v>
      </c>
      <c r="D888" s="115" t="str">
        <f t="shared" si="39"/>
        <v>Palisades</v>
      </c>
      <c r="E888" s="114">
        <f t="shared" si="39"/>
        <v>12</v>
      </c>
      <c r="F888" s="116" t="str">
        <f>+'Field Grid 2013 public'!$K$29</f>
        <v>U15A-1</v>
      </c>
      <c r="G888" s="117">
        <v>4</v>
      </c>
      <c r="H888" s="114" t="str">
        <f>+'Brackets 2013'!$L$251</f>
        <v>BAGGATAWAY LC U15 (PA)</v>
      </c>
      <c r="L888" s="114"/>
    </row>
    <row r="889" spans="1:12" ht="12.75" hidden="1" customHeight="1" x14ac:dyDescent="0.2">
      <c r="A889" s="114">
        <f t="shared" si="36"/>
        <v>444</v>
      </c>
      <c r="B889" s="163">
        <f t="shared" si="37"/>
        <v>41476</v>
      </c>
      <c r="C889" s="115">
        <f t="shared" si="39"/>
        <v>1.5069444444444449</v>
      </c>
      <c r="D889" s="115" t="str">
        <f t="shared" si="39"/>
        <v>Palisades</v>
      </c>
      <c r="E889" s="114">
        <f t="shared" si="39"/>
        <v>12</v>
      </c>
      <c r="F889" s="116" t="str">
        <f>+'Field Grid 2013 public'!$K$29</f>
        <v>U15A-1</v>
      </c>
      <c r="G889" s="117">
        <v>4</v>
      </c>
      <c r="H889" s="114" t="str">
        <f>+'Brackets 2013'!$P$252</f>
        <v>BLACK DOG LEGACY (PA)</v>
      </c>
      <c r="L889" s="114"/>
    </row>
    <row r="890" spans="1:12" ht="12.75" hidden="1" customHeight="1" x14ac:dyDescent="0.2">
      <c r="A890" s="114">
        <f t="shared" si="36"/>
        <v>445</v>
      </c>
      <c r="B890" s="163">
        <f t="shared" si="37"/>
        <v>41476</v>
      </c>
      <c r="C890" s="115">
        <f t="shared" ref="C890:E909" si="40">+C242</f>
        <v>1.5069444444444449</v>
      </c>
      <c r="D890" s="115" t="str">
        <f t="shared" si="40"/>
        <v>Palisades</v>
      </c>
      <c r="E890" s="114">
        <f t="shared" si="40"/>
        <v>13</v>
      </c>
      <c r="F890" s="116" t="str">
        <f>+'Field Grid 2013 public'!$K$29</f>
        <v>U15A-1</v>
      </c>
      <c r="G890" s="117">
        <v>4</v>
      </c>
      <c r="H890" s="114" t="str">
        <f>+'Brackets 2013'!$L$254</f>
        <v>LI PARK DISTRICT SELECT (NY)</v>
      </c>
      <c r="L890" s="114"/>
    </row>
    <row r="891" spans="1:12" ht="12.75" hidden="1" customHeight="1" x14ac:dyDescent="0.2">
      <c r="A891" s="114">
        <f t="shared" si="36"/>
        <v>445</v>
      </c>
      <c r="B891" s="163">
        <f t="shared" si="37"/>
        <v>41476</v>
      </c>
      <c r="C891" s="115">
        <f t="shared" si="40"/>
        <v>1.5069444444444449</v>
      </c>
      <c r="D891" s="115" t="str">
        <f t="shared" si="40"/>
        <v>Palisades</v>
      </c>
      <c r="E891" s="114">
        <f t="shared" si="40"/>
        <v>13</v>
      </c>
      <c r="F891" s="116" t="str">
        <f>+'Field Grid 2013 public'!$K$29</f>
        <v>U15A-1</v>
      </c>
      <c r="G891" s="117">
        <v>4</v>
      </c>
      <c r="H891" s="114" t="str">
        <f>+'Brackets 2013'!$P$255</f>
        <v>LEADING EDGE SOUTH (NJ)</v>
      </c>
      <c r="L891" s="114"/>
    </row>
    <row r="892" spans="1:12" ht="12.75" hidden="1" customHeight="1" x14ac:dyDescent="0.2">
      <c r="A892" s="114">
        <f t="shared" si="36"/>
        <v>446</v>
      </c>
      <c r="B892" s="163">
        <f t="shared" si="37"/>
        <v>41476</v>
      </c>
      <c r="C892" s="115">
        <f t="shared" si="40"/>
        <v>1.5069444444444449</v>
      </c>
      <c r="D892" s="115" t="str">
        <f t="shared" si="40"/>
        <v>Palisades</v>
      </c>
      <c r="E892" s="114">
        <f t="shared" si="40"/>
        <v>14</v>
      </c>
      <c r="F892" s="116" t="str">
        <f>+'Field Grid 2013 public'!$P$29</f>
        <v>U15A-2</v>
      </c>
      <c r="G892" s="117">
        <v>4</v>
      </c>
      <c r="H892" s="114" t="str">
        <f>+'Brackets 2013'!$L$278</f>
        <v>TEAM TURNPIKE EXIT 8 (NJ)</v>
      </c>
      <c r="L892" s="114"/>
    </row>
    <row r="893" spans="1:12" ht="12.75" hidden="1" customHeight="1" x14ac:dyDescent="0.2">
      <c r="A893" s="114">
        <f t="shared" si="36"/>
        <v>446</v>
      </c>
      <c r="B893" s="163">
        <f t="shared" si="37"/>
        <v>41476</v>
      </c>
      <c r="C893" s="115">
        <f t="shared" si="40"/>
        <v>1.5069444444444449</v>
      </c>
      <c r="D893" s="115" t="str">
        <f t="shared" si="40"/>
        <v>Palisades</v>
      </c>
      <c r="E893" s="114">
        <f t="shared" si="40"/>
        <v>14</v>
      </c>
      <c r="F893" s="116" t="str">
        <f>+'Field Grid 2013 public'!$P$29</f>
        <v>U15A-2</v>
      </c>
      <c r="G893" s="117">
        <v>4</v>
      </c>
      <c r="H893" s="114" t="str">
        <f>+'Brackets 2013'!$P$279</f>
        <v>WOLFPACK (MD)</v>
      </c>
      <c r="L893" s="114"/>
    </row>
    <row r="894" spans="1:12" ht="12.75" hidden="1" customHeight="1" x14ac:dyDescent="0.2">
      <c r="A894" s="114">
        <f t="shared" si="36"/>
        <v>447</v>
      </c>
      <c r="B894" s="163">
        <f t="shared" si="37"/>
        <v>41476</v>
      </c>
      <c r="C894" s="115">
        <f t="shared" si="40"/>
        <v>1.5069444444444449</v>
      </c>
      <c r="D894" s="115" t="str">
        <f t="shared" si="40"/>
        <v>Palisades</v>
      </c>
      <c r="E894" s="114">
        <f t="shared" si="40"/>
        <v>15</v>
      </c>
      <c r="F894" s="116" t="str">
        <f>+'Field Grid 2013 public'!$P$29</f>
        <v>U15A-2</v>
      </c>
      <c r="G894" s="117">
        <v>4</v>
      </c>
      <c r="H894" s="114" t="str">
        <f>+'Brackets 2013'!$L$276</f>
        <v>LEHIGH VALLEY STEAM (PA)</v>
      </c>
      <c r="L894" s="114"/>
    </row>
    <row r="895" spans="1:12" ht="12.75" hidden="1" customHeight="1" x14ac:dyDescent="0.2">
      <c r="A895" s="114">
        <f t="shared" si="36"/>
        <v>447</v>
      </c>
      <c r="B895" s="163">
        <f t="shared" si="37"/>
        <v>41476</v>
      </c>
      <c r="C895" s="115">
        <f t="shared" si="40"/>
        <v>1.5069444444444449</v>
      </c>
      <c r="D895" s="115" t="str">
        <f t="shared" si="40"/>
        <v>Palisades</v>
      </c>
      <c r="E895" s="114">
        <f t="shared" si="40"/>
        <v>15</v>
      </c>
      <c r="F895" s="116" t="str">
        <f>+'Field Grid 2013 public'!$P$29</f>
        <v>U15A-2</v>
      </c>
      <c r="G895" s="117">
        <v>4</v>
      </c>
      <c r="H895" s="114" t="str">
        <f>+'Brackets 2013'!$P$277</f>
        <v>TEAM TOTAL U15 (MI)</v>
      </c>
      <c r="L895" s="114"/>
    </row>
    <row r="896" spans="1:12" s="145" customFormat="1" ht="12.75" hidden="1" customHeight="1" x14ac:dyDescent="0.2">
      <c r="A896" s="145">
        <f t="shared" si="36"/>
        <v>448</v>
      </c>
      <c r="B896" s="165">
        <f t="shared" si="37"/>
        <v>41476</v>
      </c>
      <c r="C896" s="148">
        <f t="shared" si="40"/>
        <v>1.5069444444444449</v>
      </c>
      <c r="D896" s="148" t="str">
        <f t="shared" si="40"/>
        <v>Palisades</v>
      </c>
      <c r="E896" s="145">
        <f t="shared" si="40"/>
        <v>16</v>
      </c>
      <c r="F896" s="147" t="str">
        <f>+'Field Grid 2013 public'!$P$29</f>
        <v>U15A-2</v>
      </c>
      <c r="G896" s="146">
        <v>4</v>
      </c>
      <c r="H896" s="145" t="str">
        <f>+'Brackets 2013'!$L$277</f>
        <v>FEVER 2017 (PA)</v>
      </c>
    </row>
    <row r="897" spans="1:12" s="145" customFormat="1" ht="12.75" hidden="1" customHeight="1" x14ac:dyDescent="0.2">
      <c r="A897" s="145">
        <f t="shared" si="36"/>
        <v>448</v>
      </c>
      <c r="B897" s="165">
        <f t="shared" si="37"/>
        <v>41476</v>
      </c>
      <c r="C897" s="148">
        <f t="shared" si="40"/>
        <v>1.5069444444444449</v>
      </c>
      <c r="D897" s="148" t="str">
        <f t="shared" si="40"/>
        <v>Palisades</v>
      </c>
      <c r="E897" s="145">
        <f t="shared" si="40"/>
        <v>16</v>
      </c>
      <c r="F897" s="147" t="str">
        <f>+'Field Grid 2013 public'!$P$29</f>
        <v>U15A-2</v>
      </c>
      <c r="G897" s="146">
        <v>4</v>
      </c>
      <c r="H897" s="145" t="str">
        <f>+'Brackets 2013'!$P$278</f>
        <v>TRI-STATE U15 GOLD (NJ)</v>
      </c>
    </row>
    <row r="898" spans="1:12" s="145" customFormat="1" ht="12.75" hidden="1" customHeight="1" x14ac:dyDescent="0.2">
      <c r="A898" s="145">
        <f t="shared" si="36"/>
        <v>449</v>
      </c>
      <c r="B898" s="165">
        <f t="shared" si="37"/>
        <v>41476</v>
      </c>
      <c r="C898" s="148">
        <f t="shared" si="40"/>
        <v>1.5069444444444449</v>
      </c>
      <c r="D898" s="148" t="str">
        <f t="shared" si="40"/>
        <v>Palisades</v>
      </c>
      <c r="E898" s="145">
        <f t="shared" si="40"/>
        <v>17</v>
      </c>
      <c r="F898" s="147" t="str">
        <f>+'Field Grid 2013 public'!$P$29</f>
        <v>U15A-2</v>
      </c>
      <c r="G898" s="146">
        <v>4</v>
      </c>
      <c r="H898" s="145" t="str">
        <f>+'Brackets 2013'!$P$276</f>
        <v>MAIN LINE LACROSSE U15 (PA)</v>
      </c>
    </row>
    <row r="899" spans="1:12" s="145" customFormat="1" ht="12.75" hidden="1" customHeight="1" x14ac:dyDescent="0.2">
      <c r="A899" s="145">
        <f t="shared" si="36"/>
        <v>449</v>
      </c>
      <c r="B899" s="165">
        <f t="shared" si="37"/>
        <v>41476</v>
      </c>
      <c r="C899" s="148">
        <f t="shared" si="40"/>
        <v>1.5069444444444449</v>
      </c>
      <c r="D899" s="148" t="str">
        <f t="shared" si="40"/>
        <v>Palisades</v>
      </c>
      <c r="E899" s="145">
        <f t="shared" si="40"/>
        <v>17</v>
      </c>
      <c r="F899" s="147" t="str">
        <f>+'Field Grid 2013 public'!$P$29</f>
        <v>U15A-2</v>
      </c>
      <c r="G899" s="146">
        <v>4</v>
      </c>
      <c r="H899" s="145" t="str">
        <f>+'Brackets 2013'!$L$279</f>
        <v>TWIST (PA)</v>
      </c>
    </row>
    <row r="900" spans="1:12" s="145" customFormat="1" ht="12.75" hidden="1" customHeight="1" x14ac:dyDescent="0.2">
      <c r="A900" s="145">
        <f t="shared" ref="A900:A963" si="41">+A898+1</f>
        <v>450</v>
      </c>
      <c r="B900" s="165">
        <f t="shared" si="37"/>
        <v>41476</v>
      </c>
      <c r="C900" s="148">
        <f t="shared" si="40"/>
        <v>1.5069444444444449</v>
      </c>
      <c r="D900" s="148" t="str">
        <f t="shared" si="40"/>
        <v>New Hope</v>
      </c>
      <c r="E900" s="145">
        <f t="shared" si="40"/>
        <v>18</v>
      </c>
      <c r="F900" s="147" t="str">
        <f>+'Field Grid 2013 public'!$T$29</f>
        <v>U13B-1</v>
      </c>
      <c r="G900" s="146">
        <v>4</v>
      </c>
      <c r="H900" s="145" t="str">
        <f>+'Brackets 2013'!$L$167</f>
        <v>BLACK BEAR GWYNEDD (PA)</v>
      </c>
    </row>
    <row r="901" spans="1:12" s="145" customFormat="1" ht="12.75" hidden="1" customHeight="1" x14ac:dyDescent="0.2">
      <c r="A901" s="145">
        <f t="shared" si="41"/>
        <v>450</v>
      </c>
      <c r="B901" s="165">
        <f t="shared" si="37"/>
        <v>41476</v>
      </c>
      <c r="C901" s="148">
        <f t="shared" si="40"/>
        <v>1.5069444444444449</v>
      </c>
      <c r="D901" s="148" t="str">
        <f t="shared" si="40"/>
        <v>New Hope</v>
      </c>
      <c r="E901" s="145">
        <f t="shared" si="40"/>
        <v>18</v>
      </c>
      <c r="F901" s="147" t="str">
        <f>+'Field Grid 2013 public'!$T$29</f>
        <v>U13B-1</v>
      </c>
      <c r="G901" s="146">
        <v>4</v>
      </c>
      <c r="H901" s="145" t="str">
        <f>+'Brackets 2013'!$P$165</f>
        <v>BERKS RAPTORS (PA)</v>
      </c>
    </row>
    <row r="902" spans="1:12" s="145" customFormat="1" ht="12.75" hidden="1" customHeight="1" x14ac:dyDescent="0.2">
      <c r="A902" s="145">
        <f t="shared" si="41"/>
        <v>451</v>
      </c>
      <c r="B902" s="165">
        <f t="shared" si="37"/>
        <v>41476</v>
      </c>
      <c r="C902" s="148">
        <f t="shared" si="40"/>
        <v>1.5069444444444449</v>
      </c>
      <c r="D902" s="148" t="str">
        <f t="shared" si="40"/>
        <v>New Hope</v>
      </c>
      <c r="E902" s="145">
        <f t="shared" si="40"/>
        <v>19</v>
      </c>
      <c r="F902" s="147" t="str">
        <f>+'Field Grid 2013 public'!$T$29</f>
        <v>U13B-1</v>
      </c>
      <c r="G902" s="146">
        <v>4</v>
      </c>
      <c r="H902" s="145" t="str">
        <f>+'Brackets 2013'!$P$164</f>
        <v>TEAM 91 2019 WHITE (NY)</v>
      </c>
    </row>
    <row r="903" spans="1:12" s="145" customFormat="1" ht="12.75" hidden="1" customHeight="1" x14ac:dyDescent="0.2">
      <c r="A903" s="145">
        <f t="shared" si="41"/>
        <v>451</v>
      </c>
      <c r="B903" s="165">
        <f t="shared" si="37"/>
        <v>41476</v>
      </c>
      <c r="C903" s="148">
        <f t="shared" si="40"/>
        <v>1.5069444444444449</v>
      </c>
      <c r="D903" s="148" t="str">
        <f t="shared" si="40"/>
        <v>New Hope</v>
      </c>
      <c r="E903" s="145">
        <f t="shared" si="40"/>
        <v>19</v>
      </c>
      <c r="F903" s="147" t="str">
        <f>+'Field Grid 2013 public'!$T$29</f>
        <v>U13B-1</v>
      </c>
      <c r="G903" s="146">
        <v>4</v>
      </c>
      <c r="H903" s="145" t="str">
        <f>+'Brackets 2013'!$L$164</f>
        <v>380 LACROSSE U-13 BLACK (PA)</v>
      </c>
    </row>
    <row r="904" spans="1:12" ht="12.75" hidden="1" customHeight="1" x14ac:dyDescent="0.2">
      <c r="A904" s="114">
        <f t="shared" si="41"/>
        <v>452</v>
      </c>
      <c r="B904" s="163">
        <f t="shared" si="37"/>
        <v>41476</v>
      </c>
      <c r="C904" s="115">
        <f t="shared" si="40"/>
        <v>1.5069444444444449</v>
      </c>
      <c r="D904" s="115" t="str">
        <f t="shared" si="40"/>
        <v>New Hope</v>
      </c>
      <c r="E904" s="114">
        <f t="shared" si="40"/>
        <v>20</v>
      </c>
      <c r="F904" s="116" t="str">
        <f>+'Field Grid 2013 public'!$T$29</f>
        <v>U13B-1</v>
      </c>
      <c r="G904" s="117">
        <v>4</v>
      </c>
      <c r="H904" s="114" t="str">
        <f>+'Brackets 2013'!$L$165</f>
        <v>BROTHERHOOD 5TH/6TH (NJ)</v>
      </c>
      <c r="L904" s="114"/>
    </row>
    <row r="905" spans="1:12" ht="12.75" hidden="1" customHeight="1" x14ac:dyDescent="0.2">
      <c r="A905" s="114">
        <f t="shared" si="41"/>
        <v>452</v>
      </c>
      <c r="B905" s="163">
        <f t="shared" si="37"/>
        <v>41476</v>
      </c>
      <c r="C905" s="115">
        <f t="shared" si="40"/>
        <v>1.5069444444444449</v>
      </c>
      <c r="D905" s="115" t="str">
        <f t="shared" si="40"/>
        <v>New Hope</v>
      </c>
      <c r="E905" s="114">
        <f t="shared" si="40"/>
        <v>20</v>
      </c>
      <c r="F905" s="116" t="str">
        <f>+'Field Grid 2013 public'!$T$29</f>
        <v>U13B-1</v>
      </c>
      <c r="G905" s="117">
        <v>4</v>
      </c>
      <c r="H905" s="114" t="str">
        <f>+'Brackets 2013'!$P$166</f>
        <v>SOUTHSHORE ORANGE (NJ)</v>
      </c>
      <c r="L905" s="114"/>
    </row>
    <row r="906" spans="1:12" ht="12.75" hidden="1" customHeight="1" x14ac:dyDescent="0.2">
      <c r="A906" s="114">
        <f t="shared" si="41"/>
        <v>453</v>
      </c>
      <c r="B906" s="163">
        <f t="shared" ref="B906:B969" si="42">+B258+1</f>
        <v>41476</v>
      </c>
      <c r="C906" s="115">
        <f t="shared" si="40"/>
        <v>1.5069444444444449</v>
      </c>
      <c r="D906" s="115" t="str">
        <f t="shared" si="40"/>
        <v>New Hope</v>
      </c>
      <c r="E906" s="114">
        <f t="shared" si="40"/>
        <v>21</v>
      </c>
      <c r="F906" s="116" t="str">
        <f>+'Field Grid 2013 public'!$T$29</f>
        <v>U13B-1</v>
      </c>
      <c r="G906" s="117">
        <v>4</v>
      </c>
      <c r="H906" s="114" t="str">
        <f>+'Brackets 2013'!$L$166</f>
        <v>BLA SELECT (NY)</v>
      </c>
      <c r="L906" s="114"/>
    </row>
    <row r="907" spans="1:12" ht="12.75" hidden="1" customHeight="1" x14ac:dyDescent="0.2">
      <c r="A907" s="114">
        <f t="shared" si="41"/>
        <v>453</v>
      </c>
      <c r="B907" s="163">
        <f t="shared" si="42"/>
        <v>41476</v>
      </c>
      <c r="C907" s="115">
        <f t="shared" si="40"/>
        <v>1.5069444444444449</v>
      </c>
      <c r="D907" s="115" t="str">
        <f t="shared" si="40"/>
        <v>New Hope</v>
      </c>
      <c r="E907" s="114">
        <f t="shared" si="40"/>
        <v>21</v>
      </c>
      <c r="F907" s="116" t="str">
        <f>+'Field Grid 2013 public'!$T$29</f>
        <v>U13B-1</v>
      </c>
      <c r="G907" s="117">
        <v>4</v>
      </c>
      <c r="H907" s="114" t="str">
        <f>+'Brackets 2013'!$P$167</f>
        <v>VA LAX TEAM RECON-13 (VA)</v>
      </c>
      <c r="L907" s="114"/>
    </row>
    <row r="908" spans="1:12" s="145" customFormat="1" ht="12.75" hidden="1" customHeight="1" x14ac:dyDescent="0.2">
      <c r="A908" s="145">
        <f t="shared" si="41"/>
        <v>454</v>
      </c>
      <c r="B908" s="165">
        <f t="shared" si="42"/>
        <v>41476</v>
      </c>
      <c r="C908" s="148">
        <f t="shared" si="40"/>
        <v>1.5069444444444449</v>
      </c>
      <c r="D908" s="148" t="str">
        <f t="shared" si="40"/>
        <v>New Hope</v>
      </c>
      <c r="E908" s="145">
        <f t="shared" si="40"/>
        <v>22</v>
      </c>
      <c r="F908" s="147" t="str">
        <f>+'Field Grid 2013 public'!$X$29</f>
        <v>VARB-3</v>
      </c>
      <c r="G908" s="146">
        <v>4</v>
      </c>
      <c r="H908" s="145" t="str">
        <f>+'Brackets 2013'!$L$494</f>
        <v>PENNCREST HIGH SCHOOL (PA)</v>
      </c>
    </row>
    <row r="909" spans="1:12" s="145" customFormat="1" ht="12.75" hidden="1" customHeight="1" x14ac:dyDescent="0.2">
      <c r="A909" s="145">
        <f t="shared" si="41"/>
        <v>454</v>
      </c>
      <c r="B909" s="165">
        <f t="shared" si="42"/>
        <v>41476</v>
      </c>
      <c r="C909" s="148">
        <f t="shared" si="40"/>
        <v>1.5069444444444449</v>
      </c>
      <c r="D909" s="148" t="str">
        <f t="shared" si="40"/>
        <v>New Hope</v>
      </c>
      <c r="E909" s="145">
        <f t="shared" si="40"/>
        <v>22</v>
      </c>
      <c r="F909" s="147" t="str">
        <f>+'Field Grid 2013 public'!$X$29</f>
        <v>VARB-3</v>
      </c>
      <c r="G909" s="146">
        <v>4</v>
      </c>
      <c r="H909" s="145" t="str">
        <f>+'Brackets 2013'!$P$495</f>
        <v>TEAM SMITHTOWN (NY)</v>
      </c>
    </row>
    <row r="910" spans="1:12" s="145" customFormat="1" ht="12.75" hidden="1" customHeight="1" x14ac:dyDescent="0.2">
      <c r="A910" s="145">
        <f t="shared" si="41"/>
        <v>455</v>
      </c>
      <c r="B910" s="165">
        <f t="shared" si="42"/>
        <v>41476</v>
      </c>
      <c r="C910" s="148">
        <f t="shared" ref="C910:E929" si="43">+C262</f>
        <v>1.5069444444444449</v>
      </c>
      <c r="D910" s="148" t="str">
        <f t="shared" si="43"/>
        <v>New Hope</v>
      </c>
      <c r="E910" s="145">
        <f t="shared" si="43"/>
        <v>23</v>
      </c>
      <c r="F910" s="147" t="str">
        <f>+'Field Grid 2013 public'!$X$29</f>
        <v>VARB-3</v>
      </c>
      <c r="G910" s="146">
        <v>4</v>
      </c>
      <c r="H910" s="145" t="str">
        <f>+'Brackets 2013'!$W$494</f>
        <v>PROVIDENCE ROAD (PA)</v>
      </c>
    </row>
    <row r="911" spans="1:12" s="145" customFormat="1" ht="12.75" hidden="1" customHeight="1" x14ac:dyDescent="0.2">
      <c r="A911" s="145">
        <f t="shared" si="41"/>
        <v>455</v>
      </c>
      <c r="B911" s="165">
        <f t="shared" si="42"/>
        <v>41476</v>
      </c>
      <c r="C911" s="148">
        <f t="shared" si="43"/>
        <v>1.5069444444444449</v>
      </c>
      <c r="D911" s="148" t="str">
        <f t="shared" si="43"/>
        <v>New Hope</v>
      </c>
      <c r="E911" s="145">
        <f t="shared" si="43"/>
        <v>23</v>
      </c>
      <c r="F911" s="147" t="str">
        <f>+'Field Grid 2013 public'!$X$29</f>
        <v>VARB-3</v>
      </c>
      <c r="G911" s="146">
        <v>4</v>
      </c>
      <c r="H911" s="145" t="str">
        <f>+'Brackets 2013'!$AA$494</f>
        <v>TOP SIDE SNIPERS (NY)</v>
      </c>
    </row>
    <row r="912" spans="1:12" ht="12.75" hidden="1" customHeight="1" x14ac:dyDescent="0.2">
      <c r="A912" s="114">
        <f t="shared" si="41"/>
        <v>456</v>
      </c>
      <c r="B912" s="163">
        <f t="shared" si="42"/>
        <v>41476</v>
      </c>
      <c r="C912" s="115">
        <f t="shared" si="43"/>
        <v>1.5069444444444493</v>
      </c>
      <c r="D912" s="115" t="str">
        <f t="shared" si="43"/>
        <v>New Hope</v>
      </c>
      <c r="E912" s="114">
        <f t="shared" si="43"/>
        <v>24</v>
      </c>
      <c r="F912" s="116" t="str">
        <f>+'Field Grid 2013 public'!$X$29</f>
        <v>VARB-3</v>
      </c>
      <c r="G912" s="117">
        <v>4</v>
      </c>
      <c r="H912" s="114" t="str">
        <f>+'Brackets 2013'!$L$495</f>
        <v>TEAM TOTAL VARSITY (MI)</v>
      </c>
      <c r="L912" s="114"/>
    </row>
    <row r="913" spans="1:12" ht="12.75" hidden="1" customHeight="1" x14ac:dyDescent="0.2">
      <c r="A913" s="114">
        <f t="shared" si="41"/>
        <v>456</v>
      </c>
      <c r="B913" s="163">
        <f t="shared" si="42"/>
        <v>41476</v>
      </c>
      <c r="C913" s="115">
        <f t="shared" si="43"/>
        <v>1.5069444444444493</v>
      </c>
      <c r="D913" s="115" t="str">
        <f t="shared" si="43"/>
        <v>New Hope</v>
      </c>
      <c r="E913" s="114">
        <f t="shared" si="43"/>
        <v>24</v>
      </c>
      <c r="F913" s="116" t="str">
        <f>+'Field Grid 2013 public'!$X$29</f>
        <v>VARB-3</v>
      </c>
      <c r="G913" s="117">
        <v>4</v>
      </c>
      <c r="H913" s="114" t="str">
        <f>+'Brackets 2013'!$P$494</f>
        <v>TROJANS HS B (PA)</v>
      </c>
      <c r="L913" s="114"/>
    </row>
    <row r="914" spans="1:12" ht="12.75" hidden="1" customHeight="1" x14ac:dyDescent="0.2">
      <c r="A914" s="114">
        <f t="shared" si="41"/>
        <v>457</v>
      </c>
      <c r="B914" s="163">
        <f t="shared" si="42"/>
        <v>41476</v>
      </c>
      <c r="C914" s="115">
        <f t="shared" si="43"/>
        <v>1.5069444444444493</v>
      </c>
      <c r="D914" s="115" t="str">
        <f t="shared" si="43"/>
        <v>Bush Park</v>
      </c>
      <c r="E914" s="114">
        <f t="shared" si="43"/>
        <v>25</v>
      </c>
      <c r="G914" s="117">
        <v>4</v>
      </c>
      <c r="H914" s="114"/>
      <c r="L914" s="114"/>
    </row>
    <row r="915" spans="1:12" ht="12.75" hidden="1" customHeight="1" x14ac:dyDescent="0.2">
      <c r="A915" s="114">
        <f t="shared" si="41"/>
        <v>457</v>
      </c>
      <c r="B915" s="163">
        <f t="shared" si="42"/>
        <v>41476</v>
      </c>
      <c r="C915" s="115">
        <f t="shared" si="43"/>
        <v>1.5069444444444493</v>
      </c>
      <c r="D915" s="115" t="str">
        <f t="shared" si="43"/>
        <v>Bush Park</v>
      </c>
      <c r="E915" s="114">
        <f t="shared" si="43"/>
        <v>25</v>
      </c>
      <c r="G915" s="117">
        <v>4</v>
      </c>
      <c r="H915" s="114"/>
      <c r="L915" s="114"/>
    </row>
    <row r="916" spans="1:12" ht="12.75" hidden="1" customHeight="1" x14ac:dyDescent="0.2">
      <c r="A916" s="114">
        <f t="shared" si="41"/>
        <v>458</v>
      </c>
      <c r="B916" s="163">
        <f t="shared" si="42"/>
        <v>41476</v>
      </c>
      <c r="C916" s="115">
        <f t="shared" si="43"/>
        <v>1.5069444444444493</v>
      </c>
      <c r="D916" s="115" t="str">
        <f t="shared" si="43"/>
        <v>Bush Park</v>
      </c>
      <c r="E916" s="114">
        <f t="shared" si="43"/>
        <v>26</v>
      </c>
      <c r="G916" s="117">
        <v>4</v>
      </c>
      <c r="H916" s="114"/>
      <c r="L916" s="114"/>
    </row>
    <row r="917" spans="1:12" ht="12.75" hidden="1" customHeight="1" x14ac:dyDescent="0.2">
      <c r="A917" s="114">
        <f t="shared" si="41"/>
        <v>458</v>
      </c>
      <c r="B917" s="163">
        <f t="shared" si="42"/>
        <v>41476</v>
      </c>
      <c r="C917" s="115">
        <f t="shared" si="43"/>
        <v>1.5069444444444493</v>
      </c>
      <c r="D917" s="115" t="str">
        <f t="shared" si="43"/>
        <v>Bush Park</v>
      </c>
      <c r="E917" s="114">
        <f t="shared" si="43"/>
        <v>26</v>
      </c>
      <c r="G917" s="117">
        <v>4</v>
      </c>
      <c r="H917" s="114"/>
      <c r="L917" s="114"/>
    </row>
    <row r="918" spans="1:12" ht="12.75" hidden="1" customHeight="1" x14ac:dyDescent="0.2">
      <c r="A918" s="114">
        <f t="shared" si="41"/>
        <v>459</v>
      </c>
      <c r="B918" s="163">
        <f t="shared" si="42"/>
        <v>41476</v>
      </c>
      <c r="C918" s="115">
        <f t="shared" si="43"/>
        <v>1.5069444444444493</v>
      </c>
      <c r="D918" s="115" t="str">
        <f t="shared" si="43"/>
        <v>Bush Park</v>
      </c>
      <c r="E918" s="114">
        <f t="shared" si="43"/>
        <v>27</v>
      </c>
      <c r="G918" s="117">
        <v>4</v>
      </c>
      <c r="H918" s="114"/>
      <c r="L918" s="114"/>
    </row>
    <row r="919" spans="1:12" ht="12.75" hidden="1" customHeight="1" x14ac:dyDescent="0.2">
      <c r="A919" s="114">
        <f t="shared" si="41"/>
        <v>459</v>
      </c>
      <c r="B919" s="163">
        <f t="shared" si="42"/>
        <v>41476</v>
      </c>
      <c r="C919" s="115">
        <f t="shared" si="43"/>
        <v>1.5069444444444493</v>
      </c>
      <c r="D919" s="115" t="str">
        <f t="shared" si="43"/>
        <v>Bush Park</v>
      </c>
      <c r="E919" s="114">
        <f t="shared" si="43"/>
        <v>27</v>
      </c>
      <c r="G919" s="117">
        <v>4</v>
      </c>
      <c r="H919" s="114"/>
      <c r="L919" s="114"/>
    </row>
    <row r="920" spans="1:12" ht="12.75" hidden="1" customHeight="1" x14ac:dyDescent="0.2">
      <c r="A920" s="114">
        <f t="shared" si="41"/>
        <v>460</v>
      </c>
      <c r="B920" s="163">
        <f t="shared" si="42"/>
        <v>41476</v>
      </c>
      <c r="C920" s="115">
        <f t="shared" si="43"/>
        <v>1.5416666666666672</v>
      </c>
      <c r="D920" s="115" t="str">
        <f t="shared" si="43"/>
        <v>Herbst</v>
      </c>
      <c r="E920" s="114">
        <f t="shared" si="43"/>
        <v>1</v>
      </c>
      <c r="G920" s="117">
        <v>4</v>
      </c>
      <c r="H920" s="114"/>
      <c r="L920" s="114"/>
    </row>
    <row r="921" spans="1:12" ht="12.75" hidden="1" customHeight="1" x14ac:dyDescent="0.2">
      <c r="A921" s="114">
        <f t="shared" si="41"/>
        <v>460</v>
      </c>
      <c r="B921" s="163">
        <f t="shared" si="42"/>
        <v>41476</v>
      </c>
      <c r="C921" s="115">
        <f t="shared" si="43"/>
        <v>1.5416666666666672</v>
      </c>
      <c r="D921" s="115" t="str">
        <f t="shared" si="43"/>
        <v>Herbst</v>
      </c>
      <c r="E921" s="114">
        <f t="shared" si="43"/>
        <v>1</v>
      </c>
      <c r="G921" s="117">
        <v>4</v>
      </c>
      <c r="H921" s="114"/>
      <c r="L921" s="114"/>
    </row>
    <row r="922" spans="1:12" ht="12.75" hidden="1" customHeight="1" x14ac:dyDescent="0.2">
      <c r="A922" s="114">
        <f t="shared" si="41"/>
        <v>461</v>
      </c>
      <c r="B922" s="163">
        <f t="shared" si="42"/>
        <v>41476</v>
      </c>
      <c r="C922" s="115">
        <f t="shared" si="43"/>
        <v>1.5416666666666672</v>
      </c>
      <c r="D922" s="115" t="str">
        <f t="shared" si="43"/>
        <v>Herbst</v>
      </c>
      <c r="E922" s="114">
        <f t="shared" si="43"/>
        <v>2</v>
      </c>
      <c r="F922" s="116" t="str">
        <f>+'Field Grid 2013 public'!$D$30</f>
        <v>U13B-4</v>
      </c>
      <c r="G922" s="117">
        <v>4</v>
      </c>
      <c r="H922" s="114" t="str">
        <f>+'Brackets 2013'!$P$220</f>
        <v>Red 2nd v Wht 2nd (C1)</v>
      </c>
      <c r="L922" s="114"/>
    </row>
    <row r="923" spans="1:12" ht="12.75" hidden="1" customHeight="1" x14ac:dyDescent="0.2">
      <c r="A923" s="114">
        <f t="shared" si="41"/>
        <v>461</v>
      </c>
      <c r="B923" s="163">
        <f t="shared" si="42"/>
        <v>41476</v>
      </c>
      <c r="C923" s="115">
        <f t="shared" si="43"/>
        <v>1.5416666666666672</v>
      </c>
      <c r="D923" s="115" t="str">
        <f t="shared" si="43"/>
        <v>Herbst</v>
      </c>
      <c r="E923" s="114">
        <f t="shared" si="43"/>
        <v>2</v>
      </c>
      <c r="F923" s="116" t="str">
        <f>+'Field Grid 2013 public'!$D$30</f>
        <v>U13B-4</v>
      </c>
      <c r="G923" s="117">
        <v>4</v>
      </c>
      <c r="H923" s="114" t="str">
        <f>+'Brackets 2013'!$P$220</f>
        <v>Red 2nd v Wht 2nd (C1)</v>
      </c>
      <c r="L923" s="114"/>
    </row>
    <row r="924" spans="1:12" s="145" customFormat="1" ht="12.75" hidden="1" customHeight="1" x14ac:dyDescent="0.2">
      <c r="A924" s="145">
        <f t="shared" si="41"/>
        <v>462</v>
      </c>
      <c r="B924" s="165">
        <f t="shared" si="42"/>
        <v>41476</v>
      </c>
      <c r="C924" s="148">
        <f t="shared" si="43"/>
        <v>1.5416666666666672</v>
      </c>
      <c r="D924" s="148" t="str">
        <f t="shared" si="43"/>
        <v>Herbst</v>
      </c>
      <c r="E924" s="145">
        <f t="shared" si="43"/>
        <v>3</v>
      </c>
      <c r="F924" s="147" t="str">
        <f>+'Field Grid 2013 public'!$D$30</f>
        <v>U13B-4</v>
      </c>
      <c r="G924" s="146">
        <v>4</v>
      </c>
      <c r="H924" s="145" t="str">
        <f>+'Brackets 2013'!$L$209</f>
        <v>TRI-STATE U13 WHITE (NJ)</v>
      </c>
    </row>
    <row r="925" spans="1:12" s="145" customFormat="1" ht="12.75" hidden="1" customHeight="1" x14ac:dyDescent="0.2">
      <c r="A925" s="145">
        <f t="shared" si="41"/>
        <v>462</v>
      </c>
      <c r="B925" s="165">
        <f t="shared" si="42"/>
        <v>41476</v>
      </c>
      <c r="C925" s="148">
        <f t="shared" si="43"/>
        <v>1.5416666666666672</v>
      </c>
      <c r="D925" s="148" t="str">
        <f t="shared" si="43"/>
        <v>Herbst</v>
      </c>
      <c r="E925" s="145">
        <f t="shared" si="43"/>
        <v>3</v>
      </c>
      <c r="F925" s="147" t="str">
        <f>+'Field Grid 2013 public'!$D$30</f>
        <v>U13B-4</v>
      </c>
      <c r="G925" s="146">
        <v>4</v>
      </c>
      <c r="H925" s="145" t="str">
        <f>+'Brackets 2013'!$P$208</f>
        <v>TRI-STATE U13 GOLD (NJ)</v>
      </c>
    </row>
    <row r="926" spans="1:12" s="145" customFormat="1" ht="12.75" hidden="1" customHeight="1" x14ac:dyDescent="0.2">
      <c r="A926" s="145">
        <f t="shared" si="41"/>
        <v>463</v>
      </c>
      <c r="B926" s="165">
        <f t="shared" si="42"/>
        <v>41476</v>
      </c>
      <c r="C926" s="148">
        <f t="shared" si="43"/>
        <v>1.5416666666666672</v>
      </c>
      <c r="D926" s="148" t="str">
        <f t="shared" si="43"/>
        <v>Herbst</v>
      </c>
      <c r="E926" s="145">
        <f t="shared" si="43"/>
        <v>4</v>
      </c>
      <c r="F926" s="147" t="str">
        <f>+'Field Grid 2013 public'!$D$30</f>
        <v>U13B-4</v>
      </c>
      <c r="G926" s="146">
        <v>4</v>
      </c>
      <c r="H926" s="145" t="str">
        <f>+'Brackets 2013'!$W$209</f>
        <v>TRI-STATE U13 GREEN (NJ)</v>
      </c>
    </row>
    <row r="927" spans="1:12" s="145" customFormat="1" ht="12.75" hidden="1" customHeight="1" x14ac:dyDescent="0.2">
      <c r="A927" s="145">
        <f t="shared" si="41"/>
        <v>463</v>
      </c>
      <c r="B927" s="165">
        <f t="shared" si="42"/>
        <v>41476</v>
      </c>
      <c r="C927" s="148">
        <f t="shared" si="43"/>
        <v>1.5416666666666672</v>
      </c>
      <c r="D927" s="148" t="str">
        <f t="shared" si="43"/>
        <v>Herbst</v>
      </c>
      <c r="E927" s="145">
        <f t="shared" si="43"/>
        <v>4</v>
      </c>
      <c r="F927" s="147" t="str">
        <f>+'Field Grid 2013 public'!$D$30</f>
        <v>U13B-4</v>
      </c>
      <c r="G927" s="146">
        <v>4</v>
      </c>
      <c r="H927" s="145" t="str">
        <f>+'Brackets 2013'!$AA$209</f>
        <v>NOVA WEST LACROSSE (VA)</v>
      </c>
    </row>
    <row r="928" spans="1:12" ht="12.75" hidden="1" customHeight="1" x14ac:dyDescent="0.2">
      <c r="A928" s="114">
        <f t="shared" si="41"/>
        <v>464</v>
      </c>
      <c r="B928" s="163">
        <f t="shared" si="42"/>
        <v>41476</v>
      </c>
      <c r="C928" s="115">
        <f t="shared" si="43"/>
        <v>1.5416666666666672</v>
      </c>
      <c r="D928" s="115" t="str">
        <f t="shared" si="43"/>
        <v>Herbst</v>
      </c>
      <c r="E928" s="114">
        <f t="shared" si="43"/>
        <v>5</v>
      </c>
      <c r="F928" s="116" t="str">
        <f>+'Field Grid 2013 public'!$G$30</f>
        <v>U13B-3</v>
      </c>
      <c r="G928" s="117">
        <v>4</v>
      </c>
      <c r="H928" s="114" t="str">
        <f>+'Brackets 2013'!$W$210</f>
        <v>TRUE PITTSBURGH U13 (PA)</v>
      </c>
      <c r="L928" s="114"/>
    </row>
    <row r="929" spans="1:12" ht="12.75" hidden="1" customHeight="1" x14ac:dyDescent="0.2">
      <c r="A929" s="114">
        <f t="shared" si="41"/>
        <v>464</v>
      </c>
      <c r="B929" s="163">
        <f t="shared" si="42"/>
        <v>41476</v>
      </c>
      <c r="C929" s="115">
        <f t="shared" si="43"/>
        <v>1.5416666666666672</v>
      </c>
      <c r="D929" s="115" t="str">
        <f t="shared" si="43"/>
        <v>Herbst</v>
      </c>
      <c r="E929" s="114">
        <f t="shared" si="43"/>
        <v>5</v>
      </c>
      <c r="F929" s="116" t="str">
        <f>+'Field Grid 2013 public'!$G$30</f>
        <v>U13B-3</v>
      </c>
      <c r="G929" s="117">
        <v>4</v>
      </c>
      <c r="H929" s="114" t="str">
        <f>+'Brackets 2013'!$AA$210</f>
        <v>BLACK DOG LEGACY (PA)</v>
      </c>
      <c r="L929" s="114"/>
    </row>
    <row r="930" spans="1:12" ht="12.75" hidden="1" customHeight="1" x14ac:dyDescent="0.2">
      <c r="A930" s="114">
        <f t="shared" si="41"/>
        <v>465</v>
      </c>
      <c r="B930" s="163">
        <f t="shared" si="42"/>
        <v>41476</v>
      </c>
      <c r="C930" s="115">
        <f t="shared" ref="C930:E949" si="44">+C282</f>
        <v>1.5416666666666672</v>
      </c>
      <c r="D930" s="115" t="str">
        <f t="shared" si="44"/>
        <v>Herbst</v>
      </c>
      <c r="E930" s="114">
        <f t="shared" si="44"/>
        <v>6</v>
      </c>
      <c r="F930" s="116" t="str">
        <f>+'Field Grid 2013 public'!$G$30</f>
        <v>U13B-3</v>
      </c>
      <c r="G930" s="117">
        <v>4</v>
      </c>
      <c r="H930" s="114" t="str">
        <f>+'Brackets 2013'!$L$208</f>
        <v>MUCKDAWGS (PA)</v>
      </c>
      <c r="L930" s="114"/>
    </row>
    <row r="931" spans="1:12" ht="12.75" hidden="1" customHeight="1" x14ac:dyDescent="0.2">
      <c r="A931" s="114">
        <f t="shared" si="41"/>
        <v>465</v>
      </c>
      <c r="B931" s="163">
        <f t="shared" si="42"/>
        <v>41476</v>
      </c>
      <c r="C931" s="115">
        <f t="shared" si="44"/>
        <v>1.5416666666666672</v>
      </c>
      <c r="D931" s="115" t="str">
        <f t="shared" si="44"/>
        <v>Herbst</v>
      </c>
      <c r="E931" s="114">
        <f t="shared" si="44"/>
        <v>6</v>
      </c>
      <c r="F931" s="116" t="str">
        <f>+'Field Grid 2013 public'!$G$30</f>
        <v>U13B-3</v>
      </c>
      <c r="G931" s="117">
        <v>4</v>
      </c>
      <c r="H931" s="114" t="str">
        <f>+'Brackets 2013'!$P$211</f>
        <v>TOP SIDE SNIPERS 5/6 (NY)</v>
      </c>
      <c r="L931" s="114"/>
    </row>
    <row r="932" spans="1:12" ht="12.75" hidden="1" customHeight="1" x14ac:dyDescent="0.2">
      <c r="A932" s="114">
        <f t="shared" si="41"/>
        <v>466</v>
      </c>
      <c r="B932" s="163">
        <f t="shared" si="42"/>
        <v>41476</v>
      </c>
      <c r="C932" s="115">
        <f t="shared" si="44"/>
        <v>1.5416666666666672</v>
      </c>
      <c r="D932" s="115" t="str">
        <f t="shared" si="44"/>
        <v>Herbst</v>
      </c>
      <c r="E932" s="114">
        <f t="shared" si="44"/>
        <v>7</v>
      </c>
      <c r="F932" s="116" t="str">
        <f>+'Field Grid 2013 public'!$G$30</f>
        <v>U13B-3</v>
      </c>
      <c r="G932" s="117">
        <v>4</v>
      </c>
      <c r="H932" s="114" t="str">
        <f>+'Brackets 2013'!$W$208</f>
        <v>LAX IN THE HAT (PA)</v>
      </c>
      <c r="L932" s="114"/>
    </row>
    <row r="933" spans="1:12" ht="12.75" hidden="1" customHeight="1" x14ac:dyDescent="0.2">
      <c r="A933" s="114">
        <f t="shared" si="41"/>
        <v>466</v>
      </c>
      <c r="B933" s="163">
        <f t="shared" si="42"/>
        <v>41476</v>
      </c>
      <c r="C933" s="115">
        <f t="shared" si="44"/>
        <v>1.5416666666666672</v>
      </c>
      <c r="D933" s="115" t="str">
        <f t="shared" si="44"/>
        <v>Herbst</v>
      </c>
      <c r="E933" s="114">
        <f t="shared" si="44"/>
        <v>7</v>
      </c>
      <c r="F933" s="116" t="str">
        <f>+'Field Grid 2013 public'!$G$30</f>
        <v>U13B-3</v>
      </c>
      <c r="G933" s="117">
        <v>4</v>
      </c>
      <c r="H933" s="114" t="str">
        <f>+'Brackets 2013'!$AA$208</f>
        <v>NJ DIESEL ELITE U13 (NJ)</v>
      </c>
      <c r="L933" s="114"/>
    </row>
    <row r="934" spans="1:12" ht="12.75" hidden="1" customHeight="1" x14ac:dyDescent="0.2">
      <c r="A934" s="114">
        <f t="shared" si="41"/>
        <v>467</v>
      </c>
      <c r="B934" s="163">
        <f t="shared" si="42"/>
        <v>41476</v>
      </c>
      <c r="C934" s="115">
        <f t="shared" si="44"/>
        <v>1.5416666666666672</v>
      </c>
      <c r="D934" s="115" t="str">
        <f t="shared" si="44"/>
        <v>Herbst</v>
      </c>
      <c r="E934" s="114">
        <f t="shared" si="44"/>
        <v>8</v>
      </c>
      <c r="F934" s="116" t="str">
        <f>+'Field Grid 2013 public'!$G$30</f>
        <v>U13B-3</v>
      </c>
      <c r="G934" s="117">
        <v>4</v>
      </c>
      <c r="H934" s="114" t="str">
        <f>+'Brackets 2013'!$L$210</f>
        <v>ROCK'EM LACROSSE (PA)</v>
      </c>
      <c r="L934" s="114"/>
    </row>
    <row r="935" spans="1:12" ht="12.75" hidden="1" customHeight="1" x14ac:dyDescent="0.2">
      <c r="A935" s="114">
        <f t="shared" si="41"/>
        <v>467</v>
      </c>
      <c r="B935" s="163">
        <f t="shared" si="42"/>
        <v>41476</v>
      </c>
      <c r="C935" s="115">
        <f t="shared" si="44"/>
        <v>1.5416666666666672</v>
      </c>
      <c r="D935" s="115" t="str">
        <f t="shared" si="44"/>
        <v>Herbst</v>
      </c>
      <c r="E935" s="114">
        <f t="shared" si="44"/>
        <v>8</v>
      </c>
      <c r="F935" s="116" t="str">
        <f>+'Field Grid 2013 public'!$G$30</f>
        <v>U13B-3</v>
      </c>
      <c r="G935" s="117">
        <v>4</v>
      </c>
      <c r="H935" s="114" t="str">
        <f>+'Brackets 2013'!$P$210</f>
        <v>380 LACROSSE U-13 GREEN (PA)</v>
      </c>
      <c r="L935" s="114"/>
    </row>
    <row r="936" spans="1:12" ht="12.75" hidden="1" customHeight="1" x14ac:dyDescent="0.2">
      <c r="A936" s="114">
        <f t="shared" si="41"/>
        <v>468</v>
      </c>
      <c r="B936" s="163">
        <f t="shared" si="42"/>
        <v>41476</v>
      </c>
      <c r="C936" s="115">
        <f t="shared" si="44"/>
        <v>1.5416666666666672</v>
      </c>
      <c r="D936" s="115" t="str">
        <f t="shared" si="44"/>
        <v>Palisades</v>
      </c>
      <c r="E936" s="114">
        <f t="shared" si="44"/>
        <v>9</v>
      </c>
      <c r="G936" s="117"/>
      <c r="H936" s="114"/>
      <c r="L936" s="114"/>
    </row>
    <row r="937" spans="1:12" ht="12.75" hidden="1" customHeight="1" x14ac:dyDescent="0.2">
      <c r="A937" s="114">
        <f t="shared" si="41"/>
        <v>468</v>
      </c>
      <c r="B937" s="163">
        <f t="shared" si="42"/>
        <v>41476</v>
      </c>
      <c r="C937" s="115">
        <f t="shared" si="44"/>
        <v>1.5416666666666672</v>
      </c>
      <c r="D937" s="115" t="str">
        <f t="shared" si="44"/>
        <v>Palisades</v>
      </c>
      <c r="E937" s="114">
        <f t="shared" si="44"/>
        <v>9</v>
      </c>
      <c r="G937" s="117"/>
      <c r="H937" s="114"/>
      <c r="L937" s="114"/>
    </row>
    <row r="938" spans="1:12" s="145" customFormat="1" ht="12.75" hidden="1" customHeight="1" x14ac:dyDescent="0.2">
      <c r="A938" s="145">
        <f t="shared" si="41"/>
        <v>469</v>
      </c>
      <c r="B938" s="165">
        <f t="shared" si="42"/>
        <v>41476</v>
      </c>
      <c r="C938" s="148">
        <f t="shared" si="44"/>
        <v>1.5416666666666672</v>
      </c>
      <c r="D938" s="148" t="str">
        <f t="shared" si="44"/>
        <v>Palisades</v>
      </c>
      <c r="E938" s="145">
        <f t="shared" si="44"/>
        <v>10</v>
      </c>
      <c r="F938" s="147" t="str">
        <f>+'Field Grid 2013 public'!$L$30</f>
        <v>U13A-2</v>
      </c>
      <c r="G938" s="146">
        <v>4</v>
      </c>
      <c r="H938" s="145" t="str">
        <f>+'Brackets 2013'!$L$142</f>
        <v>TWIST (PA)</v>
      </c>
    </row>
    <row r="939" spans="1:12" s="145" customFormat="1" ht="12.75" hidden="1" customHeight="1" x14ac:dyDescent="0.2">
      <c r="A939" s="145">
        <f t="shared" si="41"/>
        <v>469</v>
      </c>
      <c r="B939" s="165">
        <f t="shared" si="42"/>
        <v>41476</v>
      </c>
      <c r="C939" s="148">
        <f t="shared" si="44"/>
        <v>1.5416666666666672</v>
      </c>
      <c r="D939" s="148" t="str">
        <f t="shared" si="44"/>
        <v>Palisades</v>
      </c>
      <c r="E939" s="145">
        <f t="shared" si="44"/>
        <v>10</v>
      </c>
      <c r="F939" s="147" t="str">
        <f>+'Field Grid 2013 public'!$L$30</f>
        <v>U13A-2</v>
      </c>
      <c r="G939" s="146">
        <v>4</v>
      </c>
      <c r="H939" s="145" t="str">
        <f>+'Brackets 2013'!$P$142</f>
        <v>WARD MELVILLE 2018 (NY)</v>
      </c>
    </row>
    <row r="940" spans="1:12" s="145" customFormat="1" ht="12.75" hidden="1" customHeight="1" x14ac:dyDescent="0.2">
      <c r="A940" s="145">
        <f t="shared" si="41"/>
        <v>470</v>
      </c>
      <c r="B940" s="165">
        <f t="shared" si="42"/>
        <v>41476</v>
      </c>
      <c r="C940" s="148">
        <f t="shared" si="44"/>
        <v>1.5416666666666672</v>
      </c>
      <c r="D940" s="148" t="str">
        <f t="shared" si="44"/>
        <v>Palisades</v>
      </c>
      <c r="E940" s="145">
        <f t="shared" si="44"/>
        <v>11</v>
      </c>
      <c r="F940" s="147" t="str">
        <f>+'Field Grid 2013 public'!$L$30</f>
        <v>U13A-2</v>
      </c>
      <c r="G940" s="146">
        <v>4</v>
      </c>
      <c r="H940" s="145" t="str">
        <f>+'Brackets 2013'!$P$141</f>
        <v>STEPS FUTURES 2019 (NJ)</v>
      </c>
    </row>
    <row r="941" spans="1:12" s="145" customFormat="1" ht="12.75" hidden="1" customHeight="1" x14ac:dyDescent="0.2">
      <c r="A941" s="145">
        <f t="shared" si="41"/>
        <v>470</v>
      </c>
      <c r="B941" s="165">
        <f t="shared" si="42"/>
        <v>41476</v>
      </c>
      <c r="C941" s="148">
        <f t="shared" si="44"/>
        <v>1.5416666666666672</v>
      </c>
      <c r="D941" s="148" t="str">
        <f t="shared" si="44"/>
        <v>Palisades</v>
      </c>
      <c r="E941" s="145">
        <f t="shared" si="44"/>
        <v>11</v>
      </c>
      <c r="F941" s="147" t="str">
        <f>+'Field Grid 2013 public'!$L$30</f>
        <v>U13A-2</v>
      </c>
      <c r="G941" s="146">
        <v>4</v>
      </c>
      <c r="H941" s="145" t="str">
        <f>+'Brackets 2013'!$L$140</f>
        <v>LI EXPRESS (NY)</v>
      </c>
    </row>
    <row r="942" spans="1:12" ht="12.75" hidden="1" customHeight="1" x14ac:dyDescent="0.2">
      <c r="A942" s="114">
        <f t="shared" si="41"/>
        <v>471</v>
      </c>
      <c r="B942" s="163">
        <f t="shared" si="42"/>
        <v>41476</v>
      </c>
      <c r="C942" s="115">
        <f t="shared" si="44"/>
        <v>1.5416666666666672</v>
      </c>
      <c r="D942" s="115" t="str">
        <f t="shared" si="44"/>
        <v>Palisades</v>
      </c>
      <c r="E942" s="114">
        <f t="shared" si="44"/>
        <v>12</v>
      </c>
      <c r="F942" s="116" t="str">
        <f>+'Field Grid 2013 public'!$L$30</f>
        <v>U13A-2</v>
      </c>
      <c r="G942" s="117">
        <v>4</v>
      </c>
      <c r="H942" s="114" t="str">
        <f>+'Brackets 2013'!$L$141</f>
        <v>LEHIGH VALLEY STEAM (PA)</v>
      </c>
      <c r="L942" s="114"/>
    </row>
    <row r="943" spans="1:12" ht="12.75" hidden="1" customHeight="1" x14ac:dyDescent="0.2">
      <c r="A943" s="114">
        <f t="shared" si="41"/>
        <v>471</v>
      </c>
      <c r="B943" s="163">
        <f t="shared" si="42"/>
        <v>41476</v>
      </c>
      <c r="C943" s="115">
        <f t="shared" si="44"/>
        <v>1.5416666666666672</v>
      </c>
      <c r="D943" s="115" t="str">
        <f t="shared" si="44"/>
        <v>Palisades</v>
      </c>
      <c r="E943" s="114">
        <f t="shared" si="44"/>
        <v>12</v>
      </c>
      <c r="F943" s="116" t="str">
        <f>+'Field Grid 2013 public'!$L$30</f>
        <v>U13A-2</v>
      </c>
      <c r="G943" s="117">
        <v>4</v>
      </c>
      <c r="H943" s="114" t="str">
        <f>+'Brackets 2013'!$P$140</f>
        <v>MAIN LINE LACROSSE U13 (PA)</v>
      </c>
      <c r="L943" s="114"/>
    </row>
    <row r="944" spans="1:12" ht="12.75" hidden="1" customHeight="1" x14ac:dyDescent="0.2">
      <c r="A944" s="114">
        <f t="shared" si="41"/>
        <v>472</v>
      </c>
      <c r="B944" s="163">
        <f t="shared" si="42"/>
        <v>41476</v>
      </c>
      <c r="C944" s="115">
        <f t="shared" si="44"/>
        <v>1.5416666666666672</v>
      </c>
      <c r="D944" s="115" t="str">
        <f t="shared" si="44"/>
        <v>Palisades</v>
      </c>
      <c r="E944" s="114">
        <f t="shared" si="44"/>
        <v>13</v>
      </c>
      <c r="F944" s="116" t="str">
        <f>+'Field Grid 2013 public'!$L$30</f>
        <v>U13A-2</v>
      </c>
      <c r="G944" s="117">
        <v>4</v>
      </c>
      <c r="H944" s="114" t="str">
        <f>+'Brackets 2013'!$L$139</f>
        <v>BUCKS 2018 BLACK (PA)</v>
      </c>
      <c r="L944" s="114"/>
    </row>
    <row r="945" spans="1:12" ht="12.75" hidden="1" customHeight="1" x14ac:dyDescent="0.2">
      <c r="A945" s="114">
        <f t="shared" si="41"/>
        <v>472</v>
      </c>
      <c r="B945" s="163">
        <f t="shared" si="42"/>
        <v>41476</v>
      </c>
      <c r="C945" s="115">
        <f t="shared" si="44"/>
        <v>1.5416666666666672</v>
      </c>
      <c r="D945" s="115" t="str">
        <f t="shared" si="44"/>
        <v>Palisades</v>
      </c>
      <c r="E945" s="114">
        <f t="shared" si="44"/>
        <v>13</v>
      </c>
      <c r="F945" s="116" t="str">
        <f>+'Field Grid 2013 public'!$L$30</f>
        <v>U13A-2</v>
      </c>
      <c r="G945" s="117">
        <v>4</v>
      </c>
      <c r="H945" s="114" t="str">
        <f>+'Brackets 2013'!$P$139</f>
        <v>LEADING EDGE 2020 (NJ)</v>
      </c>
      <c r="L945" s="114"/>
    </row>
    <row r="946" spans="1:12" ht="12.75" hidden="1" customHeight="1" x14ac:dyDescent="0.2">
      <c r="A946" s="114">
        <f t="shared" si="41"/>
        <v>473</v>
      </c>
      <c r="B946" s="163">
        <f t="shared" si="42"/>
        <v>41476</v>
      </c>
      <c r="C946" s="115">
        <f t="shared" si="44"/>
        <v>1.5416666666666672</v>
      </c>
      <c r="D946" s="115" t="str">
        <f t="shared" si="44"/>
        <v>Palisades</v>
      </c>
      <c r="E946" s="114">
        <f t="shared" si="44"/>
        <v>14</v>
      </c>
      <c r="F946" s="116" t="str">
        <f>+'Field Grid 2013 public'!$P$30</f>
        <v>U13A-1</v>
      </c>
      <c r="G946" s="117">
        <v>4</v>
      </c>
      <c r="H946" s="114" t="str">
        <f>+'Brackets 2013'!$L$118</f>
        <v>BAGGATAWAY U13 BLACK (PA)</v>
      </c>
      <c r="L946" s="114"/>
    </row>
    <row r="947" spans="1:12" ht="12.75" hidden="1" customHeight="1" x14ac:dyDescent="0.2">
      <c r="A947" s="114">
        <f t="shared" si="41"/>
        <v>473</v>
      </c>
      <c r="B947" s="163">
        <f t="shared" si="42"/>
        <v>41476</v>
      </c>
      <c r="C947" s="115">
        <f t="shared" si="44"/>
        <v>1.5416666666666672</v>
      </c>
      <c r="D947" s="115" t="str">
        <f t="shared" si="44"/>
        <v>Palisades</v>
      </c>
      <c r="E947" s="114">
        <f t="shared" si="44"/>
        <v>14</v>
      </c>
      <c r="F947" s="116" t="str">
        <f>+'Field Grid 2013 public'!$P$30</f>
        <v>U13A-1</v>
      </c>
      <c r="G947" s="117">
        <v>4</v>
      </c>
      <c r="H947" s="114" t="str">
        <f>+'Brackets 2013'!$P$121</f>
        <v>DIP N DUNK (NY)</v>
      </c>
      <c r="L947" s="114"/>
    </row>
    <row r="948" spans="1:12" ht="12.75" hidden="1" customHeight="1" x14ac:dyDescent="0.2">
      <c r="A948" s="114">
        <f t="shared" si="41"/>
        <v>474</v>
      </c>
      <c r="B948" s="163">
        <f t="shared" si="42"/>
        <v>41476</v>
      </c>
      <c r="C948" s="115">
        <f t="shared" si="44"/>
        <v>1.5416666666666672</v>
      </c>
      <c r="D948" s="115" t="str">
        <f t="shared" si="44"/>
        <v>Palisades</v>
      </c>
      <c r="E948" s="114">
        <f t="shared" si="44"/>
        <v>15</v>
      </c>
      <c r="F948" s="116" t="str">
        <f>+'Field Grid 2013 public'!$P$30</f>
        <v>U13A-1</v>
      </c>
      <c r="G948" s="117">
        <v>4</v>
      </c>
      <c r="H948" s="114" t="str">
        <f>+'Brackets 2013'!$L$121</f>
        <v>BURN 'EM LACROSSE (NY)</v>
      </c>
      <c r="L948" s="114"/>
    </row>
    <row r="949" spans="1:12" ht="12.75" hidden="1" customHeight="1" x14ac:dyDescent="0.2">
      <c r="A949" s="114">
        <f t="shared" si="41"/>
        <v>474</v>
      </c>
      <c r="B949" s="163">
        <f t="shared" si="42"/>
        <v>41476</v>
      </c>
      <c r="C949" s="115">
        <f t="shared" si="44"/>
        <v>1.5416666666666672</v>
      </c>
      <c r="D949" s="115" t="str">
        <f t="shared" si="44"/>
        <v>Palisades</v>
      </c>
      <c r="E949" s="114">
        <f t="shared" si="44"/>
        <v>15</v>
      </c>
      <c r="F949" s="116" t="str">
        <f>+'Field Grid 2013 public'!$P$30</f>
        <v>U13A-1</v>
      </c>
      <c r="G949" s="117">
        <v>4</v>
      </c>
      <c r="H949" s="114" t="str">
        <f>+'Brackets 2013'!$P$121</f>
        <v>DIP N DUNK (NY)</v>
      </c>
      <c r="L949" s="114"/>
    </row>
    <row r="950" spans="1:12" s="145" customFormat="1" ht="12.75" hidden="1" customHeight="1" x14ac:dyDescent="0.2">
      <c r="A950" s="145">
        <f t="shared" si="41"/>
        <v>475</v>
      </c>
      <c r="B950" s="165">
        <f t="shared" si="42"/>
        <v>41476</v>
      </c>
      <c r="C950" s="148">
        <f t="shared" ref="C950:E969" si="45">+C302</f>
        <v>1.5416666666666672</v>
      </c>
      <c r="D950" s="148" t="str">
        <f t="shared" si="45"/>
        <v>Palisades</v>
      </c>
      <c r="E950" s="145">
        <f t="shared" si="45"/>
        <v>16</v>
      </c>
      <c r="F950" s="147" t="str">
        <f>+'Field Grid 2013 public'!$P$30</f>
        <v>U13A-1</v>
      </c>
      <c r="G950" s="146">
        <v>4</v>
      </c>
      <c r="H950" s="145" t="str">
        <f>+'Brackets 2013'!$L$120</f>
        <v>HOUSTON HOULAGUNS (TX)</v>
      </c>
    </row>
    <row r="951" spans="1:12" s="145" customFormat="1" ht="12.75" hidden="1" customHeight="1" x14ac:dyDescent="0.2">
      <c r="A951" s="145">
        <f t="shared" si="41"/>
        <v>475</v>
      </c>
      <c r="B951" s="165">
        <f t="shared" si="42"/>
        <v>41476</v>
      </c>
      <c r="C951" s="148">
        <f t="shared" si="45"/>
        <v>1.5416666666666672</v>
      </c>
      <c r="D951" s="148" t="str">
        <f t="shared" si="45"/>
        <v>Palisades</v>
      </c>
      <c r="E951" s="145">
        <f t="shared" si="45"/>
        <v>16</v>
      </c>
      <c r="F951" s="147" t="str">
        <f>+'Field Grid 2013 public'!$P$30</f>
        <v>U13A-1</v>
      </c>
      <c r="G951" s="146">
        <v>4</v>
      </c>
      <c r="H951" s="145" t="str">
        <f>+'Brackets 2013'!$P$120</f>
        <v>BUCKS 2019-VENTRESCA (PA)</v>
      </c>
    </row>
    <row r="952" spans="1:12" s="145" customFormat="1" ht="12.75" hidden="1" customHeight="1" x14ac:dyDescent="0.2">
      <c r="A952" s="145">
        <f t="shared" si="41"/>
        <v>476</v>
      </c>
      <c r="B952" s="165">
        <f t="shared" si="42"/>
        <v>41476</v>
      </c>
      <c r="C952" s="148">
        <f t="shared" si="45"/>
        <v>1.5416666666666672</v>
      </c>
      <c r="D952" s="148" t="str">
        <f t="shared" si="45"/>
        <v>Palisades</v>
      </c>
      <c r="E952" s="145">
        <f t="shared" si="45"/>
        <v>17</v>
      </c>
      <c r="F952" s="147" t="str">
        <f>+'Field Grid 2013 public'!$P$30</f>
        <v>U13A-1</v>
      </c>
      <c r="G952" s="146">
        <v>4</v>
      </c>
      <c r="H952" s="145" t="str">
        <f>+'Brackets 2013'!$P$118</f>
        <v>EDGE ELITE 2019 WHITE (ON)</v>
      </c>
    </row>
    <row r="953" spans="1:12" s="145" customFormat="1" ht="12.75" hidden="1" customHeight="1" x14ac:dyDescent="0.2">
      <c r="A953" s="145">
        <f t="shared" si="41"/>
        <v>476</v>
      </c>
      <c r="B953" s="165">
        <f t="shared" si="42"/>
        <v>41476</v>
      </c>
      <c r="C953" s="148">
        <f t="shared" si="45"/>
        <v>1.5416666666666672</v>
      </c>
      <c r="D953" s="148" t="str">
        <f t="shared" si="45"/>
        <v>Palisades</v>
      </c>
      <c r="E953" s="145">
        <f t="shared" si="45"/>
        <v>17</v>
      </c>
      <c r="F953" s="147" t="str">
        <f>+'Field Grid 2013 public'!$P$30</f>
        <v>U13A-1</v>
      </c>
      <c r="G953" s="146">
        <v>4</v>
      </c>
      <c r="H953" s="145" t="str">
        <f>+'Brackets 2013'!$L$119</f>
        <v>BLACK BEAR ORANGE (PA)</v>
      </c>
    </row>
    <row r="954" spans="1:12" s="145" customFormat="1" ht="12.75" hidden="1" customHeight="1" x14ac:dyDescent="0.2">
      <c r="A954" s="145">
        <f t="shared" si="41"/>
        <v>477</v>
      </c>
      <c r="B954" s="165">
        <f t="shared" si="42"/>
        <v>41476</v>
      </c>
      <c r="C954" s="148">
        <f t="shared" si="45"/>
        <v>1.5416666666666672</v>
      </c>
      <c r="D954" s="148" t="str">
        <f t="shared" si="45"/>
        <v>New Hope</v>
      </c>
      <c r="E954" s="145">
        <f t="shared" si="45"/>
        <v>18</v>
      </c>
      <c r="F954" s="147" t="str">
        <f>+'Field Grid 2013 public'!$T$30</f>
        <v>U13B-2</v>
      </c>
      <c r="G954" s="146">
        <v>4</v>
      </c>
      <c r="H954" s="145" t="str">
        <f>+'Brackets 2013'!$L$188</f>
        <v>LEADING EDGE SOUTH (NJ)</v>
      </c>
    </row>
    <row r="955" spans="1:12" s="145" customFormat="1" ht="12.75" hidden="1" customHeight="1" x14ac:dyDescent="0.2">
      <c r="A955" s="145">
        <f t="shared" si="41"/>
        <v>477</v>
      </c>
      <c r="B955" s="165">
        <f t="shared" si="42"/>
        <v>41476</v>
      </c>
      <c r="C955" s="148">
        <f t="shared" si="45"/>
        <v>1.5416666666666672</v>
      </c>
      <c r="D955" s="148" t="str">
        <f t="shared" si="45"/>
        <v>New Hope</v>
      </c>
      <c r="E955" s="145">
        <f t="shared" si="45"/>
        <v>18</v>
      </c>
      <c r="F955" s="147" t="str">
        <f>+'Field Grid 2013 public'!$T$30</f>
        <v>U13B-2</v>
      </c>
      <c r="G955" s="146">
        <v>4</v>
      </c>
      <c r="H955" s="145" t="str">
        <f>+'Brackets 2013'!$P$187</f>
        <v>TOP SIDE SNIPERS BLUE (NY)</v>
      </c>
    </row>
    <row r="956" spans="1:12" s="145" customFormat="1" ht="12.75" hidden="1" customHeight="1" x14ac:dyDescent="0.2">
      <c r="A956" s="145">
        <f t="shared" si="41"/>
        <v>478</v>
      </c>
      <c r="B956" s="165">
        <f t="shared" si="42"/>
        <v>41476</v>
      </c>
      <c r="C956" s="148">
        <f t="shared" si="45"/>
        <v>1.5416666666666672</v>
      </c>
      <c r="D956" s="148" t="str">
        <f t="shared" si="45"/>
        <v>New Hope</v>
      </c>
      <c r="E956" s="145">
        <f t="shared" si="45"/>
        <v>19</v>
      </c>
      <c r="F956" s="147" t="str">
        <f>+'Field Grid 2013 public'!$T$30</f>
        <v>U13B-2</v>
      </c>
      <c r="G956" s="146">
        <v>4</v>
      </c>
      <c r="H956" s="145" t="str">
        <f>+'Brackets 2013'!$P$189</f>
        <v>LOONEY'S 2019 ORANGE (MD)</v>
      </c>
    </row>
    <row r="957" spans="1:12" s="145" customFormat="1" ht="12.75" hidden="1" customHeight="1" x14ac:dyDescent="0.2">
      <c r="A957" s="145">
        <f t="shared" si="41"/>
        <v>478</v>
      </c>
      <c r="B957" s="165">
        <f t="shared" si="42"/>
        <v>41476</v>
      </c>
      <c r="C957" s="148">
        <f t="shared" si="45"/>
        <v>1.5416666666666672</v>
      </c>
      <c r="D957" s="148" t="str">
        <f t="shared" si="45"/>
        <v>New Hope</v>
      </c>
      <c r="E957" s="145">
        <f t="shared" si="45"/>
        <v>19</v>
      </c>
      <c r="F957" s="147" t="str">
        <f>+'Field Grid 2013 public'!$T$30</f>
        <v>U13B-2</v>
      </c>
      <c r="G957" s="146">
        <v>4</v>
      </c>
      <c r="H957" s="145" t="str">
        <f>+'Brackets 2013'!$L$189</f>
        <v>LV LIGHTNING WHITE (PA)</v>
      </c>
    </row>
    <row r="958" spans="1:12" ht="12.75" hidden="1" customHeight="1" x14ac:dyDescent="0.2">
      <c r="A958" s="114">
        <f t="shared" si="41"/>
        <v>479</v>
      </c>
      <c r="B958" s="163">
        <f t="shared" si="42"/>
        <v>41476</v>
      </c>
      <c r="C958" s="115">
        <f t="shared" si="45"/>
        <v>1.5416666666666672</v>
      </c>
      <c r="D958" s="115" t="str">
        <f t="shared" si="45"/>
        <v>New Hope</v>
      </c>
      <c r="E958" s="114">
        <f t="shared" si="45"/>
        <v>20</v>
      </c>
      <c r="F958" s="116" t="str">
        <f>+'Field Grid 2013 public'!$T$30</f>
        <v>U13B-2</v>
      </c>
      <c r="G958" s="117">
        <v>4</v>
      </c>
      <c r="H958" s="114" t="str">
        <f>+'Brackets 2013'!$L$186</f>
        <v>BAGGATAWAY LC U13 GOLD (PA)</v>
      </c>
      <c r="L958" s="114"/>
    </row>
    <row r="959" spans="1:12" ht="12.75" hidden="1" customHeight="1" x14ac:dyDescent="0.2">
      <c r="A959" s="114">
        <f t="shared" si="41"/>
        <v>479</v>
      </c>
      <c r="B959" s="163">
        <f t="shared" si="42"/>
        <v>41476</v>
      </c>
      <c r="C959" s="115">
        <f t="shared" si="45"/>
        <v>1.5416666666666672</v>
      </c>
      <c r="D959" s="115" t="str">
        <f t="shared" si="45"/>
        <v>New Hope</v>
      </c>
      <c r="E959" s="114">
        <f t="shared" si="45"/>
        <v>20</v>
      </c>
      <c r="F959" s="116" t="str">
        <f>+'Field Grid 2013 public'!$T$30</f>
        <v>U13B-2</v>
      </c>
      <c r="G959" s="117">
        <v>4</v>
      </c>
      <c r="H959" s="114" t="str">
        <f>+'Brackets 2013'!$P$188</f>
        <v>LV LIGHTNING BLUE (PA)</v>
      </c>
      <c r="L959" s="114"/>
    </row>
    <row r="960" spans="1:12" ht="12.75" hidden="1" customHeight="1" x14ac:dyDescent="0.2">
      <c r="A960" s="114">
        <f t="shared" si="41"/>
        <v>480</v>
      </c>
      <c r="B960" s="163">
        <f t="shared" si="42"/>
        <v>41476</v>
      </c>
      <c r="C960" s="115">
        <f t="shared" si="45"/>
        <v>1.5416666666666672</v>
      </c>
      <c r="D960" s="115" t="str">
        <f t="shared" si="45"/>
        <v>New Hope</v>
      </c>
      <c r="E960" s="114">
        <f t="shared" si="45"/>
        <v>21</v>
      </c>
      <c r="F960" s="116" t="str">
        <f>+'Field Grid 2013 public'!$T$30</f>
        <v>U13B-2</v>
      </c>
      <c r="G960" s="117">
        <v>4</v>
      </c>
      <c r="H960" s="114" t="str">
        <f>+'Brackets 2013'!$L$187</f>
        <v>GRIP-IT N' RIP-IT CAROLINA (NY)</v>
      </c>
      <c r="L960" s="114"/>
    </row>
    <row r="961" spans="1:12" ht="12.75" hidden="1" customHeight="1" x14ac:dyDescent="0.2">
      <c r="A961" s="114">
        <f t="shared" si="41"/>
        <v>480</v>
      </c>
      <c r="B961" s="163">
        <f t="shared" si="42"/>
        <v>41476</v>
      </c>
      <c r="C961" s="115">
        <f t="shared" si="45"/>
        <v>1.5416666666666672</v>
      </c>
      <c r="D961" s="115" t="str">
        <f t="shared" si="45"/>
        <v>New Hope</v>
      </c>
      <c r="E961" s="114">
        <f t="shared" si="45"/>
        <v>21</v>
      </c>
      <c r="F961" s="116" t="str">
        <f>+'Field Grid 2013 public'!$T$30</f>
        <v>U13B-2</v>
      </c>
      <c r="G961" s="117">
        <v>4</v>
      </c>
      <c r="H961" s="114" t="str">
        <f>+'Brackets 2013'!$P$186</f>
        <v>BLACK BEAR BLUE (PA)</v>
      </c>
      <c r="L961" s="114"/>
    </row>
    <row r="962" spans="1:12" ht="12.75" hidden="1" customHeight="1" x14ac:dyDescent="0.2">
      <c r="A962" s="114">
        <f t="shared" si="41"/>
        <v>481</v>
      </c>
      <c r="B962" s="163">
        <f t="shared" si="42"/>
        <v>41476</v>
      </c>
      <c r="C962" s="115">
        <f t="shared" si="45"/>
        <v>1.5416666666666672</v>
      </c>
      <c r="D962" s="115" t="str">
        <f t="shared" si="45"/>
        <v>New Hope</v>
      </c>
      <c r="E962" s="114">
        <f t="shared" si="45"/>
        <v>22</v>
      </c>
      <c r="F962" s="116" t="str">
        <f>+'Field Grid 2013 public'!$X$30</f>
        <v>VARB-4</v>
      </c>
      <c r="G962" s="117">
        <v>4</v>
      </c>
      <c r="H962" s="114" t="str">
        <f>+'Brackets 2013'!$W$495</f>
        <v>VA LAX TEAM RECON (VA)</v>
      </c>
      <c r="L962" s="114"/>
    </row>
    <row r="963" spans="1:12" ht="12.75" hidden="1" customHeight="1" x14ac:dyDescent="0.2">
      <c r="A963" s="114">
        <f t="shared" si="41"/>
        <v>481</v>
      </c>
      <c r="B963" s="163">
        <f t="shared" si="42"/>
        <v>41476</v>
      </c>
      <c r="C963" s="115">
        <f t="shared" si="45"/>
        <v>1.5416666666666672</v>
      </c>
      <c r="D963" s="115" t="str">
        <f t="shared" si="45"/>
        <v>New Hope</v>
      </c>
      <c r="E963" s="114">
        <f t="shared" si="45"/>
        <v>22</v>
      </c>
      <c r="F963" s="116" t="str">
        <f>+'Field Grid 2013 public'!$X$30</f>
        <v>VARB-4</v>
      </c>
      <c r="G963" s="117">
        <v>4</v>
      </c>
      <c r="H963" s="114" t="str">
        <f>+'Brackets 2013'!$AA$495</f>
        <v>PITLAX U17 GREY (PA)</v>
      </c>
      <c r="L963" s="114"/>
    </row>
    <row r="964" spans="1:12" ht="12.75" hidden="1" customHeight="1" x14ac:dyDescent="0.2">
      <c r="A964" s="114">
        <f t="shared" ref="A964:A1027" si="46">+A962+1</f>
        <v>482</v>
      </c>
      <c r="B964" s="163">
        <f t="shared" si="42"/>
        <v>41476</v>
      </c>
      <c r="C964" s="115">
        <f t="shared" si="45"/>
        <v>1.5416666666666672</v>
      </c>
      <c r="D964" s="115" t="str">
        <f t="shared" si="45"/>
        <v>New Hope</v>
      </c>
      <c r="E964" s="114">
        <f t="shared" si="45"/>
        <v>23</v>
      </c>
      <c r="F964" s="116" t="str">
        <f>+'Field Grid 2013 public'!$X$30</f>
        <v>VARB-4</v>
      </c>
      <c r="G964" s="117">
        <v>4</v>
      </c>
      <c r="H964" s="114" t="str">
        <f>+'Brackets 2013'!$L$493</f>
        <v>ARROWHEAD (PA)</v>
      </c>
      <c r="L964" s="114"/>
    </row>
    <row r="965" spans="1:12" ht="12.75" hidden="1" customHeight="1" x14ac:dyDescent="0.2">
      <c r="A965" s="114">
        <f t="shared" si="46"/>
        <v>482</v>
      </c>
      <c r="B965" s="163">
        <f t="shared" si="42"/>
        <v>41476</v>
      </c>
      <c r="C965" s="115">
        <f t="shared" si="45"/>
        <v>1.5416666666666672</v>
      </c>
      <c r="D965" s="115" t="str">
        <f t="shared" si="45"/>
        <v>New Hope</v>
      </c>
      <c r="E965" s="114">
        <f t="shared" si="45"/>
        <v>23</v>
      </c>
      <c r="F965" s="116" t="str">
        <f>+'Field Grid 2013 public'!$X$30</f>
        <v>VARB-4</v>
      </c>
      <c r="G965" s="117">
        <v>4</v>
      </c>
      <c r="H965" s="114" t="str">
        <f>+'Brackets 2013'!$P$493</f>
        <v>LOW AND AWAY U19 (PA)</v>
      </c>
      <c r="L965" s="114"/>
    </row>
    <row r="966" spans="1:12" ht="12.75" hidden="1" customHeight="1" x14ac:dyDescent="0.2">
      <c r="A966" s="114">
        <f t="shared" si="46"/>
        <v>483</v>
      </c>
      <c r="B966" s="163">
        <f t="shared" si="42"/>
        <v>41476</v>
      </c>
      <c r="C966" s="115">
        <f t="shared" si="45"/>
        <v>1.5416666666666716</v>
      </c>
      <c r="D966" s="115" t="str">
        <f t="shared" si="45"/>
        <v>New Hope</v>
      </c>
      <c r="E966" s="114">
        <f t="shared" si="45"/>
        <v>24</v>
      </c>
      <c r="F966" s="116" t="str">
        <f>+'Field Grid 2013 public'!$X$30</f>
        <v>VARB-4</v>
      </c>
      <c r="G966" s="117">
        <v>4</v>
      </c>
      <c r="H966" s="114" t="str">
        <f>+'Brackets 2013'!$W$493</f>
        <v>MUCKDAWGS (PA)</v>
      </c>
      <c r="L966" s="114"/>
    </row>
    <row r="967" spans="1:12" ht="12.75" hidden="1" customHeight="1" x14ac:dyDescent="0.2">
      <c r="A967" s="114">
        <f t="shared" si="46"/>
        <v>483</v>
      </c>
      <c r="B967" s="163">
        <f t="shared" si="42"/>
        <v>41476</v>
      </c>
      <c r="C967" s="115">
        <f t="shared" si="45"/>
        <v>1.5416666666666716</v>
      </c>
      <c r="D967" s="115" t="str">
        <f t="shared" si="45"/>
        <v>New Hope</v>
      </c>
      <c r="E967" s="114">
        <f t="shared" si="45"/>
        <v>24</v>
      </c>
      <c r="F967" s="116" t="str">
        <f>+'Field Grid 2013 public'!$X$30</f>
        <v>VARB-4</v>
      </c>
      <c r="G967" s="117">
        <v>4</v>
      </c>
      <c r="H967" s="114" t="str">
        <f>+'Brackets 2013'!$AA$493</f>
        <v>NOR'EASTER (NJ)</v>
      </c>
      <c r="L967" s="114"/>
    </row>
    <row r="968" spans="1:12" ht="12.75" hidden="1" customHeight="1" x14ac:dyDescent="0.2">
      <c r="A968" s="114">
        <f t="shared" si="46"/>
        <v>484</v>
      </c>
      <c r="B968" s="163">
        <f t="shared" si="42"/>
        <v>41476</v>
      </c>
      <c r="C968" s="115">
        <f t="shared" si="45"/>
        <v>1.5416666666666716</v>
      </c>
      <c r="D968" s="115" t="str">
        <f t="shared" si="45"/>
        <v>Bush Park</v>
      </c>
      <c r="E968" s="114">
        <f t="shared" si="45"/>
        <v>25</v>
      </c>
      <c r="F968" s="114"/>
      <c r="G968" s="117">
        <v>4</v>
      </c>
      <c r="H968" s="114"/>
      <c r="L968" s="114"/>
    </row>
    <row r="969" spans="1:12" ht="12.75" hidden="1" customHeight="1" x14ac:dyDescent="0.2">
      <c r="A969" s="114">
        <f t="shared" si="46"/>
        <v>484</v>
      </c>
      <c r="B969" s="163">
        <f t="shared" si="42"/>
        <v>41476</v>
      </c>
      <c r="C969" s="115">
        <f t="shared" si="45"/>
        <v>1.5416666666666716</v>
      </c>
      <c r="D969" s="115" t="str">
        <f t="shared" si="45"/>
        <v>Bush Park</v>
      </c>
      <c r="E969" s="114">
        <f t="shared" si="45"/>
        <v>25</v>
      </c>
      <c r="F969" s="114"/>
      <c r="G969" s="117">
        <v>4</v>
      </c>
      <c r="H969" s="114"/>
      <c r="L969" s="114"/>
    </row>
    <row r="970" spans="1:12" ht="12.75" hidden="1" customHeight="1" x14ac:dyDescent="0.2">
      <c r="A970" s="114">
        <f t="shared" si="46"/>
        <v>485</v>
      </c>
      <c r="B970" s="163">
        <f t="shared" ref="B970:B1033" si="47">+B322+1</f>
        <v>41476</v>
      </c>
      <c r="C970" s="115">
        <f t="shared" ref="C970:E989" si="48">+C322</f>
        <v>1.5416666666666716</v>
      </c>
      <c r="D970" s="115" t="str">
        <f t="shared" si="48"/>
        <v>Bush Park</v>
      </c>
      <c r="E970" s="114">
        <f t="shared" si="48"/>
        <v>26</v>
      </c>
      <c r="F970" s="114"/>
      <c r="G970" s="117">
        <v>4</v>
      </c>
      <c r="H970" s="114"/>
      <c r="L970" s="114"/>
    </row>
    <row r="971" spans="1:12" ht="12.75" hidden="1" customHeight="1" x14ac:dyDescent="0.2">
      <c r="A971" s="114">
        <f t="shared" si="46"/>
        <v>485</v>
      </c>
      <c r="B971" s="163">
        <f t="shared" si="47"/>
        <v>41476</v>
      </c>
      <c r="C971" s="115">
        <f t="shared" si="48"/>
        <v>1.5416666666666716</v>
      </c>
      <c r="D971" s="115" t="str">
        <f t="shared" si="48"/>
        <v>Bush Park</v>
      </c>
      <c r="E971" s="114">
        <f t="shared" si="48"/>
        <v>26</v>
      </c>
      <c r="F971" s="114"/>
      <c r="G971" s="117">
        <v>4</v>
      </c>
      <c r="H971" s="114"/>
      <c r="L971" s="114"/>
    </row>
    <row r="972" spans="1:12" ht="12.75" hidden="1" customHeight="1" x14ac:dyDescent="0.2">
      <c r="A972" s="114">
        <f t="shared" si="46"/>
        <v>486</v>
      </c>
      <c r="B972" s="163">
        <f t="shared" si="47"/>
        <v>41476</v>
      </c>
      <c r="C972" s="115">
        <f t="shared" si="48"/>
        <v>1.5416666666666716</v>
      </c>
      <c r="D972" s="115" t="str">
        <f t="shared" si="48"/>
        <v>Bush Park</v>
      </c>
      <c r="E972" s="114">
        <f t="shared" si="48"/>
        <v>27</v>
      </c>
      <c r="F972" s="114"/>
      <c r="G972" s="117">
        <v>4</v>
      </c>
      <c r="H972" s="114"/>
      <c r="L972" s="114"/>
    </row>
    <row r="973" spans="1:12" ht="12.75" hidden="1" customHeight="1" x14ac:dyDescent="0.2">
      <c r="A973" s="114">
        <f t="shared" si="46"/>
        <v>486</v>
      </c>
      <c r="B973" s="163">
        <f t="shared" si="47"/>
        <v>41476</v>
      </c>
      <c r="C973" s="115">
        <f t="shared" si="48"/>
        <v>1.5416666666666716</v>
      </c>
      <c r="D973" s="115" t="str">
        <f t="shared" si="48"/>
        <v>Bush Park</v>
      </c>
      <c r="E973" s="114">
        <f t="shared" si="48"/>
        <v>27</v>
      </c>
      <c r="F973" s="114"/>
      <c r="G973" s="117">
        <v>4</v>
      </c>
      <c r="H973" s="114"/>
      <c r="L973" s="114"/>
    </row>
    <row r="974" spans="1:12" ht="12.75" hidden="1" customHeight="1" x14ac:dyDescent="0.2">
      <c r="A974" s="114">
        <f t="shared" si="46"/>
        <v>487</v>
      </c>
      <c r="B974" s="163">
        <f t="shared" si="47"/>
        <v>41476</v>
      </c>
      <c r="C974" s="115">
        <f t="shared" si="48"/>
        <v>1.5763888888888895</v>
      </c>
      <c r="D974" s="115" t="str">
        <f t="shared" si="48"/>
        <v>Herbst</v>
      </c>
      <c r="E974" s="114">
        <f t="shared" si="48"/>
        <v>1</v>
      </c>
      <c r="F974" s="114" t="str">
        <f>+'Field Grid 2013 public'!$C$31</f>
        <v>U13AA</v>
      </c>
      <c r="G974" s="117">
        <v>4</v>
      </c>
      <c r="H974" s="114" t="str">
        <f>+'Brackets 2013'!$L$99</f>
        <v>SOUTHSHORE CAROLINA (NJ)</v>
      </c>
      <c r="L974" s="114"/>
    </row>
    <row r="975" spans="1:12" ht="12.75" hidden="1" customHeight="1" x14ac:dyDescent="0.2">
      <c r="A975" s="114">
        <f t="shared" si="46"/>
        <v>487</v>
      </c>
      <c r="B975" s="163">
        <f t="shared" si="47"/>
        <v>41476</v>
      </c>
      <c r="C975" s="115">
        <f t="shared" si="48"/>
        <v>1.5763888888888895</v>
      </c>
      <c r="D975" s="115" t="str">
        <f t="shared" si="48"/>
        <v>Herbst</v>
      </c>
      <c r="E975" s="114">
        <f t="shared" si="48"/>
        <v>1</v>
      </c>
      <c r="F975" s="114" t="str">
        <f>+'Field Grid 2013 public'!$C$31</f>
        <v>U13AA</v>
      </c>
      <c r="G975" s="117">
        <v>4</v>
      </c>
      <c r="H975" s="114" t="str">
        <f>+'Brackets 2013'!$P$97</f>
        <v>DUKES HHH (PA)</v>
      </c>
      <c r="L975" s="114"/>
    </row>
    <row r="976" spans="1:12" ht="12.75" hidden="1" customHeight="1" x14ac:dyDescent="0.2">
      <c r="A976" s="114">
        <f t="shared" si="46"/>
        <v>488</v>
      </c>
      <c r="B976" s="163">
        <f t="shared" si="47"/>
        <v>41476</v>
      </c>
      <c r="C976" s="115">
        <f t="shared" si="48"/>
        <v>1.5763888888888895</v>
      </c>
      <c r="D976" s="115" t="str">
        <f t="shared" si="48"/>
        <v>Herbst</v>
      </c>
      <c r="E976" s="114">
        <f t="shared" si="48"/>
        <v>2</v>
      </c>
      <c r="F976" s="114" t="str">
        <f>+'Field Grid 2013 public'!$C$31</f>
        <v>U13AA</v>
      </c>
      <c r="G976" s="117">
        <v>4</v>
      </c>
      <c r="H976" s="114" t="str">
        <f>+'Brackets 2013'!$L$98</f>
        <v>LEADING EDGE 2019 (NJ)</v>
      </c>
      <c r="L976" s="114"/>
    </row>
    <row r="977" spans="1:12" ht="12.75" hidden="1" customHeight="1" x14ac:dyDescent="0.2">
      <c r="A977" s="114">
        <f t="shared" si="46"/>
        <v>488</v>
      </c>
      <c r="B977" s="163">
        <f t="shared" si="47"/>
        <v>41476</v>
      </c>
      <c r="C977" s="115">
        <f t="shared" si="48"/>
        <v>1.5763888888888895</v>
      </c>
      <c r="D977" s="115" t="str">
        <f t="shared" si="48"/>
        <v>Herbst</v>
      </c>
      <c r="E977" s="114">
        <f t="shared" si="48"/>
        <v>2</v>
      </c>
      <c r="F977" s="114" t="str">
        <f>+'Field Grid 2013 public'!$C$31</f>
        <v>U13AA</v>
      </c>
      <c r="G977" s="117">
        <v>4</v>
      </c>
      <c r="H977" s="114" t="str">
        <f>+'Brackets 2013'!$P$100</f>
        <v>TEAM TURNPIKE EXIT 7 (NJ)</v>
      </c>
      <c r="L977" s="114"/>
    </row>
    <row r="978" spans="1:12" s="145" customFormat="1" ht="12.75" hidden="1" customHeight="1" x14ac:dyDescent="0.2">
      <c r="A978" s="145">
        <f t="shared" si="46"/>
        <v>489</v>
      </c>
      <c r="B978" s="165">
        <f t="shared" si="47"/>
        <v>41476</v>
      </c>
      <c r="C978" s="148">
        <f t="shared" si="48"/>
        <v>1.5763888888888895</v>
      </c>
      <c r="D978" s="148" t="str">
        <f t="shared" si="48"/>
        <v>Herbst</v>
      </c>
      <c r="E978" s="145">
        <f t="shared" si="48"/>
        <v>3</v>
      </c>
      <c r="F978" s="145" t="str">
        <f>+'Field Grid 2013 public'!$C$31</f>
        <v>U13AA</v>
      </c>
      <c r="G978" s="146">
        <v>4</v>
      </c>
      <c r="H978" s="145" t="str">
        <f>+'Brackets 2013'!$L$100</f>
        <v>TRI-STATE U13 BLACK (NJ)</v>
      </c>
    </row>
    <row r="979" spans="1:12" s="145" customFormat="1" ht="12.75" hidden="1" customHeight="1" x14ac:dyDescent="0.2">
      <c r="A979" s="145">
        <f t="shared" si="46"/>
        <v>489</v>
      </c>
      <c r="B979" s="165">
        <f t="shared" si="47"/>
        <v>41476</v>
      </c>
      <c r="C979" s="148">
        <f t="shared" si="48"/>
        <v>1.5763888888888895</v>
      </c>
      <c r="D979" s="148" t="str">
        <f t="shared" si="48"/>
        <v>Herbst</v>
      </c>
      <c r="E979" s="145">
        <f t="shared" si="48"/>
        <v>3</v>
      </c>
      <c r="F979" s="145" t="str">
        <f>+'Field Grid 2013 public'!$C$31</f>
        <v>U13AA</v>
      </c>
      <c r="G979" s="146">
        <v>4</v>
      </c>
      <c r="H979" s="145" t="str">
        <f>+'Brackets 2013'!$P$98</f>
        <v>SUPERSTAR 365 "2018" (CT)</v>
      </c>
    </row>
    <row r="980" spans="1:12" s="145" customFormat="1" ht="12.75" hidden="1" customHeight="1" x14ac:dyDescent="0.2">
      <c r="A980" s="145">
        <f t="shared" si="46"/>
        <v>490</v>
      </c>
      <c r="B980" s="165">
        <f t="shared" si="47"/>
        <v>41476</v>
      </c>
      <c r="C980" s="148">
        <f t="shared" si="48"/>
        <v>1.5763888888888895</v>
      </c>
      <c r="D980" s="148" t="str">
        <f t="shared" si="48"/>
        <v>Herbst</v>
      </c>
      <c r="E980" s="145">
        <f t="shared" si="48"/>
        <v>4</v>
      </c>
      <c r="F980" s="145" t="str">
        <f>+'Field Grid 2013 public'!$C$31</f>
        <v>U13AA</v>
      </c>
      <c r="G980" s="146">
        <v>4</v>
      </c>
      <c r="H980" s="145" t="str">
        <f>+'Brackets 2013'!$P$99</f>
        <v>TEAM 91 2018 ORANGE (NY)</v>
      </c>
    </row>
    <row r="981" spans="1:12" s="145" customFormat="1" ht="12.75" hidden="1" customHeight="1" x14ac:dyDescent="0.2">
      <c r="A981" s="145">
        <f t="shared" si="46"/>
        <v>490</v>
      </c>
      <c r="B981" s="165">
        <f t="shared" si="47"/>
        <v>41476</v>
      </c>
      <c r="C981" s="148">
        <f t="shared" si="48"/>
        <v>1.5763888888888895</v>
      </c>
      <c r="D981" s="148" t="str">
        <f t="shared" si="48"/>
        <v>Herbst</v>
      </c>
      <c r="E981" s="145">
        <f t="shared" si="48"/>
        <v>4</v>
      </c>
      <c r="F981" s="145" t="str">
        <f>+'Field Grid 2013 public'!$C$31</f>
        <v>U13AA</v>
      </c>
      <c r="G981" s="146">
        <v>4</v>
      </c>
      <c r="H981" s="145" t="str">
        <f>+'Brackets 2013'!$L$97</f>
        <v>BALTIMORE BREAKERS U13AA (MD)</v>
      </c>
    </row>
    <row r="982" spans="1:12" s="145" customFormat="1" ht="12.75" hidden="1" customHeight="1" x14ac:dyDescent="0.2">
      <c r="A982" s="145">
        <f t="shared" si="46"/>
        <v>491</v>
      </c>
      <c r="B982" s="165">
        <f t="shared" si="47"/>
        <v>41476</v>
      </c>
      <c r="C982" s="148">
        <f t="shared" si="48"/>
        <v>1.5763888888888895</v>
      </c>
      <c r="D982" s="148" t="str">
        <f t="shared" si="48"/>
        <v>Herbst</v>
      </c>
      <c r="E982" s="145">
        <f t="shared" si="48"/>
        <v>5</v>
      </c>
      <c r="F982" s="147" t="str">
        <f>+'Field Grid 2013 public'!$G$31</f>
        <v>U11A</v>
      </c>
      <c r="G982" s="146">
        <v>5</v>
      </c>
      <c r="H982" s="145" t="str">
        <f>+'Brackets 2013'!$L$38</f>
        <v>Winner SF1 v Winner SF2 (Final)</v>
      </c>
    </row>
    <row r="983" spans="1:12" s="145" customFormat="1" ht="12.75" hidden="1" customHeight="1" x14ac:dyDescent="0.2">
      <c r="A983" s="145">
        <f t="shared" si="46"/>
        <v>491</v>
      </c>
      <c r="B983" s="165">
        <f t="shared" si="47"/>
        <v>41476</v>
      </c>
      <c r="C983" s="148">
        <f t="shared" si="48"/>
        <v>1.5763888888888895</v>
      </c>
      <c r="D983" s="148" t="str">
        <f t="shared" si="48"/>
        <v>Herbst</v>
      </c>
      <c r="E983" s="145">
        <f t="shared" si="48"/>
        <v>5</v>
      </c>
      <c r="F983" s="147" t="str">
        <f>+'Field Grid 2013 public'!$G$31</f>
        <v>U11A</v>
      </c>
      <c r="G983" s="146">
        <v>5</v>
      </c>
      <c r="H983" s="145" t="str">
        <f>+'Brackets 2013'!$L$38</f>
        <v>Winner SF1 v Winner SF2 (Final)</v>
      </c>
    </row>
    <row r="984" spans="1:12" ht="12.75" hidden="1" customHeight="1" x14ac:dyDescent="0.2">
      <c r="A984" s="114">
        <f t="shared" si="46"/>
        <v>492</v>
      </c>
      <c r="B984" s="163">
        <f t="shared" si="47"/>
        <v>41476</v>
      </c>
      <c r="C984" s="115">
        <f t="shared" si="48"/>
        <v>1.5763888888888895</v>
      </c>
      <c r="D984" s="115" t="str">
        <f t="shared" si="48"/>
        <v>Herbst</v>
      </c>
      <c r="E984" s="114">
        <f t="shared" si="48"/>
        <v>6</v>
      </c>
      <c r="F984" s="116" t="str">
        <f>+'Field Grid 2013 public'!$G$31</f>
        <v>U11A</v>
      </c>
      <c r="G984" s="117">
        <v>5</v>
      </c>
      <c r="H984" s="114" t="str">
        <f>+'Brackets 2013'!$L$39</f>
        <v>Loser SF1 v Loser SF2 (C3)</v>
      </c>
      <c r="L984" s="114"/>
    </row>
    <row r="985" spans="1:12" ht="12.75" hidden="1" customHeight="1" x14ac:dyDescent="0.2">
      <c r="A985" s="114">
        <f t="shared" si="46"/>
        <v>492</v>
      </c>
      <c r="B985" s="163">
        <f t="shared" si="47"/>
        <v>41476</v>
      </c>
      <c r="C985" s="115">
        <f t="shared" si="48"/>
        <v>1.5763888888888895</v>
      </c>
      <c r="D985" s="115" t="str">
        <f t="shared" si="48"/>
        <v>Herbst</v>
      </c>
      <c r="E985" s="114">
        <f t="shared" si="48"/>
        <v>6</v>
      </c>
      <c r="F985" s="116" t="str">
        <f>+'Field Grid 2013 public'!$G$31</f>
        <v>U11A</v>
      </c>
      <c r="G985" s="117">
        <v>5</v>
      </c>
      <c r="H985" s="114" t="str">
        <f>+'Brackets 2013'!$L$39</f>
        <v>Loser SF1 v Loser SF2 (C3)</v>
      </c>
      <c r="L985" s="114"/>
    </row>
    <row r="986" spans="1:12" ht="12.75" hidden="1" customHeight="1" x14ac:dyDescent="0.2">
      <c r="A986" s="114">
        <f t="shared" si="46"/>
        <v>493</v>
      </c>
      <c r="B986" s="163">
        <f t="shared" si="47"/>
        <v>41476</v>
      </c>
      <c r="C986" s="115">
        <f t="shared" si="48"/>
        <v>1.5763888888888895</v>
      </c>
      <c r="D986" s="115" t="str">
        <f t="shared" si="48"/>
        <v>Herbst</v>
      </c>
      <c r="E986" s="114">
        <f t="shared" si="48"/>
        <v>7</v>
      </c>
      <c r="F986" s="116" t="str">
        <f>+'Field Grid 2013 public'!$G$31</f>
        <v>U11A</v>
      </c>
      <c r="G986" s="117">
        <v>5</v>
      </c>
      <c r="H986" s="114" t="str">
        <f>+'Brackets 2013'!$P$38</f>
        <v>Winner C1 v Winner C2 (C4)</v>
      </c>
      <c r="L986" s="114"/>
    </row>
    <row r="987" spans="1:12" ht="12.75" hidden="1" customHeight="1" x14ac:dyDescent="0.2">
      <c r="A987" s="114">
        <f t="shared" si="46"/>
        <v>493</v>
      </c>
      <c r="B987" s="163">
        <f t="shared" si="47"/>
        <v>41476</v>
      </c>
      <c r="C987" s="115">
        <f t="shared" si="48"/>
        <v>1.5763888888888895</v>
      </c>
      <c r="D987" s="115" t="str">
        <f t="shared" si="48"/>
        <v>Herbst</v>
      </c>
      <c r="E987" s="114">
        <f t="shared" si="48"/>
        <v>7</v>
      </c>
      <c r="F987" s="116" t="str">
        <f>+'Field Grid 2013 public'!$G$31</f>
        <v>U11A</v>
      </c>
      <c r="G987" s="117">
        <v>5</v>
      </c>
      <c r="H987" s="114" t="str">
        <f>+'Brackets 2013'!$P$38</f>
        <v>Winner C1 v Winner C2 (C4)</v>
      </c>
      <c r="L987" s="114"/>
    </row>
    <row r="988" spans="1:12" ht="12.75" hidden="1" customHeight="1" x14ac:dyDescent="0.2">
      <c r="A988" s="114">
        <f t="shared" si="46"/>
        <v>494</v>
      </c>
      <c r="B988" s="163">
        <f t="shared" si="47"/>
        <v>41476</v>
      </c>
      <c r="C988" s="115">
        <f t="shared" si="48"/>
        <v>1.5763888888888895</v>
      </c>
      <c r="D988" s="115" t="str">
        <f t="shared" si="48"/>
        <v>Herbst</v>
      </c>
      <c r="E988" s="114">
        <f t="shared" si="48"/>
        <v>8</v>
      </c>
      <c r="F988" s="116" t="str">
        <f>+'Field Grid 2013 public'!$G$31</f>
        <v>U11A</v>
      </c>
      <c r="G988" s="117">
        <v>5</v>
      </c>
      <c r="H988" s="114" t="str">
        <f>+'Brackets 2013'!$P$39</f>
        <v>Loser C1 v Loser C2 (C5)</v>
      </c>
      <c r="L988" s="114"/>
    </row>
    <row r="989" spans="1:12" ht="12.75" hidden="1" customHeight="1" x14ac:dyDescent="0.2">
      <c r="A989" s="114">
        <f t="shared" si="46"/>
        <v>494</v>
      </c>
      <c r="B989" s="163">
        <f t="shared" si="47"/>
        <v>41476</v>
      </c>
      <c r="C989" s="115">
        <f t="shared" si="48"/>
        <v>1.5763888888888895</v>
      </c>
      <c r="D989" s="115" t="str">
        <f t="shared" si="48"/>
        <v>Herbst</v>
      </c>
      <c r="E989" s="114">
        <f t="shared" si="48"/>
        <v>8</v>
      </c>
      <c r="F989" s="116" t="str">
        <f>+'Field Grid 2013 public'!$G$31</f>
        <v>U11A</v>
      </c>
      <c r="G989" s="117">
        <v>5</v>
      </c>
      <c r="H989" s="114" t="str">
        <f>+'Brackets 2013'!$P$39</f>
        <v>Loser C1 v Loser C2 (C5)</v>
      </c>
      <c r="L989" s="114"/>
    </row>
    <row r="990" spans="1:12" ht="12.75" hidden="1" customHeight="1" x14ac:dyDescent="0.2">
      <c r="A990" s="114">
        <f t="shared" si="46"/>
        <v>495</v>
      </c>
      <c r="B990" s="163">
        <f t="shared" si="47"/>
        <v>41476</v>
      </c>
      <c r="C990" s="115">
        <f t="shared" ref="C990:E1009" si="49">+C342</f>
        <v>1.5763888888888895</v>
      </c>
      <c r="D990" s="115" t="str">
        <f t="shared" si="49"/>
        <v>Palisades</v>
      </c>
      <c r="E990" s="114">
        <f t="shared" si="49"/>
        <v>9</v>
      </c>
      <c r="F990" s="116" t="str">
        <f>+'Field Grid 2013 public'!$K$31</f>
        <v>U15A-1</v>
      </c>
      <c r="G990" s="117">
        <v>5</v>
      </c>
      <c r="H990" s="114" t="str">
        <f>+'Brackets 2013'!$L$270</f>
        <v>Loser SF1 v Loser SF2 (C4)</v>
      </c>
      <c r="L990" s="114"/>
    </row>
    <row r="991" spans="1:12" ht="12.75" hidden="1" customHeight="1" x14ac:dyDescent="0.2">
      <c r="A991" s="114">
        <f t="shared" si="46"/>
        <v>495</v>
      </c>
      <c r="B991" s="163">
        <f t="shared" si="47"/>
        <v>41476</v>
      </c>
      <c r="C991" s="115">
        <f t="shared" si="49"/>
        <v>1.5763888888888895</v>
      </c>
      <c r="D991" s="115" t="str">
        <f t="shared" si="49"/>
        <v>Palisades</v>
      </c>
      <c r="E991" s="114">
        <f t="shared" si="49"/>
        <v>9</v>
      </c>
      <c r="F991" s="116" t="str">
        <f>+'Field Grid 2013 public'!$K$31</f>
        <v>U15A-1</v>
      </c>
      <c r="G991" s="117">
        <v>5</v>
      </c>
      <c r="H991" s="114" t="str">
        <f>+'Brackets 2013'!$L$270</f>
        <v>Loser SF1 v Loser SF2 (C4)</v>
      </c>
      <c r="L991" s="114"/>
    </row>
    <row r="992" spans="1:12" s="145" customFormat="1" ht="12.75" hidden="1" customHeight="1" x14ac:dyDescent="0.2">
      <c r="A992" s="145">
        <f t="shared" si="46"/>
        <v>496</v>
      </c>
      <c r="B992" s="165">
        <f t="shared" si="47"/>
        <v>41476</v>
      </c>
      <c r="C992" s="148">
        <f t="shared" si="49"/>
        <v>1.5763888888888895</v>
      </c>
      <c r="D992" s="148" t="str">
        <f t="shared" si="49"/>
        <v>Palisades</v>
      </c>
      <c r="E992" s="145">
        <f t="shared" si="49"/>
        <v>10</v>
      </c>
      <c r="F992" s="147" t="str">
        <f>+'Field Grid 2013 public'!$K$31</f>
        <v>U15A-1</v>
      </c>
      <c r="G992" s="146">
        <v>5</v>
      </c>
      <c r="H992" s="145" t="str">
        <f>+'Brackets 2013'!$L$269</f>
        <v>Winner SF1 v Winner SF2 (Final)</v>
      </c>
    </row>
    <row r="993" spans="1:13" s="145" customFormat="1" ht="12.75" hidden="1" customHeight="1" x14ac:dyDescent="0.2">
      <c r="A993" s="145">
        <f t="shared" si="46"/>
        <v>496</v>
      </c>
      <c r="B993" s="165">
        <f t="shared" si="47"/>
        <v>41476</v>
      </c>
      <c r="C993" s="148">
        <f t="shared" si="49"/>
        <v>1.5763888888888895</v>
      </c>
      <c r="D993" s="148" t="str">
        <f t="shared" si="49"/>
        <v>Palisades</v>
      </c>
      <c r="E993" s="145">
        <f t="shared" si="49"/>
        <v>10</v>
      </c>
      <c r="F993" s="147" t="str">
        <f>+'Field Grid 2013 public'!$K$31</f>
        <v>U15A-1</v>
      </c>
      <c r="G993" s="146">
        <v>5</v>
      </c>
      <c r="H993" s="145" t="str">
        <f>+'Brackets 2013'!$L$269</f>
        <v>Winner SF1 v Winner SF2 (Final)</v>
      </c>
    </row>
    <row r="994" spans="1:13" ht="12.75" hidden="1" customHeight="1" x14ac:dyDescent="0.2">
      <c r="A994" s="114">
        <f t="shared" si="46"/>
        <v>497</v>
      </c>
      <c r="B994" s="163">
        <f t="shared" si="47"/>
        <v>41476</v>
      </c>
      <c r="C994" s="115">
        <f t="shared" si="49"/>
        <v>1.5763888888888895</v>
      </c>
      <c r="D994" s="115" t="str">
        <f t="shared" si="49"/>
        <v>Palisades</v>
      </c>
      <c r="E994" s="114">
        <f t="shared" si="49"/>
        <v>11</v>
      </c>
      <c r="F994" s="116" t="str">
        <f>+'Field Grid 2013 public'!$K$31</f>
        <v>U15A-1</v>
      </c>
      <c r="G994" s="117">
        <v>5</v>
      </c>
      <c r="H994" s="114" t="str">
        <f>+'Brackets 2013'!$L$271</f>
        <v>Winner C1 v Winner C2 (C5)</v>
      </c>
      <c r="L994" s="114"/>
    </row>
    <row r="995" spans="1:13" ht="12.75" hidden="1" customHeight="1" x14ac:dyDescent="0.2">
      <c r="A995" s="114">
        <f t="shared" si="46"/>
        <v>497</v>
      </c>
      <c r="B995" s="163">
        <f t="shared" si="47"/>
        <v>41476</v>
      </c>
      <c r="C995" s="115">
        <f t="shared" si="49"/>
        <v>1.5763888888888895</v>
      </c>
      <c r="D995" s="115" t="str">
        <f t="shared" si="49"/>
        <v>Palisades</v>
      </c>
      <c r="E995" s="114">
        <f t="shared" si="49"/>
        <v>11</v>
      </c>
      <c r="F995" s="116" t="str">
        <f>+'Field Grid 2013 public'!$K$31</f>
        <v>U15A-1</v>
      </c>
      <c r="G995" s="117">
        <v>5</v>
      </c>
      <c r="H995" s="114" t="str">
        <f>+'Brackets 2013'!$L$271</f>
        <v>Winner C1 v Winner C2 (C5)</v>
      </c>
      <c r="L995" s="114"/>
    </row>
    <row r="996" spans="1:13" ht="12.75" hidden="1" customHeight="1" x14ac:dyDescent="0.2">
      <c r="A996" s="114">
        <f t="shared" si="46"/>
        <v>498</v>
      </c>
      <c r="B996" s="163">
        <f t="shared" si="47"/>
        <v>41476</v>
      </c>
      <c r="C996" s="115">
        <f t="shared" si="49"/>
        <v>1.5763888888888895</v>
      </c>
      <c r="D996" s="115" t="str">
        <f t="shared" si="49"/>
        <v>Palisades</v>
      </c>
      <c r="E996" s="114">
        <f t="shared" si="49"/>
        <v>12</v>
      </c>
      <c r="F996" s="116" t="str">
        <f>+'Field Grid 2013 public'!$K$31</f>
        <v>U15A-1</v>
      </c>
      <c r="G996" s="117">
        <v>5</v>
      </c>
      <c r="H996" s="114" t="str">
        <f>+'Brackets 2013'!$P$269</f>
        <v>Loser C1 v Winner C3 (C6)</v>
      </c>
      <c r="L996" s="114"/>
    </row>
    <row r="997" spans="1:13" ht="12.75" hidden="1" customHeight="1" x14ac:dyDescent="0.2">
      <c r="A997" s="114">
        <f t="shared" si="46"/>
        <v>498</v>
      </c>
      <c r="B997" s="163">
        <f t="shared" si="47"/>
        <v>41476</v>
      </c>
      <c r="C997" s="115">
        <f t="shared" si="49"/>
        <v>1.5763888888888895</v>
      </c>
      <c r="D997" s="115" t="str">
        <f t="shared" si="49"/>
        <v>Palisades</v>
      </c>
      <c r="E997" s="114">
        <f t="shared" si="49"/>
        <v>12</v>
      </c>
      <c r="F997" s="116" t="str">
        <f>+'Field Grid 2013 public'!$K$31</f>
        <v>U15A-1</v>
      </c>
      <c r="G997" s="117">
        <v>5</v>
      </c>
      <c r="H997" s="114" t="str">
        <f>+'Brackets 2013'!$P$269</f>
        <v>Loser C1 v Winner C3 (C6)</v>
      </c>
      <c r="L997" s="114"/>
    </row>
    <row r="998" spans="1:13" ht="12.75" hidden="1" customHeight="1" x14ac:dyDescent="0.2">
      <c r="A998" s="114">
        <f t="shared" si="46"/>
        <v>499</v>
      </c>
      <c r="B998" s="163">
        <f t="shared" si="47"/>
        <v>41476</v>
      </c>
      <c r="C998" s="115">
        <f t="shared" si="49"/>
        <v>1.5763888888888895</v>
      </c>
      <c r="D998" s="115" t="str">
        <f t="shared" si="49"/>
        <v>Palisades</v>
      </c>
      <c r="E998" s="114">
        <f t="shared" si="49"/>
        <v>13</v>
      </c>
      <c r="F998" s="116" t="str">
        <f>+'Field Grid 2013 public'!$K$31</f>
        <v>U15A-1</v>
      </c>
      <c r="G998" s="117">
        <v>5</v>
      </c>
      <c r="H998" s="114" t="str">
        <f>+'Brackets 2013'!$P$270</f>
        <v>Loser C2 v Loser C3 (C7)</v>
      </c>
      <c r="L998" s="114"/>
    </row>
    <row r="999" spans="1:13" ht="12.75" hidden="1" customHeight="1" x14ac:dyDescent="0.2">
      <c r="A999" s="114">
        <f t="shared" si="46"/>
        <v>499</v>
      </c>
      <c r="B999" s="163">
        <f t="shared" si="47"/>
        <v>41476</v>
      </c>
      <c r="C999" s="115">
        <f t="shared" si="49"/>
        <v>1.5763888888888895</v>
      </c>
      <c r="D999" s="115" t="str">
        <f t="shared" si="49"/>
        <v>Palisades</v>
      </c>
      <c r="E999" s="114">
        <f t="shared" si="49"/>
        <v>13</v>
      </c>
      <c r="F999" s="116" t="str">
        <f>+'Field Grid 2013 public'!$K$31</f>
        <v>U15A-1</v>
      </c>
      <c r="G999" s="117">
        <v>5</v>
      </c>
      <c r="H999" s="114" t="str">
        <f>+'Brackets 2013'!$P$270</f>
        <v>Loser C2 v Loser C3 (C7)</v>
      </c>
      <c r="L999" s="114"/>
    </row>
    <row r="1000" spans="1:13" ht="12.75" hidden="1" customHeight="1" x14ac:dyDescent="0.2">
      <c r="A1000" s="114">
        <f t="shared" si="46"/>
        <v>500</v>
      </c>
      <c r="B1000" s="163">
        <f t="shared" si="47"/>
        <v>41476</v>
      </c>
      <c r="C1000" s="115">
        <f t="shared" si="49"/>
        <v>1.5763888888888895</v>
      </c>
      <c r="D1000" s="115" t="str">
        <f t="shared" si="49"/>
        <v>Palisades</v>
      </c>
      <c r="E1000" s="114">
        <f t="shared" si="49"/>
        <v>14</v>
      </c>
      <c r="F1000" s="116" t="str">
        <f>+'Field Grid 2013 public'!$P$31</f>
        <v>U15A-2</v>
      </c>
      <c r="G1000" s="117">
        <v>5</v>
      </c>
      <c r="H1000" s="114" t="str">
        <f>+'Brackets 2013'!$P$291</f>
        <v>Loser C1 v Loser C2 (C5)</v>
      </c>
      <c r="L1000" s="114"/>
    </row>
    <row r="1001" spans="1:13" ht="12.75" hidden="1" customHeight="1" x14ac:dyDescent="0.2">
      <c r="A1001" s="114">
        <f t="shared" si="46"/>
        <v>500</v>
      </c>
      <c r="B1001" s="163">
        <f t="shared" si="47"/>
        <v>41476</v>
      </c>
      <c r="C1001" s="115">
        <f t="shared" si="49"/>
        <v>1.5763888888888895</v>
      </c>
      <c r="D1001" s="115" t="str">
        <f t="shared" si="49"/>
        <v>Palisades</v>
      </c>
      <c r="E1001" s="114">
        <f t="shared" si="49"/>
        <v>14</v>
      </c>
      <c r="F1001" s="116" t="str">
        <f>+'Field Grid 2013 public'!$P$31</f>
        <v>U15A-2</v>
      </c>
      <c r="G1001" s="117">
        <v>5</v>
      </c>
      <c r="H1001" s="116" t="str">
        <f>+'Brackets 2013'!$P$291</f>
        <v>Loser C1 v Loser C2 (C5)</v>
      </c>
    </row>
    <row r="1002" spans="1:13" ht="12.75" hidden="1" customHeight="1" x14ac:dyDescent="0.2">
      <c r="A1002" s="114">
        <f t="shared" si="46"/>
        <v>501</v>
      </c>
      <c r="B1002" s="163">
        <f t="shared" si="47"/>
        <v>41476</v>
      </c>
      <c r="C1002" s="115">
        <f t="shared" si="49"/>
        <v>1.5763888888888895</v>
      </c>
      <c r="D1002" s="115" t="str">
        <f t="shared" si="49"/>
        <v>Palisades</v>
      </c>
      <c r="E1002" s="114">
        <f t="shared" si="49"/>
        <v>15</v>
      </c>
      <c r="F1002" s="116" t="str">
        <f>+'Field Grid 2013 public'!$P$31</f>
        <v>U15A-2</v>
      </c>
      <c r="G1002" s="117">
        <v>5</v>
      </c>
      <c r="H1002" s="116" t="str">
        <f>+'Brackets 2013'!$P$290</f>
        <v>Winner C1 v Winner C2 (C4)</v>
      </c>
    </row>
    <row r="1003" spans="1:13" ht="12.75" hidden="1" customHeight="1" x14ac:dyDescent="0.2">
      <c r="A1003" s="114">
        <f t="shared" si="46"/>
        <v>501</v>
      </c>
      <c r="B1003" s="163">
        <f t="shared" si="47"/>
        <v>41476</v>
      </c>
      <c r="C1003" s="115">
        <f t="shared" si="49"/>
        <v>1.5763888888888895</v>
      </c>
      <c r="D1003" s="115" t="str">
        <f t="shared" si="49"/>
        <v>Palisades</v>
      </c>
      <c r="E1003" s="114">
        <f t="shared" si="49"/>
        <v>15</v>
      </c>
      <c r="F1003" s="116" t="str">
        <f>+'Field Grid 2013 public'!$P$31</f>
        <v>U15A-2</v>
      </c>
      <c r="G1003" s="117">
        <v>5</v>
      </c>
      <c r="H1003" s="116" t="str">
        <f>+'Brackets 2013'!$P$290</f>
        <v>Winner C1 v Winner C2 (C4)</v>
      </c>
    </row>
    <row r="1004" spans="1:13" s="145" customFormat="1" ht="12.75" hidden="1" customHeight="1" x14ac:dyDescent="0.2">
      <c r="A1004" s="145">
        <f t="shared" si="46"/>
        <v>502</v>
      </c>
      <c r="B1004" s="165">
        <f t="shared" si="47"/>
        <v>41476</v>
      </c>
      <c r="C1004" s="148">
        <f t="shared" si="49"/>
        <v>1.5763888888888895</v>
      </c>
      <c r="D1004" s="148" t="str">
        <f t="shared" si="49"/>
        <v>Palisades</v>
      </c>
      <c r="E1004" s="145">
        <f t="shared" si="49"/>
        <v>16</v>
      </c>
      <c r="F1004" s="147" t="str">
        <f>+'Field Grid 2013 public'!$P$31</f>
        <v>U15A-2</v>
      </c>
      <c r="G1004" s="146">
        <v>5</v>
      </c>
      <c r="H1004" s="147" t="str">
        <f>+'Brackets 2013'!$L$290</f>
        <v>Winner SF1 v Winner SF2 (Final)</v>
      </c>
      <c r="L1004" s="147"/>
    </row>
    <row r="1005" spans="1:13" s="145" customFormat="1" ht="12.75" hidden="1" customHeight="1" x14ac:dyDescent="0.2">
      <c r="A1005" s="145">
        <f t="shared" si="46"/>
        <v>502</v>
      </c>
      <c r="B1005" s="165">
        <f t="shared" si="47"/>
        <v>41476</v>
      </c>
      <c r="C1005" s="148">
        <f t="shared" si="49"/>
        <v>1.5763888888888895</v>
      </c>
      <c r="D1005" s="148" t="str">
        <f t="shared" si="49"/>
        <v>Palisades</v>
      </c>
      <c r="E1005" s="145">
        <f t="shared" si="49"/>
        <v>16</v>
      </c>
      <c r="F1005" s="147" t="str">
        <f>+'Field Grid 2013 public'!$P$31</f>
        <v>U15A-2</v>
      </c>
      <c r="G1005" s="146">
        <v>5</v>
      </c>
      <c r="H1005" s="147" t="str">
        <f>+'Brackets 2013'!$L$290</f>
        <v>Winner SF1 v Winner SF2 (Final)</v>
      </c>
      <c r="L1005" s="147"/>
    </row>
    <row r="1006" spans="1:13" ht="12.75" hidden="1" customHeight="1" x14ac:dyDescent="0.2">
      <c r="A1006" s="114">
        <f t="shared" si="46"/>
        <v>503</v>
      </c>
      <c r="B1006" s="163">
        <f t="shared" si="47"/>
        <v>41476</v>
      </c>
      <c r="C1006" s="115">
        <f t="shared" si="49"/>
        <v>1.5763888888888895</v>
      </c>
      <c r="D1006" s="115" t="str">
        <f t="shared" si="49"/>
        <v>Palisades</v>
      </c>
      <c r="E1006" s="114">
        <f t="shared" si="49"/>
        <v>17</v>
      </c>
      <c r="F1006" s="116" t="str">
        <f>+'Field Grid 2013 public'!$P$31</f>
        <v>U15A-2</v>
      </c>
      <c r="G1006" s="117">
        <v>5</v>
      </c>
      <c r="H1006" s="116" t="str">
        <f>+'Brackets 2013'!$L$291</f>
        <v>Loser SF1 v Loser SF2 (C3)</v>
      </c>
    </row>
    <row r="1007" spans="1:13" ht="12.75" hidden="1" customHeight="1" x14ac:dyDescent="0.2">
      <c r="A1007" s="114">
        <f t="shared" si="46"/>
        <v>503</v>
      </c>
      <c r="B1007" s="163">
        <f t="shared" si="47"/>
        <v>41476</v>
      </c>
      <c r="C1007" s="115">
        <f t="shared" si="49"/>
        <v>1.5763888888888895</v>
      </c>
      <c r="D1007" s="115" t="str">
        <f t="shared" si="49"/>
        <v>Palisades</v>
      </c>
      <c r="E1007" s="114">
        <f t="shared" si="49"/>
        <v>17</v>
      </c>
      <c r="F1007" s="116" t="str">
        <f>+'Field Grid 2013 public'!$P$31</f>
        <v>U15A-2</v>
      </c>
      <c r="G1007" s="117">
        <v>5</v>
      </c>
      <c r="H1007" s="116" t="str">
        <f>+'Brackets 2013'!$L$291</f>
        <v>Loser SF1 v Loser SF2 (C3)</v>
      </c>
    </row>
    <row r="1008" spans="1:13" ht="12.75" hidden="1" customHeight="1" x14ac:dyDescent="0.2">
      <c r="A1008" s="114">
        <f t="shared" si="46"/>
        <v>504</v>
      </c>
      <c r="B1008" s="163">
        <f t="shared" si="47"/>
        <v>41476</v>
      </c>
      <c r="C1008" s="115">
        <f t="shared" si="49"/>
        <v>1.5763888888888895</v>
      </c>
      <c r="D1008" s="115" t="str">
        <f t="shared" si="49"/>
        <v>New Hope</v>
      </c>
      <c r="E1008" s="114">
        <f t="shared" si="49"/>
        <v>18</v>
      </c>
      <c r="F1008" s="116" t="str">
        <f>+'Field Grid 2013 public'!$T$29</f>
        <v>U13B-1</v>
      </c>
      <c r="G1008" s="117">
        <v>5</v>
      </c>
      <c r="H1008" s="116" t="str">
        <f>+'Brackets 2013'!$L$179</f>
        <v>Loser SF1 v Loser SF2 (C3)</v>
      </c>
      <c r="L1008" s="126"/>
      <c r="M1008" s="126"/>
    </row>
    <row r="1009" spans="1:13" ht="12.75" hidden="1" customHeight="1" x14ac:dyDescent="0.2">
      <c r="A1009" s="114">
        <f t="shared" si="46"/>
        <v>504</v>
      </c>
      <c r="B1009" s="163">
        <f t="shared" si="47"/>
        <v>41476</v>
      </c>
      <c r="C1009" s="115">
        <f t="shared" si="49"/>
        <v>1.5763888888888895</v>
      </c>
      <c r="D1009" s="115" t="str">
        <f t="shared" si="49"/>
        <v>New Hope</v>
      </c>
      <c r="E1009" s="114">
        <f t="shared" si="49"/>
        <v>18</v>
      </c>
      <c r="F1009" s="116" t="str">
        <f>+'Field Grid 2013 public'!$T$29</f>
        <v>U13B-1</v>
      </c>
      <c r="G1009" s="117">
        <v>5</v>
      </c>
      <c r="H1009" s="120" t="str">
        <f>+'Brackets 2013'!$L$179</f>
        <v>Loser SF1 v Loser SF2 (C3)</v>
      </c>
      <c r="L1009" s="127"/>
      <c r="M1009" s="127"/>
    </row>
    <row r="1010" spans="1:13" s="145" customFormat="1" ht="12.75" hidden="1" customHeight="1" x14ac:dyDescent="0.2">
      <c r="A1010" s="145">
        <f t="shared" si="46"/>
        <v>505</v>
      </c>
      <c r="B1010" s="165">
        <f t="shared" si="47"/>
        <v>41476</v>
      </c>
      <c r="C1010" s="148">
        <f t="shared" ref="C1010:E1029" si="50">+C362</f>
        <v>1.5763888888888895</v>
      </c>
      <c r="D1010" s="148" t="str">
        <f t="shared" si="50"/>
        <v>New Hope</v>
      </c>
      <c r="E1010" s="145">
        <f t="shared" si="50"/>
        <v>19</v>
      </c>
      <c r="F1010" s="147" t="str">
        <f>+'Field Grid 2013 public'!$T$29</f>
        <v>U13B-1</v>
      </c>
      <c r="G1010" s="146">
        <v>5</v>
      </c>
      <c r="H1010" s="149" t="str">
        <f>+'Brackets 2013'!$L$178</f>
        <v>Winner SF1 v Winner SF2 (Final)</v>
      </c>
      <c r="L1010" s="150"/>
      <c r="M1010" s="150"/>
    </row>
    <row r="1011" spans="1:13" s="145" customFormat="1" ht="12.75" hidden="1" customHeight="1" x14ac:dyDescent="0.2">
      <c r="A1011" s="145">
        <f t="shared" si="46"/>
        <v>505</v>
      </c>
      <c r="B1011" s="165">
        <f t="shared" si="47"/>
        <v>41476</v>
      </c>
      <c r="C1011" s="148">
        <f t="shared" si="50"/>
        <v>1.5763888888888895</v>
      </c>
      <c r="D1011" s="148" t="str">
        <f t="shared" si="50"/>
        <v>New Hope</v>
      </c>
      <c r="E1011" s="145">
        <f t="shared" si="50"/>
        <v>19</v>
      </c>
      <c r="F1011" s="147" t="str">
        <f>+'Field Grid 2013 public'!$T$29</f>
        <v>U13B-1</v>
      </c>
      <c r="G1011" s="146">
        <v>5</v>
      </c>
      <c r="H1011" s="149" t="str">
        <f>+'Brackets 2013'!$L$178</f>
        <v>Winner SF1 v Winner SF2 (Final)</v>
      </c>
      <c r="L1011" s="150"/>
      <c r="M1011" s="150"/>
    </row>
    <row r="1012" spans="1:13" ht="12.75" hidden="1" customHeight="1" x14ac:dyDescent="0.2">
      <c r="A1012" s="114">
        <f t="shared" si="46"/>
        <v>506</v>
      </c>
      <c r="B1012" s="163">
        <f t="shared" si="47"/>
        <v>41476</v>
      </c>
      <c r="C1012" s="115">
        <f t="shared" si="50"/>
        <v>1.5763888888888895</v>
      </c>
      <c r="D1012" s="115" t="str">
        <f t="shared" si="50"/>
        <v>New Hope</v>
      </c>
      <c r="E1012" s="114">
        <f t="shared" si="50"/>
        <v>20</v>
      </c>
      <c r="F1012" s="116" t="str">
        <f>+'Field Grid 2013 public'!$T$29</f>
        <v>U13B-1</v>
      </c>
      <c r="G1012" s="117">
        <v>5</v>
      </c>
      <c r="H1012" s="120" t="str">
        <f>+'Brackets 2013'!$P$178</f>
        <v>Winner C1 v Winner C2 (C4)</v>
      </c>
      <c r="L1012" s="127"/>
      <c r="M1012" s="127"/>
    </row>
    <row r="1013" spans="1:13" ht="12.75" hidden="1" customHeight="1" x14ac:dyDescent="0.2">
      <c r="A1013" s="114">
        <f t="shared" si="46"/>
        <v>506</v>
      </c>
      <c r="B1013" s="163">
        <f t="shared" si="47"/>
        <v>41476</v>
      </c>
      <c r="C1013" s="115">
        <f t="shared" si="50"/>
        <v>1.5763888888888895</v>
      </c>
      <c r="D1013" s="115" t="str">
        <f t="shared" si="50"/>
        <v>New Hope</v>
      </c>
      <c r="E1013" s="114">
        <f t="shared" si="50"/>
        <v>20</v>
      </c>
      <c r="F1013" s="116" t="str">
        <f>+'Field Grid 2013 public'!$T$29</f>
        <v>U13B-1</v>
      </c>
      <c r="G1013" s="117">
        <v>5</v>
      </c>
      <c r="H1013" s="120" t="str">
        <f>+'Brackets 2013'!$P$178</f>
        <v>Winner C1 v Winner C2 (C4)</v>
      </c>
      <c r="L1013" s="127"/>
      <c r="M1013" s="127"/>
    </row>
    <row r="1014" spans="1:13" ht="12.75" hidden="1" customHeight="1" x14ac:dyDescent="0.2">
      <c r="A1014" s="114">
        <f t="shared" si="46"/>
        <v>507</v>
      </c>
      <c r="B1014" s="163">
        <f t="shared" si="47"/>
        <v>41476</v>
      </c>
      <c r="C1014" s="115">
        <f t="shared" si="50"/>
        <v>1.5763888888888895</v>
      </c>
      <c r="D1014" s="115" t="str">
        <f t="shared" si="50"/>
        <v>New Hope</v>
      </c>
      <c r="E1014" s="114">
        <f t="shared" si="50"/>
        <v>21</v>
      </c>
      <c r="F1014" s="116" t="str">
        <f>+'Field Grid 2013 public'!$T$29</f>
        <v>U13B-1</v>
      </c>
      <c r="G1014" s="117">
        <v>5</v>
      </c>
      <c r="H1014" s="120" t="str">
        <f>+'Brackets 2013'!$P$179</f>
        <v>Loser C1 v Loser C2 (C5)</v>
      </c>
      <c r="L1014" s="127"/>
      <c r="M1014" s="127"/>
    </row>
    <row r="1015" spans="1:13" ht="12.75" hidden="1" customHeight="1" x14ac:dyDescent="0.2">
      <c r="A1015" s="114">
        <f t="shared" si="46"/>
        <v>507</v>
      </c>
      <c r="B1015" s="163">
        <f t="shared" si="47"/>
        <v>41476</v>
      </c>
      <c r="C1015" s="115">
        <f t="shared" si="50"/>
        <v>1.5763888888888895</v>
      </c>
      <c r="D1015" s="115" t="str">
        <f t="shared" si="50"/>
        <v>New Hope</v>
      </c>
      <c r="E1015" s="114">
        <f t="shared" si="50"/>
        <v>21</v>
      </c>
      <c r="F1015" s="116" t="str">
        <f>+'Field Grid 2013 public'!$T$29</f>
        <v>U13B-1</v>
      </c>
      <c r="G1015" s="117">
        <v>5</v>
      </c>
      <c r="H1015" s="120" t="str">
        <f>+'Brackets 2013'!$P$179</f>
        <v>Loser C1 v Loser C2 (C5)</v>
      </c>
      <c r="L1015" s="127"/>
      <c r="M1015" s="127"/>
    </row>
    <row r="1016" spans="1:13" s="145" customFormat="1" ht="12.75" hidden="1" customHeight="1" x14ac:dyDescent="0.2">
      <c r="A1016" s="145">
        <f t="shared" si="46"/>
        <v>508</v>
      </c>
      <c r="B1016" s="165">
        <f t="shared" si="47"/>
        <v>41476</v>
      </c>
      <c r="C1016" s="148">
        <f t="shared" si="50"/>
        <v>1.5763888888888895</v>
      </c>
      <c r="D1016" s="148" t="str">
        <f t="shared" si="50"/>
        <v>New Hope</v>
      </c>
      <c r="E1016" s="145">
        <f t="shared" si="50"/>
        <v>22</v>
      </c>
      <c r="F1016" s="147" t="str">
        <f>+'Field Grid 2013 public'!$X$29</f>
        <v>VARB-3</v>
      </c>
      <c r="G1016" s="146">
        <v>5</v>
      </c>
      <c r="H1016" s="149" t="str">
        <f>+'Brackets 2013'!$L$506</f>
        <v>Winner SF1 v Winner SF2 (Final)</v>
      </c>
      <c r="L1016" s="150"/>
      <c r="M1016" s="150"/>
    </row>
    <row r="1017" spans="1:13" s="145" customFormat="1" ht="12.75" hidden="1" customHeight="1" x14ac:dyDescent="0.2">
      <c r="A1017" s="145">
        <f t="shared" si="46"/>
        <v>508</v>
      </c>
      <c r="B1017" s="165">
        <f t="shared" si="47"/>
        <v>41476</v>
      </c>
      <c r="C1017" s="148">
        <f t="shared" si="50"/>
        <v>1.5763888888888895</v>
      </c>
      <c r="D1017" s="148" t="str">
        <f t="shared" si="50"/>
        <v>New Hope</v>
      </c>
      <c r="E1017" s="145">
        <f t="shared" si="50"/>
        <v>22</v>
      </c>
      <c r="F1017" s="147" t="str">
        <f>+'Field Grid 2013 public'!$X$29</f>
        <v>VARB-3</v>
      </c>
      <c r="G1017" s="146">
        <v>5</v>
      </c>
      <c r="H1017" s="149" t="str">
        <f>+'Brackets 2013'!$L$506</f>
        <v>Winner SF1 v Winner SF2 (Final)</v>
      </c>
      <c r="L1017" s="150"/>
      <c r="M1017" s="150"/>
    </row>
    <row r="1018" spans="1:13" ht="12.75" hidden="1" customHeight="1" x14ac:dyDescent="0.2">
      <c r="A1018" s="114">
        <f t="shared" si="46"/>
        <v>509</v>
      </c>
      <c r="B1018" s="163">
        <f t="shared" si="47"/>
        <v>41476</v>
      </c>
      <c r="C1018" s="115">
        <f t="shared" si="50"/>
        <v>1.5763888888888895</v>
      </c>
      <c r="D1018" s="115" t="str">
        <f t="shared" si="50"/>
        <v>New Hope</v>
      </c>
      <c r="E1018" s="114">
        <f t="shared" si="50"/>
        <v>23</v>
      </c>
      <c r="F1018" s="116" t="str">
        <f>+'Field Grid 2013 public'!$X$29</f>
        <v>VARB-3</v>
      </c>
      <c r="G1018" s="117">
        <v>5</v>
      </c>
      <c r="H1018" s="120" t="str">
        <f>+'Brackets 2013'!$L$507</f>
        <v>Loser SF1 v Loser C1 (C5)</v>
      </c>
      <c r="L1018" s="127"/>
      <c r="M1018" s="127"/>
    </row>
    <row r="1019" spans="1:13" ht="12.75" hidden="1" customHeight="1" x14ac:dyDescent="0.2">
      <c r="A1019" s="114">
        <f t="shared" si="46"/>
        <v>509</v>
      </c>
      <c r="B1019" s="163">
        <f t="shared" si="47"/>
        <v>41476</v>
      </c>
      <c r="C1019" s="115">
        <f t="shared" si="50"/>
        <v>1.5763888888888895</v>
      </c>
      <c r="D1019" s="115" t="str">
        <f t="shared" si="50"/>
        <v>New Hope</v>
      </c>
      <c r="E1019" s="114">
        <f t="shared" si="50"/>
        <v>23</v>
      </c>
      <c r="F1019" s="116" t="str">
        <f>+'Field Grid 2013 public'!$X$29</f>
        <v>VARB-3</v>
      </c>
      <c r="G1019" s="117">
        <v>5</v>
      </c>
      <c r="H1019" s="120" t="str">
        <f>+'Brackets 2013'!$L$507</f>
        <v>Loser SF1 v Loser C1 (C5)</v>
      </c>
      <c r="L1019" s="127"/>
      <c r="M1019" s="127"/>
    </row>
    <row r="1020" spans="1:13" ht="12.75" hidden="1" customHeight="1" x14ac:dyDescent="0.2">
      <c r="A1020" s="114">
        <f t="shared" si="46"/>
        <v>510</v>
      </c>
      <c r="B1020" s="163">
        <f t="shared" si="47"/>
        <v>41476</v>
      </c>
      <c r="C1020" s="115">
        <f t="shared" si="50"/>
        <v>1.5763888888888939</v>
      </c>
      <c r="D1020" s="115" t="str">
        <f t="shared" si="50"/>
        <v>New Hope</v>
      </c>
      <c r="E1020" s="114">
        <f t="shared" si="50"/>
        <v>24</v>
      </c>
      <c r="F1020" s="116" t="str">
        <f>+'Field Grid 2013 public'!$X$29</f>
        <v>VARB-3</v>
      </c>
      <c r="G1020" s="117">
        <v>5</v>
      </c>
      <c r="H1020" s="120" t="str">
        <f>+'Brackets 2013'!$P$506</f>
        <v>Winner C1 v Loser SF2 (C6)</v>
      </c>
      <c r="L1020" s="127"/>
      <c r="M1020" s="127"/>
    </row>
    <row r="1021" spans="1:13" ht="12.75" hidden="1" customHeight="1" x14ac:dyDescent="0.2">
      <c r="A1021" s="114">
        <f t="shared" si="46"/>
        <v>510</v>
      </c>
      <c r="B1021" s="163">
        <f t="shared" si="47"/>
        <v>41476</v>
      </c>
      <c r="C1021" s="115">
        <f t="shared" si="50"/>
        <v>1.5763888888888939</v>
      </c>
      <c r="D1021" s="115" t="str">
        <f t="shared" si="50"/>
        <v>New Hope</v>
      </c>
      <c r="E1021" s="114">
        <f t="shared" si="50"/>
        <v>24</v>
      </c>
      <c r="F1021" s="116" t="str">
        <f>+'Field Grid 2013 public'!$X$29</f>
        <v>VARB-3</v>
      </c>
      <c r="G1021" s="117">
        <v>5</v>
      </c>
      <c r="H1021" s="120" t="str">
        <f>+'Brackets 2013'!$P$506</f>
        <v>Winner C1 v Loser SF2 (C6)</v>
      </c>
      <c r="L1021" s="127"/>
      <c r="M1021" s="127"/>
    </row>
    <row r="1022" spans="1:13" ht="12.75" hidden="1" customHeight="1" x14ac:dyDescent="0.2">
      <c r="A1022" s="114">
        <f t="shared" si="46"/>
        <v>511</v>
      </c>
      <c r="B1022" s="163">
        <f t="shared" si="47"/>
        <v>41476</v>
      </c>
      <c r="C1022" s="115">
        <f t="shared" si="50"/>
        <v>1.5763888888888939</v>
      </c>
      <c r="D1022" s="115" t="str">
        <f t="shared" si="50"/>
        <v>Bush Park</v>
      </c>
      <c r="E1022" s="114">
        <f t="shared" si="50"/>
        <v>25</v>
      </c>
      <c r="G1022" s="117"/>
      <c r="L1022" s="127"/>
      <c r="M1022" s="127"/>
    </row>
    <row r="1023" spans="1:13" ht="12.75" hidden="1" customHeight="1" x14ac:dyDescent="0.2">
      <c r="A1023" s="114">
        <f t="shared" si="46"/>
        <v>511</v>
      </c>
      <c r="B1023" s="163">
        <f t="shared" si="47"/>
        <v>41476</v>
      </c>
      <c r="C1023" s="115">
        <f t="shared" si="50"/>
        <v>1.5763888888888939</v>
      </c>
      <c r="D1023" s="115" t="str">
        <f t="shared" si="50"/>
        <v>Bush Park</v>
      </c>
      <c r="E1023" s="114">
        <f t="shared" si="50"/>
        <v>25</v>
      </c>
      <c r="G1023" s="117"/>
    </row>
    <row r="1024" spans="1:13" ht="12.75" hidden="1" customHeight="1" x14ac:dyDescent="0.2">
      <c r="A1024" s="114">
        <f t="shared" si="46"/>
        <v>512</v>
      </c>
      <c r="B1024" s="163">
        <f t="shared" si="47"/>
        <v>41476</v>
      </c>
      <c r="C1024" s="115">
        <f t="shared" si="50"/>
        <v>1.5763888888888939</v>
      </c>
      <c r="D1024" s="115" t="str">
        <f t="shared" si="50"/>
        <v>Bush Park</v>
      </c>
      <c r="E1024" s="114">
        <f t="shared" si="50"/>
        <v>26</v>
      </c>
      <c r="G1024" s="117"/>
    </row>
    <row r="1025" spans="1:12" ht="12.75" hidden="1" customHeight="1" x14ac:dyDescent="0.2">
      <c r="A1025" s="114">
        <f t="shared" si="46"/>
        <v>512</v>
      </c>
      <c r="B1025" s="163">
        <f t="shared" si="47"/>
        <v>41476</v>
      </c>
      <c r="C1025" s="115">
        <f t="shared" si="50"/>
        <v>1.5763888888888939</v>
      </c>
      <c r="D1025" s="115" t="str">
        <f t="shared" si="50"/>
        <v>Bush Park</v>
      </c>
      <c r="E1025" s="114">
        <f t="shared" si="50"/>
        <v>26</v>
      </c>
      <c r="G1025" s="117"/>
    </row>
    <row r="1026" spans="1:12" ht="12.75" hidden="1" customHeight="1" x14ac:dyDescent="0.2">
      <c r="A1026" s="114">
        <f t="shared" si="46"/>
        <v>513</v>
      </c>
      <c r="B1026" s="163">
        <f t="shared" si="47"/>
        <v>41476</v>
      </c>
      <c r="C1026" s="115">
        <f t="shared" si="50"/>
        <v>1.5763888888888939</v>
      </c>
      <c r="D1026" s="115" t="str">
        <f t="shared" si="50"/>
        <v>Bush Park</v>
      </c>
      <c r="E1026" s="114">
        <f t="shared" si="50"/>
        <v>27</v>
      </c>
      <c r="G1026" s="117"/>
      <c r="H1026" s="120"/>
    </row>
    <row r="1027" spans="1:12" ht="12.75" hidden="1" customHeight="1" x14ac:dyDescent="0.2">
      <c r="A1027" s="114">
        <f t="shared" si="46"/>
        <v>513</v>
      </c>
      <c r="B1027" s="163">
        <f t="shared" si="47"/>
        <v>41476</v>
      </c>
      <c r="C1027" s="115">
        <f t="shared" si="50"/>
        <v>1.5763888888888939</v>
      </c>
      <c r="D1027" s="115" t="str">
        <f t="shared" si="50"/>
        <v>Bush Park</v>
      </c>
      <c r="E1027" s="114">
        <f t="shared" si="50"/>
        <v>27</v>
      </c>
      <c r="G1027" s="117"/>
      <c r="H1027" s="120"/>
    </row>
    <row r="1028" spans="1:12" ht="12.75" hidden="1" customHeight="1" x14ac:dyDescent="0.2">
      <c r="A1028" s="114">
        <f t="shared" ref="A1028:A1091" si="51">+A1026+1</f>
        <v>514</v>
      </c>
      <c r="B1028" s="163">
        <f t="shared" si="47"/>
        <v>41476</v>
      </c>
      <c r="C1028" s="115">
        <f t="shared" si="50"/>
        <v>1.6111111111111118</v>
      </c>
      <c r="D1028" s="115" t="str">
        <f t="shared" si="50"/>
        <v>Herbst</v>
      </c>
      <c r="E1028" s="114">
        <f t="shared" si="50"/>
        <v>1</v>
      </c>
      <c r="F1028" s="116" t="str">
        <f>+'Field Grid 2013 public'!$C$32</f>
        <v>U15B-4</v>
      </c>
      <c r="G1028" s="117">
        <v>5</v>
      </c>
      <c r="H1028" s="120" t="str">
        <f>+'Brackets 2013'!$P$354</f>
        <v>Loser C1 v Loser C2 (C5)</v>
      </c>
    </row>
    <row r="1029" spans="1:12" ht="12.75" hidden="1" customHeight="1" x14ac:dyDescent="0.2">
      <c r="A1029" s="114">
        <f t="shared" si="51"/>
        <v>514</v>
      </c>
      <c r="B1029" s="163">
        <f t="shared" si="47"/>
        <v>41476</v>
      </c>
      <c r="C1029" s="115">
        <f t="shared" si="50"/>
        <v>1.6111111111111118</v>
      </c>
      <c r="D1029" s="115" t="str">
        <f t="shared" si="50"/>
        <v>Herbst</v>
      </c>
      <c r="E1029" s="114">
        <f t="shared" si="50"/>
        <v>1</v>
      </c>
      <c r="F1029" s="116" t="str">
        <f>+'Field Grid 2013 public'!$C$32</f>
        <v>U15B-4</v>
      </c>
      <c r="G1029" s="117">
        <v>5</v>
      </c>
      <c r="H1029" s="120" t="str">
        <f>+'Brackets 2013'!$P$354</f>
        <v>Loser C1 v Loser C2 (C5)</v>
      </c>
    </row>
    <row r="1030" spans="1:12" ht="12.75" hidden="1" customHeight="1" x14ac:dyDescent="0.2">
      <c r="A1030" s="114">
        <f t="shared" si="51"/>
        <v>515</v>
      </c>
      <c r="B1030" s="163">
        <f t="shared" si="47"/>
        <v>41476</v>
      </c>
      <c r="C1030" s="115">
        <f t="shared" ref="C1030:E1049" si="52">+C382</f>
        <v>1.6111111111111118</v>
      </c>
      <c r="D1030" s="115" t="str">
        <f t="shared" si="52"/>
        <v>Herbst</v>
      </c>
      <c r="E1030" s="114">
        <f t="shared" si="52"/>
        <v>2</v>
      </c>
      <c r="F1030" s="116" t="str">
        <f>+'Field Grid 2013 public'!$C$32</f>
        <v>U15B-4</v>
      </c>
      <c r="G1030" s="117">
        <v>5</v>
      </c>
      <c r="H1030" s="120" t="str">
        <f>+'Brackets 2013'!$P$353</f>
        <v>Winner C1 v Winner C2 (C4)</v>
      </c>
    </row>
    <row r="1031" spans="1:12" ht="12.75" hidden="1" customHeight="1" x14ac:dyDescent="0.2">
      <c r="A1031" s="114">
        <f t="shared" si="51"/>
        <v>515</v>
      </c>
      <c r="B1031" s="163">
        <f t="shared" si="47"/>
        <v>41476</v>
      </c>
      <c r="C1031" s="115">
        <f t="shared" si="52"/>
        <v>1.6111111111111118</v>
      </c>
      <c r="D1031" s="115" t="str">
        <f t="shared" si="52"/>
        <v>Herbst</v>
      </c>
      <c r="E1031" s="114">
        <f t="shared" si="52"/>
        <v>2</v>
      </c>
      <c r="F1031" s="116" t="str">
        <f>+'Field Grid 2013 public'!$C$32</f>
        <v>U15B-4</v>
      </c>
      <c r="G1031" s="117">
        <v>5</v>
      </c>
      <c r="H1031" s="120" t="str">
        <f>+'Brackets 2013'!$P$353</f>
        <v>Winner C1 v Winner C2 (C4)</v>
      </c>
    </row>
    <row r="1032" spans="1:12" ht="12.75" hidden="1" customHeight="1" x14ac:dyDescent="0.2">
      <c r="A1032" s="114">
        <f t="shared" si="51"/>
        <v>516</v>
      </c>
      <c r="B1032" s="163">
        <f t="shared" si="47"/>
        <v>41476</v>
      </c>
      <c r="C1032" s="115">
        <f t="shared" si="52"/>
        <v>1.6111111111111118</v>
      </c>
      <c r="D1032" s="115" t="str">
        <f t="shared" si="52"/>
        <v>Herbst</v>
      </c>
      <c r="E1032" s="114">
        <f t="shared" si="52"/>
        <v>3</v>
      </c>
      <c r="F1032" s="116" t="str">
        <f>+'Field Grid 2013 public'!$C$32</f>
        <v>U15B-4</v>
      </c>
      <c r="G1032" s="117">
        <v>5</v>
      </c>
      <c r="H1032" s="120" t="str">
        <f>+'Brackets 2013'!$L$354</f>
        <v>Loser SF1 v Loser SF2 (C3)</v>
      </c>
    </row>
    <row r="1033" spans="1:12" ht="12.75" hidden="1" customHeight="1" x14ac:dyDescent="0.2">
      <c r="A1033" s="114">
        <f t="shared" si="51"/>
        <v>516</v>
      </c>
      <c r="B1033" s="163">
        <f t="shared" si="47"/>
        <v>41476</v>
      </c>
      <c r="C1033" s="115">
        <f t="shared" si="52"/>
        <v>1.6111111111111118</v>
      </c>
      <c r="D1033" s="115" t="str">
        <f t="shared" si="52"/>
        <v>Herbst</v>
      </c>
      <c r="E1033" s="114">
        <f t="shared" si="52"/>
        <v>3</v>
      </c>
      <c r="F1033" s="116" t="str">
        <f>+'Field Grid 2013 public'!$C$32</f>
        <v>U15B-4</v>
      </c>
      <c r="G1033" s="117">
        <v>5</v>
      </c>
      <c r="H1033" s="120" t="str">
        <f>+'Brackets 2013'!$L$354</f>
        <v>Loser SF1 v Loser SF2 (C3)</v>
      </c>
      <c r="L1033" s="114"/>
    </row>
    <row r="1034" spans="1:12" s="145" customFormat="1" ht="12.75" hidden="1" customHeight="1" x14ac:dyDescent="0.2">
      <c r="A1034" s="145">
        <f t="shared" si="51"/>
        <v>517</v>
      </c>
      <c r="B1034" s="165">
        <f t="shared" ref="B1034:B1097" si="53">+B386+1</f>
        <v>41476</v>
      </c>
      <c r="C1034" s="148">
        <f t="shared" si="52"/>
        <v>1.6111111111111118</v>
      </c>
      <c r="D1034" s="148" t="str">
        <f t="shared" si="52"/>
        <v>Herbst</v>
      </c>
      <c r="E1034" s="145">
        <f t="shared" si="52"/>
        <v>4</v>
      </c>
      <c r="F1034" s="147" t="str">
        <f>+'Field Grid 2013 public'!$C$32</f>
        <v>U15B-4</v>
      </c>
      <c r="G1034" s="146">
        <v>5</v>
      </c>
      <c r="H1034" s="149" t="str">
        <f>+'Brackets 2013'!$L$353</f>
        <v>Winner SF1 v Winner SF2 (Final)</v>
      </c>
    </row>
    <row r="1035" spans="1:12" s="145" customFormat="1" ht="12.75" hidden="1" customHeight="1" x14ac:dyDescent="0.2">
      <c r="A1035" s="145">
        <f t="shared" si="51"/>
        <v>517</v>
      </c>
      <c r="B1035" s="165">
        <f t="shared" si="53"/>
        <v>41476</v>
      </c>
      <c r="C1035" s="148">
        <f t="shared" si="52"/>
        <v>1.6111111111111118</v>
      </c>
      <c r="D1035" s="148" t="str">
        <f t="shared" si="52"/>
        <v>Herbst</v>
      </c>
      <c r="E1035" s="145">
        <f t="shared" si="52"/>
        <v>4</v>
      </c>
      <c r="F1035" s="147" t="str">
        <f>+'Field Grid 2013 public'!$C$32</f>
        <v>U15B-4</v>
      </c>
      <c r="G1035" s="146">
        <v>5</v>
      </c>
      <c r="H1035" s="149" t="str">
        <f>+'Brackets 2013'!$L$353</f>
        <v>Winner SF1 v Winner SF2 (Final)</v>
      </c>
    </row>
    <row r="1036" spans="1:12" s="145" customFormat="1" ht="12.75" hidden="1" customHeight="1" x14ac:dyDescent="0.2">
      <c r="A1036" s="145">
        <f t="shared" si="51"/>
        <v>518</v>
      </c>
      <c r="B1036" s="165">
        <f t="shared" si="53"/>
        <v>41476</v>
      </c>
      <c r="C1036" s="148">
        <f t="shared" si="52"/>
        <v>1.6111111111111118</v>
      </c>
      <c r="D1036" s="148" t="str">
        <f t="shared" si="52"/>
        <v>Herbst</v>
      </c>
      <c r="E1036" s="145">
        <f t="shared" si="52"/>
        <v>5</v>
      </c>
      <c r="F1036" s="147" t="str">
        <f>+'Field Grid 2013 public'!$G$32</f>
        <v>U13B-3</v>
      </c>
      <c r="G1036" s="146">
        <v>5</v>
      </c>
      <c r="H1036" s="149" t="str">
        <f>+'Brackets 2013'!$L$222</f>
        <v>Winner SF1 v Winner SF2 (Final)</v>
      </c>
    </row>
    <row r="1037" spans="1:12" s="145" customFormat="1" ht="12.75" hidden="1" customHeight="1" x14ac:dyDescent="0.2">
      <c r="A1037" s="145">
        <f t="shared" si="51"/>
        <v>518</v>
      </c>
      <c r="B1037" s="165">
        <f t="shared" si="53"/>
        <v>41476</v>
      </c>
      <c r="C1037" s="148">
        <f t="shared" si="52"/>
        <v>1.6111111111111118</v>
      </c>
      <c r="D1037" s="148" t="str">
        <f t="shared" si="52"/>
        <v>Herbst</v>
      </c>
      <c r="E1037" s="145">
        <f t="shared" si="52"/>
        <v>5</v>
      </c>
      <c r="F1037" s="147" t="str">
        <f>+'Field Grid 2013 public'!$G$32</f>
        <v>U13B-3</v>
      </c>
      <c r="G1037" s="146">
        <v>5</v>
      </c>
      <c r="H1037" s="149" t="str">
        <f>+'Brackets 2013'!$L$222</f>
        <v>Winner SF1 v Winner SF2 (Final)</v>
      </c>
    </row>
    <row r="1038" spans="1:12" ht="12.75" hidden="1" customHeight="1" x14ac:dyDescent="0.2">
      <c r="A1038" s="114">
        <f t="shared" si="51"/>
        <v>519</v>
      </c>
      <c r="B1038" s="163">
        <f t="shared" si="53"/>
        <v>41476</v>
      </c>
      <c r="C1038" s="115">
        <f t="shared" si="52"/>
        <v>1.6111111111111118</v>
      </c>
      <c r="D1038" s="115" t="str">
        <f t="shared" si="52"/>
        <v>Herbst</v>
      </c>
      <c r="E1038" s="114">
        <f t="shared" si="52"/>
        <v>6</v>
      </c>
      <c r="F1038" s="116" t="str">
        <f>+'Field Grid 2013 public'!$G$32</f>
        <v>U13B-3</v>
      </c>
      <c r="G1038" s="117">
        <v>5</v>
      </c>
      <c r="H1038" s="120" t="str">
        <f>+'Brackets 2013'!$L$223</f>
        <v>Loser SF1 v Loser SF2 (C6)</v>
      </c>
      <c r="L1038" s="114"/>
    </row>
    <row r="1039" spans="1:12" ht="12.75" hidden="1" customHeight="1" x14ac:dyDescent="0.2">
      <c r="A1039" s="114">
        <f t="shared" si="51"/>
        <v>519</v>
      </c>
      <c r="B1039" s="163">
        <f t="shared" si="53"/>
        <v>41476</v>
      </c>
      <c r="C1039" s="115">
        <f t="shared" si="52"/>
        <v>1.6111111111111118</v>
      </c>
      <c r="D1039" s="115" t="str">
        <f t="shared" si="52"/>
        <v>Herbst</v>
      </c>
      <c r="E1039" s="114">
        <f t="shared" si="52"/>
        <v>6</v>
      </c>
      <c r="F1039" s="116" t="str">
        <f>+'Field Grid 2013 public'!$G$32</f>
        <v>U13B-3</v>
      </c>
      <c r="G1039" s="117">
        <v>5</v>
      </c>
      <c r="H1039" s="120" t="str">
        <f>+'Brackets 2013'!$L$223</f>
        <v>Loser SF1 v Loser SF2 (C6)</v>
      </c>
      <c r="L1039" s="114"/>
    </row>
    <row r="1040" spans="1:12" ht="12.75" hidden="1" customHeight="1" x14ac:dyDescent="0.2">
      <c r="A1040" s="114">
        <f t="shared" si="51"/>
        <v>520</v>
      </c>
      <c r="B1040" s="163">
        <f t="shared" si="53"/>
        <v>41476</v>
      </c>
      <c r="C1040" s="115">
        <f t="shared" si="52"/>
        <v>1.6111111111111118</v>
      </c>
      <c r="D1040" s="115" t="str">
        <f t="shared" si="52"/>
        <v>Herbst</v>
      </c>
      <c r="E1040" s="114">
        <f t="shared" si="52"/>
        <v>7</v>
      </c>
      <c r="F1040" s="116" t="str">
        <f>+'Field Grid 2013 public'!$G$32</f>
        <v>U13B-3</v>
      </c>
      <c r="G1040" s="117">
        <v>5</v>
      </c>
      <c r="H1040" s="120" t="str">
        <f>+'Brackets 2013'!$P$222</f>
        <v>Winner C1 v Winner C2 (C7)</v>
      </c>
      <c r="L1040" s="114"/>
    </row>
    <row r="1041" spans="1:12" ht="12.75" hidden="1" customHeight="1" x14ac:dyDescent="0.2">
      <c r="A1041" s="114">
        <f t="shared" si="51"/>
        <v>520</v>
      </c>
      <c r="B1041" s="163">
        <f t="shared" si="53"/>
        <v>41476</v>
      </c>
      <c r="C1041" s="115">
        <f t="shared" si="52"/>
        <v>1.6111111111111118</v>
      </c>
      <c r="D1041" s="115" t="str">
        <f t="shared" si="52"/>
        <v>Herbst</v>
      </c>
      <c r="E1041" s="114">
        <f t="shared" si="52"/>
        <v>7</v>
      </c>
      <c r="F1041" s="116" t="str">
        <f>+'Field Grid 2013 public'!$G$32</f>
        <v>U13B-3</v>
      </c>
      <c r="G1041" s="117">
        <v>5</v>
      </c>
      <c r="H1041" s="120" t="str">
        <f>+'Brackets 2013'!$P$222</f>
        <v>Winner C1 v Winner C2 (C7)</v>
      </c>
      <c r="L1041" s="114"/>
    </row>
    <row r="1042" spans="1:12" ht="12.75" hidden="1" customHeight="1" x14ac:dyDescent="0.2">
      <c r="A1042" s="114">
        <f t="shared" si="51"/>
        <v>521</v>
      </c>
      <c r="B1042" s="163">
        <f t="shared" si="53"/>
        <v>41476</v>
      </c>
      <c r="C1042" s="115">
        <f t="shared" si="52"/>
        <v>1.6111111111111118</v>
      </c>
      <c r="D1042" s="115" t="str">
        <f t="shared" si="52"/>
        <v>Herbst</v>
      </c>
      <c r="E1042" s="114">
        <f t="shared" si="52"/>
        <v>8</v>
      </c>
      <c r="F1042" s="116" t="str">
        <f>+'Field Grid 2013 public'!$G$32</f>
        <v>U13B-3</v>
      </c>
      <c r="G1042" s="117">
        <v>5</v>
      </c>
      <c r="H1042" s="120" t="str">
        <f>+'Brackets 2013'!$P$223</f>
        <v>Loser C1 v Loser C2 (C8)</v>
      </c>
      <c r="L1042" s="114"/>
    </row>
    <row r="1043" spans="1:12" ht="12.75" hidden="1" customHeight="1" x14ac:dyDescent="0.2">
      <c r="A1043" s="114">
        <f t="shared" si="51"/>
        <v>521</v>
      </c>
      <c r="B1043" s="163">
        <f t="shared" si="53"/>
        <v>41476</v>
      </c>
      <c r="C1043" s="115">
        <f t="shared" si="52"/>
        <v>1.6111111111111118</v>
      </c>
      <c r="D1043" s="115" t="str">
        <f t="shared" si="52"/>
        <v>Herbst</v>
      </c>
      <c r="E1043" s="114">
        <f t="shared" si="52"/>
        <v>8</v>
      </c>
      <c r="F1043" s="116" t="str">
        <f>+'Field Grid 2013 public'!$G$32</f>
        <v>U13B-3</v>
      </c>
      <c r="G1043" s="117">
        <v>5</v>
      </c>
      <c r="H1043" s="120" t="str">
        <f>+'Brackets 2013'!$P$223</f>
        <v>Loser C1 v Loser C2 (C8)</v>
      </c>
      <c r="L1043" s="114"/>
    </row>
    <row r="1044" spans="1:12" s="145" customFormat="1" ht="12.75" hidden="1" customHeight="1" x14ac:dyDescent="0.2">
      <c r="A1044" s="145">
        <f t="shared" si="51"/>
        <v>522</v>
      </c>
      <c r="B1044" s="165">
        <f t="shared" si="53"/>
        <v>41476</v>
      </c>
      <c r="C1044" s="148">
        <f t="shared" si="52"/>
        <v>1.6111111111111118</v>
      </c>
      <c r="D1044" s="148" t="str">
        <f t="shared" si="52"/>
        <v>Palisades</v>
      </c>
      <c r="E1044" s="145">
        <f t="shared" si="52"/>
        <v>9</v>
      </c>
      <c r="F1044" s="147" t="str">
        <f>+'Field Grid 2013 public'!$K$32</f>
        <v>VARB-2</v>
      </c>
      <c r="G1044" s="147">
        <v>4</v>
      </c>
      <c r="H1044" s="149" t="str">
        <f>+'Brackets 2013'!$L$475</f>
        <v>FCA GEORGIA (GA)</v>
      </c>
    </row>
    <row r="1045" spans="1:12" s="145" customFormat="1" ht="12.75" hidden="1" customHeight="1" x14ac:dyDescent="0.2">
      <c r="A1045" s="145">
        <f t="shared" si="51"/>
        <v>522</v>
      </c>
      <c r="B1045" s="165">
        <f t="shared" si="53"/>
        <v>41476</v>
      </c>
      <c r="C1045" s="148">
        <f t="shared" si="52"/>
        <v>1.6111111111111118</v>
      </c>
      <c r="D1045" s="148" t="str">
        <f t="shared" si="52"/>
        <v>Palisades</v>
      </c>
      <c r="E1045" s="145">
        <f t="shared" si="52"/>
        <v>9</v>
      </c>
      <c r="F1045" s="147" t="str">
        <f>+'Field Grid 2013 public'!$K$32</f>
        <v>VARB-2</v>
      </c>
      <c r="G1045" s="147">
        <v>4</v>
      </c>
      <c r="H1045" s="149" t="str">
        <f>+'Brackets 2013'!$P$476</f>
        <v>HORNETS FUTURES (NJ)</v>
      </c>
    </row>
    <row r="1046" spans="1:12" s="145" customFormat="1" ht="12.75" hidden="1" customHeight="1" x14ac:dyDescent="0.2">
      <c r="A1046" s="145">
        <f t="shared" si="51"/>
        <v>523</v>
      </c>
      <c r="B1046" s="165">
        <f t="shared" si="53"/>
        <v>41476</v>
      </c>
      <c r="C1046" s="148">
        <f t="shared" si="52"/>
        <v>1.6111111111111118</v>
      </c>
      <c r="D1046" s="148" t="str">
        <f t="shared" si="52"/>
        <v>Palisades</v>
      </c>
      <c r="E1046" s="145">
        <f t="shared" si="52"/>
        <v>10</v>
      </c>
      <c r="F1046" s="147" t="str">
        <f>+'Field Grid 2013 public'!$K$32</f>
        <v>VARB-2</v>
      </c>
      <c r="G1046" s="147">
        <v>4</v>
      </c>
      <c r="H1046" s="149" t="str">
        <f>+'Brackets 2013'!$P$474</f>
        <v>ENDLESS LACROSSE CLUB (MD)</v>
      </c>
    </row>
    <row r="1047" spans="1:12" s="145" customFormat="1" ht="12.75" hidden="1" customHeight="1" x14ac:dyDescent="0.2">
      <c r="A1047" s="145">
        <f t="shared" si="51"/>
        <v>523</v>
      </c>
      <c r="B1047" s="165">
        <f t="shared" si="53"/>
        <v>41476</v>
      </c>
      <c r="C1047" s="148">
        <f t="shared" si="52"/>
        <v>1.6111111111111118</v>
      </c>
      <c r="D1047" s="148" t="str">
        <f t="shared" si="52"/>
        <v>Palisades</v>
      </c>
      <c r="E1047" s="145">
        <f t="shared" si="52"/>
        <v>10</v>
      </c>
      <c r="F1047" s="147" t="str">
        <f>+'Field Grid 2013 public'!$K$32</f>
        <v>VARB-2</v>
      </c>
      <c r="G1047" s="147">
        <v>4</v>
      </c>
      <c r="H1047" s="149" t="str">
        <f>+'Brackets 2013'!$L$474</f>
        <v>LEHIGH VALLEY STEAM (PA)</v>
      </c>
    </row>
    <row r="1048" spans="1:12" ht="12.75" hidden="1" customHeight="1" x14ac:dyDescent="0.2">
      <c r="A1048" s="114">
        <f t="shared" si="51"/>
        <v>524</v>
      </c>
      <c r="B1048" s="163">
        <f t="shared" si="53"/>
        <v>41476</v>
      </c>
      <c r="C1048" s="115">
        <f t="shared" si="52"/>
        <v>1.6111111111111118</v>
      </c>
      <c r="D1048" s="115" t="str">
        <f t="shared" si="52"/>
        <v>Palisades</v>
      </c>
      <c r="E1048" s="114">
        <f t="shared" si="52"/>
        <v>11</v>
      </c>
      <c r="F1048" s="116" t="str">
        <f>+'Field Grid 2013 public'!$K$32</f>
        <v>VARB-2</v>
      </c>
      <c r="G1048" s="116">
        <v>4</v>
      </c>
      <c r="H1048" s="120" t="str">
        <f>+'Brackets 2013'!$L$476</f>
        <v>GRIP-IT N' RIP-IT WHITE (NY)</v>
      </c>
      <c r="L1048" s="114"/>
    </row>
    <row r="1049" spans="1:12" ht="12.75" hidden="1" customHeight="1" x14ac:dyDescent="0.2">
      <c r="A1049" s="114">
        <f t="shared" si="51"/>
        <v>524</v>
      </c>
      <c r="B1049" s="163">
        <f t="shared" si="53"/>
        <v>41476</v>
      </c>
      <c r="C1049" s="115">
        <f t="shared" si="52"/>
        <v>1.6111111111111118</v>
      </c>
      <c r="D1049" s="115" t="str">
        <f t="shared" si="52"/>
        <v>Palisades</v>
      </c>
      <c r="E1049" s="114">
        <f t="shared" si="52"/>
        <v>11</v>
      </c>
      <c r="F1049" s="116" t="str">
        <f>+'Field Grid 2013 public'!$K$32</f>
        <v>VARB-2</v>
      </c>
      <c r="G1049" s="116">
        <v>4</v>
      </c>
      <c r="H1049" s="120" t="str">
        <f>+'Brackets 2013'!$P$475</f>
        <v>BUCKS 2014/2015 - BRUEMMER (PA)</v>
      </c>
      <c r="L1049" s="114"/>
    </row>
    <row r="1050" spans="1:12" ht="12.75" hidden="1" customHeight="1" x14ac:dyDescent="0.2">
      <c r="A1050" s="114">
        <f t="shared" si="51"/>
        <v>525</v>
      </c>
      <c r="B1050" s="163">
        <f t="shared" si="53"/>
        <v>41476</v>
      </c>
      <c r="C1050" s="115">
        <f t="shared" ref="C1050:E1069" si="54">+C402</f>
        <v>1.6111111111111118</v>
      </c>
      <c r="D1050" s="115" t="str">
        <f t="shared" si="54"/>
        <v>Palisades</v>
      </c>
      <c r="E1050" s="114">
        <f t="shared" si="54"/>
        <v>12</v>
      </c>
      <c r="F1050" s="116" t="str">
        <f>+'Field Grid 2013 public'!$N$32</f>
        <v>JVA-1</v>
      </c>
      <c r="G1050" s="116">
        <v>4</v>
      </c>
      <c r="H1050" s="120" t="str">
        <f>+'Brackets 2013'!$L$361</f>
        <v>BUFFALO RISING SOPHS (NY)</v>
      </c>
      <c r="L1050" s="114"/>
    </row>
    <row r="1051" spans="1:12" ht="12.75" hidden="1" customHeight="1" x14ac:dyDescent="0.2">
      <c r="A1051" s="114">
        <f t="shared" si="51"/>
        <v>525</v>
      </c>
      <c r="B1051" s="163">
        <f t="shared" si="53"/>
        <v>41476</v>
      </c>
      <c r="C1051" s="115">
        <f t="shared" si="54"/>
        <v>1.6111111111111118</v>
      </c>
      <c r="D1051" s="115" t="str">
        <f t="shared" si="54"/>
        <v>Palisades</v>
      </c>
      <c r="E1051" s="114">
        <f t="shared" si="54"/>
        <v>12</v>
      </c>
      <c r="F1051" s="116" t="str">
        <f>+'Field Grid 2013 public'!$N$32</f>
        <v>JVA-1</v>
      </c>
      <c r="G1051" s="116">
        <v>4</v>
      </c>
      <c r="H1051" s="120" t="str">
        <f>+'Brackets 2013'!$P$360</f>
        <v>BLACK BEAR 2016 (PA)</v>
      </c>
      <c r="L1051" s="114"/>
    </row>
    <row r="1052" spans="1:12" ht="12.75" hidden="1" customHeight="1" x14ac:dyDescent="0.2">
      <c r="A1052" s="114">
        <f t="shared" si="51"/>
        <v>526</v>
      </c>
      <c r="B1052" s="163">
        <f t="shared" si="53"/>
        <v>41476</v>
      </c>
      <c r="C1052" s="115">
        <f t="shared" si="54"/>
        <v>1.6111111111111118</v>
      </c>
      <c r="D1052" s="115" t="str">
        <f t="shared" si="54"/>
        <v>Palisades</v>
      </c>
      <c r="E1052" s="114">
        <f t="shared" si="54"/>
        <v>13</v>
      </c>
      <c r="F1052" s="116" t="str">
        <f>+'Field Grid 2013 public'!$N$32</f>
        <v>JVA-1</v>
      </c>
      <c r="G1052" s="116">
        <v>4</v>
      </c>
      <c r="H1052" s="120" t="str">
        <f>+'Brackets 2013'!$W$360</f>
        <v>TRUE LACROSSE 2016 (PA)</v>
      </c>
      <c r="L1052" s="114"/>
    </row>
    <row r="1053" spans="1:12" ht="12.75" hidden="1" customHeight="1" x14ac:dyDescent="0.2">
      <c r="A1053" s="114">
        <f t="shared" si="51"/>
        <v>526</v>
      </c>
      <c r="B1053" s="163">
        <f t="shared" si="53"/>
        <v>41476</v>
      </c>
      <c r="C1053" s="115">
        <f t="shared" si="54"/>
        <v>1.6111111111111118</v>
      </c>
      <c r="D1053" s="115" t="str">
        <f t="shared" si="54"/>
        <v>Palisades</v>
      </c>
      <c r="E1053" s="114">
        <f t="shared" si="54"/>
        <v>13</v>
      </c>
      <c r="F1053" s="116" t="str">
        <f>+'Field Grid 2013 public'!$N$32</f>
        <v>JVA-1</v>
      </c>
      <c r="G1053" s="116">
        <v>4</v>
      </c>
      <c r="H1053" s="120" t="str">
        <f>+'Brackets 2013'!$AA$360</f>
        <v>BUCKS 2016-HOGAN (PA)</v>
      </c>
      <c r="L1053" s="114"/>
    </row>
    <row r="1054" spans="1:12" ht="12.75" hidden="1" customHeight="1" x14ac:dyDescent="0.2">
      <c r="A1054" s="114">
        <f t="shared" si="51"/>
        <v>527</v>
      </c>
      <c r="B1054" s="163">
        <f t="shared" si="53"/>
        <v>41476</v>
      </c>
      <c r="C1054" s="115">
        <f t="shared" si="54"/>
        <v>1.6111111111111118</v>
      </c>
      <c r="D1054" s="115" t="str">
        <f t="shared" si="54"/>
        <v>Palisades</v>
      </c>
      <c r="E1054" s="114">
        <f t="shared" si="54"/>
        <v>14</v>
      </c>
      <c r="F1054" s="116" t="str">
        <f>+'Field Grid 2013 public'!$N$32</f>
        <v>JVA-1</v>
      </c>
      <c r="G1054" s="116">
        <v>4</v>
      </c>
      <c r="H1054" s="120" t="str">
        <f>+'Brackets 2013'!$L$362</f>
        <v>MUCKDAWGS (PA)</v>
      </c>
      <c r="L1054" s="114"/>
    </row>
    <row r="1055" spans="1:12" ht="12.75" hidden="1" customHeight="1" x14ac:dyDescent="0.2">
      <c r="A1055" s="114">
        <f t="shared" si="51"/>
        <v>527</v>
      </c>
      <c r="B1055" s="163">
        <f t="shared" si="53"/>
        <v>41476</v>
      </c>
      <c r="C1055" s="115">
        <f t="shared" si="54"/>
        <v>1.6111111111111118</v>
      </c>
      <c r="D1055" s="115" t="str">
        <f t="shared" si="54"/>
        <v>Palisades</v>
      </c>
      <c r="E1055" s="114">
        <f t="shared" si="54"/>
        <v>14</v>
      </c>
      <c r="F1055" s="116" t="str">
        <f>+'Field Grid 2013 public'!$N$32</f>
        <v>JVA-1</v>
      </c>
      <c r="G1055" s="116">
        <v>4</v>
      </c>
      <c r="H1055" s="120" t="str">
        <f>+'Brackets 2013'!$P$362</f>
        <v>CASH COWS SELECT (MI)</v>
      </c>
      <c r="L1055" s="114"/>
    </row>
    <row r="1056" spans="1:12" ht="12.75" hidden="1" customHeight="1" x14ac:dyDescent="0.2">
      <c r="A1056" s="114">
        <f t="shared" si="51"/>
        <v>528</v>
      </c>
      <c r="B1056" s="163">
        <f t="shared" si="53"/>
        <v>41476</v>
      </c>
      <c r="C1056" s="115">
        <f t="shared" si="54"/>
        <v>1.6111111111111118</v>
      </c>
      <c r="D1056" s="115" t="str">
        <f t="shared" si="54"/>
        <v>Palisades</v>
      </c>
      <c r="E1056" s="114">
        <f t="shared" si="54"/>
        <v>15</v>
      </c>
      <c r="F1056" s="116" t="str">
        <f>+'Field Grid 2013 public'!$Q$32</f>
        <v>JVA-2</v>
      </c>
      <c r="G1056" s="116">
        <v>4</v>
      </c>
      <c r="H1056" s="120" t="str">
        <f>+'Brackets 2013'!$W$361</f>
        <v>ENDLESS LACROSSE JV (MD)</v>
      </c>
      <c r="L1056" s="114"/>
    </row>
    <row r="1057" spans="1:12" ht="12.75" hidden="1" customHeight="1" x14ac:dyDescent="0.2">
      <c r="A1057" s="114">
        <f t="shared" si="51"/>
        <v>528</v>
      </c>
      <c r="B1057" s="163">
        <f t="shared" si="53"/>
        <v>41476</v>
      </c>
      <c r="C1057" s="115">
        <f t="shared" si="54"/>
        <v>1.6111111111111118</v>
      </c>
      <c r="D1057" s="115" t="str">
        <f t="shared" si="54"/>
        <v>Palisades</v>
      </c>
      <c r="E1057" s="114">
        <f t="shared" si="54"/>
        <v>15</v>
      </c>
      <c r="F1057" s="116" t="str">
        <f>+'Field Grid 2013 public'!$Q$32</f>
        <v>JVA-2</v>
      </c>
      <c r="G1057" s="116">
        <v>4</v>
      </c>
      <c r="H1057" s="120" t="str">
        <f>+'Brackets 2013'!$AA$362</f>
        <v>MAIN LINE LAX 2015-2016 (PA)</v>
      </c>
      <c r="L1057" s="114"/>
    </row>
    <row r="1058" spans="1:12" s="145" customFormat="1" ht="12.75" hidden="1" customHeight="1" x14ac:dyDescent="0.2">
      <c r="A1058" s="145">
        <f t="shared" si="51"/>
        <v>529</v>
      </c>
      <c r="B1058" s="165">
        <f t="shared" si="53"/>
        <v>41476</v>
      </c>
      <c r="C1058" s="148">
        <f t="shared" si="54"/>
        <v>1.6111111111111118</v>
      </c>
      <c r="D1058" s="148" t="str">
        <f t="shared" si="54"/>
        <v>Palisades</v>
      </c>
      <c r="E1058" s="145">
        <f t="shared" si="54"/>
        <v>16</v>
      </c>
      <c r="F1058" s="147" t="str">
        <f>+'Field Grid 2013 public'!$Q$32</f>
        <v>JVA-2</v>
      </c>
      <c r="G1058" s="147">
        <v>4</v>
      </c>
      <c r="H1058" s="149" t="str">
        <f>+'Brackets 2013'!$L$360</f>
        <v>2016 BLACK (NJ)</v>
      </c>
    </row>
    <row r="1059" spans="1:12" s="145" customFormat="1" ht="12.75" hidden="1" customHeight="1" x14ac:dyDescent="0.2">
      <c r="A1059" s="145">
        <f t="shared" si="51"/>
        <v>529</v>
      </c>
      <c r="B1059" s="165">
        <f t="shared" si="53"/>
        <v>41476</v>
      </c>
      <c r="C1059" s="148">
        <f t="shared" si="54"/>
        <v>1.6111111111111118</v>
      </c>
      <c r="D1059" s="148" t="str">
        <f t="shared" si="54"/>
        <v>Palisades</v>
      </c>
      <c r="E1059" s="145">
        <f t="shared" si="54"/>
        <v>16</v>
      </c>
      <c r="F1059" s="147" t="str">
        <f>+'Field Grid 2013 public'!$Q$32</f>
        <v>JVA-2</v>
      </c>
      <c r="G1059" s="147">
        <v>4</v>
      </c>
      <c r="H1059" s="149" t="str">
        <f>+'Brackets 2013'!$P$361</f>
        <v>EDGE 2016 RED (ON)</v>
      </c>
    </row>
    <row r="1060" spans="1:12" s="145" customFormat="1" ht="12.75" hidden="1" customHeight="1" x14ac:dyDescent="0.2">
      <c r="A1060" s="145">
        <f t="shared" si="51"/>
        <v>530</v>
      </c>
      <c r="B1060" s="165">
        <f t="shared" si="53"/>
        <v>41476</v>
      </c>
      <c r="C1060" s="148">
        <f t="shared" si="54"/>
        <v>1.6111111111111118</v>
      </c>
      <c r="D1060" s="148" t="str">
        <f t="shared" si="54"/>
        <v>Palisades</v>
      </c>
      <c r="E1060" s="145">
        <f t="shared" si="54"/>
        <v>17</v>
      </c>
      <c r="F1060" s="147" t="str">
        <f>+'Field Grid 2013 public'!$Q$32</f>
        <v>JVA-2</v>
      </c>
      <c r="G1060" s="147">
        <v>4</v>
      </c>
      <c r="H1060" s="149" t="str">
        <f>+'Brackets 2013'!$W$362</f>
        <v>TEAM TOTAL JV (MI)</v>
      </c>
    </row>
    <row r="1061" spans="1:12" s="145" customFormat="1" ht="12.75" hidden="1" customHeight="1" x14ac:dyDescent="0.2">
      <c r="A1061" s="145">
        <f t="shared" si="51"/>
        <v>530</v>
      </c>
      <c r="B1061" s="165">
        <f t="shared" si="53"/>
        <v>41476</v>
      </c>
      <c r="C1061" s="148">
        <f t="shared" si="54"/>
        <v>1.6111111111111118</v>
      </c>
      <c r="D1061" s="148" t="str">
        <f t="shared" si="54"/>
        <v>Palisades</v>
      </c>
      <c r="E1061" s="145">
        <f t="shared" si="54"/>
        <v>17</v>
      </c>
      <c r="F1061" s="147" t="str">
        <f>+'Field Grid 2013 public'!$Q$32</f>
        <v>JVA-2</v>
      </c>
      <c r="G1061" s="147">
        <v>4</v>
      </c>
      <c r="H1061" s="149" t="str">
        <f>+'Brackets 2013'!$AA$361</f>
        <v>NJ RIOT 2016 (NJ)</v>
      </c>
    </row>
    <row r="1062" spans="1:12" ht="12.75" hidden="1" customHeight="1" x14ac:dyDescent="0.2">
      <c r="A1062" s="114">
        <f t="shared" si="51"/>
        <v>531</v>
      </c>
      <c r="B1062" s="163">
        <f t="shared" si="53"/>
        <v>41476</v>
      </c>
      <c r="C1062" s="115">
        <f t="shared" si="54"/>
        <v>1.6111111111111118</v>
      </c>
      <c r="D1062" s="115" t="str">
        <f t="shared" si="54"/>
        <v>New Hope</v>
      </c>
      <c r="E1062" s="114">
        <f t="shared" si="54"/>
        <v>18</v>
      </c>
      <c r="F1062" s="116" t="str">
        <f>+'Field Grid 2013 public'!$T$30</f>
        <v>U13B-2</v>
      </c>
      <c r="G1062" s="116">
        <v>5</v>
      </c>
      <c r="H1062" s="120" t="str">
        <f>+H416</f>
        <v>LEADING EDGE SOUTH (NJ)</v>
      </c>
      <c r="L1062" s="114"/>
    </row>
    <row r="1063" spans="1:12" ht="12.75" hidden="1" customHeight="1" x14ac:dyDescent="0.2">
      <c r="A1063" s="114">
        <f t="shared" si="51"/>
        <v>531</v>
      </c>
      <c r="B1063" s="163">
        <f t="shared" si="53"/>
        <v>41476</v>
      </c>
      <c r="C1063" s="115">
        <f t="shared" si="54"/>
        <v>1.6111111111111118</v>
      </c>
      <c r="D1063" s="115" t="str">
        <f t="shared" si="54"/>
        <v>New Hope</v>
      </c>
      <c r="E1063" s="114">
        <f t="shared" si="54"/>
        <v>18</v>
      </c>
      <c r="F1063" s="116" t="str">
        <f>+'Field Grid 2013 public'!$T$30</f>
        <v>U13B-2</v>
      </c>
      <c r="G1063" s="116">
        <v>5</v>
      </c>
      <c r="H1063" s="120" t="str">
        <f>+H420</f>
        <v>LV LIGHTNING BLUE (PA)</v>
      </c>
      <c r="L1063" s="114"/>
    </row>
    <row r="1064" spans="1:12" s="145" customFormat="1" ht="12.75" hidden="1" customHeight="1" x14ac:dyDescent="0.2">
      <c r="A1064" s="145">
        <f t="shared" si="51"/>
        <v>532</v>
      </c>
      <c r="B1064" s="165">
        <f t="shared" si="53"/>
        <v>41476</v>
      </c>
      <c r="C1064" s="148">
        <f t="shared" si="54"/>
        <v>1.6111111111111118</v>
      </c>
      <c r="D1064" s="148" t="str">
        <f t="shared" si="54"/>
        <v>New Hope</v>
      </c>
      <c r="E1064" s="145">
        <f t="shared" si="54"/>
        <v>19</v>
      </c>
      <c r="F1064" s="147" t="str">
        <f>+'Field Grid 2013 public'!$T$30</f>
        <v>U13B-2</v>
      </c>
      <c r="G1064" s="147">
        <v>5</v>
      </c>
      <c r="H1064" s="149" t="str">
        <f>+H526</f>
        <v>TOP SIDE SNIPERS BLUE (NY)</v>
      </c>
    </row>
    <row r="1065" spans="1:12" s="145" customFormat="1" ht="12.75" hidden="1" customHeight="1" x14ac:dyDescent="0.2">
      <c r="A1065" s="145">
        <f t="shared" si="51"/>
        <v>532</v>
      </c>
      <c r="B1065" s="165">
        <f t="shared" si="53"/>
        <v>41476</v>
      </c>
      <c r="C1065" s="148">
        <f t="shared" si="54"/>
        <v>1.6111111111111118</v>
      </c>
      <c r="D1065" s="148" t="str">
        <f t="shared" si="54"/>
        <v>New Hope</v>
      </c>
      <c r="E1065" s="145">
        <f t="shared" si="54"/>
        <v>19</v>
      </c>
      <c r="F1065" s="147" t="str">
        <f>+'Field Grid 2013 public'!$T$30</f>
        <v>U13B-2</v>
      </c>
      <c r="G1065" s="147">
        <v>5</v>
      </c>
      <c r="H1065" s="149" t="str">
        <f>+H637</f>
        <v>LOONEY'S 2019 ORANGE (MD)</v>
      </c>
    </row>
    <row r="1066" spans="1:12" ht="12.75" hidden="1" customHeight="1" x14ac:dyDescent="0.2">
      <c r="A1066" s="114">
        <f t="shared" si="51"/>
        <v>533</v>
      </c>
      <c r="B1066" s="163">
        <f t="shared" si="53"/>
        <v>41476</v>
      </c>
      <c r="C1066" s="115">
        <f t="shared" si="54"/>
        <v>1.6111111111111118</v>
      </c>
      <c r="D1066" s="115" t="str">
        <f t="shared" si="54"/>
        <v>New Hope</v>
      </c>
      <c r="E1066" s="114">
        <f t="shared" si="54"/>
        <v>20</v>
      </c>
      <c r="F1066" s="116" t="str">
        <f>+'Field Grid 2013 public'!$T$30</f>
        <v>U13B-2</v>
      </c>
      <c r="G1066" s="116">
        <v>5</v>
      </c>
      <c r="H1066" s="120" t="str">
        <f>+'Brackets 2013'!$P$200</f>
        <v>Winner C1 v Winner C2 (C4)</v>
      </c>
      <c r="L1066" s="114"/>
    </row>
    <row r="1067" spans="1:12" ht="12.75" hidden="1" customHeight="1" x14ac:dyDescent="0.2">
      <c r="A1067" s="114">
        <f t="shared" si="51"/>
        <v>533</v>
      </c>
      <c r="B1067" s="163">
        <f t="shared" si="53"/>
        <v>41476</v>
      </c>
      <c r="C1067" s="115">
        <f t="shared" si="54"/>
        <v>1.6111111111111118</v>
      </c>
      <c r="D1067" s="115" t="str">
        <f t="shared" si="54"/>
        <v>New Hope</v>
      </c>
      <c r="E1067" s="114">
        <f t="shared" si="54"/>
        <v>20</v>
      </c>
      <c r="F1067" s="116" t="str">
        <f>+'Field Grid 2013 public'!$T$30</f>
        <v>U13B-2</v>
      </c>
      <c r="G1067" s="116">
        <v>5</v>
      </c>
      <c r="H1067" s="120" t="str">
        <f>+'Brackets 2013'!$P$200</f>
        <v>Winner C1 v Winner C2 (C4)</v>
      </c>
      <c r="L1067" s="114"/>
    </row>
    <row r="1068" spans="1:12" ht="12.75" hidden="1" customHeight="1" x14ac:dyDescent="0.2">
      <c r="A1068" s="114">
        <f t="shared" si="51"/>
        <v>534</v>
      </c>
      <c r="B1068" s="163">
        <f t="shared" si="53"/>
        <v>41476</v>
      </c>
      <c r="C1068" s="115">
        <f t="shared" si="54"/>
        <v>1.6111111111111118</v>
      </c>
      <c r="D1068" s="115" t="str">
        <f t="shared" si="54"/>
        <v>New Hope</v>
      </c>
      <c r="E1068" s="114">
        <f t="shared" si="54"/>
        <v>21</v>
      </c>
      <c r="F1068" s="116" t="str">
        <f>+'Field Grid 2013 public'!$T$30</f>
        <v>U13B-2</v>
      </c>
      <c r="G1068" s="116">
        <v>5</v>
      </c>
      <c r="H1068" s="120" t="str">
        <f>+'Brackets 2013'!$P$201</f>
        <v>Loser C1 v Loser C2 (C5)</v>
      </c>
      <c r="L1068" s="114"/>
    </row>
    <row r="1069" spans="1:12" ht="12.75" hidden="1" customHeight="1" x14ac:dyDescent="0.2">
      <c r="A1069" s="114">
        <f t="shared" si="51"/>
        <v>534</v>
      </c>
      <c r="B1069" s="163">
        <f t="shared" si="53"/>
        <v>41476</v>
      </c>
      <c r="C1069" s="115">
        <f t="shared" si="54"/>
        <v>1.6111111111111118</v>
      </c>
      <c r="D1069" s="115" t="str">
        <f t="shared" si="54"/>
        <v>New Hope</v>
      </c>
      <c r="E1069" s="114">
        <f t="shared" si="54"/>
        <v>21</v>
      </c>
      <c r="F1069" s="116" t="str">
        <f>+'Field Grid 2013 public'!$T$30</f>
        <v>U13B-2</v>
      </c>
      <c r="G1069" s="116">
        <v>5</v>
      </c>
      <c r="H1069" s="120" t="str">
        <f>+'Brackets 2013'!$P$201</f>
        <v>Loser C1 v Loser C2 (C5)</v>
      </c>
      <c r="L1069" s="114"/>
    </row>
    <row r="1070" spans="1:12" ht="12.75" hidden="1" customHeight="1" x14ac:dyDescent="0.2">
      <c r="A1070" s="114">
        <f t="shared" si="51"/>
        <v>535</v>
      </c>
      <c r="B1070" s="163">
        <f t="shared" si="53"/>
        <v>41476</v>
      </c>
      <c r="C1070" s="115">
        <f t="shared" ref="C1070:E1089" si="55">+C422</f>
        <v>1.6111111111111118</v>
      </c>
      <c r="D1070" s="115" t="str">
        <f t="shared" si="55"/>
        <v>New Hope</v>
      </c>
      <c r="E1070" s="114">
        <f t="shared" si="55"/>
        <v>22</v>
      </c>
      <c r="F1070" s="116" t="str">
        <f>+'Field Grid 2013 public'!$X$30</f>
        <v>VARB-4</v>
      </c>
      <c r="G1070" s="116">
        <v>5</v>
      </c>
      <c r="H1070" s="120" t="str">
        <f>+'Brackets 2013'!$W$506</f>
        <v>Winner C2 v Winner C3 (C7)</v>
      </c>
      <c r="L1070" s="114"/>
    </row>
    <row r="1071" spans="1:12" ht="12.75" hidden="1" customHeight="1" x14ac:dyDescent="0.2">
      <c r="A1071" s="114">
        <f t="shared" si="51"/>
        <v>535</v>
      </c>
      <c r="B1071" s="163">
        <f t="shared" si="53"/>
        <v>41476</v>
      </c>
      <c r="C1071" s="115">
        <f t="shared" si="55"/>
        <v>1.6111111111111118</v>
      </c>
      <c r="D1071" s="115" t="str">
        <f t="shared" si="55"/>
        <v>New Hope</v>
      </c>
      <c r="E1071" s="114">
        <f t="shared" si="55"/>
        <v>22</v>
      </c>
      <c r="F1071" s="116" t="str">
        <f>+'Field Grid 2013 public'!$X$30</f>
        <v>VARB-4</v>
      </c>
      <c r="G1071" s="116">
        <v>5</v>
      </c>
      <c r="H1071" s="120" t="str">
        <f>+'Brackets 2013'!$W$506</f>
        <v>Winner C2 v Winner C3 (C7)</v>
      </c>
      <c r="L1071" s="114"/>
    </row>
    <row r="1072" spans="1:12" ht="12.75" hidden="1" customHeight="1" x14ac:dyDescent="0.2">
      <c r="A1072" s="114">
        <f t="shared" si="51"/>
        <v>536</v>
      </c>
      <c r="B1072" s="163">
        <f t="shared" si="53"/>
        <v>41476</v>
      </c>
      <c r="C1072" s="115">
        <f t="shared" si="55"/>
        <v>1.6111111111111118</v>
      </c>
      <c r="D1072" s="115" t="str">
        <f t="shared" si="55"/>
        <v>New Hope</v>
      </c>
      <c r="E1072" s="114">
        <f t="shared" si="55"/>
        <v>23</v>
      </c>
      <c r="F1072" s="116" t="str">
        <f>+'Field Grid 2013 public'!$X$30</f>
        <v>VARB-4</v>
      </c>
      <c r="G1072" s="116">
        <v>5</v>
      </c>
      <c r="H1072" s="120" t="str">
        <f>+'Brackets 2013'!$W$507</f>
        <v>Loser C2 v Loser C4 (C8)</v>
      </c>
      <c r="L1072" s="114"/>
    </row>
    <row r="1073" spans="1:12" ht="12.75" hidden="1" customHeight="1" x14ac:dyDescent="0.2">
      <c r="A1073" s="114">
        <f t="shared" si="51"/>
        <v>536</v>
      </c>
      <c r="B1073" s="163">
        <f t="shared" si="53"/>
        <v>41476</v>
      </c>
      <c r="C1073" s="115">
        <f t="shared" si="55"/>
        <v>1.6111111111111118</v>
      </c>
      <c r="D1073" s="115" t="str">
        <f t="shared" si="55"/>
        <v>New Hope</v>
      </c>
      <c r="E1073" s="114">
        <f t="shared" si="55"/>
        <v>23</v>
      </c>
      <c r="F1073" s="116" t="str">
        <f>+'Field Grid 2013 public'!$X$30</f>
        <v>VARB-4</v>
      </c>
      <c r="G1073" s="116">
        <v>5</v>
      </c>
      <c r="H1073" s="120" t="str">
        <f>+'Brackets 2013'!$W$507</f>
        <v>Loser C2 v Loser C4 (C8)</v>
      </c>
      <c r="L1073" s="114"/>
    </row>
    <row r="1074" spans="1:12" ht="12.75" hidden="1" customHeight="1" x14ac:dyDescent="0.2">
      <c r="A1074" s="114">
        <f t="shared" si="51"/>
        <v>537</v>
      </c>
      <c r="B1074" s="163">
        <f t="shared" si="53"/>
        <v>41476</v>
      </c>
      <c r="C1074" s="115">
        <f t="shared" si="55"/>
        <v>1.6111111111111163</v>
      </c>
      <c r="D1074" s="115" t="str">
        <f t="shared" si="55"/>
        <v>New Hope</v>
      </c>
      <c r="E1074" s="114">
        <f t="shared" si="55"/>
        <v>24</v>
      </c>
      <c r="F1074" s="116" t="str">
        <f>+'Field Grid 2013 public'!$X$30</f>
        <v>VARB-4</v>
      </c>
      <c r="G1074" s="116">
        <v>5</v>
      </c>
      <c r="H1074" s="120" t="str">
        <f>+'Brackets 2013'!$AA$506</f>
        <v>Winner C4 v Loser C3 (C9)</v>
      </c>
      <c r="L1074" s="114"/>
    </row>
    <row r="1075" spans="1:12" ht="12.75" hidden="1" customHeight="1" x14ac:dyDescent="0.2">
      <c r="A1075" s="114">
        <f t="shared" si="51"/>
        <v>537</v>
      </c>
      <c r="B1075" s="163">
        <f t="shared" si="53"/>
        <v>41476</v>
      </c>
      <c r="C1075" s="115">
        <f t="shared" si="55"/>
        <v>1.6111111111111163</v>
      </c>
      <c r="D1075" s="115" t="str">
        <f t="shared" si="55"/>
        <v>New Hope</v>
      </c>
      <c r="E1075" s="114">
        <f t="shared" si="55"/>
        <v>24</v>
      </c>
      <c r="F1075" s="116" t="str">
        <f>+'Field Grid 2013 public'!$X$30</f>
        <v>VARB-4</v>
      </c>
      <c r="G1075" s="116">
        <v>5</v>
      </c>
      <c r="H1075" s="120" t="str">
        <f>+'Brackets 2013'!$AA$506</f>
        <v>Winner C4 v Loser C3 (C9)</v>
      </c>
      <c r="L1075" s="114"/>
    </row>
    <row r="1076" spans="1:12" ht="12.75" hidden="1" customHeight="1" x14ac:dyDescent="0.2">
      <c r="A1076" s="114">
        <f t="shared" si="51"/>
        <v>538</v>
      </c>
      <c r="B1076" s="163">
        <f t="shared" si="53"/>
        <v>41476</v>
      </c>
      <c r="C1076" s="115">
        <f t="shared" si="55"/>
        <v>1.6111111111111163</v>
      </c>
      <c r="D1076" s="115" t="str">
        <f t="shared" si="55"/>
        <v>Bush Park</v>
      </c>
      <c r="E1076" s="114">
        <f t="shared" si="55"/>
        <v>25</v>
      </c>
      <c r="H1076" s="120"/>
      <c r="L1076" s="114"/>
    </row>
    <row r="1077" spans="1:12" ht="12.75" hidden="1" customHeight="1" x14ac:dyDescent="0.2">
      <c r="A1077" s="114">
        <f t="shared" si="51"/>
        <v>538</v>
      </c>
      <c r="B1077" s="163">
        <f t="shared" si="53"/>
        <v>41476</v>
      </c>
      <c r="C1077" s="115">
        <f t="shared" si="55"/>
        <v>1.6111111111111163</v>
      </c>
      <c r="D1077" s="115" t="str">
        <f t="shared" si="55"/>
        <v>Bush Park</v>
      </c>
      <c r="E1077" s="114">
        <f t="shared" si="55"/>
        <v>25</v>
      </c>
      <c r="H1077" s="120"/>
      <c r="L1077" s="114"/>
    </row>
    <row r="1078" spans="1:12" ht="12.75" hidden="1" customHeight="1" x14ac:dyDescent="0.2">
      <c r="A1078" s="114">
        <f t="shared" si="51"/>
        <v>539</v>
      </c>
      <c r="B1078" s="163">
        <f t="shared" si="53"/>
        <v>41476</v>
      </c>
      <c r="C1078" s="115">
        <f t="shared" si="55"/>
        <v>1.6111111111111163</v>
      </c>
      <c r="D1078" s="115" t="str">
        <f t="shared" si="55"/>
        <v>Bush Park</v>
      </c>
      <c r="E1078" s="114">
        <f t="shared" si="55"/>
        <v>26</v>
      </c>
      <c r="G1078" s="117"/>
      <c r="H1078" s="120"/>
      <c r="L1078" s="114"/>
    </row>
    <row r="1079" spans="1:12" ht="12.75" hidden="1" customHeight="1" x14ac:dyDescent="0.2">
      <c r="A1079" s="114">
        <f t="shared" si="51"/>
        <v>539</v>
      </c>
      <c r="B1079" s="163">
        <f t="shared" si="53"/>
        <v>41476</v>
      </c>
      <c r="C1079" s="115">
        <f t="shared" si="55"/>
        <v>1.6111111111111163</v>
      </c>
      <c r="D1079" s="115" t="str">
        <f t="shared" si="55"/>
        <v>Bush Park</v>
      </c>
      <c r="E1079" s="114">
        <f t="shared" si="55"/>
        <v>26</v>
      </c>
      <c r="G1079" s="117"/>
      <c r="H1079" s="120"/>
      <c r="L1079" s="114"/>
    </row>
    <row r="1080" spans="1:12" ht="12.75" hidden="1" customHeight="1" x14ac:dyDescent="0.2">
      <c r="A1080" s="114">
        <f t="shared" si="51"/>
        <v>540</v>
      </c>
      <c r="B1080" s="163">
        <f t="shared" si="53"/>
        <v>41476</v>
      </c>
      <c r="C1080" s="115">
        <f t="shared" si="55"/>
        <v>1.6111111111111163</v>
      </c>
      <c r="D1080" s="115" t="str">
        <f t="shared" si="55"/>
        <v>Bush Park</v>
      </c>
      <c r="E1080" s="114">
        <f t="shared" si="55"/>
        <v>27</v>
      </c>
      <c r="G1080" s="117"/>
      <c r="H1080" s="120"/>
      <c r="L1080" s="114"/>
    </row>
    <row r="1081" spans="1:12" ht="12.75" hidden="1" customHeight="1" x14ac:dyDescent="0.2">
      <c r="A1081" s="114">
        <f t="shared" si="51"/>
        <v>540</v>
      </c>
      <c r="B1081" s="163">
        <f t="shared" si="53"/>
        <v>41476</v>
      </c>
      <c r="C1081" s="115">
        <f t="shared" si="55"/>
        <v>1.6111111111111163</v>
      </c>
      <c r="D1081" s="115" t="str">
        <f t="shared" si="55"/>
        <v>Bush Park</v>
      </c>
      <c r="E1081" s="114">
        <f t="shared" si="55"/>
        <v>27</v>
      </c>
      <c r="G1081" s="117"/>
      <c r="H1081" s="120"/>
      <c r="L1081" s="114"/>
    </row>
    <row r="1082" spans="1:12" ht="12.75" hidden="1" customHeight="1" x14ac:dyDescent="0.2">
      <c r="A1082" s="114">
        <f t="shared" si="51"/>
        <v>541</v>
      </c>
      <c r="B1082" s="163">
        <f t="shared" si="53"/>
        <v>41476</v>
      </c>
      <c r="C1082" s="115">
        <f t="shared" si="55"/>
        <v>1.6458333333333341</v>
      </c>
      <c r="D1082" s="115" t="str">
        <f t="shared" si="55"/>
        <v>Herbst</v>
      </c>
      <c r="E1082" s="114">
        <f t="shared" si="55"/>
        <v>1</v>
      </c>
      <c r="F1082" s="116" t="str">
        <f>+'Field Grid 2013 public'!$C$33</f>
        <v>U13AA</v>
      </c>
      <c r="G1082" s="116">
        <v>5</v>
      </c>
      <c r="H1082" s="120" t="str">
        <f>+'Brackets 2013'!$P$111</f>
        <v>Winner C1 v Winner C2 (C4)</v>
      </c>
      <c r="L1082" s="114"/>
    </row>
    <row r="1083" spans="1:12" ht="12.75" hidden="1" customHeight="1" x14ac:dyDescent="0.2">
      <c r="A1083" s="114">
        <f t="shared" si="51"/>
        <v>541</v>
      </c>
      <c r="B1083" s="163">
        <f t="shared" si="53"/>
        <v>41476</v>
      </c>
      <c r="C1083" s="115">
        <f t="shared" si="55"/>
        <v>1.6458333333333341</v>
      </c>
      <c r="D1083" s="115" t="str">
        <f t="shared" si="55"/>
        <v>Herbst</v>
      </c>
      <c r="E1083" s="114">
        <f t="shared" si="55"/>
        <v>1</v>
      </c>
      <c r="F1083" s="116" t="str">
        <f>+'Field Grid 2013 public'!$C$33</f>
        <v>U13AA</v>
      </c>
      <c r="G1083" s="116">
        <v>5</v>
      </c>
      <c r="H1083" s="120" t="str">
        <f>+'Brackets 2013'!$P$111</f>
        <v>Winner C1 v Winner C2 (C4)</v>
      </c>
      <c r="L1083" s="114"/>
    </row>
    <row r="1084" spans="1:12" ht="12.75" hidden="1" customHeight="1" x14ac:dyDescent="0.2">
      <c r="A1084" s="114">
        <f t="shared" si="51"/>
        <v>542</v>
      </c>
      <c r="B1084" s="163">
        <f t="shared" si="53"/>
        <v>41476</v>
      </c>
      <c r="C1084" s="115">
        <f t="shared" si="55"/>
        <v>1.6458333333333341</v>
      </c>
      <c r="D1084" s="115" t="str">
        <f t="shared" si="55"/>
        <v>Herbst</v>
      </c>
      <c r="E1084" s="114">
        <f t="shared" si="55"/>
        <v>2</v>
      </c>
      <c r="F1084" s="116" t="str">
        <f>+'Field Grid 2013 public'!$C$33</f>
        <v>U13AA</v>
      </c>
      <c r="G1084" s="116">
        <v>5</v>
      </c>
      <c r="H1084" s="120" t="str">
        <f>+'Brackets 2013'!$P$112</f>
        <v>Loser C1 v Loser C2 (C5)</v>
      </c>
      <c r="L1084" s="114"/>
    </row>
    <row r="1085" spans="1:12" ht="12.75" hidden="1" customHeight="1" x14ac:dyDescent="0.2">
      <c r="A1085" s="114">
        <f t="shared" si="51"/>
        <v>542</v>
      </c>
      <c r="B1085" s="163">
        <f t="shared" si="53"/>
        <v>41476</v>
      </c>
      <c r="C1085" s="115">
        <f t="shared" si="55"/>
        <v>1.6458333333333341</v>
      </c>
      <c r="D1085" s="115" t="str">
        <f t="shared" si="55"/>
        <v>Herbst</v>
      </c>
      <c r="E1085" s="114">
        <f t="shared" si="55"/>
        <v>2</v>
      </c>
      <c r="F1085" s="116" t="str">
        <f>+'Field Grid 2013 public'!$C$33</f>
        <v>U13AA</v>
      </c>
      <c r="G1085" s="116">
        <v>5</v>
      </c>
      <c r="H1085" s="120" t="str">
        <f>+'Brackets 2013'!$P$112</f>
        <v>Loser C1 v Loser C2 (C5)</v>
      </c>
      <c r="L1085" s="114"/>
    </row>
    <row r="1086" spans="1:12" ht="12.75" hidden="1" customHeight="1" x14ac:dyDescent="0.2">
      <c r="A1086" s="114">
        <f t="shared" si="51"/>
        <v>543</v>
      </c>
      <c r="B1086" s="163">
        <f t="shared" si="53"/>
        <v>41476</v>
      </c>
      <c r="C1086" s="115">
        <f t="shared" si="55"/>
        <v>1.6458333333333341</v>
      </c>
      <c r="D1086" s="115" t="str">
        <f t="shared" si="55"/>
        <v>Herbst</v>
      </c>
      <c r="E1086" s="114">
        <f t="shared" si="55"/>
        <v>3</v>
      </c>
      <c r="F1086" s="116" t="str">
        <f>+'Field Grid 2013 public'!$C$33</f>
        <v>U13AA</v>
      </c>
      <c r="G1086" s="116">
        <v>5</v>
      </c>
      <c r="H1086" s="120" t="str">
        <f>+'Brackets 2013'!$L$112</f>
        <v>Loser SF1 v Loser SF2 (C3)</v>
      </c>
      <c r="L1086" s="114"/>
    </row>
    <row r="1087" spans="1:12" ht="12.75" hidden="1" customHeight="1" x14ac:dyDescent="0.2">
      <c r="A1087" s="114">
        <f t="shared" si="51"/>
        <v>543</v>
      </c>
      <c r="B1087" s="163">
        <f t="shared" si="53"/>
        <v>41476</v>
      </c>
      <c r="C1087" s="115">
        <f t="shared" si="55"/>
        <v>1.6458333333333341</v>
      </c>
      <c r="D1087" s="115" t="str">
        <f t="shared" si="55"/>
        <v>Herbst</v>
      </c>
      <c r="E1087" s="114">
        <f t="shared" si="55"/>
        <v>3</v>
      </c>
      <c r="F1087" s="116" t="str">
        <f>+'Field Grid 2013 public'!$C$33</f>
        <v>U13AA</v>
      </c>
      <c r="G1087" s="116">
        <v>5</v>
      </c>
      <c r="H1087" s="120" t="str">
        <f>+'Brackets 2013'!$L$112</f>
        <v>Loser SF1 v Loser SF2 (C3)</v>
      </c>
      <c r="L1087" s="114"/>
    </row>
    <row r="1088" spans="1:12" s="145" customFormat="1" ht="12.75" hidden="1" customHeight="1" x14ac:dyDescent="0.2">
      <c r="A1088" s="145">
        <f t="shared" si="51"/>
        <v>544</v>
      </c>
      <c r="B1088" s="165">
        <f t="shared" si="53"/>
        <v>41476</v>
      </c>
      <c r="C1088" s="148">
        <f t="shared" si="55"/>
        <v>1.6458333333333341</v>
      </c>
      <c r="D1088" s="148" t="str">
        <f t="shared" si="55"/>
        <v>Herbst</v>
      </c>
      <c r="E1088" s="145">
        <f t="shared" si="55"/>
        <v>4</v>
      </c>
      <c r="F1088" s="147" t="str">
        <f>+'Field Grid 2013 public'!$C$33</f>
        <v>U13AA</v>
      </c>
      <c r="G1088" s="147">
        <v>5</v>
      </c>
      <c r="H1088" s="149" t="str">
        <f>+'Brackets 2013'!$L$111</f>
        <v>Winner SF1 v Winner SF2 (Final)</v>
      </c>
    </row>
    <row r="1089" spans="1:12" s="145" customFormat="1" ht="12.75" hidden="1" customHeight="1" x14ac:dyDescent="0.2">
      <c r="A1089" s="145">
        <f t="shared" si="51"/>
        <v>544</v>
      </c>
      <c r="B1089" s="165">
        <f t="shared" si="53"/>
        <v>41476</v>
      </c>
      <c r="C1089" s="148">
        <f t="shared" si="55"/>
        <v>1.6458333333333341</v>
      </c>
      <c r="D1089" s="148" t="str">
        <f t="shared" si="55"/>
        <v>Herbst</v>
      </c>
      <c r="E1089" s="145">
        <f t="shared" si="55"/>
        <v>4</v>
      </c>
      <c r="F1089" s="147" t="str">
        <f>+'Field Grid 2013 public'!$C$33</f>
        <v>U13AA</v>
      </c>
      <c r="G1089" s="147">
        <v>5</v>
      </c>
      <c r="H1089" s="149" t="str">
        <f>+'Brackets 2013'!$L$111</f>
        <v>Winner SF1 v Winner SF2 (Final)</v>
      </c>
    </row>
    <row r="1090" spans="1:12" ht="12.75" hidden="1" customHeight="1" x14ac:dyDescent="0.2">
      <c r="A1090" s="114">
        <f t="shared" si="51"/>
        <v>545</v>
      </c>
      <c r="B1090" s="163">
        <f t="shared" si="53"/>
        <v>41476</v>
      </c>
      <c r="C1090" s="115">
        <f t="shared" ref="C1090:E1109" si="56">+C442</f>
        <v>1.6458333333333341</v>
      </c>
      <c r="D1090" s="115" t="str">
        <f t="shared" si="56"/>
        <v>Herbst</v>
      </c>
      <c r="E1090" s="114">
        <f t="shared" si="56"/>
        <v>5</v>
      </c>
      <c r="F1090" s="116" t="str">
        <f>+'Field Grid 2013 public'!$G$33</f>
        <v>U13B-4</v>
      </c>
      <c r="G1090" s="116">
        <v>5</v>
      </c>
      <c r="H1090" s="120" t="str">
        <f>+'Brackets 2013'!$W$222</f>
        <v>Winner C3 v Winner C4 (C9)</v>
      </c>
      <c r="L1090" s="114"/>
    </row>
    <row r="1091" spans="1:12" ht="12.75" hidden="1" customHeight="1" x14ac:dyDescent="0.2">
      <c r="A1091" s="114">
        <f t="shared" si="51"/>
        <v>545</v>
      </c>
      <c r="B1091" s="163">
        <f t="shared" si="53"/>
        <v>41476</v>
      </c>
      <c r="C1091" s="115">
        <f t="shared" si="56"/>
        <v>1.6458333333333341</v>
      </c>
      <c r="D1091" s="115" t="str">
        <f t="shared" si="56"/>
        <v>Herbst</v>
      </c>
      <c r="E1091" s="114">
        <f t="shared" si="56"/>
        <v>5</v>
      </c>
      <c r="F1091" s="116" t="str">
        <f>+'Field Grid 2013 public'!$G$33</f>
        <v>U13B-4</v>
      </c>
      <c r="G1091" s="116">
        <v>5</v>
      </c>
      <c r="H1091" s="120" t="str">
        <f>+'Brackets 2013'!$W$222</f>
        <v>Winner C3 v Winner C4 (C9)</v>
      </c>
      <c r="L1091" s="114"/>
    </row>
    <row r="1092" spans="1:12" ht="12.75" hidden="1" customHeight="1" x14ac:dyDescent="0.2">
      <c r="A1092" s="114">
        <f t="shared" ref="A1092:A1155" si="57">+A1090+1</f>
        <v>546</v>
      </c>
      <c r="B1092" s="163">
        <f t="shared" si="53"/>
        <v>41476</v>
      </c>
      <c r="C1092" s="115">
        <f t="shared" si="56"/>
        <v>1.6458333333333341</v>
      </c>
      <c r="D1092" s="115" t="str">
        <f t="shared" si="56"/>
        <v>Herbst</v>
      </c>
      <c r="E1092" s="114">
        <f t="shared" si="56"/>
        <v>6</v>
      </c>
      <c r="F1092" s="116" t="str">
        <f>+'Field Grid 2013 public'!$G$33</f>
        <v>U13B-4</v>
      </c>
      <c r="G1092" s="116">
        <v>5</v>
      </c>
      <c r="H1092" s="120" t="str">
        <f>+'Brackets 2013'!$W$223</f>
        <v>Loser C4 v Winner C5 (C10)</v>
      </c>
      <c r="L1092" s="114"/>
    </row>
    <row r="1093" spans="1:12" ht="12.75" hidden="1" customHeight="1" x14ac:dyDescent="0.2">
      <c r="A1093" s="114">
        <f t="shared" si="57"/>
        <v>546</v>
      </c>
      <c r="B1093" s="163">
        <f t="shared" si="53"/>
        <v>41476</v>
      </c>
      <c r="C1093" s="115">
        <f t="shared" si="56"/>
        <v>1.6458333333333341</v>
      </c>
      <c r="D1093" s="115" t="str">
        <f t="shared" si="56"/>
        <v>Herbst</v>
      </c>
      <c r="E1093" s="114">
        <f t="shared" si="56"/>
        <v>6</v>
      </c>
      <c r="F1093" s="116" t="str">
        <f>+'Field Grid 2013 public'!$G$33</f>
        <v>U13B-4</v>
      </c>
      <c r="G1093" s="116">
        <v>5</v>
      </c>
      <c r="H1093" s="120" t="str">
        <f>+'Brackets 2013'!$W$223</f>
        <v>Loser C4 v Winner C5 (C10)</v>
      </c>
      <c r="L1093" s="114"/>
    </row>
    <row r="1094" spans="1:12" ht="12.75" hidden="1" customHeight="1" x14ac:dyDescent="0.2">
      <c r="A1094" s="114">
        <f t="shared" si="57"/>
        <v>547</v>
      </c>
      <c r="B1094" s="163">
        <f t="shared" si="53"/>
        <v>41476</v>
      </c>
      <c r="C1094" s="115">
        <f t="shared" si="56"/>
        <v>1.6458333333333341</v>
      </c>
      <c r="D1094" s="115" t="str">
        <f t="shared" si="56"/>
        <v>Herbst</v>
      </c>
      <c r="E1094" s="114">
        <f t="shared" si="56"/>
        <v>7</v>
      </c>
      <c r="F1094" s="116" t="str">
        <f>+'Field Grid 2013 public'!$G$33</f>
        <v>U13B-4</v>
      </c>
      <c r="G1094" s="116">
        <v>5</v>
      </c>
      <c r="H1094" s="120" t="str">
        <f>+'Brackets 2013'!$AA$222</f>
        <v>Loser C3 v Loser C5 (C11)</v>
      </c>
      <c r="L1094" s="114"/>
    </row>
    <row r="1095" spans="1:12" ht="12.75" hidden="1" customHeight="1" x14ac:dyDescent="0.2">
      <c r="A1095" s="114">
        <f t="shared" si="57"/>
        <v>547</v>
      </c>
      <c r="B1095" s="163">
        <f t="shared" si="53"/>
        <v>41476</v>
      </c>
      <c r="C1095" s="115">
        <f t="shared" si="56"/>
        <v>1.6458333333333341</v>
      </c>
      <c r="D1095" s="115" t="str">
        <f t="shared" si="56"/>
        <v>Herbst</v>
      </c>
      <c r="E1095" s="114">
        <f t="shared" si="56"/>
        <v>7</v>
      </c>
      <c r="F1095" s="116" t="str">
        <f>+'Field Grid 2013 public'!$G$33</f>
        <v>U13B-4</v>
      </c>
      <c r="G1095" s="116">
        <v>5</v>
      </c>
      <c r="H1095" s="120" t="str">
        <f>+'Brackets 2013'!$AA$222</f>
        <v>Loser C3 v Loser C5 (C11)</v>
      </c>
      <c r="L1095" s="114"/>
    </row>
    <row r="1096" spans="1:12" ht="12.75" hidden="1" customHeight="1" x14ac:dyDescent="0.2">
      <c r="A1096" s="114">
        <f t="shared" si="57"/>
        <v>548</v>
      </c>
      <c r="B1096" s="163">
        <f t="shared" si="53"/>
        <v>41476</v>
      </c>
      <c r="C1096" s="115">
        <f t="shared" si="56"/>
        <v>1.6458333333333341</v>
      </c>
      <c r="D1096" s="115" t="str">
        <f t="shared" si="56"/>
        <v>Herbst</v>
      </c>
      <c r="E1096" s="114">
        <f t="shared" si="56"/>
        <v>8</v>
      </c>
      <c r="H1096" s="120"/>
      <c r="L1096" s="114"/>
    </row>
    <row r="1097" spans="1:12" ht="12.75" hidden="1" customHeight="1" x14ac:dyDescent="0.2">
      <c r="A1097" s="114">
        <f t="shared" si="57"/>
        <v>548</v>
      </c>
      <c r="B1097" s="163">
        <f t="shared" si="53"/>
        <v>41476</v>
      </c>
      <c r="C1097" s="115">
        <f t="shared" si="56"/>
        <v>1.6458333333333341</v>
      </c>
      <c r="D1097" s="115" t="str">
        <f t="shared" si="56"/>
        <v>Herbst</v>
      </c>
      <c r="E1097" s="114">
        <f t="shared" si="56"/>
        <v>8</v>
      </c>
      <c r="H1097" s="120"/>
      <c r="L1097" s="114"/>
    </row>
    <row r="1098" spans="1:12" ht="12.75" hidden="1" customHeight="1" x14ac:dyDescent="0.2">
      <c r="A1098" s="114">
        <f t="shared" si="57"/>
        <v>549</v>
      </c>
      <c r="B1098" s="163">
        <f t="shared" ref="B1098:B1161" si="58">+B450+1</f>
        <v>41476</v>
      </c>
      <c r="C1098" s="115">
        <f t="shared" si="56"/>
        <v>1.6458333333333341</v>
      </c>
      <c r="D1098" s="115" t="str">
        <f t="shared" si="56"/>
        <v>Palisades</v>
      </c>
      <c r="E1098" s="114">
        <f t="shared" si="56"/>
        <v>9</v>
      </c>
      <c r="H1098" s="120"/>
      <c r="L1098" s="114"/>
    </row>
    <row r="1099" spans="1:12" ht="12.75" hidden="1" customHeight="1" x14ac:dyDescent="0.2">
      <c r="A1099" s="114">
        <f t="shared" si="57"/>
        <v>549</v>
      </c>
      <c r="B1099" s="163">
        <f t="shared" si="58"/>
        <v>41476</v>
      </c>
      <c r="C1099" s="115">
        <f t="shared" si="56"/>
        <v>1.6458333333333341</v>
      </c>
      <c r="D1099" s="115" t="str">
        <f t="shared" si="56"/>
        <v>Palisades</v>
      </c>
      <c r="E1099" s="114">
        <f t="shared" si="56"/>
        <v>9</v>
      </c>
      <c r="H1099" s="120"/>
      <c r="L1099" s="114"/>
    </row>
    <row r="1100" spans="1:12" s="145" customFormat="1" ht="12.75" hidden="1" customHeight="1" x14ac:dyDescent="0.2">
      <c r="A1100" s="145">
        <f t="shared" si="57"/>
        <v>550</v>
      </c>
      <c r="B1100" s="165">
        <f t="shared" si="58"/>
        <v>41476</v>
      </c>
      <c r="C1100" s="148">
        <f t="shared" si="56"/>
        <v>1.6458333333333341</v>
      </c>
      <c r="D1100" s="148" t="str">
        <f t="shared" si="56"/>
        <v>Palisades</v>
      </c>
      <c r="E1100" s="145">
        <f t="shared" si="56"/>
        <v>10</v>
      </c>
      <c r="F1100" s="147" t="str">
        <f>+'Field Grid 2013 public'!$L$33</f>
        <v>U13A-2</v>
      </c>
      <c r="G1100" s="147">
        <v>5</v>
      </c>
      <c r="H1100" s="149" t="str">
        <f>+'Brackets 2013'!$L$152</f>
        <v>Winner SF1 v Winner SF2 (Final)</v>
      </c>
    </row>
    <row r="1101" spans="1:12" s="145" customFormat="1" ht="12.75" hidden="1" customHeight="1" x14ac:dyDescent="0.2">
      <c r="A1101" s="145">
        <f t="shared" si="57"/>
        <v>550</v>
      </c>
      <c r="B1101" s="165">
        <f t="shared" si="58"/>
        <v>41476</v>
      </c>
      <c r="C1101" s="148">
        <f t="shared" si="56"/>
        <v>1.6458333333333341</v>
      </c>
      <c r="D1101" s="148" t="str">
        <f t="shared" si="56"/>
        <v>Palisades</v>
      </c>
      <c r="E1101" s="145">
        <f t="shared" si="56"/>
        <v>10</v>
      </c>
      <c r="F1101" s="147" t="str">
        <f>+'Field Grid 2013 public'!$L$33</f>
        <v>U13A-2</v>
      </c>
      <c r="G1101" s="147">
        <v>5</v>
      </c>
      <c r="H1101" s="149" t="str">
        <f>+'Brackets 2013'!$L$152</f>
        <v>Winner SF1 v Winner SF2 (Final)</v>
      </c>
    </row>
    <row r="1102" spans="1:12" s="145" customFormat="1" ht="12.75" hidden="1" customHeight="1" x14ac:dyDescent="0.2">
      <c r="A1102" s="145">
        <f t="shared" si="57"/>
        <v>551</v>
      </c>
      <c r="B1102" s="165">
        <f t="shared" si="58"/>
        <v>41476</v>
      </c>
      <c r="C1102" s="148">
        <f t="shared" si="56"/>
        <v>1.6458333333333341</v>
      </c>
      <c r="D1102" s="148" t="str">
        <f t="shared" si="56"/>
        <v>Palisades</v>
      </c>
      <c r="E1102" s="145">
        <f t="shared" si="56"/>
        <v>11</v>
      </c>
      <c r="F1102" s="147" t="str">
        <f>+'Field Grid 2013 public'!$L$33</f>
        <v>U13A-2</v>
      </c>
      <c r="G1102" s="147">
        <v>5</v>
      </c>
      <c r="H1102" s="149" t="str">
        <f>+'Brackets 2013'!$L$153</f>
        <v>Loser SF1 v Loser SF2 (C3)</v>
      </c>
    </row>
    <row r="1103" spans="1:12" s="145" customFormat="1" ht="12.75" hidden="1" customHeight="1" x14ac:dyDescent="0.2">
      <c r="A1103" s="145">
        <f t="shared" si="57"/>
        <v>551</v>
      </c>
      <c r="B1103" s="165">
        <f t="shared" si="58"/>
        <v>41476</v>
      </c>
      <c r="C1103" s="148">
        <f t="shared" si="56"/>
        <v>1.6458333333333341</v>
      </c>
      <c r="D1103" s="148" t="str">
        <f t="shared" si="56"/>
        <v>Palisades</v>
      </c>
      <c r="E1103" s="145">
        <f t="shared" si="56"/>
        <v>11</v>
      </c>
      <c r="F1103" s="147" t="str">
        <f>+'Field Grid 2013 public'!$L$33</f>
        <v>U13A-2</v>
      </c>
      <c r="G1103" s="147">
        <v>5</v>
      </c>
      <c r="H1103" s="149" t="str">
        <f>+'Brackets 2013'!$L$153</f>
        <v>Loser SF1 v Loser SF2 (C3)</v>
      </c>
    </row>
    <row r="1104" spans="1:12" ht="12.75" hidden="1" customHeight="1" x14ac:dyDescent="0.2">
      <c r="A1104" s="114">
        <f t="shared" si="57"/>
        <v>552</v>
      </c>
      <c r="B1104" s="163">
        <f t="shared" si="58"/>
        <v>41476</v>
      </c>
      <c r="C1104" s="115">
        <f t="shared" si="56"/>
        <v>1.6458333333333341</v>
      </c>
      <c r="D1104" s="115" t="str">
        <f t="shared" si="56"/>
        <v>Palisades</v>
      </c>
      <c r="E1104" s="114">
        <f t="shared" si="56"/>
        <v>12</v>
      </c>
      <c r="F1104" s="116" t="str">
        <f>+'Field Grid 2013 public'!$L$33</f>
        <v>U13A-2</v>
      </c>
      <c r="G1104" s="116">
        <v>5</v>
      </c>
      <c r="H1104" s="120" t="str">
        <f>+'Brackets 2013'!$P$152</f>
        <v>Winner C1 v Winner C2 (C4)</v>
      </c>
      <c r="L1104" s="114"/>
    </row>
    <row r="1105" spans="1:12" ht="12.75" hidden="1" customHeight="1" x14ac:dyDescent="0.2">
      <c r="A1105" s="114">
        <f t="shared" si="57"/>
        <v>552</v>
      </c>
      <c r="B1105" s="163">
        <f t="shared" si="58"/>
        <v>41476</v>
      </c>
      <c r="C1105" s="115">
        <f t="shared" si="56"/>
        <v>1.6458333333333341</v>
      </c>
      <c r="D1105" s="115" t="str">
        <f t="shared" si="56"/>
        <v>Palisades</v>
      </c>
      <c r="E1105" s="114">
        <f t="shared" si="56"/>
        <v>12</v>
      </c>
      <c r="F1105" s="116" t="str">
        <f>+'Field Grid 2013 public'!$L$33</f>
        <v>U13A-2</v>
      </c>
      <c r="G1105" s="116">
        <v>5</v>
      </c>
      <c r="H1105" s="120" t="str">
        <f>+'Brackets 2013'!$P$152</f>
        <v>Winner C1 v Winner C2 (C4)</v>
      </c>
      <c r="L1105" s="114"/>
    </row>
    <row r="1106" spans="1:12" ht="12.75" hidden="1" customHeight="1" x14ac:dyDescent="0.2">
      <c r="A1106" s="114">
        <f t="shared" si="57"/>
        <v>553</v>
      </c>
      <c r="B1106" s="163">
        <f t="shared" si="58"/>
        <v>41476</v>
      </c>
      <c r="C1106" s="115">
        <f t="shared" si="56"/>
        <v>1.6458333333333341</v>
      </c>
      <c r="D1106" s="115" t="str">
        <f t="shared" si="56"/>
        <v>Palisades</v>
      </c>
      <c r="E1106" s="114">
        <f t="shared" si="56"/>
        <v>13</v>
      </c>
      <c r="F1106" s="116" t="str">
        <f>+'Field Grid 2013 public'!$L$33</f>
        <v>U13A-2</v>
      </c>
      <c r="G1106" s="116">
        <v>5</v>
      </c>
      <c r="H1106" s="120" t="str">
        <f>+'Brackets 2013'!$P$153</f>
        <v>Loser C1 v Loser C2 (C5)</v>
      </c>
      <c r="L1106" s="114"/>
    </row>
    <row r="1107" spans="1:12" ht="12.75" hidden="1" customHeight="1" x14ac:dyDescent="0.2">
      <c r="A1107" s="114">
        <f t="shared" si="57"/>
        <v>553</v>
      </c>
      <c r="B1107" s="163">
        <f t="shared" si="58"/>
        <v>41476</v>
      </c>
      <c r="C1107" s="115">
        <f t="shared" si="56"/>
        <v>1.6458333333333341</v>
      </c>
      <c r="D1107" s="115" t="str">
        <f t="shared" si="56"/>
        <v>Palisades</v>
      </c>
      <c r="E1107" s="114">
        <f t="shared" si="56"/>
        <v>13</v>
      </c>
      <c r="F1107" s="116" t="str">
        <f>+'Field Grid 2013 public'!$L$33</f>
        <v>U13A-2</v>
      </c>
      <c r="G1107" s="116">
        <v>5</v>
      </c>
      <c r="H1107" s="120" t="str">
        <f>+'Brackets 2013'!$P$153</f>
        <v>Loser C1 v Loser C2 (C5)</v>
      </c>
      <c r="L1107" s="114"/>
    </row>
    <row r="1108" spans="1:12" ht="12.75" hidden="1" customHeight="1" x14ac:dyDescent="0.2">
      <c r="A1108" s="114">
        <f t="shared" si="57"/>
        <v>554</v>
      </c>
      <c r="B1108" s="163">
        <f t="shared" si="58"/>
        <v>41476</v>
      </c>
      <c r="C1108" s="115">
        <f t="shared" si="56"/>
        <v>1.6458333333333341</v>
      </c>
      <c r="D1108" s="115" t="str">
        <f t="shared" si="56"/>
        <v>Palisades</v>
      </c>
      <c r="E1108" s="114">
        <f t="shared" si="56"/>
        <v>14</v>
      </c>
      <c r="F1108" s="116" t="str">
        <f>+'Field Grid 2013 public'!$P$33</f>
        <v>U13A-1</v>
      </c>
      <c r="G1108" s="116">
        <v>5</v>
      </c>
      <c r="H1108" s="120" t="str">
        <f>+'Brackets 2013'!$P$132</f>
        <v>Winner C1 v Winner C2 (C4)</v>
      </c>
      <c r="L1108" s="114"/>
    </row>
    <row r="1109" spans="1:12" ht="12.75" hidden="1" customHeight="1" x14ac:dyDescent="0.2">
      <c r="A1109" s="114">
        <f t="shared" si="57"/>
        <v>554</v>
      </c>
      <c r="B1109" s="163">
        <f t="shared" si="58"/>
        <v>41476</v>
      </c>
      <c r="C1109" s="115">
        <f t="shared" si="56"/>
        <v>1.6458333333333341</v>
      </c>
      <c r="D1109" s="115" t="str">
        <f t="shared" si="56"/>
        <v>Palisades</v>
      </c>
      <c r="E1109" s="114">
        <f t="shared" si="56"/>
        <v>14</v>
      </c>
      <c r="F1109" s="116" t="str">
        <f>+'Field Grid 2013 public'!$P$33</f>
        <v>U13A-1</v>
      </c>
      <c r="G1109" s="116">
        <v>5</v>
      </c>
      <c r="H1109" s="120" t="str">
        <f>+'Brackets 2013'!$P$132</f>
        <v>Winner C1 v Winner C2 (C4)</v>
      </c>
      <c r="L1109" s="114"/>
    </row>
    <row r="1110" spans="1:12" ht="12.75" hidden="1" customHeight="1" x14ac:dyDescent="0.2">
      <c r="A1110" s="114">
        <f t="shared" si="57"/>
        <v>555</v>
      </c>
      <c r="B1110" s="163">
        <f t="shared" si="58"/>
        <v>41476</v>
      </c>
      <c r="C1110" s="115">
        <f t="shared" ref="C1110:E1129" si="59">+C462</f>
        <v>1.6458333333333341</v>
      </c>
      <c r="D1110" s="115" t="str">
        <f t="shared" si="59"/>
        <v>Palisades</v>
      </c>
      <c r="E1110" s="114">
        <f t="shared" si="59"/>
        <v>15</v>
      </c>
      <c r="F1110" s="116" t="str">
        <f>+'Field Grid 2013 public'!$P$33</f>
        <v>U13A-1</v>
      </c>
      <c r="G1110" s="116">
        <v>5</v>
      </c>
      <c r="H1110" s="120" t="str">
        <f>+'Brackets 2013'!$P$133</f>
        <v>Loser C1 v Loser C2 (C5)</v>
      </c>
      <c r="L1110" s="114"/>
    </row>
    <row r="1111" spans="1:12" ht="12.75" hidden="1" customHeight="1" x14ac:dyDescent="0.2">
      <c r="A1111" s="114">
        <f t="shared" si="57"/>
        <v>555</v>
      </c>
      <c r="B1111" s="163">
        <f t="shared" si="58"/>
        <v>41476</v>
      </c>
      <c r="C1111" s="115">
        <f t="shared" si="59"/>
        <v>1.6458333333333341</v>
      </c>
      <c r="D1111" s="115" t="str">
        <f t="shared" si="59"/>
        <v>Palisades</v>
      </c>
      <c r="E1111" s="114">
        <f t="shared" si="59"/>
        <v>15</v>
      </c>
      <c r="F1111" s="116" t="str">
        <f>+'Field Grid 2013 public'!$P$33</f>
        <v>U13A-1</v>
      </c>
      <c r="G1111" s="116">
        <v>5</v>
      </c>
      <c r="H1111" s="116" t="str">
        <f>+'Brackets 2013'!$P$133</f>
        <v>Loser C1 v Loser C2 (C5)</v>
      </c>
      <c r="L1111" s="114"/>
    </row>
    <row r="1112" spans="1:12" s="145" customFormat="1" ht="12.75" hidden="1" customHeight="1" x14ac:dyDescent="0.2">
      <c r="A1112" s="145">
        <f t="shared" si="57"/>
        <v>556</v>
      </c>
      <c r="B1112" s="165">
        <f t="shared" si="58"/>
        <v>41476</v>
      </c>
      <c r="C1112" s="148">
        <f t="shared" si="59"/>
        <v>1.6458333333333341</v>
      </c>
      <c r="D1112" s="148" t="str">
        <f t="shared" si="59"/>
        <v>Palisades</v>
      </c>
      <c r="E1112" s="145">
        <f t="shared" si="59"/>
        <v>16</v>
      </c>
      <c r="F1112" s="147" t="str">
        <f>+'Field Grid 2013 public'!$P$33</f>
        <v>U13A-1</v>
      </c>
      <c r="G1112" s="147">
        <v>5</v>
      </c>
      <c r="H1112" s="147" t="str">
        <f>+'Brackets 2013'!$L$132</f>
        <v>Winner SF1 v Winner SF2 (Final)</v>
      </c>
    </row>
    <row r="1113" spans="1:12" s="145" customFormat="1" ht="12.75" hidden="1" customHeight="1" x14ac:dyDescent="0.2">
      <c r="A1113" s="145">
        <f t="shared" si="57"/>
        <v>556</v>
      </c>
      <c r="B1113" s="165">
        <f t="shared" si="58"/>
        <v>41476</v>
      </c>
      <c r="C1113" s="148">
        <f t="shared" si="59"/>
        <v>1.6458333333333341</v>
      </c>
      <c r="D1113" s="148" t="str">
        <f t="shared" si="59"/>
        <v>Palisades</v>
      </c>
      <c r="E1113" s="145">
        <f t="shared" si="59"/>
        <v>16</v>
      </c>
      <c r="F1113" s="147" t="str">
        <f>+'Field Grid 2013 public'!$P$33</f>
        <v>U13A-1</v>
      </c>
      <c r="G1113" s="147">
        <v>5</v>
      </c>
      <c r="H1113" s="147" t="str">
        <f>+'Brackets 2013'!$L$132</f>
        <v>Winner SF1 v Winner SF2 (Final)</v>
      </c>
      <c r="L1113" s="147"/>
    </row>
    <row r="1114" spans="1:12" ht="12.75" hidden="1" customHeight="1" x14ac:dyDescent="0.2">
      <c r="A1114" s="114">
        <f t="shared" si="57"/>
        <v>557</v>
      </c>
      <c r="B1114" s="163">
        <f t="shared" si="58"/>
        <v>41476</v>
      </c>
      <c r="C1114" s="115">
        <f t="shared" si="59"/>
        <v>1.6458333333333341</v>
      </c>
      <c r="D1114" s="115" t="str">
        <f t="shared" si="59"/>
        <v>Palisades</v>
      </c>
      <c r="E1114" s="114">
        <f t="shared" si="59"/>
        <v>17</v>
      </c>
      <c r="F1114" s="116" t="str">
        <f>+'Field Grid 2013 public'!$P$33</f>
        <v>U13A-1</v>
      </c>
      <c r="G1114" s="116">
        <v>5</v>
      </c>
      <c r="H1114" s="116" t="str">
        <f>+'Brackets 2013'!$L$133</f>
        <v>Loser SF1 v Loser SF2 (C3)</v>
      </c>
    </row>
    <row r="1115" spans="1:12" ht="12.75" hidden="1" customHeight="1" x14ac:dyDescent="0.2">
      <c r="A1115" s="114">
        <f t="shared" si="57"/>
        <v>557</v>
      </c>
      <c r="B1115" s="163">
        <f t="shared" si="58"/>
        <v>41476</v>
      </c>
      <c r="C1115" s="115">
        <f t="shared" si="59"/>
        <v>1.6458333333333341</v>
      </c>
      <c r="D1115" s="115" t="str">
        <f t="shared" si="59"/>
        <v>Palisades</v>
      </c>
      <c r="E1115" s="114">
        <f t="shared" si="59"/>
        <v>17</v>
      </c>
      <c r="F1115" s="116" t="str">
        <f>+'Field Grid 2013 public'!$P$33</f>
        <v>U13A-1</v>
      </c>
      <c r="G1115" s="116">
        <v>5</v>
      </c>
      <c r="H1115" s="116" t="str">
        <f>+'Brackets 2013'!$L$133</f>
        <v>Loser SF1 v Loser SF2 (C3)</v>
      </c>
    </row>
    <row r="1116" spans="1:12" ht="12.75" hidden="1" customHeight="1" x14ac:dyDescent="0.2">
      <c r="A1116" s="114">
        <f t="shared" si="57"/>
        <v>558</v>
      </c>
      <c r="B1116" s="163">
        <f t="shared" si="58"/>
        <v>41476</v>
      </c>
      <c r="C1116" s="115">
        <f t="shared" si="59"/>
        <v>1.6458333333333341</v>
      </c>
      <c r="D1116" s="115" t="str">
        <f t="shared" si="59"/>
        <v>New Hope</v>
      </c>
      <c r="E1116" s="114">
        <f t="shared" si="59"/>
        <v>18</v>
      </c>
    </row>
    <row r="1117" spans="1:12" ht="12.75" hidden="1" customHeight="1" x14ac:dyDescent="0.2">
      <c r="A1117" s="114">
        <f t="shared" si="57"/>
        <v>558</v>
      </c>
      <c r="B1117" s="163">
        <f t="shared" si="58"/>
        <v>41476</v>
      </c>
      <c r="C1117" s="115">
        <f t="shared" si="59"/>
        <v>1.6458333333333341</v>
      </c>
      <c r="D1117" s="115" t="str">
        <f t="shared" si="59"/>
        <v>New Hope</v>
      </c>
      <c r="E1117" s="114">
        <f t="shared" si="59"/>
        <v>18</v>
      </c>
    </row>
    <row r="1118" spans="1:12" ht="12.75" hidden="1" customHeight="1" x14ac:dyDescent="0.2">
      <c r="A1118" s="114">
        <f t="shared" si="57"/>
        <v>559</v>
      </c>
      <c r="B1118" s="163">
        <f t="shared" si="58"/>
        <v>41476</v>
      </c>
      <c r="C1118" s="115">
        <f t="shared" si="59"/>
        <v>1.6458333333333341</v>
      </c>
      <c r="D1118" s="115" t="str">
        <f t="shared" si="59"/>
        <v>New Hope</v>
      </c>
      <c r="E1118" s="114">
        <f t="shared" si="59"/>
        <v>19</v>
      </c>
    </row>
    <row r="1119" spans="1:12" ht="12.75" hidden="1" customHeight="1" x14ac:dyDescent="0.2">
      <c r="A1119" s="114">
        <f t="shared" si="57"/>
        <v>559</v>
      </c>
      <c r="B1119" s="163">
        <f t="shared" si="58"/>
        <v>41476</v>
      </c>
      <c r="C1119" s="115">
        <f t="shared" si="59"/>
        <v>1.6458333333333341</v>
      </c>
      <c r="D1119" s="115" t="str">
        <f t="shared" si="59"/>
        <v>New Hope</v>
      </c>
      <c r="E1119" s="114">
        <f t="shared" si="59"/>
        <v>19</v>
      </c>
    </row>
    <row r="1120" spans="1:12" ht="12.75" hidden="1" customHeight="1" x14ac:dyDescent="0.2">
      <c r="A1120" s="114">
        <f t="shared" si="57"/>
        <v>560</v>
      </c>
      <c r="B1120" s="163">
        <f t="shared" si="58"/>
        <v>41476</v>
      </c>
      <c r="C1120" s="115">
        <f t="shared" si="59"/>
        <v>1.6458333333333341</v>
      </c>
      <c r="D1120" s="115" t="str">
        <f t="shared" si="59"/>
        <v>New Hope</v>
      </c>
      <c r="E1120" s="114">
        <f t="shared" si="59"/>
        <v>20</v>
      </c>
    </row>
    <row r="1121" spans="1:12" ht="12.75" hidden="1" customHeight="1" x14ac:dyDescent="0.2">
      <c r="A1121" s="114">
        <f t="shared" si="57"/>
        <v>560</v>
      </c>
      <c r="B1121" s="163">
        <f t="shared" si="58"/>
        <v>41476</v>
      </c>
      <c r="C1121" s="115">
        <f t="shared" si="59"/>
        <v>1.6458333333333341</v>
      </c>
      <c r="D1121" s="115" t="str">
        <f t="shared" si="59"/>
        <v>New Hope</v>
      </c>
      <c r="E1121" s="114">
        <f t="shared" si="59"/>
        <v>20</v>
      </c>
      <c r="L1121" s="114"/>
    </row>
    <row r="1122" spans="1:12" ht="12.75" hidden="1" customHeight="1" x14ac:dyDescent="0.2">
      <c r="A1122" s="114">
        <f t="shared" si="57"/>
        <v>561</v>
      </c>
      <c r="B1122" s="163">
        <f t="shared" si="58"/>
        <v>41476</v>
      </c>
      <c r="C1122" s="115">
        <f t="shared" si="59"/>
        <v>1.6458333333333341</v>
      </c>
      <c r="D1122" s="115" t="str">
        <f t="shared" si="59"/>
        <v>New Hope</v>
      </c>
      <c r="E1122" s="114">
        <f t="shared" si="59"/>
        <v>21</v>
      </c>
    </row>
    <row r="1123" spans="1:12" ht="12.75" hidden="1" customHeight="1" x14ac:dyDescent="0.2">
      <c r="A1123" s="114">
        <f t="shared" si="57"/>
        <v>561</v>
      </c>
      <c r="B1123" s="163">
        <f t="shared" si="58"/>
        <v>41476</v>
      </c>
      <c r="C1123" s="115">
        <f t="shared" si="59"/>
        <v>1.6458333333333341</v>
      </c>
      <c r="D1123" s="115" t="str">
        <f t="shared" si="59"/>
        <v>New Hope</v>
      </c>
      <c r="E1123" s="114">
        <f t="shared" si="59"/>
        <v>21</v>
      </c>
      <c r="H1123" s="114"/>
    </row>
    <row r="1124" spans="1:12" ht="12.75" hidden="1" customHeight="1" x14ac:dyDescent="0.2">
      <c r="A1124" s="114">
        <f t="shared" si="57"/>
        <v>562</v>
      </c>
      <c r="B1124" s="163">
        <f t="shared" si="58"/>
        <v>41476</v>
      </c>
      <c r="C1124" s="115">
        <f t="shared" si="59"/>
        <v>1.6458333333333341</v>
      </c>
      <c r="D1124" s="115" t="str">
        <f t="shared" si="59"/>
        <v>New Hope</v>
      </c>
      <c r="E1124" s="114">
        <f t="shared" si="59"/>
        <v>22</v>
      </c>
      <c r="H1124" s="114"/>
    </row>
    <row r="1125" spans="1:12" ht="12.75" hidden="1" customHeight="1" x14ac:dyDescent="0.2">
      <c r="A1125" s="114">
        <f t="shared" si="57"/>
        <v>562</v>
      </c>
      <c r="B1125" s="163">
        <f t="shared" si="58"/>
        <v>41476</v>
      </c>
      <c r="C1125" s="115">
        <f t="shared" si="59"/>
        <v>1.6458333333333341</v>
      </c>
      <c r="D1125" s="115" t="str">
        <f t="shared" si="59"/>
        <v>New Hope</v>
      </c>
      <c r="E1125" s="114">
        <f t="shared" si="59"/>
        <v>22</v>
      </c>
      <c r="H1125" s="114"/>
    </row>
    <row r="1126" spans="1:12" ht="12.75" hidden="1" customHeight="1" x14ac:dyDescent="0.2">
      <c r="A1126" s="114">
        <f t="shared" si="57"/>
        <v>563</v>
      </c>
      <c r="B1126" s="163">
        <f t="shared" si="58"/>
        <v>41476</v>
      </c>
      <c r="C1126" s="115">
        <f t="shared" si="59"/>
        <v>1.6458333333333341</v>
      </c>
      <c r="D1126" s="115" t="str">
        <f t="shared" si="59"/>
        <v>New Hope</v>
      </c>
      <c r="E1126" s="114">
        <f t="shared" si="59"/>
        <v>23</v>
      </c>
      <c r="H1126" s="114"/>
      <c r="L1126" s="114"/>
    </row>
    <row r="1127" spans="1:12" ht="12.75" hidden="1" customHeight="1" x14ac:dyDescent="0.2">
      <c r="A1127" s="114">
        <f t="shared" si="57"/>
        <v>563</v>
      </c>
      <c r="B1127" s="163">
        <f t="shared" si="58"/>
        <v>41476</v>
      </c>
      <c r="C1127" s="115">
        <f t="shared" si="59"/>
        <v>1.6458333333333341</v>
      </c>
      <c r="D1127" s="115" t="str">
        <f t="shared" si="59"/>
        <v>New Hope</v>
      </c>
      <c r="E1127" s="114">
        <f t="shared" si="59"/>
        <v>23</v>
      </c>
      <c r="H1127" s="114"/>
      <c r="L1127" s="114"/>
    </row>
    <row r="1128" spans="1:12" ht="12.75" hidden="1" customHeight="1" x14ac:dyDescent="0.2">
      <c r="A1128" s="114">
        <f t="shared" si="57"/>
        <v>564</v>
      </c>
      <c r="B1128" s="163">
        <f t="shared" si="58"/>
        <v>41476</v>
      </c>
      <c r="C1128" s="115">
        <f t="shared" si="59"/>
        <v>1.6458333333333386</v>
      </c>
      <c r="D1128" s="115" t="str">
        <f t="shared" si="59"/>
        <v>New Hope</v>
      </c>
      <c r="E1128" s="114">
        <f t="shared" si="59"/>
        <v>24</v>
      </c>
      <c r="H1128" s="114"/>
    </row>
    <row r="1129" spans="1:12" ht="12.75" hidden="1" customHeight="1" x14ac:dyDescent="0.2">
      <c r="A1129" s="114">
        <f t="shared" si="57"/>
        <v>564</v>
      </c>
      <c r="B1129" s="163">
        <f t="shared" si="58"/>
        <v>41476</v>
      </c>
      <c r="C1129" s="115">
        <f t="shared" si="59"/>
        <v>1.6458333333333386</v>
      </c>
      <c r="D1129" s="115" t="str">
        <f t="shared" si="59"/>
        <v>New Hope</v>
      </c>
      <c r="E1129" s="114">
        <f t="shared" si="59"/>
        <v>24</v>
      </c>
      <c r="H1129" s="114"/>
      <c r="L1129" s="114"/>
    </row>
    <row r="1130" spans="1:12" ht="12.75" hidden="1" customHeight="1" x14ac:dyDescent="0.2">
      <c r="A1130" s="114">
        <f t="shared" si="57"/>
        <v>565</v>
      </c>
      <c r="B1130" s="163">
        <f t="shared" si="58"/>
        <v>41476</v>
      </c>
      <c r="C1130" s="115">
        <f t="shared" ref="C1130:E1149" si="60">+C482</f>
        <v>1.6458333333333386</v>
      </c>
      <c r="D1130" s="115" t="str">
        <f t="shared" si="60"/>
        <v>Bush Park</v>
      </c>
      <c r="E1130" s="114">
        <f t="shared" si="60"/>
        <v>25</v>
      </c>
      <c r="H1130" s="114"/>
      <c r="L1130" s="114"/>
    </row>
    <row r="1131" spans="1:12" ht="12.75" hidden="1" customHeight="1" x14ac:dyDescent="0.2">
      <c r="A1131" s="114">
        <f t="shared" si="57"/>
        <v>565</v>
      </c>
      <c r="B1131" s="163">
        <f t="shared" si="58"/>
        <v>41476</v>
      </c>
      <c r="C1131" s="115">
        <f t="shared" si="60"/>
        <v>1.6458333333333386</v>
      </c>
      <c r="D1131" s="115" t="str">
        <f t="shared" si="60"/>
        <v>Bush Park</v>
      </c>
      <c r="E1131" s="114">
        <f t="shared" si="60"/>
        <v>25</v>
      </c>
      <c r="H1131" s="114"/>
      <c r="L1131" s="114"/>
    </row>
    <row r="1132" spans="1:12" ht="12.75" hidden="1" customHeight="1" x14ac:dyDescent="0.2">
      <c r="A1132" s="114">
        <f t="shared" si="57"/>
        <v>566</v>
      </c>
      <c r="B1132" s="163">
        <f t="shared" si="58"/>
        <v>41476</v>
      </c>
      <c r="C1132" s="115">
        <f t="shared" si="60"/>
        <v>1.6458333333333386</v>
      </c>
      <c r="D1132" s="115" t="str">
        <f t="shared" si="60"/>
        <v>Bush Park</v>
      </c>
      <c r="E1132" s="114">
        <f t="shared" si="60"/>
        <v>26</v>
      </c>
      <c r="L1132" s="114"/>
    </row>
    <row r="1133" spans="1:12" ht="12.75" hidden="1" customHeight="1" x14ac:dyDescent="0.2">
      <c r="A1133" s="114">
        <f t="shared" si="57"/>
        <v>566</v>
      </c>
      <c r="B1133" s="163">
        <f t="shared" si="58"/>
        <v>41476</v>
      </c>
      <c r="C1133" s="115">
        <f t="shared" si="60"/>
        <v>1.6458333333333386</v>
      </c>
      <c r="D1133" s="115" t="str">
        <f t="shared" si="60"/>
        <v>Bush Park</v>
      </c>
      <c r="E1133" s="114">
        <f t="shared" si="60"/>
        <v>26</v>
      </c>
      <c r="L1133" s="114"/>
    </row>
    <row r="1134" spans="1:12" ht="12.75" hidden="1" customHeight="1" x14ac:dyDescent="0.2">
      <c r="A1134" s="114">
        <f t="shared" si="57"/>
        <v>567</v>
      </c>
      <c r="B1134" s="163">
        <f t="shared" si="58"/>
        <v>41476</v>
      </c>
      <c r="C1134" s="115">
        <f t="shared" si="60"/>
        <v>1.6458333333333386</v>
      </c>
      <c r="D1134" s="115" t="str">
        <f t="shared" si="60"/>
        <v>Bush Park</v>
      </c>
      <c r="E1134" s="114">
        <f t="shared" si="60"/>
        <v>27</v>
      </c>
      <c r="L1134" s="114"/>
    </row>
    <row r="1135" spans="1:12" ht="12.75" hidden="1" customHeight="1" x14ac:dyDescent="0.2">
      <c r="A1135" s="114">
        <f t="shared" si="57"/>
        <v>567</v>
      </c>
      <c r="B1135" s="163">
        <f t="shared" si="58"/>
        <v>41476</v>
      </c>
      <c r="C1135" s="115">
        <f t="shared" si="60"/>
        <v>1.6458333333333386</v>
      </c>
      <c r="D1135" s="115" t="str">
        <f t="shared" si="60"/>
        <v>Bush Park</v>
      </c>
      <c r="E1135" s="114">
        <f t="shared" si="60"/>
        <v>27</v>
      </c>
      <c r="L1135" s="114"/>
    </row>
    <row r="1136" spans="1:12" ht="12.75" hidden="1" customHeight="1" x14ac:dyDescent="0.2">
      <c r="A1136" s="114">
        <f t="shared" si="57"/>
        <v>568</v>
      </c>
      <c r="B1136" s="163">
        <f t="shared" si="58"/>
        <v>41476</v>
      </c>
      <c r="C1136" s="115">
        <f t="shared" si="60"/>
        <v>1.6805555555555565</v>
      </c>
      <c r="D1136" s="115" t="str">
        <f t="shared" si="60"/>
        <v>Herbst</v>
      </c>
      <c r="E1136" s="114">
        <f t="shared" si="60"/>
        <v>1</v>
      </c>
      <c r="L1136" s="114"/>
    </row>
    <row r="1137" spans="1:12" ht="12.75" hidden="1" customHeight="1" x14ac:dyDescent="0.2">
      <c r="A1137" s="114">
        <f t="shared" si="57"/>
        <v>568</v>
      </c>
      <c r="B1137" s="163">
        <f t="shared" si="58"/>
        <v>41476</v>
      </c>
      <c r="C1137" s="115">
        <f t="shared" si="60"/>
        <v>1.6805555555555565</v>
      </c>
      <c r="D1137" s="115" t="str">
        <f t="shared" si="60"/>
        <v>Herbst</v>
      </c>
      <c r="E1137" s="114">
        <f t="shared" si="60"/>
        <v>1</v>
      </c>
      <c r="L1137" s="114"/>
    </row>
    <row r="1138" spans="1:12" ht="12.75" hidden="1" customHeight="1" x14ac:dyDescent="0.2">
      <c r="A1138" s="114">
        <f t="shared" si="57"/>
        <v>569</v>
      </c>
      <c r="B1138" s="163">
        <f t="shared" si="58"/>
        <v>41476</v>
      </c>
      <c r="C1138" s="115">
        <f t="shared" si="60"/>
        <v>1.6805555555555565</v>
      </c>
      <c r="D1138" s="115" t="str">
        <f t="shared" si="60"/>
        <v>Herbst</v>
      </c>
      <c r="E1138" s="114">
        <f t="shared" si="60"/>
        <v>2</v>
      </c>
      <c r="L1138" s="114"/>
    </row>
    <row r="1139" spans="1:12" ht="12.75" hidden="1" customHeight="1" x14ac:dyDescent="0.2">
      <c r="A1139" s="114">
        <f t="shared" si="57"/>
        <v>569</v>
      </c>
      <c r="B1139" s="163">
        <f t="shared" si="58"/>
        <v>41476</v>
      </c>
      <c r="C1139" s="115">
        <f t="shared" si="60"/>
        <v>1.6805555555555565</v>
      </c>
      <c r="D1139" s="115" t="str">
        <f t="shared" si="60"/>
        <v>Herbst</v>
      </c>
      <c r="E1139" s="114">
        <f t="shared" si="60"/>
        <v>2</v>
      </c>
      <c r="L1139" s="114"/>
    </row>
    <row r="1140" spans="1:12" ht="12.75" hidden="1" customHeight="1" x14ac:dyDescent="0.2">
      <c r="A1140" s="114">
        <f t="shared" si="57"/>
        <v>570</v>
      </c>
      <c r="B1140" s="163">
        <f t="shared" si="58"/>
        <v>41476</v>
      </c>
      <c r="C1140" s="115">
        <f t="shared" si="60"/>
        <v>1.6805555555555565</v>
      </c>
      <c r="D1140" s="115" t="str">
        <f t="shared" si="60"/>
        <v>Herbst</v>
      </c>
      <c r="E1140" s="114">
        <f t="shared" si="60"/>
        <v>3</v>
      </c>
      <c r="L1140" s="114"/>
    </row>
    <row r="1141" spans="1:12" ht="12.75" hidden="1" customHeight="1" x14ac:dyDescent="0.2">
      <c r="A1141" s="114">
        <f t="shared" si="57"/>
        <v>570</v>
      </c>
      <c r="B1141" s="163">
        <f t="shared" si="58"/>
        <v>41476</v>
      </c>
      <c r="C1141" s="115">
        <f t="shared" si="60"/>
        <v>1.6805555555555565</v>
      </c>
      <c r="D1141" s="115" t="str">
        <f t="shared" si="60"/>
        <v>Herbst</v>
      </c>
      <c r="E1141" s="114">
        <f t="shared" si="60"/>
        <v>3</v>
      </c>
      <c r="L1141" s="114"/>
    </row>
    <row r="1142" spans="1:12" ht="12.75" hidden="1" customHeight="1" x14ac:dyDescent="0.2">
      <c r="A1142" s="114">
        <f t="shared" si="57"/>
        <v>571</v>
      </c>
      <c r="B1142" s="163">
        <f t="shared" si="58"/>
        <v>41476</v>
      </c>
      <c r="C1142" s="115">
        <f t="shared" si="60"/>
        <v>1.6805555555555565</v>
      </c>
      <c r="D1142" s="115" t="str">
        <f t="shared" si="60"/>
        <v>Herbst</v>
      </c>
      <c r="E1142" s="114">
        <f t="shared" si="60"/>
        <v>4</v>
      </c>
      <c r="L1142" s="114"/>
    </row>
    <row r="1143" spans="1:12" ht="12.75" hidden="1" customHeight="1" x14ac:dyDescent="0.2">
      <c r="A1143" s="114">
        <f t="shared" si="57"/>
        <v>571</v>
      </c>
      <c r="B1143" s="163">
        <f t="shared" si="58"/>
        <v>41476</v>
      </c>
      <c r="C1143" s="115">
        <f t="shared" si="60"/>
        <v>1.6805555555555565</v>
      </c>
      <c r="D1143" s="115" t="str">
        <f t="shared" si="60"/>
        <v>Herbst</v>
      </c>
      <c r="E1143" s="114">
        <f t="shared" si="60"/>
        <v>4</v>
      </c>
      <c r="L1143" s="114"/>
    </row>
    <row r="1144" spans="1:12" ht="12.75" hidden="1" customHeight="1" x14ac:dyDescent="0.2">
      <c r="A1144" s="114">
        <f t="shared" si="57"/>
        <v>572</v>
      </c>
      <c r="B1144" s="163">
        <f t="shared" si="58"/>
        <v>41476</v>
      </c>
      <c r="C1144" s="115">
        <f t="shared" si="60"/>
        <v>1.6805555555555565</v>
      </c>
      <c r="D1144" s="115" t="str">
        <f t="shared" si="60"/>
        <v>Herbst</v>
      </c>
      <c r="E1144" s="114">
        <f t="shared" si="60"/>
        <v>5</v>
      </c>
      <c r="L1144" s="114"/>
    </row>
    <row r="1145" spans="1:12" ht="12.75" hidden="1" customHeight="1" x14ac:dyDescent="0.2">
      <c r="A1145" s="114">
        <f t="shared" si="57"/>
        <v>572</v>
      </c>
      <c r="B1145" s="163">
        <f t="shared" si="58"/>
        <v>41476</v>
      </c>
      <c r="C1145" s="115">
        <f t="shared" si="60"/>
        <v>1.6805555555555565</v>
      </c>
      <c r="D1145" s="115" t="str">
        <f t="shared" si="60"/>
        <v>Herbst</v>
      </c>
      <c r="E1145" s="114">
        <f t="shared" si="60"/>
        <v>5</v>
      </c>
      <c r="F1145" s="114"/>
      <c r="G1145" s="114"/>
      <c r="H1145" s="114"/>
      <c r="L1145" s="114"/>
    </row>
    <row r="1146" spans="1:12" ht="12.75" hidden="1" customHeight="1" x14ac:dyDescent="0.2">
      <c r="A1146" s="114">
        <f t="shared" si="57"/>
        <v>573</v>
      </c>
      <c r="B1146" s="163">
        <f t="shared" si="58"/>
        <v>41476</v>
      </c>
      <c r="C1146" s="115">
        <f t="shared" si="60"/>
        <v>1.6805555555555565</v>
      </c>
      <c r="D1146" s="115" t="str">
        <f t="shared" si="60"/>
        <v>Herbst</v>
      </c>
      <c r="E1146" s="114">
        <f t="shared" si="60"/>
        <v>6</v>
      </c>
      <c r="F1146" s="114"/>
      <c r="G1146" s="114"/>
      <c r="H1146" s="114"/>
      <c r="L1146" s="114"/>
    </row>
    <row r="1147" spans="1:12" ht="12.75" hidden="1" customHeight="1" x14ac:dyDescent="0.2">
      <c r="A1147" s="114">
        <f t="shared" si="57"/>
        <v>573</v>
      </c>
      <c r="B1147" s="163">
        <f t="shared" si="58"/>
        <v>41476</v>
      </c>
      <c r="C1147" s="115">
        <f t="shared" si="60"/>
        <v>1.6805555555555565</v>
      </c>
      <c r="D1147" s="115" t="str">
        <f t="shared" si="60"/>
        <v>Herbst</v>
      </c>
      <c r="E1147" s="114">
        <f t="shared" si="60"/>
        <v>6</v>
      </c>
      <c r="F1147" s="114"/>
      <c r="G1147" s="114"/>
      <c r="H1147" s="114"/>
      <c r="L1147" s="114"/>
    </row>
    <row r="1148" spans="1:12" ht="12.75" hidden="1" customHeight="1" x14ac:dyDescent="0.2">
      <c r="A1148" s="114">
        <f t="shared" si="57"/>
        <v>574</v>
      </c>
      <c r="B1148" s="163">
        <f t="shared" si="58"/>
        <v>41476</v>
      </c>
      <c r="C1148" s="115">
        <f t="shared" si="60"/>
        <v>1.6805555555555565</v>
      </c>
      <c r="D1148" s="115" t="str">
        <f t="shared" si="60"/>
        <v>Herbst</v>
      </c>
      <c r="E1148" s="114">
        <f t="shared" si="60"/>
        <v>7</v>
      </c>
      <c r="F1148" s="114"/>
      <c r="G1148" s="114"/>
      <c r="H1148" s="114"/>
      <c r="L1148" s="114"/>
    </row>
    <row r="1149" spans="1:12" ht="12.75" hidden="1" customHeight="1" x14ac:dyDescent="0.2">
      <c r="A1149" s="114">
        <f t="shared" si="57"/>
        <v>574</v>
      </c>
      <c r="B1149" s="163">
        <f t="shared" si="58"/>
        <v>41476</v>
      </c>
      <c r="C1149" s="115">
        <f t="shared" si="60"/>
        <v>1.6805555555555565</v>
      </c>
      <c r="D1149" s="115" t="str">
        <f t="shared" si="60"/>
        <v>Herbst</v>
      </c>
      <c r="E1149" s="114">
        <f t="shared" si="60"/>
        <v>7</v>
      </c>
      <c r="F1149" s="114"/>
      <c r="G1149" s="114"/>
      <c r="H1149" s="114"/>
      <c r="L1149" s="114"/>
    </row>
    <row r="1150" spans="1:12" ht="12.75" hidden="1" customHeight="1" x14ac:dyDescent="0.2">
      <c r="A1150" s="114">
        <f t="shared" si="57"/>
        <v>575</v>
      </c>
      <c r="B1150" s="163">
        <f t="shared" si="58"/>
        <v>41476</v>
      </c>
      <c r="C1150" s="115">
        <f t="shared" ref="C1150:E1169" si="61">+C502</f>
        <v>1.6805555555555565</v>
      </c>
      <c r="D1150" s="115" t="str">
        <f t="shared" si="61"/>
        <v>Herbst</v>
      </c>
      <c r="E1150" s="114">
        <f t="shared" si="61"/>
        <v>8</v>
      </c>
      <c r="F1150" s="114"/>
      <c r="G1150" s="114"/>
      <c r="H1150" s="114"/>
      <c r="L1150" s="114"/>
    </row>
    <row r="1151" spans="1:12" ht="12.75" hidden="1" customHeight="1" x14ac:dyDescent="0.2">
      <c r="A1151" s="114">
        <f t="shared" si="57"/>
        <v>575</v>
      </c>
      <c r="B1151" s="163">
        <f t="shared" si="58"/>
        <v>41476</v>
      </c>
      <c r="C1151" s="115">
        <f t="shared" si="61"/>
        <v>1.6805555555555565</v>
      </c>
      <c r="D1151" s="115" t="str">
        <f t="shared" si="61"/>
        <v>Herbst</v>
      </c>
      <c r="E1151" s="114">
        <f t="shared" si="61"/>
        <v>8</v>
      </c>
      <c r="F1151" s="114"/>
      <c r="G1151" s="114"/>
      <c r="H1151" s="114"/>
      <c r="L1151" s="114"/>
    </row>
    <row r="1152" spans="1:12" ht="12.75" hidden="1" customHeight="1" x14ac:dyDescent="0.2">
      <c r="A1152" s="114">
        <f t="shared" si="57"/>
        <v>576</v>
      </c>
      <c r="B1152" s="163">
        <f t="shared" si="58"/>
        <v>41476</v>
      </c>
      <c r="C1152" s="115">
        <f t="shared" si="61"/>
        <v>1.6805555555555565</v>
      </c>
      <c r="D1152" s="115" t="str">
        <f t="shared" si="61"/>
        <v>Palisades</v>
      </c>
      <c r="E1152" s="114">
        <f t="shared" si="61"/>
        <v>9</v>
      </c>
      <c r="F1152" s="116" t="str">
        <f>+'Field Grid 2013 public'!$K$32</f>
        <v>VARB-2</v>
      </c>
      <c r="G1152" s="114">
        <v>5</v>
      </c>
      <c r="H1152" s="114" t="str">
        <f>+'Brackets 2013'!$L$488</f>
        <v>Loser SF1 v Loser C1 (C2)</v>
      </c>
      <c r="L1152" s="114"/>
    </row>
    <row r="1153" spans="1:12" ht="12.75" hidden="1" customHeight="1" x14ac:dyDescent="0.2">
      <c r="A1153" s="114">
        <f t="shared" si="57"/>
        <v>576</v>
      </c>
      <c r="B1153" s="163">
        <f t="shared" si="58"/>
        <v>41476</v>
      </c>
      <c r="C1153" s="115">
        <f t="shared" si="61"/>
        <v>1.6805555555555565</v>
      </c>
      <c r="D1153" s="115" t="str">
        <f t="shared" si="61"/>
        <v>Palisades</v>
      </c>
      <c r="E1153" s="114">
        <f t="shared" si="61"/>
        <v>9</v>
      </c>
      <c r="F1153" s="116" t="str">
        <f>+'Field Grid 2013 public'!$K$32</f>
        <v>VARB-2</v>
      </c>
      <c r="G1153" s="114">
        <v>5</v>
      </c>
      <c r="H1153" s="114" t="str">
        <f>+'Brackets 2013'!$L$488</f>
        <v>Loser SF1 v Loser C1 (C2)</v>
      </c>
      <c r="L1153" s="114"/>
    </row>
    <row r="1154" spans="1:12" s="145" customFormat="1" ht="12.75" hidden="1" customHeight="1" x14ac:dyDescent="0.2">
      <c r="A1154" s="145">
        <f t="shared" si="57"/>
        <v>577</v>
      </c>
      <c r="B1154" s="165">
        <f t="shared" si="58"/>
        <v>41476</v>
      </c>
      <c r="C1154" s="148">
        <f t="shared" si="61"/>
        <v>1.6805555555555565</v>
      </c>
      <c r="D1154" s="148" t="str">
        <f t="shared" si="61"/>
        <v>Palisades</v>
      </c>
      <c r="E1154" s="145">
        <f t="shared" si="61"/>
        <v>10</v>
      </c>
      <c r="F1154" s="147" t="str">
        <f>+'Field Grid 2013 public'!$K$32</f>
        <v>VARB-2</v>
      </c>
      <c r="G1154" s="145">
        <v>5</v>
      </c>
      <c r="H1154" s="145" t="str">
        <f>+'Brackets 2013'!$L$487</f>
        <v>Winner SF1 v Winner SF2 (Final)</v>
      </c>
    </row>
    <row r="1155" spans="1:12" s="145" customFormat="1" ht="12.75" hidden="1" customHeight="1" x14ac:dyDescent="0.2">
      <c r="A1155" s="145">
        <f t="shared" si="57"/>
        <v>577</v>
      </c>
      <c r="B1155" s="165">
        <f t="shared" si="58"/>
        <v>41476</v>
      </c>
      <c r="C1155" s="148">
        <f t="shared" si="61"/>
        <v>1.6805555555555565</v>
      </c>
      <c r="D1155" s="148" t="str">
        <f t="shared" si="61"/>
        <v>Palisades</v>
      </c>
      <c r="E1155" s="145">
        <f t="shared" si="61"/>
        <v>10</v>
      </c>
      <c r="F1155" s="147" t="str">
        <f>+'Field Grid 2013 public'!$K$32</f>
        <v>VARB-2</v>
      </c>
      <c r="G1155" s="145">
        <v>5</v>
      </c>
      <c r="H1155" s="145" t="str">
        <f>+'Brackets 2013'!$L$487</f>
        <v>Winner SF1 v Winner SF2 (Final)</v>
      </c>
    </row>
    <row r="1156" spans="1:12" ht="12.75" hidden="1" customHeight="1" x14ac:dyDescent="0.2">
      <c r="A1156" s="114">
        <f t="shared" ref="A1156:A1189" si="62">+A1154+1</f>
        <v>578</v>
      </c>
      <c r="B1156" s="163">
        <f t="shared" si="58"/>
        <v>41476</v>
      </c>
      <c r="C1156" s="115">
        <f t="shared" si="61"/>
        <v>1.6805555555555565</v>
      </c>
      <c r="D1156" s="115" t="str">
        <f t="shared" si="61"/>
        <v>Palisades</v>
      </c>
      <c r="E1156" s="114">
        <f t="shared" si="61"/>
        <v>11</v>
      </c>
      <c r="F1156" s="116" t="str">
        <f>+'Field Grid 2013 public'!$K$32</f>
        <v>VARB-2</v>
      </c>
      <c r="G1156" s="114">
        <v>5</v>
      </c>
      <c r="H1156" s="114" t="str">
        <f>+'Brackets 2013'!$P$487</f>
        <v>Winner C1 v Loser SF2 (C3)</v>
      </c>
      <c r="L1156" s="114"/>
    </row>
    <row r="1157" spans="1:12" ht="12.75" hidden="1" customHeight="1" x14ac:dyDescent="0.2">
      <c r="A1157" s="114">
        <f t="shared" si="62"/>
        <v>578</v>
      </c>
      <c r="B1157" s="163">
        <f t="shared" si="58"/>
        <v>41476</v>
      </c>
      <c r="C1157" s="115">
        <f t="shared" si="61"/>
        <v>1.6805555555555565</v>
      </c>
      <c r="D1157" s="115" t="str">
        <f t="shared" si="61"/>
        <v>Palisades</v>
      </c>
      <c r="E1157" s="114">
        <f t="shared" si="61"/>
        <v>11</v>
      </c>
      <c r="F1157" s="116" t="str">
        <f>+'Field Grid 2013 public'!$K$32</f>
        <v>VARB-2</v>
      </c>
      <c r="G1157" s="114">
        <v>5</v>
      </c>
      <c r="H1157" s="114" t="str">
        <f>+'Brackets 2013'!$P$487</f>
        <v>Winner C1 v Loser SF2 (C3)</v>
      </c>
      <c r="L1157" s="114"/>
    </row>
    <row r="1158" spans="1:12" ht="12.75" hidden="1" customHeight="1" x14ac:dyDescent="0.2">
      <c r="A1158" s="114">
        <f t="shared" si="62"/>
        <v>579</v>
      </c>
      <c r="B1158" s="163">
        <f t="shared" si="58"/>
        <v>41476</v>
      </c>
      <c r="C1158" s="115">
        <f t="shared" si="61"/>
        <v>1.6805555555555565</v>
      </c>
      <c r="D1158" s="115" t="str">
        <f t="shared" si="61"/>
        <v>Palisades</v>
      </c>
      <c r="E1158" s="114">
        <f t="shared" si="61"/>
        <v>12</v>
      </c>
      <c r="F1158" s="116" t="str">
        <f>+'Field Grid 2013 public'!$N$32</f>
        <v>JVA-1</v>
      </c>
      <c r="G1158" s="114">
        <v>5</v>
      </c>
      <c r="H1158" s="114" t="str">
        <f>+'Brackets 2013'!$P$373</f>
        <v>Winner C1 v Loser SF2 (C6)</v>
      </c>
      <c r="L1158" s="114"/>
    </row>
    <row r="1159" spans="1:12" ht="12.75" hidden="1" customHeight="1" x14ac:dyDescent="0.2">
      <c r="A1159" s="114">
        <f t="shared" si="62"/>
        <v>579</v>
      </c>
      <c r="B1159" s="163">
        <f t="shared" si="58"/>
        <v>41476</v>
      </c>
      <c r="C1159" s="115">
        <f t="shared" si="61"/>
        <v>1.6805555555555565</v>
      </c>
      <c r="D1159" s="115" t="str">
        <f t="shared" si="61"/>
        <v>Palisades</v>
      </c>
      <c r="E1159" s="114">
        <f t="shared" si="61"/>
        <v>12</v>
      </c>
      <c r="F1159" s="116" t="str">
        <f>+'Field Grid 2013 public'!$N$32</f>
        <v>JVA-1</v>
      </c>
      <c r="G1159" s="114">
        <v>5</v>
      </c>
      <c r="H1159" s="114" t="str">
        <f>+'Brackets 2013'!$P$373</f>
        <v>Winner C1 v Loser SF2 (C6)</v>
      </c>
      <c r="L1159" s="114"/>
    </row>
    <row r="1160" spans="1:12" ht="12.75" hidden="1" customHeight="1" x14ac:dyDescent="0.2">
      <c r="A1160" s="114">
        <f t="shared" si="62"/>
        <v>580</v>
      </c>
      <c r="B1160" s="163">
        <f t="shared" si="58"/>
        <v>41476</v>
      </c>
      <c r="C1160" s="115">
        <f t="shared" si="61"/>
        <v>1.6805555555555565</v>
      </c>
      <c r="D1160" s="115" t="str">
        <f t="shared" si="61"/>
        <v>Palisades</v>
      </c>
      <c r="E1160" s="114">
        <f t="shared" si="61"/>
        <v>13</v>
      </c>
      <c r="F1160" s="116" t="str">
        <f>+'Field Grid 2013 public'!$N$32</f>
        <v>JVA-1</v>
      </c>
      <c r="G1160" s="114">
        <v>5</v>
      </c>
      <c r="H1160" s="114" t="str">
        <f>+'Brackets 2013'!$P$374</f>
        <v>Loser C3 v Loser C2 (C7)</v>
      </c>
      <c r="L1160" s="114"/>
    </row>
    <row r="1161" spans="1:12" ht="12.75" hidden="1" customHeight="1" x14ac:dyDescent="0.2">
      <c r="A1161" s="114">
        <f t="shared" si="62"/>
        <v>580</v>
      </c>
      <c r="B1161" s="163">
        <f t="shared" si="58"/>
        <v>41476</v>
      </c>
      <c r="C1161" s="115">
        <f t="shared" si="61"/>
        <v>1.6805555555555565</v>
      </c>
      <c r="D1161" s="115" t="str">
        <f t="shared" si="61"/>
        <v>Palisades</v>
      </c>
      <c r="E1161" s="114">
        <f t="shared" si="61"/>
        <v>13</v>
      </c>
      <c r="F1161" s="116" t="str">
        <f>+'Field Grid 2013 public'!$N$32</f>
        <v>JVA-1</v>
      </c>
      <c r="G1161" s="114">
        <v>5</v>
      </c>
      <c r="H1161" s="114" t="str">
        <f>+'Brackets 2013'!$P$374</f>
        <v>Loser C3 v Loser C2 (C7)</v>
      </c>
      <c r="L1161" s="114"/>
    </row>
    <row r="1162" spans="1:12" ht="12.75" hidden="1" customHeight="1" x14ac:dyDescent="0.2">
      <c r="A1162" s="114">
        <f t="shared" si="62"/>
        <v>581</v>
      </c>
      <c r="B1162" s="163">
        <f t="shared" ref="B1162:B1189" si="63">+B514+1</f>
        <v>41476</v>
      </c>
      <c r="C1162" s="115">
        <f t="shared" si="61"/>
        <v>1.6805555555555565</v>
      </c>
      <c r="D1162" s="115" t="str">
        <f t="shared" si="61"/>
        <v>Palisades</v>
      </c>
      <c r="E1162" s="114">
        <f t="shared" si="61"/>
        <v>14</v>
      </c>
      <c r="F1162" s="116" t="str">
        <f>+'Field Grid 2013 public'!$N$32</f>
        <v>JVA-1</v>
      </c>
      <c r="G1162" s="114">
        <v>5</v>
      </c>
      <c r="H1162" s="114" t="str">
        <f>+'Brackets 2013'!$W$373</f>
        <v>Winner C3 v Winner C4 (C13)</v>
      </c>
      <c r="L1162" s="114"/>
    </row>
    <row r="1163" spans="1:12" ht="12.75" hidden="1" customHeight="1" x14ac:dyDescent="0.2">
      <c r="A1163" s="114">
        <f t="shared" si="62"/>
        <v>581</v>
      </c>
      <c r="B1163" s="163">
        <f t="shared" si="63"/>
        <v>41476</v>
      </c>
      <c r="C1163" s="115">
        <f t="shared" si="61"/>
        <v>1.6805555555555565</v>
      </c>
      <c r="D1163" s="115" t="str">
        <f t="shared" si="61"/>
        <v>Palisades</v>
      </c>
      <c r="E1163" s="114">
        <f t="shared" si="61"/>
        <v>14</v>
      </c>
      <c r="F1163" s="116" t="str">
        <f>+'Field Grid 2013 public'!$N$32</f>
        <v>JVA-1</v>
      </c>
      <c r="G1163" s="114">
        <v>5</v>
      </c>
      <c r="H1163" s="114" t="str">
        <f>+'Brackets 2013'!$W$373</f>
        <v>Winner C3 v Winner C4 (C13)</v>
      </c>
      <c r="L1163" s="114"/>
    </row>
    <row r="1164" spans="1:12" ht="12.75" hidden="1" customHeight="1" x14ac:dyDescent="0.2">
      <c r="A1164" s="114">
        <f t="shared" si="62"/>
        <v>582</v>
      </c>
      <c r="B1164" s="163">
        <f t="shared" si="63"/>
        <v>41476</v>
      </c>
      <c r="C1164" s="115">
        <f t="shared" si="61"/>
        <v>1.6805555555555565</v>
      </c>
      <c r="D1164" s="115" t="str">
        <f t="shared" si="61"/>
        <v>Palisades</v>
      </c>
      <c r="E1164" s="114">
        <f t="shared" si="61"/>
        <v>15</v>
      </c>
      <c r="F1164" s="116" t="str">
        <f>+'Field Grid 2013 public'!$Q$32</f>
        <v>JVA-2</v>
      </c>
      <c r="G1164" s="114">
        <v>5</v>
      </c>
      <c r="H1164" s="114" t="str">
        <f>+'Brackets 2013'!$W$374</f>
        <v>Winner C2 v Loser C4 (C14)</v>
      </c>
      <c r="L1164" s="114"/>
    </row>
    <row r="1165" spans="1:12" ht="12.75" hidden="1" customHeight="1" x14ac:dyDescent="0.2">
      <c r="A1165" s="114">
        <f t="shared" si="62"/>
        <v>582</v>
      </c>
      <c r="B1165" s="163">
        <f t="shared" si="63"/>
        <v>41476</v>
      </c>
      <c r="C1165" s="115">
        <f t="shared" si="61"/>
        <v>1.6805555555555565</v>
      </c>
      <c r="D1165" s="115" t="str">
        <f t="shared" si="61"/>
        <v>Palisades</v>
      </c>
      <c r="E1165" s="114">
        <f t="shared" si="61"/>
        <v>15</v>
      </c>
      <c r="F1165" s="116" t="str">
        <f>+'Field Grid 2013 public'!$Q$32</f>
        <v>JVA-2</v>
      </c>
      <c r="G1165" s="114">
        <v>5</v>
      </c>
      <c r="H1165" s="114" t="str">
        <f>+'Brackets 2013'!$W$374</f>
        <v>Winner C2 v Loser C4 (C14)</v>
      </c>
      <c r="L1165" s="114"/>
    </row>
    <row r="1166" spans="1:12" s="145" customFormat="1" ht="12.75" hidden="1" customHeight="1" x14ac:dyDescent="0.2">
      <c r="A1166" s="145">
        <f t="shared" si="62"/>
        <v>583</v>
      </c>
      <c r="B1166" s="165">
        <f t="shared" si="63"/>
        <v>41476</v>
      </c>
      <c r="C1166" s="148">
        <f t="shared" si="61"/>
        <v>1.6805555555555565</v>
      </c>
      <c r="D1166" s="148" t="str">
        <f t="shared" si="61"/>
        <v>Palisades</v>
      </c>
      <c r="E1166" s="145">
        <f t="shared" si="61"/>
        <v>16</v>
      </c>
      <c r="F1166" s="147" t="str">
        <f>+'Field Grid 2013 public'!$Q$32</f>
        <v>JVA-2</v>
      </c>
      <c r="G1166" s="145">
        <v>5</v>
      </c>
      <c r="H1166" s="145" t="str">
        <f>+'Brackets 2013'!$L$373</f>
        <v>Winner SF1 v Winner SF2 (Final)</v>
      </c>
    </row>
    <row r="1167" spans="1:12" s="145" customFormat="1" ht="12.75" hidden="1" customHeight="1" x14ac:dyDescent="0.2">
      <c r="A1167" s="145">
        <f t="shared" si="62"/>
        <v>583</v>
      </c>
      <c r="B1167" s="165">
        <f t="shared" si="63"/>
        <v>41476</v>
      </c>
      <c r="C1167" s="148">
        <f t="shared" si="61"/>
        <v>1.6805555555555565</v>
      </c>
      <c r="D1167" s="148" t="str">
        <f t="shared" si="61"/>
        <v>Palisades</v>
      </c>
      <c r="E1167" s="145">
        <f t="shared" si="61"/>
        <v>16</v>
      </c>
      <c r="F1167" s="147" t="str">
        <f>+'Field Grid 2013 public'!$Q$32</f>
        <v>JVA-2</v>
      </c>
      <c r="G1167" s="145">
        <v>5</v>
      </c>
      <c r="H1167" s="145" t="str">
        <f>+'Brackets 2013'!$L$373</f>
        <v>Winner SF1 v Winner SF2 (Final)</v>
      </c>
    </row>
    <row r="1168" spans="1:12" ht="12.75" hidden="1" customHeight="1" x14ac:dyDescent="0.2">
      <c r="A1168" s="114">
        <f t="shared" si="62"/>
        <v>584</v>
      </c>
      <c r="B1168" s="163">
        <f t="shared" si="63"/>
        <v>41476</v>
      </c>
      <c r="C1168" s="115">
        <f t="shared" si="61"/>
        <v>1.6805555555555565</v>
      </c>
      <c r="D1168" s="115" t="str">
        <f t="shared" si="61"/>
        <v>Palisades</v>
      </c>
      <c r="E1168" s="114">
        <f t="shared" si="61"/>
        <v>17</v>
      </c>
      <c r="F1168" s="116" t="str">
        <f>+'Field Grid 2013 public'!$Q$32</f>
        <v>JVA-2</v>
      </c>
      <c r="G1168" s="114">
        <v>5</v>
      </c>
      <c r="H1168" s="114" t="str">
        <f>+'Brackets 2013'!$L$374</f>
        <v>Loser SF1 v Loser C1 (C5)</v>
      </c>
      <c r="L1168" s="114"/>
    </row>
    <row r="1169" spans="1:12" ht="12.75" hidden="1" customHeight="1" x14ac:dyDescent="0.2">
      <c r="A1169" s="114">
        <f t="shared" si="62"/>
        <v>584</v>
      </c>
      <c r="B1169" s="163">
        <f t="shared" si="63"/>
        <v>41476</v>
      </c>
      <c r="C1169" s="115">
        <f t="shared" si="61"/>
        <v>1.6805555555555565</v>
      </c>
      <c r="D1169" s="115" t="str">
        <f t="shared" si="61"/>
        <v>Palisades</v>
      </c>
      <c r="E1169" s="114">
        <f t="shared" si="61"/>
        <v>17</v>
      </c>
      <c r="F1169" s="116" t="str">
        <f>+'Field Grid 2013 public'!$Q$32</f>
        <v>JVA-2</v>
      </c>
      <c r="G1169" s="114">
        <v>5</v>
      </c>
      <c r="H1169" s="114" t="str">
        <f>+'Brackets 2013'!$L$374</f>
        <v>Loser SF1 v Loser C1 (C5)</v>
      </c>
      <c r="L1169" s="114"/>
    </row>
    <row r="1170" spans="1:12" ht="12.75" hidden="1" customHeight="1" x14ac:dyDescent="0.2">
      <c r="A1170" s="114">
        <f t="shared" si="62"/>
        <v>585</v>
      </c>
      <c r="B1170" s="163">
        <f t="shared" si="63"/>
        <v>41476</v>
      </c>
      <c r="C1170" s="115">
        <f t="shared" ref="C1170:E1189" si="64">+C522</f>
        <v>1.6805555555555565</v>
      </c>
      <c r="D1170" s="115" t="str">
        <f t="shared" si="64"/>
        <v>New Hope</v>
      </c>
      <c r="E1170" s="114">
        <f t="shared" si="64"/>
        <v>18</v>
      </c>
      <c r="F1170" s="114"/>
      <c r="G1170" s="114"/>
      <c r="H1170" s="114"/>
      <c r="L1170" s="114"/>
    </row>
    <row r="1171" spans="1:12" ht="12.75" hidden="1" customHeight="1" x14ac:dyDescent="0.2">
      <c r="A1171" s="114">
        <f t="shared" si="62"/>
        <v>585</v>
      </c>
      <c r="B1171" s="163">
        <f t="shared" si="63"/>
        <v>41476</v>
      </c>
      <c r="C1171" s="115">
        <f t="shared" si="64"/>
        <v>1.6805555555555565</v>
      </c>
      <c r="D1171" s="115" t="str">
        <f t="shared" si="64"/>
        <v>New Hope</v>
      </c>
      <c r="E1171" s="114">
        <f t="shared" si="64"/>
        <v>18</v>
      </c>
      <c r="F1171" s="114"/>
      <c r="G1171" s="114"/>
      <c r="H1171" s="114"/>
      <c r="L1171" s="114"/>
    </row>
    <row r="1172" spans="1:12" ht="12.75" hidden="1" customHeight="1" x14ac:dyDescent="0.2">
      <c r="A1172" s="114">
        <f t="shared" si="62"/>
        <v>586</v>
      </c>
      <c r="B1172" s="163">
        <f t="shared" si="63"/>
        <v>41476</v>
      </c>
      <c r="C1172" s="115">
        <f t="shared" si="64"/>
        <v>1.6805555555555565</v>
      </c>
      <c r="D1172" s="115" t="str">
        <f t="shared" si="64"/>
        <v>New Hope</v>
      </c>
      <c r="E1172" s="114">
        <f t="shared" si="64"/>
        <v>19</v>
      </c>
      <c r="F1172" s="114"/>
      <c r="G1172" s="114"/>
      <c r="H1172" s="114"/>
      <c r="L1172" s="114"/>
    </row>
    <row r="1173" spans="1:12" ht="12.75" hidden="1" customHeight="1" x14ac:dyDescent="0.2">
      <c r="A1173" s="114">
        <f t="shared" si="62"/>
        <v>586</v>
      </c>
      <c r="B1173" s="163">
        <f t="shared" si="63"/>
        <v>41476</v>
      </c>
      <c r="C1173" s="115">
        <f t="shared" si="64"/>
        <v>1.6805555555555565</v>
      </c>
      <c r="D1173" s="115" t="str">
        <f t="shared" si="64"/>
        <v>New Hope</v>
      </c>
      <c r="E1173" s="114">
        <f t="shared" si="64"/>
        <v>19</v>
      </c>
      <c r="F1173" s="114"/>
      <c r="G1173" s="114"/>
      <c r="H1173" s="114"/>
      <c r="L1173" s="114"/>
    </row>
    <row r="1174" spans="1:12" ht="12.75" hidden="1" customHeight="1" x14ac:dyDescent="0.2">
      <c r="A1174" s="114">
        <f t="shared" si="62"/>
        <v>587</v>
      </c>
      <c r="B1174" s="163">
        <f t="shared" si="63"/>
        <v>41476</v>
      </c>
      <c r="C1174" s="115">
        <f t="shared" si="64"/>
        <v>1.6805555555555565</v>
      </c>
      <c r="D1174" s="115" t="str">
        <f t="shared" si="64"/>
        <v>New Hope</v>
      </c>
      <c r="E1174" s="114">
        <f t="shared" si="64"/>
        <v>20</v>
      </c>
      <c r="F1174" s="114"/>
      <c r="G1174" s="114"/>
      <c r="H1174" s="114"/>
      <c r="L1174" s="114"/>
    </row>
    <row r="1175" spans="1:12" ht="12.75" hidden="1" customHeight="1" x14ac:dyDescent="0.2">
      <c r="A1175" s="114">
        <f t="shared" si="62"/>
        <v>587</v>
      </c>
      <c r="B1175" s="163">
        <f t="shared" si="63"/>
        <v>41476</v>
      </c>
      <c r="C1175" s="115">
        <f t="shared" si="64"/>
        <v>1.6805555555555565</v>
      </c>
      <c r="D1175" s="115" t="str">
        <f t="shared" si="64"/>
        <v>New Hope</v>
      </c>
      <c r="E1175" s="114">
        <f t="shared" si="64"/>
        <v>20</v>
      </c>
      <c r="F1175" s="114"/>
      <c r="G1175" s="114"/>
      <c r="H1175" s="114"/>
      <c r="L1175" s="114"/>
    </row>
    <row r="1176" spans="1:12" ht="12.75" hidden="1" customHeight="1" x14ac:dyDescent="0.2">
      <c r="A1176" s="114">
        <f t="shared" si="62"/>
        <v>588</v>
      </c>
      <c r="B1176" s="163">
        <f t="shared" si="63"/>
        <v>41476</v>
      </c>
      <c r="C1176" s="115">
        <f t="shared" si="64"/>
        <v>1.6805555555555565</v>
      </c>
      <c r="D1176" s="115" t="str">
        <f t="shared" si="64"/>
        <v>New Hope</v>
      </c>
      <c r="E1176" s="114">
        <f t="shared" si="64"/>
        <v>21</v>
      </c>
      <c r="F1176" s="114"/>
      <c r="G1176" s="114"/>
      <c r="H1176" s="114"/>
      <c r="L1176" s="114"/>
    </row>
    <row r="1177" spans="1:12" ht="12.75" hidden="1" customHeight="1" x14ac:dyDescent="0.2">
      <c r="A1177" s="114">
        <f t="shared" si="62"/>
        <v>588</v>
      </c>
      <c r="B1177" s="163">
        <f t="shared" si="63"/>
        <v>41476</v>
      </c>
      <c r="C1177" s="115">
        <f t="shared" si="64"/>
        <v>1.6805555555555565</v>
      </c>
      <c r="D1177" s="115" t="str">
        <f t="shared" si="64"/>
        <v>New Hope</v>
      </c>
      <c r="E1177" s="114">
        <f t="shared" si="64"/>
        <v>21</v>
      </c>
      <c r="F1177" s="114"/>
      <c r="G1177" s="114"/>
      <c r="H1177" s="114"/>
      <c r="L1177" s="114"/>
    </row>
    <row r="1178" spans="1:12" ht="12.75" hidden="1" customHeight="1" x14ac:dyDescent="0.2">
      <c r="A1178" s="114">
        <f t="shared" si="62"/>
        <v>589</v>
      </c>
      <c r="B1178" s="163">
        <f t="shared" si="63"/>
        <v>41476</v>
      </c>
      <c r="C1178" s="115">
        <f t="shared" si="64"/>
        <v>1.6805555555555565</v>
      </c>
      <c r="D1178" s="115" t="str">
        <f t="shared" si="64"/>
        <v>New Hope</v>
      </c>
      <c r="E1178" s="114">
        <f t="shared" si="64"/>
        <v>22</v>
      </c>
      <c r="F1178" s="114"/>
      <c r="G1178" s="114"/>
      <c r="H1178" s="114"/>
      <c r="L1178" s="114"/>
    </row>
    <row r="1179" spans="1:12" ht="12.75" hidden="1" customHeight="1" x14ac:dyDescent="0.2">
      <c r="A1179" s="114">
        <f t="shared" si="62"/>
        <v>589</v>
      </c>
      <c r="B1179" s="163">
        <f t="shared" si="63"/>
        <v>41476</v>
      </c>
      <c r="C1179" s="115">
        <f t="shared" si="64"/>
        <v>1.6805555555555565</v>
      </c>
      <c r="D1179" s="115" t="str">
        <f t="shared" si="64"/>
        <v>New Hope</v>
      </c>
      <c r="E1179" s="114">
        <f t="shared" si="64"/>
        <v>22</v>
      </c>
      <c r="F1179" s="114"/>
      <c r="G1179" s="114"/>
      <c r="H1179" s="114"/>
      <c r="L1179" s="114"/>
    </row>
    <row r="1180" spans="1:12" ht="12.75" hidden="1" customHeight="1" x14ac:dyDescent="0.2">
      <c r="A1180" s="114">
        <f t="shared" si="62"/>
        <v>590</v>
      </c>
      <c r="B1180" s="163">
        <f t="shared" si="63"/>
        <v>41476</v>
      </c>
      <c r="C1180" s="115">
        <f t="shared" si="64"/>
        <v>1.6805555555555565</v>
      </c>
      <c r="D1180" s="115" t="str">
        <f t="shared" si="64"/>
        <v>New Hope</v>
      </c>
      <c r="E1180" s="114">
        <f t="shared" si="64"/>
        <v>23</v>
      </c>
      <c r="F1180" s="114"/>
      <c r="G1180" s="114"/>
      <c r="H1180" s="114"/>
      <c r="L1180" s="114"/>
    </row>
    <row r="1181" spans="1:12" ht="12.75" hidden="1" customHeight="1" x14ac:dyDescent="0.2">
      <c r="A1181" s="114">
        <f t="shared" si="62"/>
        <v>590</v>
      </c>
      <c r="B1181" s="163">
        <f t="shared" si="63"/>
        <v>41476</v>
      </c>
      <c r="C1181" s="115">
        <f t="shared" si="64"/>
        <v>1.6805555555555565</v>
      </c>
      <c r="D1181" s="115" t="str">
        <f t="shared" si="64"/>
        <v>New Hope</v>
      </c>
      <c r="E1181" s="114">
        <f t="shared" si="64"/>
        <v>23</v>
      </c>
      <c r="F1181" s="114"/>
      <c r="G1181" s="114"/>
      <c r="H1181" s="114"/>
      <c r="L1181" s="114"/>
    </row>
    <row r="1182" spans="1:12" ht="12.75" hidden="1" customHeight="1" x14ac:dyDescent="0.2">
      <c r="A1182" s="114">
        <f t="shared" si="62"/>
        <v>591</v>
      </c>
      <c r="B1182" s="163">
        <f t="shared" si="63"/>
        <v>41476</v>
      </c>
      <c r="C1182" s="115">
        <f t="shared" si="64"/>
        <v>1.6805555555555609</v>
      </c>
      <c r="D1182" s="115" t="str">
        <f t="shared" si="64"/>
        <v>New Hope</v>
      </c>
      <c r="E1182" s="114">
        <f t="shared" si="64"/>
        <v>24</v>
      </c>
      <c r="F1182" s="114"/>
      <c r="G1182" s="114"/>
      <c r="H1182" s="114"/>
      <c r="L1182" s="114"/>
    </row>
    <row r="1183" spans="1:12" ht="12.75" hidden="1" customHeight="1" x14ac:dyDescent="0.2">
      <c r="A1183" s="114">
        <f t="shared" si="62"/>
        <v>591</v>
      </c>
      <c r="B1183" s="163">
        <f t="shared" si="63"/>
        <v>41476</v>
      </c>
      <c r="C1183" s="115">
        <f t="shared" si="64"/>
        <v>1.6805555555555609</v>
      </c>
      <c r="D1183" s="115" t="str">
        <f t="shared" si="64"/>
        <v>New Hope</v>
      </c>
      <c r="E1183" s="114">
        <f t="shared" si="64"/>
        <v>24</v>
      </c>
      <c r="F1183" s="114"/>
      <c r="G1183" s="114"/>
      <c r="H1183" s="114"/>
      <c r="L1183" s="114"/>
    </row>
    <row r="1184" spans="1:12" ht="12.75" hidden="1" customHeight="1" x14ac:dyDescent="0.2">
      <c r="A1184" s="114">
        <f t="shared" si="62"/>
        <v>592</v>
      </c>
      <c r="B1184" s="163">
        <f t="shared" si="63"/>
        <v>41476</v>
      </c>
      <c r="C1184" s="115">
        <f t="shared" si="64"/>
        <v>1.6805555555555609</v>
      </c>
      <c r="D1184" s="115" t="str">
        <f t="shared" si="64"/>
        <v>Bush Park</v>
      </c>
      <c r="E1184" s="114">
        <f t="shared" si="64"/>
        <v>25</v>
      </c>
      <c r="F1184" s="114"/>
      <c r="G1184" s="114"/>
      <c r="H1184" s="114"/>
      <c r="L1184" s="114"/>
    </row>
    <row r="1185" spans="1:15" ht="12.75" hidden="1" customHeight="1" x14ac:dyDescent="0.2">
      <c r="A1185" s="114">
        <f t="shared" si="62"/>
        <v>592</v>
      </c>
      <c r="B1185" s="163">
        <f t="shared" si="63"/>
        <v>41476</v>
      </c>
      <c r="C1185" s="115">
        <f t="shared" si="64"/>
        <v>1.6805555555555609</v>
      </c>
      <c r="D1185" s="115" t="str">
        <f t="shared" si="64"/>
        <v>Bush Park</v>
      </c>
      <c r="E1185" s="114">
        <f t="shared" si="64"/>
        <v>25</v>
      </c>
      <c r="F1185" s="114"/>
      <c r="G1185" s="114"/>
      <c r="H1185" s="114"/>
      <c r="L1185" s="114"/>
    </row>
    <row r="1186" spans="1:15" ht="12.75" hidden="1" customHeight="1" x14ac:dyDescent="0.2">
      <c r="A1186" s="114">
        <f t="shared" si="62"/>
        <v>593</v>
      </c>
      <c r="B1186" s="163">
        <f t="shared" si="63"/>
        <v>41476</v>
      </c>
      <c r="C1186" s="115">
        <f t="shared" si="64"/>
        <v>1.6805555555555609</v>
      </c>
      <c r="D1186" s="115" t="str">
        <f t="shared" si="64"/>
        <v>Bush Park</v>
      </c>
      <c r="E1186" s="114">
        <f t="shared" si="64"/>
        <v>26</v>
      </c>
      <c r="F1186" s="114"/>
      <c r="G1186" s="114"/>
      <c r="H1186" s="114"/>
      <c r="L1186" s="114"/>
    </row>
    <row r="1187" spans="1:15" ht="12.75" hidden="1" customHeight="1" x14ac:dyDescent="0.2">
      <c r="A1187" s="114">
        <f t="shared" si="62"/>
        <v>593</v>
      </c>
      <c r="B1187" s="163">
        <f t="shared" si="63"/>
        <v>41476</v>
      </c>
      <c r="C1187" s="115">
        <f t="shared" si="64"/>
        <v>1.6805555555555609</v>
      </c>
      <c r="D1187" s="115" t="str">
        <f t="shared" si="64"/>
        <v>Bush Park</v>
      </c>
      <c r="E1187" s="114">
        <f t="shared" si="64"/>
        <v>26</v>
      </c>
      <c r="F1187" s="114"/>
      <c r="G1187" s="114"/>
      <c r="H1187" s="114"/>
      <c r="L1187" s="114"/>
    </row>
    <row r="1188" spans="1:15" ht="12.75" hidden="1" customHeight="1" x14ac:dyDescent="0.2">
      <c r="A1188" s="114">
        <f t="shared" si="62"/>
        <v>594</v>
      </c>
      <c r="B1188" s="163">
        <f t="shared" si="63"/>
        <v>41476</v>
      </c>
      <c r="C1188" s="115">
        <f t="shared" si="64"/>
        <v>1.6805555555555609</v>
      </c>
      <c r="D1188" s="115" t="str">
        <f t="shared" si="64"/>
        <v>Bush Park</v>
      </c>
      <c r="E1188" s="114">
        <f t="shared" si="64"/>
        <v>27</v>
      </c>
      <c r="F1188" s="114"/>
      <c r="G1188" s="114"/>
      <c r="H1188" s="114"/>
      <c r="L1188" s="114"/>
    </row>
    <row r="1189" spans="1:15" ht="12.75" hidden="1" customHeight="1" x14ac:dyDescent="0.2">
      <c r="A1189" s="114">
        <f t="shared" si="62"/>
        <v>594</v>
      </c>
      <c r="B1189" s="163">
        <f t="shared" si="63"/>
        <v>41476</v>
      </c>
      <c r="C1189" s="115">
        <f t="shared" si="64"/>
        <v>1.6805555555555609</v>
      </c>
      <c r="D1189" s="115" t="str">
        <f t="shared" si="64"/>
        <v>Bush Park</v>
      </c>
      <c r="E1189" s="114">
        <f t="shared" si="64"/>
        <v>27</v>
      </c>
      <c r="F1189" s="114"/>
      <c r="G1189" s="114"/>
      <c r="H1189" s="114"/>
      <c r="L1189" s="114"/>
    </row>
    <row r="1190" spans="1:15" ht="12.75" customHeight="1" x14ac:dyDescent="0.2">
      <c r="C1190" s="115"/>
      <c r="D1190" s="115"/>
      <c r="F1190" s="114"/>
      <c r="G1190" s="114"/>
      <c r="H1190" s="114"/>
      <c r="L1190" s="114"/>
    </row>
    <row r="1191" spans="1:15" ht="12.75" customHeight="1" x14ac:dyDescent="0.2">
      <c r="C1191" s="115"/>
      <c r="D1191" s="115"/>
      <c r="F1191" s="114"/>
      <c r="G1191" s="114"/>
      <c r="H1191" s="114"/>
      <c r="L1191" s="114"/>
    </row>
    <row r="1192" spans="1:15" ht="12.75" customHeight="1" x14ac:dyDescent="0.2">
      <c r="C1192" s="115"/>
      <c r="D1192" s="115"/>
      <c r="F1192" s="114"/>
      <c r="G1192" s="114"/>
      <c r="H1192" s="114"/>
      <c r="L1192" s="114"/>
    </row>
    <row r="1193" spans="1:15" ht="12.75" customHeight="1" x14ac:dyDescent="0.2">
      <c r="C1193" s="115"/>
      <c r="D1193" s="115"/>
      <c r="F1193" s="114"/>
      <c r="G1193" s="114"/>
      <c r="H1193" s="114"/>
      <c r="L1193" s="114"/>
    </row>
    <row r="1194" spans="1:15" s="116" customFormat="1" x14ac:dyDescent="0.2">
      <c r="A1194" s="114"/>
      <c r="B1194" s="163"/>
      <c r="C1194" s="114"/>
      <c r="D1194" s="114"/>
      <c r="E1194" s="114"/>
      <c r="I1194" s="114"/>
      <c r="J1194" s="114"/>
      <c r="K1194" s="114"/>
      <c r="M1194" s="114"/>
      <c r="N1194" s="114"/>
      <c r="O1194" s="114"/>
    </row>
    <row r="1195" spans="1:15" x14ac:dyDescent="0.2">
      <c r="D1195" s="128" t="s">
        <v>1347</v>
      </c>
      <c r="E1195" s="128" t="s">
        <v>1346</v>
      </c>
      <c r="F1195" s="116" t="s">
        <v>1347</v>
      </c>
      <c r="G1195" s="122"/>
      <c r="H1195" s="114"/>
      <c r="L1195" s="114"/>
    </row>
    <row r="1196" spans="1:15" ht="13.5" thickBot="1" x14ac:dyDescent="0.25">
      <c r="D1196" s="128" t="s">
        <v>1348</v>
      </c>
      <c r="E1196" s="128" t="s">
        <v>1196</v>
      </c>
      <c r="F1196" s="116" t="s">
        <v>1196</v>
      </c>
      <c r="G1196" s="122"/>
      <c r="H1196" s="114"/>
      <c r="L1196" s="114"/>
    </row>
    <row r="1197" spans="1:15" ht="13.5" thickBot="1" x14ac:dyDescent="0.25">
      <c r="C1197" s="138" t="s">
        <v>1351</v>
      </c>
      <c r="D1197" s="114">
        <v>8</v>
      </c>
      <c r="E1197" s="114">
        <f t="shared" ref="E1197:E1224" si="65">+D1197*5/2</f>
        <v>20</v>
      </c>
      <c r="F1197" s="116">
        <f t="shared" ref="F1197:F1224" si="66">COUNTIF($F$2:$F$1189,C1197)/2</f>
        <v>20</v>
      </c>
      <c r="H1197" s="114"/>
      <c r="L1197" s="114"/>
    </row>
    <row r="1198" spans="1:15" ht="13.5" thickBot="1" x14ac:dyDescent="0.25">
      <c r="C1198" s="138" t="s">
        <v>82</v>
      </c>
      <c r="D1198" s="114">
        <v>8</v>
      </c>
      <c r="E1198" s="114">
        <f t="shared" si="65"/>
        <v>20</v>
      </c>
      <c r="F1198" s="116">
        <f t="shared" si="66"/>
        <v>20</v>
      </c>
      <c r="H1198" s="114"/>
      <c r="L1198" s="114"/>
    </row>
    <row r="1199" spans="1:15" x14ac:dyDescent="0.2">
      <c r="C1199" s="137" t="s">
        <v>1160</v>
      </c>
      <c r="D1199" s="114">
        <v>10</v>
      </c>
      <c r="E1199" s="114">
        <f t="shared" si="65"/>
        <v>25</v>
      </c>
      <c r="F1199" s="116">
        <f t="shared" si="66"/>
        <v>25</v>
      </c>
      <c r="H1199" s="114"/>
      <c r="L1199" s="114"/>
    </row>
    <row r="1200" spans="1:15" ht="13.5" thickBot="1" x14ac:dyDescent="0.25">
      <c r="C1200" s="136" t="s">
        <v>1171</v>
      </c>
      <c r="D1200" s="114">
        <v>10</v>
      </c>
      <c r="E1200" s="114">
        <f t="shared" si="65"/>
        <v>25</v>
      </c>
      <c r="F1200" s="116">
        <f t="shared" si="66"/>
        <v>25</v>
      </c>
      <c r="H1200" s="114"/>
      <c r="L1200" s="114"/>
    </row>
    <row r="1201" spans="3:12" ht="13.5" thickBot="1" x14ac:dyDescent="0.25">
      <c r="C1201" s="138" t="s">
        <v>123</v>
      </c>
      <c r="D1201" s="114">
        <v>8</v>
      </c>
      <c r="E1201" s="114">
        <f t="shared" si="65"/>
        <v>20</v>
      </c>
      <c r="F1201" s="116">
        <f t="shared" si="66"/>
        <v>20</v>
      </c>
      <c r="H1201" s="114"/>
      <c r="L1201" s="114"/>
    </row>
    <row r="1202" spans="3:12" x14ac:dyDescent="0.2">
      <c r="C1202" s="137" t="s">
        <v>1191</v>
      </c>
      <c r="D1202" s="114">
        <v>8</v>
      </c>
      <c r="E1202" s="114">
        <f t="shared" si="65"/>
        <v>20</v>
      </c>
      <c r="F1202" s="116">
        <f t="shared" si="66"/>
        <v>20</v>
      </c>
      <c r="H1202" s="114"/>
      <c r="L1202" s="114"/>
    </row>
    <row r="1203" spans="3:12" ht="13.5" thickBot="1" x14ac:dyDescent="0.25">
      <c r="C1203" s="136" t="s">
        <v>1192</v>
      </c>
      <c r="D1203" s="114">
        <v>8</v>
      </c>
      <c r="E1203" s="114">
        <f t="shared" si="65"/>
        <v>20</v>
      </c>
      <c r="F1203" s="116">
        <f t="shared" si="66"/>
        <v>20</v>
      </c>
      <c r="H1203" s="114"/>
      <c r="L1203" s="114"/>
    </row>
    <row r="1204" spans="3:12" x14ac:dyDescent="0.2">
      <c r="C1204" s="137" t="s">
        <v>1175</v>
      </c>
      <c r="D1204" s="114">
        <v>8</v>
      </c>
      <c r="E1204" s="114">
        <f t="shared" si="65"/>
        <v>20</v>
      </c>
      <c r="F1204" s="116">
        <f t="shared" si="66"/>
        <v>20</v>
      </c>
      <c r="H1204" s="114"/>
      <c r="L1204" s="114"/>
    </row>
    <row r="1205" spans="3:12" ht="13.5" thickBot="1" x14ac:dyDescent="0.25">
      <c r="C1205" s="136" t="s">
        <v>1181</v>
      </c>
      <c r="D1205" s="114">
        <v>8</v>
      </c>
      <c r="E1205" s="114">
        <f t="shared" si="65"/>
        <v>20</v>
      </c>
      <c r="F1205" s="116">
        <f t="shared" si="66"/>
        <v>20</v>
      </c>
      <c r="H1205" s="114"/>
      <c r="L1205" s="114"/>
    </row>
    <row r="1206" spans="3:12" x14ac:dyDescent="0.2">
      <c r="C1206" s="137" t="s">
        <v>1172</v>
      </c>
      <c r="D1206" s="114">
        <v>8</v>
      </c>
      <c r="E1206" s="114">
        <f t="shared" si="65"/>
        <v>20</v>
      </c>
      <c r="F1206" s="116">
        <f t="shared" si="66"/>
        <v>20</v>
      </c>
      <c r="H1206" s="114"/>
      <c r="L1206" s="114"/>
    </row>
    <row r="1207" spans="3:12" ht="13.5" thickBot="1" x14ac:dyDescent="0.25">
      <c r="C1207" s="136" t="s">
        <v>1190</v>
      </c>
      <c r="D1207" s="114">
        <v>6</v>
      </c>
      <c r="E1207" s="114">
        <f t="shared" si="65"/>
        <v>15</v>
      </c>
      <c r="F1207" s="116">
        <f t="shared" si="66"/>
        <v>15</v>
      </c>
      <c r="H1207" s="114"/>
      <c r="L1207" s="114"/>
    </row>
    <row r="1208" spans="3:12" ht="13.5" thickBot="1" x14ac:dyDescent="0.25">
      <c r="C1208" s="138" t="s">
        <v>381</v>
      </c>
      <c r="D1208" s="114">
        <v>8</v>
      </c>
      <c r="E1208" s="114">
        <f t="shared" si="65"/>
        <v>20</v>
      </c>
      <c r="F1208" s="116">
        <f t="shared" si="66"/>
        <v>20</v>
      </c>
      <c r="H1208" s="114"/>
      <c r="L1208" s="114"/>
    </row>
    <row r="1209" spans="3:12" ht="13.5" thickBot="1" x14ac:dyDescent="0.25">
      <c r="C1209" s="138" t="s">
        <v>1173</v>
      </c>
      <c r="D1209" s="114">
        <v>10</v>
      </c>
      <c r="E1209" s="114">
        <f t="shared" si="65"/>
        <v>25</v>
      </c>
      <c r="F1209" s="116">
        <f t="shared" si="66"/>
        <v>25</v>
      </c>
      <c r="H1209" s="114"/>
      <c r="L1209" s="114"/>
    </row>
    <row r="1210" spans="3:12" ht="13.5" thickBot="1" x14ac:dyDescent="0.25">
      <c r="C1210" s="138" t="s">
        <v>1174</v>
      </c>
      <c r="D1210" s="114">
        <v>8</v>
      </c>
      <c r="E1210" s="114">
        <f t="shared" si="65"/>
        <v>20</v>
      </c>
      <c r="F1210" s="116">
        <f t="shared" si="66"/>
        <v>20</v>
      </c>
      <c r="H1210" s="114"/>
      <c r="L1210" s="114"/>
    </row>
    <row r="1211" spans="3:12" ht="13.5" thickBot="1" x14ac:dyDescent="0.25">
      <c r="C1211" s="138" t="s">
        <v>1179</v>
      </c>
      <c r="D1211" s="114">
        <v>8</v>
      </c>
      <c r="E1211" s="114">
        <f t="shared" si="65"/>
        <v>20</v>
      </c>
      <c r="F1211" s="116">
        <f t="shared" si="66"/>
        <v>20</v>
      </c>
      <c r="H1211" s="114"/>
      <c r="L1211" s="114"/>
    </row>
    <row r="1212" spans="3:12" ht="13.5" thickBot="1" x14ac:dyDescent="0.25">
      <c r="C1212" s="138" t="s">
        <v>1155</v>
      </c>
      <c r="D1212" s="114">
        <v>6</v>
      </c>
      <c r="E1212" s="114">
        <f t="shared" si="65"/>
        <v>15</v>
      </c>
      <c r="F1212" s="116">
        <f t="shared" si="66"/>
        <v>15</v>
      </c>
      <c r="H1212" s="114"/>
      <c r="L1212" s="114"/>
    </row>
    <row r="1213" spans="3:12" ht="13.5" thickBot="1" x14ac:dyDescent="0.25">
      <c r="C1213" s="138" t="s">
        <v>1180</v>
      </c>
      <c r="D1213" s="114">
        <v>6</v>
      </c>
      <c r="E1213" s="114">
        <f t="shared" si="65"/>
        <v>15</v>
      </c>
      <c r="F1213" s="116">
        <f t="shared" si="66"/>
        <v>15</v>
      </c>
      <c r="H1213" s="114"/>
      <c r="L1213" s="114"/>
    </row>
    <row r="1214" spans="3:12" ht="13.5" thickBot="1" x14ac:dyDescent="0.25">
      <c r="C1214" s="138" t="s">
        <v>1161</v>
      </c>
      <c r="D1214" s="114">
        <v>8</v>
      </c>
      <c r="E1214" s="114">
        <f t="shared" si="65"/>
        <v>20</v>
      </c>
      <c r="F1214" s="116">
        <f t="shared" si="66"/>
        <v>20</v>
      </c>
      <c r="H1214" s="114"/>
      <c r="L1214" s="114"/>
    </row>
    <row r="1215" spans="3:12" ht="13.5" thickBot="1" x14ac:dyDescent="0.25">
      <c r="C1215" s="138" t="s">
        <v>1156</v>
      </c>
      <c r="D1215" s="114">
        <v>6</v>
      </c>
      <c r="E1215" s="114">
        <f t="shared" si="65"/>
        <v>15</v>
      </c>
      <c r="F1215" s="116">
        <f t="shared" si="66"/>
        <v>15</v>
      </c>
      <c r="H1215" s="114"/>
      <c r="L1215" s="114"/>
    </row>
    <row r="1216" spans="3:12" ht="13.5" thickBot="1" x14ac:dyDescent="0.25">
      <c r="C1216" s="138" t="s">
        <v>1162</v>
      </c>
      <c r="D1216" s="114">
        <v>6</v>
      </c>
      <c r="E1216" s="114">
        <f t="shared" si="65"/>
        <v>15</v>
      </c>
      <c r="F1216" s="116">
        <f t="shared" si="66"/>
        <v>15</v>
      </c>
      <c r="H1216" s="114"/>
      <c r="L1216" s="114"/>
    </row>
    <row r="1217" spans="3:12" x14ac:dyDescent="0.2">
      <c r="C1217" s="137" t="s">
        <v>1157</v>
      </c>
      <c r="D1217" s="114">
        <v>10</v>
      </c>
      <c r="E1217" s="114">
        <f t="shared" si="65"/>
        <v>25</v>
      </c>
      <c r="F1217" s="116">
        <f t="shared" si="66"/>
        <v>25</v>
      </c>
      <c r="H1217" s="114"/>
      <c r="L1217" s="114"/>
    </row>
    <row r="1218" spans="3:12" ht="13.5" thickBot="1" x14ac:dyDescent="0.25">
      <c r="C1218" s="136" t="s">
        <v>1163</v>
      </c>
      <c r="D1218" s="114">
        <v>10</v>
      </c>
      <c r="E1218" s="114">
        <f t="shared" si="65"/>
        <v>25</v>
      </c>
      <c r="F1218" s="116">
        <f t="shared" si="66"/>
        <v>25</v>
      </c>
      <c r="H1218" s="114"/>
      <c r="L1218" s="114"/>
    </row>
    <row r="1219" spans="3:12" x14ac:dyDescent="0.2">
      <c r="C1219" s="137" t="s">
        <v>1164</v>
      </c>
      <c r="D1219" s="114">
        <v>8</v>
      </c>
      <c r="E1219" s="114">
        <f t="shared" si="65"/>
        <v>20</v>
      </c>
      <c r="F1219" s="116">
        <f t="shared" si="66"/>
        <v>20</v>
      </c>
      <c r="H1219" s="114"/>
      <c r="L1219" s="114"/>
    </row>
    <row r="1220" spans="3:12" ht="13.5" thickBot="1" x14ac:dyDescent="0.25">
      <c r="C1220" s="136" t="s">
        <v>1165</v>
      </c>
      <c r="D1220" s="114">
        <v>6</v>
      </c>
      <c r="E1220" s="114">
        <f t="shared" si="65"/>
        <v>15</v>
      </c>
      <c r="F1220" s="116">
        <f t="shared" si="66"/>
        <v>15</v>
      </c>
      <c r="H1220" s="114"/>
      <c r="L1220" s="114"/>
    </row>
    <row r="1221" spans="3:12" x14ac:dyDescent="0.2">
      <c r="C1221" s="137" t="s">
        <v>1158</v>
      </c>
      <c r="D1221" s="114">
        <v>6</v>
      </c>
      <c r="E1221" s="114">
        <f t="shared" si="65"/>
        <v>15</v>
      </c>
      <c r="F1221" s="116">
        <f t="shared" si="66"/>
        <v>15</v>
      </c>
      <c r="H1221" s="114"/>
      <c r="L1221" s="114"/>
    </row>
    <row r="1222" spans="3:12" ht="13.5" thickBot="1" x14ac:dyDescent="0.25">
      <c r="C1222" s="136" t="s">
        <v>1184</v>
      </c>
      <c r="D1222" s="114">
        <v>6</v>
      </c>
      <c r="E1222" s="114">
        <f t="shared" si="65"/>
        <v>15</v>
      </c>
      <c r="F1222" s="116">
        <f t="shared" si="66"/>
        <v>15</v>
      </c>
      <c r="H1222" s="114"/>
      <c r="L1222" s="114"/>
    </row>
    <row r="1223" spans="3:12" x14ac:dyDescent="0.2">
      <c r="C1223" s="137" t="s">
        <v>1176</v>
      </c>
      <c r="D1223" s="114">
        <v>6</v>
      </c>
      <c r="E1223" s="114">
        <f t="shared" si="65"/>
        <v>15</v>
      </c>
      <c r="F1223" s="116">
        <f t="shared" si="66"/>
        <v>15</v>
      </c>
      <c r="H1223" s="114"/>
      <c r="L1223" s="114"/>
    </row>
    <row r="1224" spans="3:12" ht="13.5" thickBot="1" x14ac:dyDescent="0.25">
      <c r="C1224" s="136" t="s">
        <v>1182</v>
      </c>
      <c r="D1224" s="114">
        <v>6</v>
      </c>
      <c r="E1224" s="114">
        <f t="shared" si="65"/>
        <v>15</v>
      </c>
      <c r="F1224" s="116">
        <f t="shared" si="66"/>
        <v>15</v>
      </c>
      <c r="H1224" s="114"/>
      <c r="L1224" s="114"/>
    </row>
    <row r="1225" spans="3:12" x14ac:dyDescent="0.2">
      <c r="D1225" s="114">
        <f>SUM(D1197:D1224)</f>
        <v>214</v>
      </c>
      <c r="E1225" s="114">
        <f>SUM(E1197:E1224)</f>
        <v>535</v>
      </c>
      <c r="F1225" s="114">
        <f>SUM(F1197:F1224)</f>
        <v>535</v>
      </c>
      <c r="H1225" s="114"/>
      <c r="L1225" s="114"/>
    </row>
  </sheetData>
  <autoFilter ref="A1:O1189">
    <filterColumn colId="5">
      <filters>
        <filter val="U9"/>
      </filters>
    </filterColumn>
  </autoFilter>
  <conditionalFormatting sqref="F1120:F1121 F738:F757 F982:F1007 F1022:F1043 F1076:F1089 F866:F967 F2:F109 F326:F433 F656:F727">
    <cfRule type="cellIs" dxfId="14286" priority="320" stopIfTrue="1" operator="equal">
      <formula>$A$70</formula>
    </cfRule>
    <cfRule type="cellIs" dxfId="14285" priority="321" stopIfTrue="1" operator="equal">
      <formula>$A$69</formula>
    </cfRule>
    <cfRule type="cellIs" dxfId="14284" priority="322" stopIfTrue="1" operator="equal">
      <formula>$A$68</formula>
    </cfRule>
    <cfRule type="cellIs" dxfId="14283" priority="323" stopIfTrue="1" operator="equal">
      <formula>$A$67</formula>
    </cfRule>
    <cfRule type="cellIs" dxfId="14282" priority="324" stopIfTrue="1" operator="equal">
      <formula>$A$66</formula>
    </cfRule>
    <cfRule type="cellIs" dxfId="14281" priority="325" stopIfTrue="1" operator="equal">
      <formula>$A$65</formula>
    </cfRule>
    <cfRule type="cellIs" dxfId="14280" priority="326" stopIfTrue="1" operator="equal">
      <formula>$A$64</formula>
    </cfRule>
    <cfRule type="cellIs" dxfId="14279" priority="327" stopIfTrue="1" operator="equal">
      <formula>$A$63</formula>
    </cfRule>
    <cfRule type="cellIs" dxfId="14278" priority="328" stopIfTrue="1" operator="equal">
      <formula>$A$62</formula>
    </cfRule>
    <cfRule type="cellIs" dxfId="14277" priority="329" stopIfTrue="1" operator="equal">
      <formula>$A$61</formula>
    </cfRule>
    <cfRule type="cellIs" dxfId="14276" priority="330" stopIfTrue="1" operator="equal">
      <formula>$A$60</formula>
    </cfRule>
    <cfRule type="cellIs" dxfId="14275" priority="331" stopIfTrue="1" operator="equal">
      <formula>$A$59</formula>
    </cfRule>
    <cfRule type="cellIs" dxfId="14274" priority="332" stopIfTrue="1" operator="equal">
      <formula>$A$58</formula>
    </cfRule>
    <cfRule type="cellIs" dxfId="14273" priority="333" stopIfTrue="1" operator="equal">
      <formula>$A$57</formula>
    </cfRule>
    <cfRule type="cellIs" dxfId="14272" priority="334" stopIfTrue="1" operator="equal">
      <formula>$A$56</formula>
    </cfRule>
    <cfRule type="cellIs" dxfId="14271" priority="335" stopIfTrue="1" operator="equal">
      <formula>$A$47</formula>
    </cfRule>
    <cfRule type="cellIs" dxfId="14270" priority="336" stopIfTrue="1" operator="equal">
      <formula>$A$46</formula>
    </cfRule>
    <cfRule type="cellIs" dxfId="14269" priority="337" stopIfTrue="1" operator="equal">
      <formula>$A$45</formula>
    </cfRule>
    <cfRule type="cellIs" dxfId="14268" priority="338" stopIfTrue="1" operator="equal">
      <formula>$A$44</formula>
    </cfRule>
    <cfRule type="cellIs" dxfId="14267" priority="339" stopIfTrue="1" operator="equal">
      <formula>$A$43</formula>
    </cfRule>
    <cfRule type="cellIs" dxfId="14266" priority="340" stopIfTrue="1" operator="equal">
      <formula>$A$42</formula>
    </cfRule>
    <cfRule type="cellIs" dxfId="14265" priority="341" stopIfTrue="1" operator="equal">
      <formula>$A$41</formula>
    </cfRule>
    <cfRule type="cellIs" dxfId="14264" priority="342" stopIfTrue="1" operator="equal">
      <formula>$A$40</formula>
    </cfRule>
    <cfRule type="cellIs" dxfId="14263" priority="343" stopIfTrue="1" operator="equal">
      <formula>$A$39</formula>
    </cfRule>
  </conditionalFormatting>
  <conditionalFormatting sqref="H1:H733 H735 H737:H1048576">
    <cfRule type="containsText" dxfId="14262" priority="319" operator="containsText" text="Final">
      <formula>NOT(ISERROR(SEARCH("Final",H1)))</formula>
    </cfRule>
  </conditionalFormatting>
  <conditionalFormatting sqref="F110:F115 F126:F217">
    <cfRule type="cellIs" dxfId="14261" priority="295" stopIfTrue="1" operator="equal">
      <formula>$A$70</formula>
    </cfRule>
    <cfRule type="cellIs" dxfId="14260" priority="296" stopIfTrue="1" operator="equal">
      <formula>$A$69</formula>
    </cfRule>
    <cfRule type="cellIs" dxfId="14259" priority="297" stopIfTrue="1" operator="equal">
      <formula>$A$68</formula>
    </cfRule>
    <cfRule type="cellIs" dxfId="14258" priority="298" stopIfTrue="1" operator="equal">
      <formula>$A$67</formula>
    </cfRule>
    <cfRule type="cellIs" dxfId="14257" priority="299" stopIfTrue="1" operator="equal">
      <formula>$A$66</formula>
    </cfRule>
    <cfRule type="cellIs" dxfId="14256" priority="300" stopIfTrue="1" operator="equal">
      <formula>$A$65</formula>
    </cfRule>
    <cfRule type="cellIs" dxfId="14255" priority="301" stopIfTrue="1" operator="equal">
      <formula>$A$64</formula>
    </cfRule>
    <cfRule type="cellIs" dxfId="14254" priority="302" stopIfTrue="1" operator="equal">
      <formula>$A$63</formula>
    </cfRule>
    <cfRule type="cellIs" dxfId="14253" priority="303" stopIfTrue="1" operator="equal">
      <formula>$A$62</formula>
    </cfRule>
    <cfRule type="cellIs" dxfId="14252" priority="304" stopIfTrue="1" operator="equal">
      <formula>$A$61</formula>
    </cfRule>
    <cfRule type="cellIs" dxfId="14251" priority="305" stopIfTrue="1" operator="equal">
      <formula>$A$60</formula>
    </cfRule>
    <cfRule type="cellIs" dxfId="14250" priority="306" stopIfTrue="1" operator="equal">
      <formula>$A$59</formula>
    </cfRule>
    <cfRule type="cellIs" dxfId="14249" priority="307" stopIfTrue="1" operator="equal">
      <formula>$A$58</formula>
    </cfRule>
    <cfRule type="cellIs" dxfId="14248" priority="308" stopIfTrue="1" operator="equal">
      <formula>$A$57</formula>
    </cfRule>
    <cfRule type="cellIs" dxfId="14247" priority="309" stopIfTrue="1" operator="equal">
      <formula>$A$56</formula>
    </cfRule>
    <cfRule type="cellIs" dxfId="14246" priority="310" stopIfTrue="1" operator="equal">
      <formula>$A$47</formula>
    </cfRule>
    <cfRule type="cellIs" dxfId="14245" priority="311" stopIfTrue="1" operator="equal">
      <formula>$A$46</formula>
    </cfRule>
    <cfRule type="cellIs" dxfId="14244" priority="312" stopIfTrue="1" operator="equal">
      <formula>$A$45</formula>
    </cfRule>
    <cfRule type="cellIs" dxfId="14243" priority="313" stopIfTrue="1" operator="equal">
      <formula>$A$44</formula>
    </cfRule>
    <cfRule type="cellIs" dxfId="14242" priority="314" stopIfTrue="1" operator="equal">
      <formula>$A$43</formula>
    </cfRule>
    <cfRule type="cellIs" dxfId="14241" priority="315" stopIfTrue="1" operator="equal">
      <formula>$A$42</formula>
    </cfRule>
    <cfRule type="cellIs" dxfId="14240" priority="316" stopIfTrue="1" operator="equal">
      <formula>$A$41</formula>
    </cfRule>
    <cfRule type="cellIs" dxfId="14239" priority="317" stopIfTrue="1" operator="equal">
      <formula>$A$40</formula>
    </cfRule>
    <cfRule type="cellIs" dxfId="14238" priority="318" stopIfTrue="1" operator="equal">
      <formula>$A$39</formula>
    </cfRule>
  </conditionalFormatting>
  <conditionalFormatting sqref="F218:F223 F234:F325">
    <cfRule type="cellIs" dxfId="14237" priority="271" stopIfTrue="1" operator="equal">
      <formula>$A$70</formula>
    </cfRule>
    <cfRule type="cellIs" dxfId="14236" priority="272" stopIfTrue="1" operator="equal">
      <formula>$A$69</formula>
    </cfRule>
    <cfRule type="cellIs" dxfId="14235" priority="273" stopIfTrue="1" operator="equal">
      <formula>$A$68</formula>
    </cfRule>
    <cfRule type="cellIs" dxfId="14234" priority="274" stopIfTrue="1" operator="equal">
      <formula>$A$67</formula>
    </cfRule>
    <cfRule type="cellIs" dxfId="14233" priority="275" stopIfTrue="1" operator="equal">
      <formula>$A$66</formula>
    </cfRule>
    <cfRule type="cellIs" dxfId="14232" priority="276" stopIfTrue="1" operator="equal">
      <formula>$A$65</formula>
    </cfRule>
    <cfRule type="cellIs" dxfId="14231" priority="277" stopIfTrue="1" operator="equal">
      <formula>$A$64</formula>
    </cfRule>
    <cfRule type="cellIs" dxfId="14230" priority="278" stopIfTrue="1" operator="equal">
      <formula>$A$63</formula>
    </cfRule>
    <cfRule type="cellIs" dxfId="14229" priority="279" stopIfTrue="1" operator="equal">
      <formula>$A$62</formula>
    </cfRule>
    <cfRule type="cellIs" dxfId="14228" priority="280" stopIfTrue="1" operator="equal">
      <formula>$A$61</formula>
    </cfRule>
    <cfRule type="cellIs" dxfId="14227" priority="281" stopIfTrue="1" operator="equal">
      <formula>$A$60</formula>
    </cfRule>
    <cfRule type="cellIs" dxfId="14226" priority="282" stopIfTrue="1" operator="equal">
      <formula>$A$59</formula>
    </cfRule>
    <cfRule type="cellIs" dxfId="14225" priority="283" stopIfTrue="1" operator="equal">
      <formula>$A$58</formula>
    </cfRule>
    <cfRule type="cellIs" dxfId="14224" priority="284" stopIfTrue="1" operator="equal">
      <formula>$A$57</formula>
    </cfRule>
    <cfRule type="cellIs" dxfId="14223" priority="285" stopIfTrue="1" operator="equal">
      <formula>$A$56</formula>
    </cfRule>
    <cfRule type="cellIs" dxfId="14222" priority="286" stopIfTrue="1" operator="equal">
      <formula>$A$47</formula>
    </cfRule>
    <cfRule type="cellIs" dxfId="14221" priority="287" stopIfTrue="1" operator="equal">
      <formula>$A$46</formula>
    </cfRule>
    <cfRule type="cellIs" dxfId="14220" priority="288" stopIfTrue="1" operator="equal">
      <formula>$A$45</formula>
    </cfRule>
    <cfRule type="cellIs" dxfId="14219" priority="289" stopIfTrue="1" operator="equal">
      <formula>$A$44</formula>
    </cfRule>
    <cfRule type="cellIs" dxfId="14218" priority="290" stopIfTrue="1" operator="equal">
      <formula>$A$43</formula>
    </cfRule>
    <cfRule type="cellIs" dxfId="14217" priority="291" stopIfTrue="1" operator="equal">
      <formula>$A$42</formula>
    </cfRule>
    <cfRule type="cellIs" dxfId="14216" priority="292" stopIfTrue="1" operator="equal">
      <formula>$A$41</formula>
    </cfRule>
    <cfRule type="cellIs" dxfId="14215" priority="293" stopIfTrue="1" operator="equal">
      <formula>$A$40</formula>
    </cfRule>
    <cfRule type="cellIs" dxfId="14214" priority="294" stopIfTrue="1" operator="equal">
      <formula>$A$39</formula>
    </cfRule>
  </conditionalFormatting>
  <conditionalFormatting sqref="F434:F441 F450:F541">
    <cfRule type="cellIs" dxfId="14213" priority="247" stopIfTrue="1" operator="equal">
      <formula>$A$70</formula>
    </cfRule>
    <cfRule type="cellIs" dxfId="14212" priority="248" stopIfTrue="1" operator="equal">
      <formula>$A$69</formula>
    </cfRule>
    <cfRule type="cellIs" dxfId="14211" priority="249" stopIfTrue="1" operator="equal">
      <formula>$A$68</formula>
    </cfRule>
    <cfRule type="cellIs" dxfId="14210" priority="250" stopIfTrue="1" operator="equal">
      <formula>$A$67</formula>
    </cfRule>
    <cfRule type="cellIs" dxfId="14209" priority="251" stopIfTrue="1" operator="equal">
      <formula>$A$66</formula>
    </cfRule>
    <cfRule type="cellIs" dxfId="14208" priority="252" stopIfTrue="1" operator="equal">
      <formula>$A$65</formula>
    </cfRule>
    <cfRule type="cellIs" dxfId="14207" priority="253" stopIfTrue="1" operator="equal">
      <formula>$A$64</formula>
    </cfRule>
    <cfRule type="cellIs" dxfId="14206" priority="254" stopIfTrue="1" operator="equal">
      <formula>$A$63</formula>
    </cfRule>
    <cfRule type="cellIs" dxfId="14205" priority="255" stopIfTrue="1" operator="equal">
      <formula>$A$62</formula>
    </cfRule>
    <cfRule type="cellIs" dxfId="14204" priority="256" stopIfTrue="1" operator="equal">
      <formula>$A$61</formula>
    </cfRule>
    <cfRule type="cellIs" dxfId="14203" priority="257" stopIfTrue="1" operator="equal">
      <formula>$A$60</formula>
    </cfRule>
    <cfRule type="cellIs" dxfId="14202" priority="258" stopIfTrue="1" operator="equal">
      <formula>$A$59</formula>
    </cfRule>
    <cfRule type="cellIs" dxfId="14201" priority="259" stopIfTrue="1" operator="equal">
      <formula>$A$58</formula>
    </cfRule>
    <cfRule type="cellIs" dxfId="14200" priority="260" stopIfTrue="1" operator="equal">
      <formula>$A$57</formula>
    </cfRule>
    <cfRule type="cellIs" dxfId="14199" priority="261" stopIfTrue="1" operator="equal">
      <formula>$A$56</formula>
    </cfRule>
    <cfRule type="cellIs" dxfId="14198" priority="262" stopIfTrue="1" operator="equal">
      <formula>$A$47</formula>
    </cfRule>
    <cfRule type="cellIs" dxfId="14197" priority="263" stopIfTrue="1" operator="equal">
      <formula>$A$46</formula>
    </cfRule>
    <cfRule type="cellIs" dxfId="14196" priority="264" stopIfTrue="1" operator="equal">
      <formula>$A$45</formula>
    </cfRule>
    <cfRule type="cellIs" dxfId="14195" priority="265" stopIfTrue="1" operator="equal">
      <formula>$A$44</formula>
    </cfRule>
    <cfRule type="cellIs" dxfId="14194" priority="266" stopIfTrue="1" operator="equal">
      <formula>$A$43</formula>
    </cfRule>
    <cfRule type="cellIs" dxfId="14193" priority="267" stopIfTrue="1" operator="equal">
      <formula>$A$42</formula>
    </cfRule>
    <cfRule type="cellIs" dxfId="14192" priority="268" stopIfTrue="1" operator="equal">
      <formula>$A$41</formula>
    </cfRule>
    <cfRule type="cellIs" dxfId="14191" priority="269" stopIfTrue="1" operator="equal">
      <formula>$A$40</formula>
    </cfRule>
    <cfRule type="cellIs" dxfId="14190" priority="270" stopIfTrue="1" operator="equal">
      <formula>$A$39</formula>
    </cfRule>
  </conditionalFormatting>
  <conditionalFormatting sqref="F542:F549 F558:F649">
    <cfRule type="cellIs" dxfId="14189" priority="223" stopIfTrue="1" operator="equal">
      <formula>$A$70</formula>
    </cfRule>
    <cfRule type="cellIs" dxfId="14188" priority="224" stopIfTrue="1" operator="equal">
      <formula>$A$69</formula>
    </cfRule>
    <cfRule type="cellIs" dxfId="14187" priority="225" stopIfTrue="1" operator="equal">
      <formula>$A$68</formula>
    </cfRule>
    <cfRule type="cellIs" dxfId="14186" priority="226" stopIfTrue="1" operator="equal">
      <formula>$A$67</formula>
    </cfRule>
    <cfRule type="cellIs" dxfId="14185" priority="227" stopIfTrue="1" operator="equal">
      <formula>$A$66</formula>
    </cfRule>
    <cfRule type="cellIs" dxfId="14184" priority="228" stopIfTrue="1" operator="equal">
      <formula>$A$65</formula>
    </cfRule>
    <cfRule type="cellIs" dxfId="14183" priority="229" stopIfTrue="1" operator="equal">
      <formula>$A$64</formula>
    </cfRule>
    <cfRule type="cellIs" dxfId="14182" priority="230" stopIfTrue="1" operator="equal">
      <formula>$A$63</formula>
    </cfRule>
    <cfRule type="cellIs" dxfId="14181" priority="231" stopIfTrue="1" operator="equal">
      <formula>$A$62</formula>
    </cfRule>
    <cfRule type="cellIs" dxfId="14180" priority="232" stopIfTrue="1" operator="equal">
      <formula>$A$61</formula>
    </cfRule>
    <cfRule type="cellIs" dxfId="14179" priority="233" stopIfTrue="1" operator="equal">
      <formula>$A$60</formula>
    </cfRule>
    <cfRule type="cellIs" dxfId="14178" priority="234" stopIfTrue="1" operator="equal">
      <formula>$A$59</formula>
    </cfRule>
    <cfRule type="cellIs" dxfId="14177" priority="235" stopIfTrue="1" operator="equal">
      <formula>$A$58</formula>
    </cfRule>
    <cfRule type="cellIs" dxfId="14176" priority="236" stopIfTrue="1" operator="equal">
      <formula>$A$57</formula>
    </cfRule>
    <cfRule type="cellIs" dxfId="14175" priority="237" stopIfTrue="1" operator="equal">
      <formula>$A$56</formula>
    </cfRule>
    <cfRule type="cellIs" dxfId="14174" priority="238" stopIfTrue="1" operator="equal">
      <formula>$A$47</formula>
    </cfRule>
    <cfRule type="cellIs" dxfId="14173" priority="239" stopIfTrue="1" operator="equal">
      <formula>$A$46</formula>
    </cfRule>
    <cfRule type="cellIs" dxfId="14172" priority="240" stopIfTrue="1" operator="equal">
      <formula>$A$45</formula>
    </cfRule>
    <cfRule type="cellIs" dxfId="14171" priority="241" stopIfTrue="1" operator="equal">
      <formula>$A$44</formula>
    </cfRule>
    <cfRule type="cellIs" dxfId="14170" priority="242" stopIfTrue="1" operator="equal">
      <formula>$A$43</formula>
    </cfRule>
    <cfRule type="cellIs" dxfId="14169" priority="243" stopIfTrue="1" operator="equal">
      <formula>$A$42</formula>
    </cfRule>
    <cfRule type="cellIs" dxfId="14168" priority="244" stopIfTrue="1" operator="equal">
      <formula>$A$41</formula>
    </cfRule>
    <cfRule type="cellIs" dxfId="14167" priority="245" stopIfTrue="1" operator="equal">
      <formula>$A$40</formula>
    </cfRule>
    <cfRule type="cellIs" dxfId="14166" priority="246" stopIfTrue="1" operator="equal">
      <formula>$A$39</formula>
    </cfRule>
  </conditionalFormatting>
  <conditionalFormatting sqref="F774:F835 F846:F865">
    <cfRule type="cellIs" dxfId="14165" priority="199" stopIfTrue="1" operator="equal">
      <formula>$A$70</formula>
    </cfRule>
    <cfRule type="cellIs" dxfId="14164" priority="200" stopIfTrue="1" operator="equal">
      <formula>$A$69</formula>
    </cfRule>
    <cfRule type="cellIs" dxfId="14163" priority="201" stopIfTrue="1" operator="equal">
      <formula>$A$68</formula>
    </cfRule>
    <cfRule type="cellIs" dxfId="14162" priority="202" stopIfTrue="1" operator="equal">
      <formula>$A$67</formula>
    </cfRule>
    <cfRule type="cellIs" dxfId="14161" priority="203" stopIfTrue="1" operator="equal">
      <formula>$A$66</formula>
    </cfRule>
    <cfRule type="cellIs" dxfId="14160" priority="204" stopIfTrue="1" operator="equal">
      <formula>$A$65</formula>
    </cfRule>
    <cfRule type="cellIs" dxfId="14159" priority="205" stopIfTrue="1" operator="equal">
      <formula>$A$64</formula>
    </cfRule>
    <cfRule type="cellIs" dxfId="14158" priority="206" stopIfTrue="1" operator="equal">
      <formula>$A$63</formula>
    </cfRule>
    <cfRule type="cellIs" dxfId="14157" priority="207" stopIfTrue="1" operator="equal">
      <formula>$A$62</formula>
    </cfRule>
    <cfRule type="cellIs" dxfId="14156" priority="208" stopIfTrue="1" operator="equal">
      <formula>$A$61</formula>
    </cfRule>
    <cfRule type="cellIs" dxfId="14155" priority="209" stopIfTrue="1" operator="equal">
      <formula>$A$60</formula>
    </cfRule>
    <cfRule type="cellIs" dxfId="14154" priority="210" stopIfTrue="1" operator="equal">
      <formula>$A$59</formula>
    </cfRule>
    <cfRule type="cellIs" dxfId="14153" priority="211" stopIfTrue="1" operator="equal">
      <formula>$A$58</formula>
    </cfRule>
    <cfRule type="cellIs" dxfId="14152" priority="212" stopIfTrue="1" operator="equal">
      <formula>$A$57</formula>
    </cfRule>
    <cfRule type="cellIs" dxfId="14151" priority="213" stopIfTrue="1" operator="equal">
      <formula>$A$56</formula>
    </cfRule>
    <cfRule type="cellIs" dxfId="14150" priority="214" stopIfTrue="1" operator="equal">
      <formula>$A$47</formula>
    </cfRule>
    <cfRule type="cellIs" dxfId="14149" priority="215" stopIfTrue="1" operator="equal">
      <formula>$A$46</formula>
    </cfRule>
    <cfRule type="cellIs" dxfId="14148" priority="216" stopIfTrue="1" operator="equal">
      <formula>$A$45</formula>
    </cfRule>
    <cfRule type="cellIs" dxfId="14147" priority="217" stopIfTrue="1" operator="equal">
      <formula>$A$44</formula>
    </cfRule>
    <cfRule type="cellIs" dxfId="14146" priority="218" stopIfTrue="1" operator="equal">
      <formula>$A$43</formula>
    </cfRule>
    <cfRule type="cellIs" dxfId="14145" priority="219" stopIfTrue="1" operator="equal">
      <formula>$A$42</formula>
    </cfRule>
    <cfRule type="cellIs" dxfId="14144" priority="220" stopIfTrue="1" operator="equal">
      <formula>$A$41</formula>
    </cfRule>
    <cfRule type="cellIs" dxfId="14143" priority="221" stopIfTrue="1" operator="equal">
      <formula>$A$40</formula>
    </cfRule>
    <cfRule type="cellIs" dxfId="14142" priority="222" stopIfTrue="1" operator="equal">
      <formula>$A$39</formula>
    </cfRule>
  </conditionalFormatting>
  <conditionalFormatting sqref="F1062:F1075">
    <cfRule type="cellIs" dxfId="14141" priority="175" stopIfTrue="1" operator="equal">
      <formula>$A$70</formula>
    </cfRule>
    <cfRule type="cellIs" dxfId="14140" priority="176" stopIfTrue="1" operator="equal">
      <formula>$A$69</formula>
    </cfRule>
    <cfRule type="cellIs" dxfId="14139" priority="177" stopIfTrue="1" operator="equal">
      <formula>$A$68</formula>
    </cfRule>
    <cfRule type="cellIs" dxfId="14138" priority="178" stopIfTrue="1" operator="equal">
      <formula>$A$67</formula>
    </cfRule>
    <cfRule type="cellIs" dxfId="14137" priority="179" stopIfTrue="1" operator="equal">
      <formula>$A$66</formula>
    </cfRule>
    <cfRule type="cellIs" dxfId="14136" priority="180" stopIfTrue="1" operator="equal">
      <formula>$A$65</formula>
    </cfRule>
    <cfRule type="cellIs" dxfId="14135" priority="181" stopIfTrue="1" operator="equal">
      <formula>$A$64</formula>
    </cfRule>
    <cfRule type="cellIs" dxfId="14134" priority="182" stopIfTrue="1" operator="equal">
      <formula>$A$63</formula>
    </cfRule>
    <cfRule type="cellIs" dxfId="14133" priority="183" stopIfTrue="1" operator="equal">
      <formula>$A$62</formula>
    </cfRule>
    <cfRule type="cellIs" dxfId="14132" priority="184" stopIfTrue="1" operator="equal">
      <formula>$A$61</formula>
    </cfRule>
    <cfRule type="cellIs" dxfId="14131" priority="185" stopIfTrue="1" operator="equal">
      <formula>$A$60</formula>
    </cfRule>
    <cfRule type="cellIs" dxfId="14130" priority="186" stopIfTrue="1" operator="equal">
      <formula>$A$59</formula>
    </cfRule>
    <cfRule type="cellIs" dxfId="14129" priority="187" stopIfTrue="1" operator="equal">
      <formula>$A$58</formula>
    </cfRule>
    <cfRule type="cellIs" dxfId="14128" priority="188" stopIfTrue="1" operator="equal">
      <formula>$A$57</formula>
    </cfRule>
    <cfRule type="cellIs" dxfId="14127" priority="189" stopIfTrue="1" operator="equal">
      <formula>$A$56</formula>
    </cfRule>
    <cfRule type="cellIs" dxfId="14126" priority="190" stopIfTrue="1" operator="equal">
      <formula>$A$47</formula>
    </cfRule>
    <cfRule type="cellIs" dxfId="14125" priority="191" stopIfTrue="1" operator="equal">
      <formula>$A$46</formula>
    </cfRule>
    <cfRule type="cellIs" dxfId="14124" priority="192" stopIfTrue="1" operator="equal">
      <formula>$A$45</formula>
    </cfRule>
    <cfRule type="cellIs" dxfId="14123" priority="193" stopIfTrue="1" operator="equal">
      <formula>$A$44</formula>
    </cfRule>
    <cfRule type="cellIs" dxfId="14122" priority="194" stopIfTrue="1" operator="equal">
      <formula>$A$43</formula>
    </cfRule>
    <cfRule type="cellIs" dxfId="14121" priority="195" stopIfTrue="1" operator="equal">
      <formula>$A$42</formula>
    </cfRule>
    <cfRule type="cellIs" dxfId="14120" priority="196" stopIfTrue="1" operator="equal">
      <formula>$A$41</formula>
    </cfRule>
    <cfRule type="cellIs" dxfId="14119" priority="197" stopIfTrue="1" operator="equal">
      <formula>$A$40</formula>
    </cfRule>
    <cfRule type="cellIs" dxfId="14118" priority="198" stopIfTrue="1" operator="equal">
      <formula>$A$39</formula>
    </cfRule>
  </conditionalFormatting>
  <conditionalFormatting sqref="F1008:F1021">
    <cfRule type="cellIs" dxfId="14117" priority="151" stopIfTrue="1" operator="equal">
      <formula>$A$70</formula>
    </cfRule>
    <cfRule type="cellIs" dxfId="14116" priority="152" stopIfTrue="1" operator="equal">
      <formula>$A$69</formula>
    </cfRule>
    <cfRule type="cellIs" dxfId="14115" priority="153" stopIfTrue="1" operator="equal">
      <formula>$A$68</formula>
    </cfRule>
    <cfRule type="cellIs" dxfId="14114" priority="154" stopIfTrue="1" operator="equal">
      <formula>$A$67</formula>
    </cfRule>
    <cfRule type="cellIs" dxfId="14113" priority="155" stopIfTrue="1" operator="equal">
      <formula>$A$66</formula>
    </cfRule>
    <cfRule type="cellIs" dxfId="14112" priority="156" stopIfTrue="1" operator="equal">
      <formula>$A$65</formula>
    </cfRule>
    <cfRule type="cellIs" dxfId="14111" priority="157" stopIfTrue="1" operator="equal">
      <formula>$A$64</formula>
    </cfRule>
    <cfRule type="cellIs" dxfId="14110" priority="158" stopIfTrue="1" operator="equal">
      <formula>$A$63</formula>
    </cfRule>
    <cfRule type="cellIs" dxfId="14109" priority="159" stopIfTrue="1" operator="equal">
      <formula>$A$62</formula>
    </cfRule>
    <cfRule type="cellIs" dxfId="14108" priority="160" stopIfTrue="1" operator="equal">
      <formula>$A$61</formula>
    </cfRule>
    <cfRule type="cellIs" dxfId="14107" priority="161" stopIfTrue="1" operator="equal">
      <formula>$A$60</formula>
    </cfRule>
    <cfRule type="cellIs" dxfId="14106" priority="162" stopIfTrue="1" operator="equal">
      <formula>$A$59</formula>
    </cfRule>
    <cfRule type="cellIs" dxfId="14105" priority="163" stopIfTrue="1" operator="equal">
      <formula>$A$58</formula>
    </cfRule>
    <cfRule type="cellIs" dxfId="14104" priority="164" stopIfTrue="1" operator="equal">
      <formula>$A$57</formula>
    </cfRule>
    <cfRule type="cellIs" dxfId="14103" priority="165" stopIfTrue="1" operator="equal">
      <formula>$A$56</formula>
    </cfRule>
    <cfRule type="cellIs" dxfId="14102" priority="166" stopIfTrue="1" operator="equal">
      <formula>$A$47</formula>
    </cfRule>
    <cfRule type="cellIs" dxfId="14101" priority="167" stopIfTrue="1" operator="equal">
      <formula>$A$46</formula>
    </cfRule>
    <cfRule type="cellIs" dxfId="14100" priority="168" stopIfTrue="1" operator="equal">
      <formula>$A$45</formula>
    </cfRule>
    <cfRule type="cellIs" dxfId="14099" priority="169" stopIfTrue="1" operator="equal">
      <formula>$A$44</formula>
    </cfRule>
    <cfRule type="cellIs" dxfId="14098" priority="170" stopIfTrue="1" operator="equal">
      <formula>$A$43</formula>
    </cfRule>
    <cfRule type="cellIs" dxfId="14097" priority="171" stopIfTrue="1" operator="equal">
      <formula>$A$42</formula>
    </cfRule>
    <cfRule type="cellIs" dxfId="14096" priority="172" stopIfTrue="1" operator="equal">
      <formula>$A$41</formula>
    </cfRule>
    <cfRule type="cellIs" dxfId="14095" priority="173" stopIfTrue="1" operator="equal">
      <formula>$A$40</formula>
    </cfRule>
    <cfRule type="cellIs" dxfId="14094" priority="174" stopIfTrue="1" operator="equal">
      <formula>$A$39</formula>
    </cfRule>
  </conditionalFormatting>
  <conditionalFormatting sqref="C1197:C1224">
    <cfRule type="cellIs" dxfId="14093" priority="123" operator="equal">
      <formula>$A$70</formula>
    </cfRule>
    <cfRule type="cellIs" dxfId="14092" priority="124" operator="equal">
      <formula>$A$69</formula>
    </cfRule>
    <cfRule type="cellIs" dxfId="14091" priority="125" operator="equal">
      <formula>$A$68</formula>
    </cfRule>
    <cfRule type="cellIs" dxfId="14090" priority="126" operator="equal">
      <formula>$A$67</formula>
    </cfRule>
    <cfRule type="cellIs" dxfId="14089" priority="127" operator="equal">
      <formula>$A$66</formula>
    </cfRule>
    <cfRule type="cellIs" dxfId="14088" priority="128" operator="equal">
      <formula>$A$65</formula>
    </cfRule>
    <cfRule type="cellIs" dxfId="14087" priority="129" operator="equal">
      <formula>$A$64</formula>
    </cfRule>
    <cfRule type="cellIs" dxfId="14086" priority="130" operator="equal">
      <formula>$A$63</formula>
    </cfRule>
    <cfRule type="cellIs" dxfId="14085" priority="131" operator="equal">
      <formula>$A$62</formula>
    </cfRule>
    <cfRule type="cellIs" dxfId="14084" priority="132" operator="equal">
      <formula>$A$61</formula>
    </cfRule>
    <cfRule type="cellIs" dxfId="14083" priority="133" operator="equal">
      <formula>$A$60</formula>
    </cfRule>
    <cfRule type="cellIs" dxfId="14082" priority="134" operator="equal">
      <formula>$A$59</formula>
    </cfRule>
    <cfRule type="cellIs" dxfId="14081" priority="135" operator="equal">
      <formula>$A$58</formula>
    </cfRule>
    <cfRule type="cellIs" dxfId="14080" priority="136" operator="equal">
      <formula>22710</formula>
    </cfRule>
    <cfRule type="cellIs" dxfId="14079" priority="137" operator="equal">
      <formula>$A$56</formula>
    </cfRule>
    <cfRule type="cellIs" dxfId="14078" priority="138" operator="equal">
      <formula>$A$55</formula>
    </cfRule>
    <cfRule type="cellIs" dxfId="14077" priority="139" operator="equal">
      <formula>$A$54</formula>
    </cfRule>
    <cfRule type="cellIs" dxfId="14076" priority="140" operator="equal">
      <formula>$A$53</formula>
    </cfRule>
    <cfRule type="cellIs" dxfId="14075" priority="141" operator="equal">
      <formula>$A$52</formula>
    </cfRule>
    <cfRule type="cellIs" dxfId="14074" priority="142" operator="equal">
      <formula>$A$51</formula>
    </cfRule>
    <cfRule type="cellIs" dxfId="14073" priority="143" operator="equal">
      <formula>$A$50</formula>
    </cfRule>
    <cfRule type="cellIs" dxfId="14072" priority="144" operator="equal">
      <formula>$A$49</formula>
    </cfRule>
    <cfRule type="cellIs" dxfId="14071" priority="145" operator="equal">
      <formula>$A$48</formula>
    </cfRule>
    <cfRule type="cellIs" dxfId="14070" priority="146" operator="equal">
      <formula>$A$47</formula>
    </cfRule>
    <cfRule type="cellIs" dxfId="14069" priority="147" operator="equal">
      <formula>$A$46</formula>
    </cfRule>
    <cfRule type="cellIs" dxfId="14068" priority="148" operator="equal">
      <formula>$A$45</formula>
    </cfRule>
    <cfRule type="cellIs" dxfId="14067" priority="149" operator="equal">
      <formula>$A$44</formula>
    </cfRule>
    <cfRule type="cellIs" dxfId="14066" priority="150" operator="equal">
      <formula>$A$43</formula>
    </cfRule>
  </conditionalFormatting>
  <conditionalFormatting sqref="H734">
    <cfRule type="containsText" dxfId="14065" priority="122" operator="containsText" text="Final">
      <formula>NOT(ISERROR(SEARCH("Final",H734)))</formula>
    </cfRule>
  </conditionalFormatting>
  <conditionalFormatting sqref="H736">
    <cfRule type="containsText" dxfId="14064" priority="121" operator="containsText" text="Final">
      <formula>NOT(ISERROR(SEARCH("Final",H736)))</formula>
    </cfRule>
  </conditionalFormatting>
  <conditionalFormatting sqref="F116:F125">
    <cfRule type="cellIs" dxfId="14063" priority="97" stopIfTrue="1" operator="equal">
      <formula>$A$70</formula>
    </cfRule>
    <cfRule type="cellIs" dxfId="14062" priority="98" stopIfTrue="1" operator="equal">
      <formula>$A$69</formula>
    </cfRule>
    <cfRule type="cellIs" dxfId="14061" priority="99" stopIfTrue="1" operator="equal">
      <formula>$A$68</formula>
    </cfRule>
    <cfRule type="cellIs" dxfId="14060" priority="100" stopIfTrue="1" operator="equal">
      <formula>$A$67</formula>
    </cfRule>
    <cfRule type="cellIs" dxfId="14059" priority="101" stopIfTrue="1" operator="equal">
      <formula>$A$66</formula>
    </cfRule>
    <cfRule type="cellIs" dxfId="14058" priority="102" stopIfTrue="1" operator="equal">
      <formula>$A$65</formula>
    </cfRule>
    <cfRule type="cellIs" dxfId="14057" priority="103" stopIfTrue="1" operator="equal">
      <formula>$A$64</formula>
    </cfRule>
    <cfRule type="cellIs" dxfId="14056" priority="104" stopIfTrue="1" operator="equal">
      <formula>$A$63</formula>
    </cfRule>
    <cfRule type="cellIs" dxfId="14055" priority="105" stopIfTrue="1" operator="equal">
      <formula>$A$62</formula>
    </cfRule>
    <cfRule type="cellIs" dxfId="14054" priority="106" stopIfTrue="1" operator="equal">
      <formula>$A$61</formula>
    </cfRule>
    <cfRule type="cellIs" dxfId="14053" priority="107" stopIfTrue="1" operator="equal">
      <formula>$A$60</formula>
    </cfRule>
    <cfRule type="cellIs" dxfId="14052" priority="108" stopIfTrue="1" operator="equal">
      <formula>$A$59</formula>
    </cfRule>
    <cfRule type="cellIs" dxfId="14051" priority="109" stopIfTrue="1" operator="equal">
      <formula>$A$58</formula>
    </cfRule>
    <cfRule type="cellIs" dxfId="14050" priority="110" stopIfTrue="1" operator="equal">
      <formula>$A$57</formula>
    </cfRule>
    <cfRule type="cellIs" dxfId="14049" priority="111" stopIfTrue="1" operator="equal">
      <formula>$A$56</formula>
    </cfRule>
    <cfRule type="cellIs" dxfId="14048" priority="112" stopIfTrue="1" operator="equal">
      <formula>$A$47</formula>
    </cfRule>
    <cfRule type="cellIs" dxfId="14047" priority="113" stopIfTrue="1" operator="equal">
      <formula>$A$46</formula>
    </cfRule>
    <cfRule type="cellIs" dxfId="14046" priority="114" stopIfTrue="1" operator="equal">
      <formula>$A$45</formula>
    </cfRule>
    <cfRule type="cellIs" dxfId="14045" priority="115" stopIfTrue="1" operator="equal">
      <formula>$A$44</formula>
    </cfRule>
    <cfRule type="cellIs" dxfId="14044" priority="116" stopIfTrue="1" operator="equal">
      <formula>$A$43</formula>
    </cfRule>
    <cfRule type="cellIs" dxfId="14043" priority="117" stopIfTrue="1" operator="equal">
      <formula>$A$42</formula>
    </cfRule>
    <cfRule type="cellIs" dxfId="14042" priority="118" stopIfTrue="1" operator="equal">
      <formula>$A$41</formula>
    </cfRule>
    <cfRule type="cellIs" dxfId="14041" priority="119" stopIfTrue="1" operator="equal">
      <formula>$A$40</formula>
    </cfRule>
    <cfRule type="cellIs" dxfId="14040" priority="120" stopIfTrue="1" operator="equal">
      <formula>$A$39</formula>
    </cfRule>
  </conditionalFormatting>
  <conditionalFormatting sqref="F224:F233">
    <cfRule type="cellIs" dxfId="14039" priority="73" stopIfTrue="1" operator="equal">
      <formula>$A$70</formula>
    </cfRule>
    <cfRule type="cellIs" dxfId="14038" priority="74" stopIfTrue="1" operator="equal">
      <formula>$A$69</formula>
    </cfRule>
    <cfRule type="cellIs" dxfId="14037" priority="75" stopIfTrue="1" operator="equal">
      <formula>$A$68</formula>
    </cfRule>
    <cfRule type="cellIs" dxfId="14036" priority="76" stopIfTrue="1" operator="equal">
      <formula>$A$67</formula>
    </cfRule>
    <cfRule type="cellIs" dxfId="14035" priority="77" stopIfTrue="1" operator="equal">
      <formula>$A$66</formula>
    </cfRule>
    <cfRule type="cellIs" dxfId="14034" priority="78" stopIfTrue="1" operator="equal">
      <formula>$A$65</formula>
    </cfRule>
    <cfRule type="cellIs" dxfId="14033" priority="79" stopIfTrue="1" operator="equal">
      <formula>$A$64</formula>
    </cfRule>
    <cfRule type="cellIs" dxfId="14032" priority="80" stopIfTrue="1" operator="equal">
      <formula>$A$63</formula>
    </cfRule>
    <cfRule type="cellIs" dxfId="14031" priority="81" stopIfTrue="1" operator="equal">
      <formula>$A$62</formula>
    </cfRule>
    <cfRule type="cellIs" dxfId="14030" priority="82" stopIfTrue="1" operator="equal">
      <formula>$A$61</formula>
    </cfRule>
    <cfRule type="cellIs" dxfId="14029" priority="83" stopIfTrue="1" operator="equal">
      <formula>$A$60</formula>
    </cfRule>
    <cfRule type="cellIs" dxfId="14028" priority="84" stopIfTrue="1" operator="equal">
      <formula>$A$59</formula>
    </cfRule>
    <cfRule type="cellIs" dxfId="14027" priority="85" stopIfTrue="1" operator="equal">
      <formula>$A$58</formula>
    </cfRule>
    <cfRule type="cellIs" dxfId="14026" priority="86" stopIfTrue="1" operator="equal">
      <formula>$A$57</formula>
    </cfRule>
    <cfRule type="cellIs" dxfId="14025" priority="87" stopIfTrue="1" operator="equal">
      <formula>$A$56</formula>
    </cfRule>
    <cfRule type="cellIs" dxfId="14024" priority="88" stopIfTrue="1" operator="equal">
      <formula>$A$47</formula>
    </cfRule>
    <cfRule type="cellIs" dxfId="14023" priority="89" stopIfTrue="1" operator="equal">
      <formula>$A$46</formula>
    </cfRule>
    <cfRule type="cellIs" dxfId="14022" priority="90" stopIfTrue="1" operator="equal">
      <formula>$A$45</formula>
    </cfRule>
    <cfRule type="cellIs" dxfId="14021" priority="91" stopIfTrue="1" operator="equal">
      <formula>$A$44</formula>
    </cfRule>
    <cfRule type="cellIs" dxfId="14020" priority="92" stopIfTrue="1" operator="equal">
      <formula>$A$43</formula>
    </cfRule>
    <cfRule type="cellIs" dxfId="14019" priority="93" stopIfTrue="1" operator="equal">
      <formula>$A$42</formula>
    </cfRule>
    <cfRule type="cellIs" dxfId="14018" priority="94" stopIfTrue="1" operator="equal">
      <formula>$A$41</formula>
    </cfRule>
    <cfRule type="cellIs" dxfId="14017" priority="95" stopIfTrue="1" operator="equal">
      <formula>$A$40</formula>
    </cfRule>
    <cfRule type="cellIs" dxfId="14016" priority="96" stopIfTrue="1" operator="equal">
      <formula>$A$39</formula>
    </cfRule>
  </conditionalFormatting>
  <conditionalFormatting sqref="F442:F449">
    <cfRule type="cellIs" dxfId="14015" priority="49" stopIfTrue="1" operator="equal">
      <formula>$A$70</formula>
    </cfRule>
    <cfRule type="cellIs" dxfId="14014" priority="50" stopIfTrue="1" operator="equal">
      <formula>$A$69</formula>
    </cfRule>
    <cfRule type="cellIs" dxfId="14013" priority="51" stopIfTrue="1" operator="equal">
      <formula>$A$68</formula>
    </cfRule>
    <cfRule type="cellIs" dxfId="14012" priority="52" stopIfTrue="1" operator="equal">
      <formula>$A$67</formula>
    </cfRule>
    <cfRule type="cellIs" dxfId="14011" priority="53" stopIfTrue="1" operator="equal">
      <formula>$A$66</formula>
    </cfRule>
    <cfRule type="cellIs" dxfId="14010" priority="54" stopIfTrue="1" operator="equal">
      <formula>$A$65</formula>
    </cfRule>
    <cfRule type="cellIs" dxfId="14009" priority="55" stopIfTrue="1" operator="equal">
      <formula>$A$64</formula>
    </cfRule>
    <cfRule type="cellIs" dxfId="14008" priority="56" stopIfTrue="1" operator="equal">
      <formula>$A$63</formula>
    </cfRule>
    <cfRule type="cellIs" dxfId="14007" priority="57" stopIfTrue="1" operator="equal">
      <formula>$A$62</formula>
    </cfRule>
    <cfRule type="cellIs" dxfId="14006" priority="58" stopIfTrue="1" operator="equal">
      <formula>$A$61</formula>
    </cfRule>
    <cfRule type="cellIs" dxfId="14005" priority="59" stopIfTrue="1" operator="equal">
      <formula>$A$60</formula>
    </cfRule>
    <cfRule type="cellIs" dxfId="14004" priority="60" stopIfTrue="1" operator="equal">
      <formula>$A$59</formula>
    </cfRule>
    <cfRule type="cellIs" dxfId="14003" priority="61" stopIfTrue="1" operator="equal">
      <formula>$A$58</formula>
    </cfRule>
    <cfRule type="cellIs" dxfId="14002" priority="62" stopIfTrue="1" operator="equal">
      <formula>$A$57</formula>
    </cfRule>
    <cfRule type="cellIs" dxfId="14001" priority="63" stopIfTrue="1" operator="equal">
      <formula>$A$56</formula>
    </cfRule>
    <cfRule type="cellIs" dxfId="14000" priority="64" stopIfTrue="1" operator="equal">
      <formula>$A$47</formula>
    </cfRule>
    <cfRule type="cellIs" dxfId="13999" priority="65" stopIfTrue="1" operator="equal">
      <formula>$A$46</formula>
    </cfRule>
    <cfRule type="cellIs" dxfId="13998" priority="66" stopIfTrue="1" operator="equal">
      <formula>$A$45</formula>
    </cfRule>
    <cfRule type="cellIs" dxfId="13997" priority="67" stopIfTrue="1" operator="equal">
      <formula>$A$44</formula>
    </cfRule>
    <cfRule type="cellIs" dxfId="13996" priority="68" stopIfTrue="1" operator="equal">
      <formula>$A$43</formula>
    </cfRule>
    <cfRule type="cellIs" dxfId="13995" priority="69" stopIfTrue="1" operator="equal">
      <formula>$A$42</formula>
    </cfRule>
    <cfRule type="cellIs" dxfId="13994" priority="70" stopIfTrue="1" operator="equal">
      <formula>$A$41</formula>
    </cfRule>
    <cfRule type="cellIs" dxfId="13993" priority="71" stopIfTrue="1" operator="equal">
      <formula>$A$40</formula>
    </cfRule>
    <cfRule type="cellIs" dxfId="13992" priority="72" stopIfTrue="1" operator="equal">
      <formula>$A$39</formula>
    </cfRule>
  </conditionalFormatting>
  <conditionalFormatting sqref="F550:F557">
    <cfRule type="cellIs" dxfId="13991" priority="25" stopIfTrue="1" operator="equal">
      <formula>$A$70</formula>
    </cfRule>
    <cfRule type="cellIs" dxfId="13990" priority="26" stopIfTrue="1" operator="equal">
      <formula>$A$69</formula>
    </cfRule>
    <cfRule type="cellIs" dxfId="13989" priority="27" stopIfTrue="1" operator="equal">
      <formula>$A$68</formula>
    </cfRule>
    <cfRule type="cellIs" dxfId="13988" priority="28" stopIfTrue="1" operator="equal">
      <formula>$A$67</formula>
    </cfRule>
    <cfRule type="cellIs" dxfId="13987" priority="29" stopIfTrue="1" operator="equal">
      <formula>$A$66</formula>
    </cfRule>
    <cfRule type="cellIs" dxfId="13986" priority="30" stopIfTrue="1" operator="equal">
      <formula>$A$65</formula>
    </cfRule>
    <cfRule type="cellIs" dxfId="13985" priority="31" stopIfTrue="1" operator="equal">
      <formula>$A$64</formula>
    </cfRule>
    <cfRule type="cellIs" dxfId="13984" priority="32" stopIfTrue="1" operator="equal">
      <formula>$A$63</formula>
    </cfRule>
    <cfRule type="cellIs" dxfId="13983" priority="33" stopIfTrue="1" operator="equal">
      <formula>$A$62</formula>
    </cfRule>
    <cfRule type="cellIs" dxfId="13982" priority="34" stopIfTrue="1" operator="equal">
      <formula>$A$61</formula>
    </cfRule>
    <cfRule type="cellIs" dxfId="13981" priority="35" stopIfTrue="1" operator="equal">
      <formula>$A$60</formula>
    </cfRule>
    <cfRule type="cellIs" dxfId="13980" priority="36" stopIfTrue="1" operator="equal">
      <formula>$A$59</formula>
    </cfRule>
    <cfRule type="cellIs" dxfId="13979" priority="37" stopIfTrue="1" operator="equal">
      <formula>$A$58</formula>
    </cfRule>
    <cfRule type="cellIs" dxfId="13978" priority="38" stopIfTrue="1" operator="equal">
      <formula>$A$57</formula>
    </cfRule>
    <cfRule type="cellIs" dxfId="13977" priority="39" stopIfTrue="1" operator="equal">
      <formula>$A$56</formula>
    </cfRule>
    <cfRule type="cellIs" dxfId="13976" priority="40" stopIfTrue="1" operator="equal">
      <formula>$A$47</formula>
    </cfRule>
    <cfRule type="cellIs" dxfId="13975" priority="41" stopIfTrue="1" operator="equal">
      <formula>$A$46</formula>
    </cfRule>
    <cfRule type="cellIs" dxfId="13974" priority="42" stopIfTrue="1" operator="equal">
      <formula>$A$45</formula>
    </cfRule>
    <cfRule type="cellIs" dxfId="13973" priority="43" stopIfTrue="1" operator="equal">
      <formula>$A$44</formula>
    </cfRule>
    <cfRule type="cellIs" dxfId="13972" priority="44" stopIfTrue="1" operator="equal">
      <formula>$A$43</formula>
    </cfRule>
    <cfRule type="cellIs" dxfId="13971" priority="45" stopIfTrue="1" operator="equal">
      <formula>$A$42</formula>
    </cfRule>
    <cfRule type="cellIs" dxfId="13970" priority="46" stopIfTrue="1" operator="equal">
      <formula>$A$41</formula>
    </cfRule>
    <cfRule type="cellIs" dxfId="13969" priority="47" stopIfTrue="1" operator="equal">
      <formula>$A$40</formula>
    </cfRule>
    <cfRule type="cellIs" dxfId="13968" priority="48" stopIfTrue="1" operator="equal">
      <formula>$A$39</formula>
    </cfRule>
  </conditionalFormatting>
  <conditionalFormatting sqref="F764:F773">
    <cfRule type="cellIs" dxfId="13967" priority="1" stopIfTrue="1" operator="equal">
      <formula>$A$70</formula>
    </cfRule>
    <cfRule type="cellIs" dxfId="13966" priority="2" stopIfTrue="1" operator="equal">
      <formula>$A$69</formula>
    </cfRule>
    <cfRule type="cellIs" dxfId="13965" priority="3" stopIfTrue="1" operator="equal">
      <formula>$A$68</formula>
    </cfRule>
    <cfRule type="cellIs" dxfId="13964" priority="4" stopIfTrue="1" operator="equal">
      <formula>$A$67</formula>
    </cfRule>
    <cfRule type="cellIs" dxfId="13963" priority="5" stopIfTrue="1" operator="equal">
      <formula>$A$66</formula>
    </cfRule>
    <cfRule type="cellIs" dxfId="13962" priority="6" stopIfTrue="1" operator="equal">
      <formula>$A$65</formula>
    </cfRule>
    <cfRule type="cellIs" dxfId="13961" priority="7" stopIfTrue="1" operator="equal">
      <formula>$A$64</formula>
    </cfRule>
    <cfRule type="cellIs" dxfId="13960" priority="8" stopIfTrue="1" operator="equal">
      <formula>$A$63</formula>
    </cfRule>
    <cfRule type="cellIs" dxfId="13959" priority="9" stopIfTrue="1" operator="equal">
      <formula>$A$62</formula>
    </cfRule>
    <cfRule type="cellIs" dxfId="13958" priority="10" stopIfTrue="1" operator="equal">
      <formula>$A$61</formula>
    </cfRule>
    <cfRule type="cellIs" dxfId="13957" priority="11" stopIfTrue="1" operator="equal">
      <formula>$A$60</formula>
    </cfRule>
    <cfRule type="cellIs" dxfId="13956" priority="12" stopIfTrue="1" operator="equal">
      <formula>$A$59</formula>
    </cfRule>
    <cfRule type="cellIs" dxfId="13955" priority="13" stopIfTrue="1" operator="equal">
      <formula>$A$58</formula>
    </cfRule>
    <cfRule type="cellIs" dxfId="13954" priority="14" stopIfTrue="1" operator="equal">
      <formula>$A$57</formula>
    </cfRule>
    <cfRule type="cellIs" dxfId="13953" priority="15" stopIfTrue="1" operator="equal">
      <formula>$A$56</formula>
    </cfRule>
    <cfRule type="cellIs" dxfId="13952" priority="16" stopIfTrue="1" operator="equal">
      <formula>$A$47</formula>
    </cfRule>
    <cfRule type="cellIs" dxfId="13951" priority="17" stopIfTrue="1" operator="equal">
      <formula>$A$46</formula>
    </cfRule>
    <cfRule type="cellIs" dxfId="13950" priority="18" stopIfTrue="1" operator="equal">
      <formula>$A$45</formula>
    </cfRule>
    <cfRule type="cellIs" dxfId="13949" priority="19" stopIfTrue="1" operator="equal">
      <formula>$A$44</formula>
    </cfRule>
    <cfRule type="cellIs" dxfId="13948" priority="20" stopIfTrue="1" operator="equal">
      <formula>$A$43</formula>
    </cfRule>
    <cfRule type="cellIs" dxfId="13947" priority="21" stopIfTrue="1" operator="equal">
      <formula>$A$42</formula>
    </cfRule>
    <cfRule type="cellIs" dxfId="13946" priority="22" stopIfTrue="1" operator="equal">
      <formula>$A$41</formula>
    </cfRule>
    <cfRule type="cellIs" dxfId="13945" priority="23" stopIfTrue="1" operator="equal">
      <formula>$A$40</formula>
    </cfRule>
    <cfRule type="cellIs" dxfId="13944" priority="24" stopIfTrue="1" operator="equal">
      <formula>$A$39</formula>
    </cfRule>
  </conditionalFormatting>
  <printOptions horizontalCentered="1" gridLines="1"/>
  <pageMargins left="0.49" right="0.46" top="1" bottom="1" header="0.5" footer="0.5"/>
  <pageSetup scale="91" fitToHeight="10" orientation="landscape" horizontalDpi="1200" verticalDpi="1200" r:id="rId1"/>
  <headerFooter alignWithMargins="0">
    <oddHeader>&amp;L&amp;A&amp;CPATRIOT GAMES - 2013
SUNDAY SCHEDULE
&amp;R&amp;D
&amp;T</oddHeader>
    <oddFooter>&amp;C&amp;G</oddFooter>
  </headerFooter>
  <rowBreaks count="2" manualBreakCount="2">
    <brk id="63" max="10" man="1"/>
    <brk id="115" max="10" man="1"/>
  </rowBreaks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23"/>
  <sheetViews>
    <sheetView view="pageBreakPreview" topLeftCell="L196" zoomScale="80" zoomScaleNormal="70" zoomScaleSheetLayoutView="80" workbookViewId="0">
      <selection activeCell="A68" sqref="A68"/>
    </sheetView>
  </sheetViews>
  <sheetFormatPr defaultRowHeight="12.75" x14ac:dyDescent="0.2"/>
  <cols>
    <col min="1" max="1" width="8.28515625" style="82" customWidth="1"/>
    <col min="2" max="2" width="7.42578125" style="82" customWidth="1"/>
    <col min="3" max="3" width="11.140625" style="82" customWidth="1"/>
    <col min="4" max="4" width="33" style="82" bestFit="1" customWidth="1"/>
    <col min="5" max="5" width="6.140625" style="82" customWidth="1"/>
    <col min="6" max="6" width="11" style="82" customWidth="1"/>
    <col min="7" max="7" width="5" style="82" customWidth="1"/>
    <col min="8" max="8" width="8.140625" style="83" bestFit="1" customWidth="1"/>
    <col min="9" max="9" width="7.85546875" style="83" customWidth="1"/>
    <col min="10" max="10" width="11.42578125" style="84" customWidth="1"/>
    <col min="11" max="11" width="19.7109375" style="84" bestFit="1" customWidth="1"/>
    <col min="12" max="12" width="36.85546875" style="83" bestFit="1" customWidth="1"/>
    <col min="13" max="14" width="4.5703125" style="83" customWidth="1"/>
    <col min="15" max="15" width="7.28515625" style="83" bestFit="1" customWidth="1"/>
    <col min="16" max="16" width="34.28515625" style="83" bestFit="1" customWidth="1"/>
    <col min="17" max="18" width="4.5703125" style="83" customWidth="1"/>
    <col min="19" max="19" width="6.85546875" style="83" bestFit="1" customWidth="1"/>
    <col min="20" max="21" width="34.28515625" style="83" hidden="1" customWidth="1"/>
    <col min="22" max="22" width="4.7109375" style="83" customWidth="1"/>
    <col min="23" max="23" width="31.42578125" style="83" customWidth="1"/>
    <col min="24" max="25" width="4.5703125" style="83" customWidth="1"/>
    <col min="26" max="26" width="6.85546875" style="83" bestFit="1" customWidth="1"/>
    <col min="27" max="27" width="33.85546875" style="83" customWidth="1"/>
    <col min="28" max="29" width="4.5703125" style="83" customWidth="1"/>
    <col min="30" max="30" width="6.85546875" style="83" bestFit="1" customWidth="1"/>
    <col min="31" max="34" width="33.85546875" style="83" bestFit="1" customWidth="1"/>
    <col min="35" max="256" width="9.140625" style="82"/>
    <col min="257" max="259" width="10.28515625" style="82" customWidth="1"/>
    <col min="260" max="260" width="36.85546875" style="82" customWidth="1"/>
    <col min="261" max="264" width="15.5703125" style="82" customWidth="1"/>
    <col min="265" max="267" width="13.42578125" style="82" customWidth="1"/>
    <col min="268" max="268" width="36.85546875" style="82" bestFit="1" customWidth="1"/>
    <col min="269" max="271" width="5.85546875" style="82" customWidth="1"/>
    <col min="272" max="272" width="34.28515625" style="82" bestFit="1" customWidth="1"/>
    <col min="273" max="275" width="5.85546875" style="82" customWidth="1"/>
    <col min="276" max="277" width="34.28515625" style="82" customWidth="1"/>
    <col min="278" max="278" width="5" style="82" customWidth="1"/>
    <col min="279" max="279" width="31.42578125" style="82" bestFit="1" customWidth="1"/>
    <col min="280" max="282" width="5.85546875" style="82" customWidth="1"/>
    <col min="283" max="283" width="33.85546875" style="82" bestFit="1" customWidth="1"/>
    <col min="284" max="286" width="5.85546875" style="82" customWidth="1"/>
    <col min="287" max="290" width="33.85546875" style="82" bestFit="1" customWidth="1"/>
    <col min="291" max="512" width="9.140625" style="82"/>
    <col min="513" max="515" width="10.28515625" style="82" customWidth="1"/>
    <col min="516" max="516" width="36.85546875" style="82" customWidth="1"/>
    <col min="517" max="520" width="15.5703125" style="82" customWidth="1"/>
    <col min="521" max="523" width="13.42578125" style="82" customWidth="1"/>
    <col min="524" max="524" width="36.85546875" style="82" bestFit="1" customWidth="1"/>
    <col min="525" max="527" width="5.85546875" style="82" customWidth="1"/>
    <col min="528" max="528" width="34.28515625" style="82" bestFit="1" customWidth="1"/>
    <col min="529" max="531" width="5.85546875" style="82" customWidth="1"/>
    <col min="532" max="533" width="34.28515625" style="82" customWidth="1"/>
    <col min="534" max="534" width="5" style="82" customWidth="1"/>
    <col min="535" max="535" width="31.42578125" style="82" bestFit="1" customWidth="1"/>
    <col min="536" max="538" width="5.85546875" style="82" customWidth="1"/>
    <col min="539" max="539" width="33.85546875" style="82" bestFit="1" customWidth="1"/>
    <col min="540" max="542" width="5.85546875" style="82" customWidth="1"/>
    <col min="543" max="546" width="33.85546875" style="82" bestFit="1" customWidth="1"/>
    <col min="547" max="768" width="9.140625" style="82"/>
    <col min="769" max="771" width="10.28515625" style="82" customWidth="1"/>
    <col min="772" max="772" width="36.85546875" style="82" customWidth="1"/>
    <col min="773" max="776" width="15.5703125" style="82" customWidth="1"/>
    <col min="777" max="779" width="13.42578125" style="82" customWidth="1"/>
    <col min="780" max="780" width="36.85546875" style="82" bestFit="1" customWidth="1"/>
    <col min="781" max="783" width="5.85546875" style="82" customWidth="1"/>
    <col min="784" max="784" width="34.28515625" style="82" bestFit="1" customWidth="1"/>
    <col min="785" max="787" width="5.85546875" style="82" customWidth="1"/>
    <col min="788" max="789" width="34.28515625" style="82" customWidth="1"/>
    <col min="790" max="790" width="5" style="82" customWidth="1"/>
    <col min="791" max="791" width="31.42578125" style="82" bestFit="1" customWidth="1"/>
    <col min="792" max="794" width="5.85546875" style="82" customWidth="1"/>
    <col min="795" max="795" width="33.85546875" style="82" bestFit="1" customWidth="1"/>
    <col min="796" max="798" width="5.85546875" style="82" customWidth="1"/>
    <col min="799" max="802" width="33.85546875" style="82" bestFit="1" customWidth="1"/>
    <col min="803" max="1024" width="9.140625" style="82"/>
    <col min="1025" max="1027" width="10.28515625" style="82" customWidth="1"/>
    <col min="1028" max="1028" width="36.85546875" style="82" customWidth="1"/>
    <col min="1029" max="1032" width="15.5703125" style="82" customWidth="1"/>
    <col min="1033" max="1035" width="13.42578125" style="82" customWidth="1"/>
    <col min="1036" max="1036" width="36.85546875" style="82" bestFit="1" customWidth="1"/>
    <col min="1037" max="1039" width="5.85546875" style="82" customWidth="1"/>
    <col min="1040" max="1040" width="34.28515625" style="82" bestFit="1" customWidth="1"/>
    <col min="1041" max="1043" width="5.85546875" style="82" customWidth="1"/>
    <col min="1044" max="1045" width="34.28515625" style="82" customWidth="1"/>
    <col min="1046" max="1046" width="5" style="82" customWidth="1"/>
    <col min="1047" max="1047" width="31.42578125" style="82" bestFit="1" customWidth="1"/>
    <col min="1048" max="1050" width="5.85546875" style="82" customWidth="1"/>
    <col min="1051" max="1051" width="33.85546875" style="82" bestFit="1" customWidth="1"/>
    <col min="1052" max="1054" width="5.85546875" style="82" customWidth="1"/>
    <col min="1055" max="1058" width="33.85546875" style="82" bestFit="1" customWidth="1"/>
    <col min="1059" max="1280" width="9.140625" style="82"/>
    <col min="1281" max="1283" width="10.28515625" style="82" customWidth="1"/>
    <col min="1284" max="1284" width="36.85546875" style="82" customWidth="1"/>
    <col min="1285" max="1288" width="15.5703125" style="82" customWidth="1"/>
    <col min="1289" max="1291" width="13.42578125" style="82" customWidth="1"/>
    <col min="1292" max="1292" width="36.85546875" style="82" bestFit="1" customWidth="1"/>
    <col min="1293" max="1295" width="5.85546875" style="82" customWidth="1"/>
    <col min="1296" max="1296" width="34.28515625" style="82" bestFit="1" customWidth="1"/>
    <col min="1297" max="1299" width="5.85546875" style="82" customWidth="1"/>
    <col min="1300" max="1301" width="34.28515625" style="82" customWidth="1"/>
    <col min="1302" max="1302" width="5" style="82" customWidth="1"/>
    <col min="1303" max="1303" width="31.42578125" style="82" bestFit="1" customWidth="1"/>
    <col min="1304" max="1306" width="5.85546875" style="82" customWidth="1"/>
    <col min="1307" max="1307" width="33.85546875" style="82" bestFit="1" customWidth="1"/>
    <col min="1308" max="1310" width="5.85546875" style="82" customWidth="1"/>
    <col min="1311" max="1314" width="33.85546875" style="82" bestFit="1" customWidth="1"/>
    <col min="1315" max="1536" width="9.140625" style="82"/>
    <col min="1537" max="1539" width="10.28515625" style="82" customWidth="1"/>
    <col min="1540" max="1540" width="36.85546875" style="82" customWidth="1"/>
    <col min="1541" max="1544" width="15.5703125" style="82" customWidth="1"/>
    <col min="1545" max="1547" width="13.42578125" style="82" customWidth="1"/>
    <col min="1548" max="1548" width="36.85546875" style="82" bestFit="1" customWidth="1"/>
    <col min="1549" max="1551" width="5.85546875" style="82" customWidth="1"/>
    <col min="1552" max="1552" width="34.28515625" style="82" bestFit="1" customWidth="1"/>
    <col min="1553" max="1555" width="5.85546875" style="82" customWidth="1"/>
    <col min="1556" max="1557" width="34.28515625" style="82" customWidth="1"/>
    <col min="1558" max="1558" width="5" style="82" customWidth="1"/>
    <col min="1559" max="1559" width="31.42578125" style="82" bestFit="1" customWidth="1"/>
    <col min="1560" max="1562" width="5.85546875" style="82" customWidth="1"/>
    <col min="1563" max="1563" width="33.85546875" style="82" bestFit="1" customWidth="1"/>
    <col min="1564" max="1566" width="5.85546875" style="82" customWidth="1"/>
    <col min="1567" max="1570" width="33.85546875" style="82" bestFit="1" customWidth="1"/>
    <col min="1571" max="1792" width="9.140625" style="82"/>
    <col min="1793" max="1795" width="10.28515625" style="82" customWidth="1"/>
    <col min="1796" max="1796" width="36.85546875" style="82" customWidth="1"/>
    <col min="1797" max="1800" width="15.5703125" style="82" customWidth="1"/>
    <col min="1801" max="1803" width="13.42578125" style="82" customWidth="1"/>
    <col min="1804" max="1804" width="36.85546875" style="82" bestFit="1" customWidth="1"/>
    <col min="1805" max="1807" width="5.85546875" style="82" customWidth="1"/>
    <col min="1808" max="1808" width="34.28515625" style="82" bestFit="1" customWidth="1"/>
    <col min="1809" max="1811" width="5.85546875" style="82" customWidth="1"/>
    <col min="1812" max="1813" width="34.28515625" style="82" customWidth="1"/>
    <col min="1814" max="1814" width="5" style="82" customWidth="1"/>
    <col min="1815" max="1815" width="31.42578125" style="82" bestFit="1" customWidth="1"/>
    <col min="1816" max="1818" width="5.85546875" style="82" customWidth="1"/>
    <col min="1819" max="1819" width="33.85546875" style="82" bestFit="1" customWidth="1"/>
    <col min="1820" max="1822" width="5.85546875" style="82" customWidth="1"/>
    <col min="1823" max="1826" width="33.85546875" style="82" bestFit="1" customWidth="1"/>
    <col min="1827" max="2048" width="9.140625" style="82"/>
    <col min="2049" max="2051" width="10.28515625" style="82" customWidth="1"/>
    <col min="2052" max="2052" width="36.85546875" style="82" customWidth="1"/>
    <col min="2053" max="2056" width="15.5703125" style="82" customWidth="1"/>
    <col min="2057" max="2059" width="13.42578125" style="82" customWidth="1"/>
    <col min="2060" max="2060" width="36.85546875" style="82" bestFit="1" customWidth="1"/>
    <col min="2061" max="2063" width="5.85546875" style="82" customWidth="1"/>
    <col min="2064" max="2064" width="34.28515625" style="82" bestFit="1" customWidth="1"/>
    <col min="2065" max="2067" width="5.85546875" style="82" customWidth="1"/>
    <col min="2068" max="2069" width="34.28515625" style="82" customWidth="1"/>
    <col min="2070" max="2070" width="5" style="82" customWidth="1"/>
    <col min="2071" max="2071" width="31.42578125" style="82" bestFit="1" customWidth="1"/>
    <col min="2072" max="2074" width="5.85546875" style="82" customWidth="1"/>
    <col min="2075" max="2075" width="33.85546875" style="82" bestFit="1" customWidth="1"/>
    <col min="2076" max="2078" width="5.85546875" style="82" customWidth="1"/>
    <col min="2079" max="2082" width="33.85546875" style="82" bestFit="1" customWidth="1"/>
    <col min="2083" max="2304" width="9.140625" style="82"/>
    <col min="2305" max="2307" width="10.28515625" style="82" customWidth="1"/>
    <col min="2308" max="2308" width="36.85546875" style="82" customWidth="1"/>
    <col min="2309" max="2312" width="15.5703125" style="82" customWidth="1"/>
    <col min="2313" max="2315" width="13.42578125" style="82" customWidth="1"/>
    <col min="2316" max="2316" width="36.85546875" style="82" bestFit="1" customWidth="1"/>
    <col min="2317" max="2319" width="5.85546875" style="82" customWidth="1"/>
    <col min="2320" max="2320" width="34.28515625" style="82" bestFit="1" customWidth="1"/>
    <col min="2321" max="2323" width="5.85546875" style="82" customWidth="1"/>
    <col min="2324" max="2325" width="34.28515625" style="82" customWidth="1"/>
    <col min="2326" max="2326" width="5" style="82" customWidth="1"/>
    <col min="2327" max="2327" width="31.42578125" style="82" bestFit="1" customWidth="1"/>
    <col min="2328" max="2330" width="5.85546875" style="82" customWidth="1"/>
    <col min="2331" max="2331" width="33.85546875" style="82" bestFit="1" customWidth="1"/>
    <col min="2332" max="2334" width="5.85546875" style="82" customWidth="1"/>
    <col min="2335" max="2338" width="33.85546875" style="82" bestFit="1" customWidth="1"/>
    <col min="2339" max="2560" width="9.140625" style="82"/>
    <col min="2561" max="2563" width="10.28515625" style="82" customWidth="1"/>
    <col min="2564" max="2564" width="36.85546875" style="82" customWidth="1"/>
    <col min="2565" max="2568" width="15.5703125" style="82" customWidth="1"/>
    <col min="2569" max="2571" width="13.42578125" style="82" customWidth="1"/>
    <col min="2572" max="2572" width="36.85546875" style="82" bestFit="1" customWidth="1"/>
    <col min="2573" max="2575" width="5.85546875" style="82" customWidth="1"/>
    <col min="2576" max="2576" width="34.28515625" style="82" bestFit="1" customWidth="1"/>
    <col min="2577" max="2579" width="5.85546875" style="82" customWidth="1"/>
    <col min="2580" max="2581" width="34.28515625" style="82" customWidth="1"/>
    <col min="2582" max="2582" width="5" style="82" customWidth="1"/>
    <col min="2583" max="2583" width="31.42578125" style="82" bestFit="1" customWidth="1"/>
    <col min="2584" max="2586" width="5.85546875" style="82" customWidth="1"/>
    <col min="2587" max="2587" width="33.85546875" style="82" bestFit="1" customWidth="1"/>
    <col min="2588" max="2590" width="5.85546875" style="82" customWidth="1"/>
    <col min="2591" max="2594" width="33.85546875" style="82" bestFit="1" customWidth="1"/>
    <col min="2595" max="2816" width="9.140625" style="82"/>
    <col min="2817" max="2819" width="10.28515625" style="82" customWidth="1"/>
    <col min="2820" max="2820" width="36.85546875" style="82" customWidth="1"/>
    <col min="2821" max="2824" width="15.5703125" style="82" customWidth="1"/>
    <col min="2825" max="2827" width="13.42578125" style="82" customWidth="1"/>
    <col min="2828" max="2828" width="36.85546875" style="82" bestFit="1" customWidth="1"/>
    <col min="2829" max="2831" width="5.85546875" style="82" customWidth="1"/>
    <col min="2832" max="2832" width="34.28515625" style="82" bestFit="1" customWidth="1"/>
    <col min="2833" max="2835" width="5.85546875" style="82" customWidth="1"/>
    <col min="2836" max="2837" width="34.28515625" style="82" customWidth="1"/>
    <col min="2838" max="2838" width="5" style="82" customWidth="1"/>
    <col min="2839" max="2839" width="31.42578125" style="82" bestFit="1" customWidth="1"/>
    <col min="2840" max="2842" width="5.85546875" style="82" customWidth="1"/>
    <col min="2843" max="2843" width="33.85546875" style="82" bestFit="1" customWidth="1"/>
    <col min="2844" max="2846" width="5.85546875" style="82" customWidth="1"/>
    <col min="2847" max="2850" width="33.85546875" style="82" bestFit="1" customWidth="1"/>
    <col min="2851" max="3072" width="9.140625" style="82"/>
    <col min="3073" max="3075" width="10.28515625" style="82" customWidth="1"/>
    <col min="3076" max="3076" width="36.85546875" style="82" customWidth="1"/>
    <col min="3077" max="3080" width="15.5703125" style="82" customWidth="1"/>
    <col min="3081" max="3083" width="13.42578125" style="82" customWidth="1"/>
    <col min="3084" max="3084" width="36.85546875" style="82" bestFit="1" customWidth="1"/>
    <col min="3085" max="3087" width="5.85546875" style="82" customWidth="1"/>
    <col min="3088" max="3088" width="34.28515625" style="82" bestFit="1" customWidth="1"/>
    <col min="3089" max="3091" width="5.85546875" style="82" customWidth="1"/>
    <col min="3092" max="3093" width="34.28515625" style="82" customWidth="1"/>
    <col min="3094" max="3094" width="5" style="82" customWidth="1"/>
    <col min="3095" max="3095" width="31.42578125" style="82" bestFit="1" customWidth="1"/>
    <col min="3096" max="3098" width="5.85546875" style="82" customWidth="1"/>
    <col min="3099" max="3099" width="33.85546875" style="82" bestFit="1" customWidth="1"/>
    <col min="3100" max="3102" width="5.85546875" style="82" customWidth="1"/>
    <col min="3103" max="3106" width="33.85546875" style="82" bestFit="1" customWidth="1"/>
    <col min="3107" max="3328" width="9.140625" style="82"/>
    <col min="3329" max="3331" width="10.28515625" style="82" customWidth="1"/>
    <col min="3332" max="3332" width="36.85546875" style="82" customWidth="1"/>
    <col min="3333" max="3336" width="15.5703125" style="82" customWidth="1"/>
    <col min="3337" max="3339" width="13.42578125" style="82" customWidth="1"/>
    <col min="3340" max="3340" width="36.85546875" style="82" bestFit="1" customWidth="1"/>
    <col min="3341" max="3343" width="5.85546875" style="82" customWidth="1"/>
    <col min="3344" max="3344" width="34.28515625" style="82" bestFit="1" customWidth="1"/>
    <col min="3345" max="3347" width="5.85546875" style="82" customWidth="1"/>
    <col min="3348" max="3349" width="34.28515625" style="82" customWidth="1"/>
    <col min="3350" max="3350" width="5" style="82" customWidth="1"/>
    <col min="3351" max="3351" width="31.42578125" style="82" bestFit="1" customWidth="1"/>
    <col min="3352" max="3354" width="5.85546875" style="82" customWidth="1"/>
    <col min="3355" max="3355" width="33.85546875" style="82" bestFit="1" customWidth="1"/>
    <col min="3356" max="3358" width="5.85546875" style="82" customWidth="1"/>
    <col min="3359" max="3362" width="33.85546875" style="82" bestFit="1" customWidth="1"/>
    <col min="3363" max="3584" width="9.140625" style="82"/>
    <col min="3585" max="3587" width="10.28515625" style="82" customWidth="1"/>
    <col min="3588" max="3588" width="36.85546875" style="82" customWidth="1"/>
    <col min="3589" max="3592" width="15.5703125" style="82" customWidth="1"/>
    <col min="3593" max="3595" width="13.42578125" style="82" customWidth="1"/>
    <col min="3596" max="3596" width="36.85546875" style="82" bestFit="1" customWidth="1"/>
    <col min="3597" max="3599" width="5.85546875" style="82" customWidth="1"/>
    <col min="3600" max="3600" width="34.28515625" style="82" bestFit="1" customWidth="1"/>
    <col min="3601" max="3603" width="5.85546875" style="82" customWidth="1"/>
    <col min="3604" max="3605" width="34.28515625" style="82" customWidth="1"/>
    <col min="3606" max="3606" width="5" style="82" customWidth="1"/>
    <col min="3607" max="3607" width="31.42578125" style="82" bestFit="1" customWidth="1"/>
    <col min="3608" max="3610" width="5.85546875" style="82" customWidth="1"/>
    <col min="3611" max="3611" width="33.85546875" style="82" bestFit="1" customWidth="1"/>
    <col min="3612" max="3614" width="5.85546875" style="82" customWidth="1"/>
    <col min="3615" max="3618" width="33.85546875" style="82" bestFit="1" customWidth="1"/>
    <col min="3619" max="3840" width="9.140625" style="82"/>
    <col min="3841" max="3843" width="10.28515625" style="82" customWidth="1"/>
    <col min="3844" max="3844" width="36.85546875" style="82" customWidth="1"/>
    <col min="3845" max="3848" width="15.5703125" style="82" customWidth="1"/>
    <col min="3849" max="3851" width="13.42578125" style="82" customWidth="1"/>
    <col min="3852" max="3852" width="36.85546875" style="82" bestFit="1" customWidth="1"/>
    <col min="3853" max="3855" width="5.85546875" style="82" customWidth="1"/>
    <col min="3856" max="3856" width="34.28515625" style="82" bestFit="1" customWidth="1"/>
    <col min="3857" max="3859" width="5.85546875" style="82" customWidth="1"/>
    <col min="3860" max="3861" width="34.28515625" style="82" customWidth="1"/>
    <col min="3862" max="3862" width="5" style="82" customWidth="1"/>
    <col min="3863" max="3863" width="31.42578125" style="82" bestFit="1" customWidth="1"/>
    <col min="3864" max="3866" width="5.85546875" style="82" customWidth="1"/>
    <col min="3867" max="3867" width="33.85546875" style="82" bestFit="1" customWidth="1"/>
    <col min="3868" max="3870" width="5.85546875" style="82" customWidth="1"/>
    <col min="3871" max="3874" width="33.85546875" style="82" bestFit="1" customWidth="1"/>
    <col min="3875" max="4096" width="9.140625" style="82"/>
    <col min="4097" max="4099" width="10.28515625" style="82" customWidth="1"/>
    <col min="4100" max="4100" width="36.85546875" style="82" customWidth="1"/>
    <col min="4101" max="4104" width="15.5703125" style="82" customWidth="1"/>
    <col min="4105" max="4107" width="13.42578125" style="82" customWidth="1"/>
    <col min="4108" max="4108" width="36.85546875" style="82" bestFit="1" customWidth="1"/>
    <col min="4109" max="4111" width="5.85546875" style="82" customWidth="1"/>
    <col min="4112" max="4112" width="34.28515625" style="82" bestFit="1" customWidth="1"/>
    <col min="4113" max="4115" width="5.85546875" style="82" customWidth="1"/>
    <col min="4116" max="4117" width="34.28515625" style="82" customWidth="1"/>
    <col min="4118" max="4118" width="5" style="82" customWidth="1"/>
    <col min="4119" max="4119" width="31.42578125" style="82" bestFit="1" customWidth="1"/>
    <col min="4120" max="4122" width="5.85546875" style="82" customWidth="1"/>
    <col min="4123" max="4123" width="33.85546875" style="82" bestFit="1" customWidth="1"/>
    <col min="4124" max="4126" width="5.85546875" style="82" customWidth="1"/>
    <col min="4127" max="4130" width="33.85546875" style="82" bestFit="1" customWidth="1"/>
    <col min="4131" max="4352" width="9.140625" style="82"/>
    <col min="4353" max="4355" width="10.28515625" style="82" customWidth="1"/>
    <col min="4356" max="4356" width="36.85546875" style="82" customWidth="1"/>
    <col min="4357" max="4360" width="15.5703125" style="82" customWidth="1"/>
    <col min="4361" max="4363" width="13.42578125" style="82" customWidth="1"/>
    <col min="4364" max="4364" width="36.85546875" style="82" bestFit="1" customWidth="1"/>
    <col min="4365" max="4367" width="5.85546875" style="82" customWidth="1"/>
    <col min="4368" max="4368" width="34.28515625" style="82" bestFit="1" customWidth="1"/>
    <col min="4369" max="4371" width="5.85546875" style="82" customWidth="1"/>
    <col min="4372" max="4373" width="34.28515625" style="82" customWidth="1"/>
    <col min="4374" max="4374" width="5" style="82" customWidth="1"/>
    <col min="4375" max="4375" width="31.42578125" style="82" bestFit="1" customWidth="1"/>
    <col min="4376" max="4378" width="5.85546875" style="82" customWidth="1"/>
    <col min="4379" max="4379" width="33.85546875" style="82" bestFit="1" customWidth="1"/>
    <col min="4380" max="4382" width="5.85546875" style="82" customWidth="1"/>
    <col min="4383" max="4386" width="33.85546875" style="82" bestFit="1" customWidth="1"/>
    <col min="4387" max="4608" width="9.140625" style="82"/>
    <col min="4609" max="4611" width="10.28515625" style="82" customWidth="1"/>
    <col min="4612" max="4612" width="36.85546875" style="82" customWidth="1"/>
    <col min="4613" max="4616" width="15.5703125" style="82" customWidth="1"/>
    <col min="4617" max="4619" width="13.42578125" style="82" customWidth="1"/>
    <col min="4620" max="4620" width="36.85546875" style="82" bestFit="1" customWidth="1"/>
    <col min="4621" max="4623" width="5.85546875" style="82" customWidth="1"/>
    <col min="4624" max="4624" width="34.28515625" style="82" bestFit="1" customWidth="1"/>
    <col min="4625" max="4627" width="5.85546875" style="82" customWidth="1"/>
    <col min="4628" max="4629" width="34.28515625" style="82" customWidth="1"/>
    <col min="4630" max="4630" width="5" style="82" customWidth="1"/>
    <col min="4631" max="4631" width="31.42578125" style="82" bestFit="1" customWidth="1"/>
    <col min="4632" max="4634" width="5.85546875" style="82" customWidth="1"/>
    <col min="4635" max="4635" width="33.85546875" style="82" bestFit="1" customWidth="1"/>
    <col min="4636" max="4638" width="5.85546875" style="82" customWidth="1"/>
    <col min="4639" max="4642" width="33.85546875" style="82" bestFit="1" customWidth="1"/>
    <col min="4643" max="4864" width="9.140625" style="82"/>
    <col min="4865" max="4867" width="10.28515625" style="82" customWidth="1"/>
    <col min="4868" max="4868" width="36.85546875" style="82" customWidth="1"/>
    <col min="4869" max="4872" width="15.5703125" style="82" customWidth="1"/>
    <col min="4873" max="4875" width="13.42578125" style="82" customWidth="1"/>
    <col min="4876" max="4876" width="36.85546875" style="82" bestFit="1" customWidth="1"/>
    <col min="4877" max="4879" width="5.85546875" style="82" customWidth="1"/>
    <col min="4880" max="4880" width="34.28515625" style="82" bestFit="1" customWidth="1"/>
    <col min="4881" max="4883" width="5.85546875" style="82" customWidth="1"/>
    <col min="4884" max="4885" width="34.28515625" style="82" customWidth="1"/>
    <col min="4886" max="4886" width="5" style="82" customWidth="1"/>
    <col min="4887" max="4887" width="31.42578125" style="82" bestFit="1" customWidth="1"/>
    <col min="4888" max="4890" width="5.85546875" style="82" customWidth="1"/>
    <col min="4891" max="4891" width="33.85546875" style="82" bestFit="1" customWidth="1"/>
    <col min="4892" max="4894" width="5.85546875" style="82" customWidth="1"/>
    <col min="4895" max="4898" width="33.85546875" style="82" bestFit="1" customWidth="1"/>
    <col min="4899" max="5120" width="9.140625" style="82"/>
    <col min="5121" max="5123" width="10.28515625" style="82" customWidth="1"/>
    <col min="5124" max="5124" width="36.85546875" style="82" customWidth="1"/>
    <col min="5125" max="5128" width="15.5703125" style="82" customWidth="1"/>
    <col min="5129" max="5131" width="13.42578125" style="82" customWidth="1"/>
    <col min="5132" max="5132" width="36.85546875" style="82" bestFit="1" customWidth="1"/>
    <col min="5133" max="5135" width="5.85546875" style="82" customWidth="1"/>
    <col min="5136" max="5136" width="34.28515625" style="82" bestFit="1" customWidth="1"/>
    <col min="5137" max="5139" width="5.85546875" style="82" customWidth="1"/>
    <col min="5140" max="5141" width="34.28515625" style="82" customWidth="1"/>
    <col min="5142" max="5142" width="5" style="82" customWidth="1"/>
    <col min="5143" max="5143" width="31.42578125" style="82" bestFit="1" customWidth="1"/>
    <col min="5144" max="5146" width="5.85546875" style="82" customWidth="1"/>
    <col min="5147" max="5147" width="33.85546875" style="82" bestFit="1" customWidth="1"/>
    <col min="5148" max="5150" width="5.85546875" style="82" customWidth="1"/>
    <col min="5151" max="5154" width="33.85546875" style="82" bestFit="1" customWidth="1"/>
    <col min="5155" max="5376" width="9.140625" style="82"/>
    <col min="5377" max="5379" width="10.28515625" style="82" customWidth="1"/>
    <col min="5380" max="5380" width="36.85546875" style="82" customWidth="1"/>
    <col min="5381" max="5384" width="15.5703125" style="82" customWidth="1"/>
    <col min="5385" max="5387" width="13.42578125" style="82" customWidth="1"/>
    <col min="5388" max="5388" width="36.85546875" style="82" bestFit="1" customWidth="1"/>
    <col min="5389" max="5391" width="5.85546875" style="82" customWidth="1"/>
    <col min="5392" max="5392" width="34.28515625" style="82" bestFit="1" customWidth="1"/>
    <col min="5393" max="5395" width="5.85546875" style="82" customWidth="1"/>
    <col min="5396" max="5397" width="34.28515625" style="82" customWidth="1"/>
    <col min="5398" max="5398" width="5" style="82" customWidth="1"/>
    <col min="5399" max="5399" width="31.42578125" style="82" bestFit="1" customWidth="1"/>
    <col min="5400" max="5402" width="5.85546875" style="82" customWidth="1"/>
    <col min="5403" max="5403" width="33.85546875" style="82" bestFit="1" customWidth="1"/>
    <col min="5404" max="5406" width="5.85546875" style="82" customWidth="1"/>
    <col min="5407" max="5410" width="33.85546875" style="82" bestFit="1" customWidth="1"/>
    <col min="5411" max="5632" width="9.140625" style="82"/>
    <col min="5633" max="5635" width="10.28515625" style="82" customWidth="1"/>
    <col min="5636" max="5636" width="36.85546875" style="82" customWidth="1"/>
    <col min="5637" max="5640" width="15.5703125" style="82" customWidth="1"/>
    <col min="5641" max="5643" width="13.42578125" style="82" customWidth="1"/>
    <col min="5644" max="5644" width="36.85546875" style="82" bestFit="1" customWidth="1"/>
    <col min="5645" max="5647" width="5.85546875" style="82" customWidth="1"/>
    <col min="5648" max="5648" width="34.28515625" style="82" bestFit="1" customWidth="1"/>
    <col min="5649" max="5651" width="5.85546875" style="82" customWidth="1"/>
    <col min="5652" max="5653" width="34.28515625" style="82" customWidth="1"/>
    <col min="5654" max="5654" width="5" style="82" customWidth="1"/>
    <col min="5655" max="5655" width="31.42578125" style="82" bestFit="1" customWidth="1"/>
    <col min="5656" max="5658" width="5.85546875" style="82" customWidth="1"/>
    <col min="5659" max="5659" width="33.85546875" style="82" bestFit="1" customWidth="1"/>
    <col min="5660" max="5662" width="5.85546875" style="82" customWidth="1"/>
    <col min="5663" max="5666" width="33.85546875" style="82" bestFit="1" customWidth="1"/>
    <col min="5667" max="5888" width="9.140625" style="82"/>
    <col min="5889" max="5891" width="10.28515625" style="82" customWidth="1"/>
    <col min="5892" max="5892" width="36.85546875" style="82" customWidth="1"/>
    <col min="5893" max="5896" width="15.5703125" style="82" customWidth="1"/>
    <col min="5897" max="5899" width="13.42578125" style="82" customWidth="1"/>
    <col min="5900" max="5900" width="36.85546875" style="82" bestFit="1" customWidth="1"/>
    <col min="5901" max="5903" width="5.85546875" style="82" customWidth="1"/>
    <col min="5904" max="5904" width="34.28515625" style="82" bestFit="1" customWidth="1"/>
    <col min="5905" max="5907" width="5.85546875" style="82" customWidth="1"/>
    <col min="5908" max="5909" width="34.28515625" style="82" customWidth="1"/>
    <col min="5910" max="5910" width="5" style="82" customWidth="1"/>
    <col min="5911" max="5911" width="31.42578125" style="82" bestFit="1" customWidth="1"/>
    <col min="5912" max="5914" width="5.85546875" style="82" customWidth="1"/>
    <col min="5915" max="5915" width="33.85546875" style="82" bestFit="1" customWidth="1"/>
    <col min="5916" max="5918" width="5.85546875" style="82" customWidth="1"/>
    <col min="5919" max="5922" width="33.85546875" style="82" bestFit="1" customWidth="1"/>
    <col min="5923" max="6144" width="9.140625" style="82"/>
    <col min="6145" max="6147" width="10.28515625" style="82" customWidth="1"/>
    <col min="6148" max="6148" width="36.85546875" style="82" customWidth="1"/>
    <col min="6149" max="6152" width="15.5703125" style="82" customWidth="1"/>
    <col min="6153" max="6155" width="13.42578125" style="82" customWidth="1"/>
    <col min="6156" max="6156" width="36.85546875" style="82" bestFit="1" customWidth="1"/>
    <col min="6157" max="6159" width="5.85546875" style="82" customWidth="1"/>
    <col min="6160" max="6160" width="34.28515625" style="82" bestFit="1" customWidth="1"/>
    <col min="6161" max="6163" width="5.85546875" style="82" customWidth="1"/>
    <col min="6164" max="6165" width="34.28515625" style="82" customWidth="1"/>
    <col min="6166" max="6166" width="5" style="82" customWidth="1"/>
    <col min="6167" max="6167" width="31.42578125" style="82" bestFit="1" customWidth="1"/>
    <col min="6168" max="6170" width="5.85546875" style="82" customWidth="1"/>
    <col min="6171" max="6171" width="33.85546875" style="82" bestFit="1" customWidth="1"/>
    <col min="6172" max="6174" width="5.85546875" style="82" customWidth="1"/>
    <col min="6175" max="6178" width="33.85546875" style="82" bestFit="1" customWidth="1"/>
    <col min="6179" max="6400" width="9.140625" style="82"/>
    <col min="6401" max="6403" width="10.28515625" style="82" customWidth="1"/>
    <col min="6404" max="6404" width="36.85546875" style="82" customWidth="1"/>
    <col min="6405" max="6408" width="15.5703125" style="82" customWidth="1"/>
    <col min="6409" max="6411" width="13.42578125" style="82" customWidth="1"/>
    <col min="6412" max="6412" width="36.85546875" style="82" bestFit="1" customWidth="1"/>
    <col min="6413" max="6415" width="5.85546875" style="82" customWidth="1"/>
    <col min="6416" max="6416" width="34.28515625" style="82" bestFit="1" customWidth="1"/>
    <col min="6417" max="6419" width="5.85546875" style="82" customWidth="1"/>
    <col min="6420" max="6421" width="34.28515625" style="82" customWidth="1"/>
    <col min="6422" max="6422" width="5" style="82" customWidth="1"/>
    <col min="6423" max="6423" width="31.42578125" style="82" bestFit="1" customWidth="1"/>
    <col min="6424" max="6426" width="5.85546875" style="82" customWidth="1"/>
    <col min="6427" max="6427" width="33.85546875" style="82" bestFit="1" customWidth="1"/>
    <col min="6428" max="6430" width="5.85546875" style="82" customWidth="1"/>
    <col min="6431" max="6434" width="33.85546875" style="82" bestFit="1" customWidth="1"/>
    <col min="6435" max="6656" width="9.140625" style="82"/>
    <col min="6657" max="6659" width="10.28515625" style="82" customWidth="1"/>
    <col min="6660" max="6660" width="36.85546875" style="82" customWidth="1"/>
    <col min="6661" max="6664" width="15.5703125" style="82" customWidth="1"/>
    <col min="6665" max="6667" width="13.42578125" style="82" customWidth="1"/>
    <col min="6668" max="6668" width="36.85546875" style="82" bestFit="1" customWidth="1"/>
    <col min="6669" max="6671" width="5.85546875" style="82" customWidth="1"/>
    <col min="6672" max="6672" width="34.28515625" style="82" bestFit="1" customWidth="1"/>
    <col min="6673" max="6675" width="5.85546875" style="82" customWidth="1"/>
    <col min="6676" max="6677" width="34.28515625" style="82" customWidth="1"/>
    <col min="6678" max="6678" width="5" style="82" customWidth="1"/>
    <col min="6679" max="6679" width="31.42578125" style="82" bestFit="1" customWidth="1"/>
    <col min="6680" max="6682" width="5.85546875" style="82" customWidth="1"/>
    <col min="6683" max="6683" width="33.85546875" style="82" bestFit="1" customWidth="1"/>
    <col min="6684" max="6686" width="5.85546875" style="82" customWidth="1"/>
    <col min="6687" max="6690" width="33.85546875" style="82" bestFit="1" customWidth="1"/>
    <col min="6691" max="6912" width="9.140625" style="82"/>
    <col min="6913" max="6915" width="10.28515625" style="82" customWidth="1"/>
    <col min="6916" max="6916" width="36.85546875" style="82" customWidth="1"/>
    <col min="6917" max="6920" width="15.5703125" style="82" customWidth="1"/>
    <col min="6921" max="6923" width="13.42578125" style="82" customWidth="1"/>
    <col min="6924" max="6924" width="36.85546875" style="82" bestFit="1" customWidth="1"/>
    <col min="6925" max="6927" width="5.85546875" style="82" customWidth="1"/>
    <col min="6928" max="6928" width="34.28515625" style="82" bestFit="1" customWidth="1"/>
    <col min="6929" max="6931" width="5.85546875" style="82" customWidth="1"/>
    <col min="6932" max="6933" width="34.28515625" style="82" customWidth="1"/>
    <col min="6934" max="6934" width="5" style="82" customWidth="1"/>
    <col min="6935" max="6935" width="31.42578125" style="82" bestFit="1" customWidth="1"/>
    <col min="6936" max="6938" width="5.85546875" style="82" customWidth="1"/>
    <col min="6939" max="6939" width="33.85546875" style="82" bestFit="1" customWidth="1"/>
    <col min="6940" max="6942" width="5.85546875" style="82" customWidth="1"/>
    <col min="6943" max="6946" width="33.85546875" style="82" bestFit="1" customWidth="1"/>
    <col min="6947" max="7168" width="9.140625" style="82"/>
    <col min="7169" max="7171" width="10.28515625" style="82" customWidth="1"/>
    <col min="7172" max="7172" width="36.85546875" style="82" customWidth="1"/>
    <col min="7173" max="7176" width="15.5703125" style="82" customWidth="1"/>
    <col min="7177" max="7179" width="13.42578125" style="82" customWidth="1"/>
    <col min="7180" max="7180" width="36.85546875" style="82" bestFit="1" customWidth="1"/>
    <col min="7181" max="7183" width="5.85546875" style="82" customWidth="1"/>
    <col min="7184" max="7184" width="34.28515625" style="82" bestFit="1" customWidth="1"/>
    <col min="7185" max="7187" width="5.85546875" style="82" customWidth="1"/>
    <col min="7188" max="7189" width="34.28515625" style="82" customWidth="1"/>
    <col min="7190" max="7190" width="5" style="82" customWidth="1"/>
    <col min="7191" max="7191" width="31.42578125" style="82" bestFit="1" customWidth="1"/>
    <col min="7192" max="7194" width="5.85546875" style="82" customWidth="1"/>
    <col min="7195" max="7195" width="33.85546875" style="82" bestFit="1" customWidth="1"/>
    <col min="7196" max="7198" width="5.85546875" style="82" customWidth="1"/>
    <col min="7199" max="7202" width="33.85546875" style="82" bestFit="1" customWidth="1"/>
    <col min="7203" max="7424" width="9.140625" style="82"/>
    <col min="7425" max="7427" width="10.28515625" style="82" customWidth="1"/>
    <col min="7428" max="7428" width="36.85546875" style="82" customWidth="1"/>
    <col min="7429" max="7432" width="15.5703125" style="82" customWidth="1"/>
    <col min="7433" max="7435" width="13.42578125" style="82" customWidth="1"/>
    <col min="7436" max="7436" width="36.85546875" style="82" bestFit="1" customWidth="1"/>
    <col min="7437" max="7439" width="5.85546875" style="82" customWidth="1"/>
    <col min="7440" max="7440" width="34.28515625" style="82" bestFit="1" customWidth="1"/>
    <col min="7441" max="7443" width="5.85546875" style="82" customWidth="1"/>
    <col min="7444" max="7445" width="34.28515625" style="82" customWidth="1"/>
    <col min="7446" max="7446" width="5" style="82" customWidth="1"/>
    <col min="7447" max="7447" width="31.42578125" style="82" bestFit="1" customWidth="1"/>
    <col min="7448" max="7450" width="5.85546875" style="82" customWidth="1"/>
    <col min="7451" max="7451" width="33.85546875" style="82" bestFit="1" customWidth="1"/>
    <col min="7452" max="7454" width="5.85546875" style="82" customWidth="1"/>
    <col min="7455" max="7458" width="33.85546875" style="82" bestFit="1" customWidth="1"/>
    <col min="7459" max="7680" width="9.140625" style="82"/>
    <col min="7681" max="7683" width="10.28515625" style="82" customWidth="1"/>
    <col min="7684" max="7684" width="36.85546875" style="82" customWidth="1"/>
    <col min="7685" max="7688" width="15.5703125" style="82" customWidth="1"/>
    <col min="7689" max="7691" width="13.42578125" style="82" customWidth="1"/>
    <col min="7692" max="7692" width="36.85546875" style="82" bestFit="1" customWidth="1"/>
    <col min="7693" max="7695" width="5.85546875" style="82" customWidth="1"/>
    <col min="7696" max="7696" width="34.28515625" style="82" bestFit="1" customWidth="1"/>
    <col min="7697" max="7699" width="5.85546875" style="82" customWidth="1"/>
    <col min="7700" max="7701" width="34.28515625" style="82" customWidth="1"/>
    <col min="7702" max="7702" width="5" style="82" customWidth="1"/>
    <col min="7703" max="7703" width="31.42578125" style="82" bestFit="1" customWidth="1"/>
    <col min="7704" max="7706" width="5.85546875" style="82" customWidth="1"/>
    <col min="7707" max="7707" width="33.85546875" style="82" bestFit="1" customWidth="1"/>
    <col min="7708" max="7710" width="5.85546875" style="82" customWidth="1"/>
    <col min="7711" max="7714" width="33.85546875" style="82" bestFit="1" customWidth="1"/>
    <col min="7715" max="7936" width="9.140625" style="82"/>
    <col min="7937" max="7939" width="10.28515625" style="82" customWidth="1"/>
    <col min="7940" max="7940" width="36.85546875" style="82" customWidth="1"/>
    <col min="7941" max="7944" width="15.5703125" style="82" customWidth="1"/>
    <col min="7945" max="7947" width="13.42578125" style="82" customWidth="1"/>
    <col min="7948" max="7948" width="36.85546875" style="82" bestFit="1" customWidth="1"/>
    <col min="7949" max="7951" width="5.85546875" style="82" customWidth="1"/>
    <col min="7952" max="7952" width="34.28515625" style="82" bestFit="1" customWidth="1"/>
    <col min="7953" max="7955" width="5.85546875" style="82" customWidth="1"/>
    <col min="7956" max="7957" width="34.28515625" style="82" customWidth="1"/>
    <col min="7958" max="7958" width="5" style="82" customWidth="1"/>
    <col min="7959" max="7959" width="31.42578125" style="82" bestFit="1" customWidth="1"/>
    <col min="7960" max="7962" width="5.85546875" style="82" customWidth="1"/>
    <col min="7963" max="7963" width="33.85546875" style="82" bestFit="1" customWidth="1"/>
    <col min="7964" max="7966" width="5.85546875" style="82" customWidth="1"/>
    <col min="7967" max="7970" width="33.85546875" style="82" bestFit="1" customWidth="1"/>
    <col min="7971" max="8192" width="9.140625" style="82"/>
    <col min="8193" max="8195" width="10.28515625" style="82" customWidth="1"/>
    <col min="8196" max="8196" width="36.85546875" style="82" customWidth="1"/>
    <col min="8197" max="8200" width="15.5703125" style="82" customWidth="1"/>
    <col min="8201" max="8203" width="13.42578125" style="82" customWidth="1"/>
    <col min="8204" max="8204" width="36.85546875" style="82" bestFit="1" customWidth="1"/>
    <col min="8205" max="8207" width="5.85546875" style="82" customWidth="1"/>
    <col min="8208" max="8208" width="34.28515625" style="82" bestFit="1" customWidth="1"/>
    <col min="8209" max="8211" width="5.85546875" style="82" customWidth="1"/>
    <col min="8212" max="8213" width="34.28515625" style="82" customWidth="1"/>
    <col min="8214" max="8214" width="5" style="82" customWidth="1"/>
    <col min="8215" max="8215" width="31.42578125" style="82" bestFit="1" customWidth="1"/>
    <col min="8216" max="8218" width="5.85546875" style="82" customWidth="1"/>
    <col min="8219" max="8219" width="33.85546875" style="82" bestFit="1" customWidth="1"/>
    <col min="8220" max="8222" width="5.85546875" style="82" customWidth="1"/>
    <col min="8223" max="8226" width="33.85546875" style="82" bestFit="1" customWidth="1"/>
    <col min="8227" max="8448" width="9.140625" style="82"/>
    <col min="8449" max="8451" width="10.28515625" style="82" customWidth="1"/>
    <col min="8452" max="8452" width="36.85546875" style="82" customWidth="1"/>
    <col min="8453" max="8456" width="15.5703125" style="82" customWidth="1"/>
    <col min="8457" max="8459" width="13.42578125" style="82" customWidth="1"/>
    <col min="8460" max="8460" width="36.85546875" style="82" bestFit="1" customWidth="1"/>
    <col min="8461" max="8463" width="5.85546875" style="82" customWidth="1"/>
    <col min="8464" max="8464" width="34.28515625" style="82" bestFit="1" customWidth="1"/>
    <col min="8465" max="8467" width="5.85546875" style="82" customWidth="1"/>
    <col min="8468" max="8469" width="34.28515625" style="82" customWidth="1"/>
    <col min="8470" max="8470" width="5" style="82" customWidth="1"/>
    <col min="8471" max="8471" width="31.42578125" style="82" bestFit="1" customWidth="1"/>
    <col min="8472" max="8474" width="5.85546875" style="82" customWidth="1"/>
    <col min="8475" max="8475" width="33.85546875" style="82" bestFit="1" customWidth="1"/>
    <col min="8476" max="8478" width="5.85546875" style="82" customWidth="1"/>
    <col min="8479" max="8482" width="33.85546875" style="82" bestFit="1" customWidth="1"/>
    <col min="8483" max="8704" width="9.140625" style="82"/>
    <col min="8705" max="8707" width="10.28515625" style="82" customWidth="1"/>
    <col min="8708" max="8708" width="36.85546875" style="82" customWidth="1"/>
    <col min="8709" max="8712" width="15.5703125" style="82" customWidth="1"/>
    <col min="8713" max="8715" width="13.42578125" style="82" customWidth="1"/>
    <col min="8716" max="8716" width="36.85546875" style="82" bestFit="1" customWidth="1"/>
    <col min="8717" max="8719" width="5.85546875" style="82" customWidth="1"/>
    <col min="8720" max="8720" width="34.28515625" style="82" bestFit="1" customWidth="1"/>
    <col min="8721" max="8723" width="5.85546875" style="82" customWidth="1"/>
    <col min="8724" max="8725" width="34.28515625" style="82" customWidth="1"/>
    <col min="8726" max="8726" width="5" style="82" customWidth="1"/>
    <col min="8727" max="8727" width="31.42578125" style="82" bestFit="1" customWidth="1"/>
    <col min="8728" max="8730" width="5.85546875" style="82" customWidth="1"/>
    <col min="8731" max="8731" width="33.85546875" style="82" bestFit="1" customWidth="1"/>
    <col min="8732" max="8734" width="5.85546875" style="82" customWidth="1"/>
    <col min="8735" max="8738" width="33.85546875" style="82" bestFit="1" customWidth="1"/>
    <col min="8739" max="8960" width="9.140625" style="82"/>
    <col min="8961" max="8963" width="10.28515625" style="82" customWidth="1"/>
    <col min="8964" max="8964" width="36.85546875" style="82" customWidth="1"/>
    <col min="8965" max="8968" width="15.5703125" style="82" customWidth="1"/>
    <col min="8969" max="8971" width="13.42578125" style="82" customWidth="1"/>
    <col min="8972" max="8972" width="36.85546875" style="82" bestFit="1" customWidth="1"/>
    <col min="8973" max="8975" width="5.85546875" style="82" customWidth="1"/>
    <col min="8976" max="8976" width="34.28515625" style="82" bestFit="1" customWidth="1"/>
    <col min="8977" max="8979" width="5.85546875" style="82" customWidth="1"/>
    <col min="8980" max="8981" width="34.28515625" style="82" customWidth="1"/>
    <col min="8982" max="8982" width="5" style="82" customWidth="1"/>
    <col min="8983" max="8983" width="31.42578125" style="82" bestFit="1" customWidth="1"/>
    <col min="8984" max="8986" width="5.85546875" style="82" customWidth="1"/>
    <col min="8987" max="8987" width="33.85546875" style="82" bestFit="1" customWidth="1"/>
    <col min="8988" max="8990" width="5.85546875" style="82" customWidth="1"/>
    <col min="8991" max="8994" width="33.85546875" style="82" bestFit="1" customWidth="1"/>
    <col min="8995" max="9216" width="9.140625" style="82"/>
    <col min="9217" max="9219" width="10.28515625" style="82" customWidth="1"/>
    <col min="9220" max="9220" width="36.85546875" style="82" customWidth="1"/>
    <col min="9221" max="9224" width="15.5703125" style="82" customWidth="1"/>
    <col min="9225" max="9227" width="13.42578125" style="82" customWidth="1"/>
    <col min="9228" max="9228" width="36.85546875" style="82" bestFit="1" customWidth="1"/>
    <col min="9229" max="9231" width="5.85546875" style="82" customWidth="1"/>
    <col min="9232" max="9232" width="34.28515625" style="82" bestFit="1" customWidth="1"/>
    <col min="9233" max="9235" width="5.85546875" style="82" customWidth="1"/>
    <col min="9236" max="9237" width="34.28515625" style="82" customWidth="1"/>
    <col min="9238" max="9238" width="5" style="82" customWidth="1"/>
    <col min="9239" max="9239" width="31.42578125" style="82" bestFit="1" customWidth="1"/>
    <col min="9240" max="9242" width="5.85546875" style="82" customWidth="1"/>
    <col min="9243" max="9243" width="33.85546875" style="82" bestFit="1" customWidth="1"/>
    <col min="9244" max="9246" width="5.85546875" style="82" customWidth="1"/>
    <col min="9247" max="9250" width="33.85546875" style="82" bestFit="1" customWidth="1"/>
    <col min="9251" max="9472" width="9.140625" style="82"/>
    <col min="9473" max="9475" width="10.28515625" style="82" customWidth="1"/>
    <col min="9476" max="9476" width="36.85546875" style="82" customWidth="1"/>
    <col min="9477" max="9480" width="15.5703125" style="82" customWidth="1"/>
    <col min="9481" max="9483" width="13.42578125" style="82" customWidth="1"/>
    <col min="9484" max="9484" width="36.85546875" style="82" bestFit="1" customWidth="1"/>
    <col min="9485" max="9487" width="5.85546875" style="82" customWidth="1"/>
    <col min="9488" max="9488" width="34.28515625" style="82" bestFit="1" customWidth="1"/>
    <col min="9489" max="9491" width="5.85546875" style="82" customWidth="1"/>
    <col min="9492" max="9493" width="34.28515625" style="82" customWidth="1"/>
    <col min="9494" max="9494" width="5" style="82" customWidth="1"/>
    <col min="9495" max="9495" width="31.42578125" style="82" bestFit="1" customWidth="1"/>
    <col min="9496" max="9498" width="5.85546875" style="82" customWidth="1"/>
    <col min="9499" max="9499" width="33.85546875" style="82" bestFit="1" customWidth="1"/>
    <col min="9500" max="9502" width="5.85546875" style="82" customWidth="1"/>
    <col min="9503" max="9506" width="33.85546875" style="82" bestFit="1" customWidth="1"/>
    <col min="9507" max="9728" width="9.140625" style="82"/>
    <col min="9729" max="9731" width="10.28515625" style="82" customWidth="1"/>
    <col min="9732" max="9732" width="36.85546875" style="82" customWidth="1"/>
    <col min="9733" max="9736" width="15.5703125" style="82" customWidth="1"/>
    <col min="9737" max="9739" width="13.42578125" style="82" customWidth="1"/>
    <col min="9740" max="9740" width="36.85546875" style="82" bestFit="1" customWidth="1"/>
    <col min="9741" max="9743" width="5.85546875" style="82" customWidth="1"/>
    <col min="9744" max="9744" width="34.28515625" style="82" bestFit="1" customWidth="1"/>
    <col min="9745" max="9747" width="5.85546875" style="82" customWidth="1"/>
    <col min="9748" max="9749" width="34.28515625" style="82" customWidth="1"/>
    <col min="9750" max="9750" width="5" style="82" customWidth="1"/>
    <col min="9751" max="9751" width="31.42578125" style="82" bestFit="1" customWidth="1"/>
    <col min="9752" max="9754" width="5.85546875" style="82" customWidth="1"/>
    <col min="9755" max="9755" width="33.85546875" style="82" bestFit="1" customWidth="1"/>
    <col min="9756" max="9758" width="5.85546875" style="82" customWidth="1"/>
    <col min="9759" max="9762" width="33.85546875" style="82" bestFit="1" customWidth="1"/>
    <col min="9763" max="9984" width="9.140625" style="82"/>
    <col min="9985" max="9987" width="10.28515625" style="82" customWidth="1"/>
    <col min="9988" max="9988" width="36.85546875" style="82" customWidth="1"/>
    <col min="9989" max="9992" width="15.5703125" style="82" customWidth="1"/>
    <col min="9993" max="9995" width="13.42578125" style="82" customWidth="1"/>
    <col min="9996" max="9996" width="36.85546875" style="82" bestFit="1" customWidth="1"/>
    <col min="9997" max="9999" width="5.85546875" style="82" customWidth="1"/>
    <col min="10000" max="10000" width="34.28515625" style="82" bestFit="1" customWidth="1"/>
    <col min="10001" max="10003" width="5.85546875" style="82" customWidth="1"/>
    <col min="10004" max="10005" width="34.28515625" style="82" customWidth="1"/>
    <col min="10006" max="10006" width="5" style="82" customWidth="1"/>
    <col min="10007" max="10007" width="31.42578125" style="82" bestFit="1" customWidth="1"/>
    <col min="10008" max="10010" width="5.85546875" style="82" customWidth="1"/>
    <col min="10011" max="10011" width="33.85546875" style="82" bestFit="1" customWidth="1"/>
    <col min="10012" max="10014" width="5.85546875" style="82" customWidth="1"/>
    <col min="10015" max="10018" width="33.85546875" style="82" bestFit="1" customWidth="1"/>
    <col min="10019" max="10240" width="9.140625" style="82"/>
    <col min="10241" max="10243" width="10.28515625" style="82" customWidth="1"/>
    <col min="10244" max="10244" width="36.85546875" style="82" customWidth="1"/>
    <col min="10245" max="10248" width="15.5703125" style="82" customWidth="1"/>
    <col min="10249" max="10251" width="13.42578125" style="82" customWidth="1"/>
    <col min="10252" max="10252" width="36.85546875" style="82" bestFit="1" customWidth="1"/>
    <col min="10253" max="10255" width="5.85546875" style="82" customWidth="1"/>
    <col min="10256" max="10256" width="34.28515625" style="82" bestFit="1" customWidth="1"/>
    <col min="10257" max="10259" width="5.85546875" style="82" customWidth="1"/>
    <col min="10260" max="10261" width="34.28515625" style="82" customWidth="1"/>
    <col min="10262" max="10262" width="5" style="82" customWidth="1"/>
    <col min="10263" max="10263" width="31.42578125" style="82" bestFit="1" customWidth="1"/>
    <col min="10264" max="10266" width="5.85546875" style="82" customWidth="1"/>
    <col min="10267" max="10267" width="33.85546875" style="82" bestFit="1" customWidth="1"/>
    <col min="10268" max="10270" width="5.85546875" style="82" customWidth="1"/>
    <col min="10271" max="10274" width="33.85546875" style="82" bestFit="1" customWidth="1"/>
    <col min="10275" max="10496" width="9.140625" style="82"/>
    <col min="10497" max="10499" width="10.28515625" style="82" customWidth="1"/>
    <col min="10500" max="10500" width="36.85546875" style="82" customWidth="1"/>
    <col min="10501" max="10504" width="15.5703125" style="82" customWidth="1"/>
    <col min="10505" max="10507" width="13.42578125" style="82" customWidth="1"/>
    <col min="10508" max="10508" width="36.85546875" style="82" bestFit="1" customWidth="1"/>
    <col min="10509" max="10511" width="5.85546875" style="82" customWidth="1"/>
    <col min="10512" max="10512" width="34.28515625" style="82" bestFit="1" customWidth="1"/>
    <col min="10513" max="10515" width="5.85546875" style="82" customWidth="1"/>
    <col min="10516" max="10517" width="34.28515625" style="82" customWidth="1"/>
    <col min="10518" max="10518" width="5" style="82" customWidth="1"/>
    <col min="10519" max="10519" width="31.42578125" style="82" bestFit="1" customWidth="1"/>
    <col min="10520" max="10522" width="5.85546875" style="82" customWidth="1"/>
    <col min="10523" max="10523" width="33.85546875" style="82" bestFit="1" customWidth="1"/>
    <col min="10524" max="10526" width="5.85546875" style="82" customWidth="1"/>
    <col min="10527" max="10530" width="33.85546875" style="82" bestFit="1" customWidth="1"/>
    <col min="10531" max="10752" width="9.140625" style="82"/>
    <col min="10753" max="10755" width="10.28515625" style="82" customWidth="1"/>
    <col min="10756" max="10756" width="36.85546875" style="82" customWidth="1"/>
    <col min="10757" max="10760" width="15.5703125" style="82" customWidth="1"/>
    <col min="10761" max="10763" width="13.42578125" style="82" customWidth="1"/>
    <col min="10764" max="10764" width="36.85546875" style="82" bestFit="1" customWidth="1"/>
    <col min="10765" max="10767" width="5.85546875" style="82" customWidth="1"/>
    <col min="10768" max="10768" width="34.28515625" style="82" bestFit="1" customWidth="1"/>
    <col min="10769" max="10771" width="5.85546875" style="82" customWidth="1"/>
    <col min="10772" max="10773" width="34.28515625" style="82" customWidth="1"/>
    <col min="10774" max="10774" width="5" style="82" customWidth="1"/>
    <col min="10775" max="10775" width="31.42578125" style="82" bestFit="1" customWidth="1"/>
    <col min="10776" max="10778" width="5.85546875" style="82" customWidth="1"/>
    <col min="10779" max="10779" width="33.85546875" style="82" bestFit="1" customWidth="1"/>
    <col min="10780" max="10782" width="5.85546875" style="82" customWidth="1"/>
    <col min="10783" max="10786" width="33.85546875" style="82" bestFit="1" customWidth="1"/>
    <col min="10787" max="11008" width="9.140625" style="82"/>
    <col min="11009" max="11011" width="10.28515625" style="82" customWidth="1"/>
    <col min="11012" max="11012" width="36.85546875" style="82" customWidth="1"/>
    <col min="11013" max="11016" width="15.5703125" style="82" customWidth="1"/>
    <col min="11017" max="11019" width="13.42578125" style="82" customWidth="1"/>
    <col min="11020" max="11020" width="36.85546875" style="82" bestFit="1" customWidth="1"/>
    <col min="11021" max="11023" width="5.85546875" style="82" customWidth="1"/>
    <col min="11024" max="11024" width="34.28515625" style="82" bestFit="1" customWidth="1"/>
    <col min="11025" max="11027" width="5.85546875" style="82" customWidth="1"/>
    <col min="11028" max="11029" width="34.28515625" style="82" customWidth="1"/>
    <col min="11030" max="11030" width="5" style="82" customWidth="1"/>
    <col min="11031" max="11031" width="31.42578125" style="82" bestFit="1" customWidth="1"/>
    <col min="11032" max="11034" width="5.85546875" style="82" customWidth="1"/>
    <col min="11035" max="11035" width="33.85546875" style="82" bestFit="1" customWidth="1"/>
    <col min="11036" max="11038" width="5.85546875" style="82" customWidth="1"/>
    <col min="11039" max="11042" width="33.85546875" style="82" bestFit="1" customWidth="1"/>
    <col min="11043" max="11264" width="9.140625" style="82"/>
    <col min="11265" max="11267" width="10.28515625" style="82" customWidth="1"/>
    <col min="11268" max="11268" width="36.85546875" style="82" customWidth="1"/>
    <col min="11269" max="11272" width="15.5703125" style="82" customWidth="1"/>
    <col min="11273" max="11275" width="13.42578125" style="82" customWidth="1"/>
    <col min="11276" max="11276" width="36.85546875" style="82" bestFit="1" customWidth="1"/>
    <col min="11277" max="11279" width="5.85546875" style="82" customWidth="1"/>
    <col min="11280" max="11280" width="34.28515625" style="82" bestFit="1" customWidth="1"/>
    <col min="11281" max="11283" width="5.85546875" style="82" customWidth="1"/>
    <col min="11284" max="11285" width="34.28515625" style="82" customWidth="1"/>
    <col min="11286" max="11286" width="5" style="82" customWidth="1"/>
    <col min="11287" max="11287" width="31.42578125" style="82" bestFit="1" customWidth="1"/>
    <col min="11288" max="11290" width="5.85546875" style="82" customWidth="1"/>
    <col min="11291" max="11291" width="33.85546875" style="82" bestFit="1" customWidth="1"/>
    <col min="11292" max="11294" width="5.85546875" style="82" customWidth="1"/>
    <col min="11295" max="11298" width="33.85546875" style="82" bestFit="1" customWidth="1"/>
    <col min="11299" max="11520" width="9.140625" style="82"/>
    <col min="11521" max="11523" width="10.28515625" style="82" customWidth="1"/>
    <col min="11524" max="11524" width="36.85546875" style="82" customWidth="1"/>
    <col min="11525" max="11528" width="15.5703125" style="82" customWidth="1"/>
    <col min="11529" max="11531" width="13.42578125" style="82" customWidth="1"/>
    <col min="11532" max="11532" width="36.85546875" style="82" bestFit="1" customWidth="1"/>
    <col min="11533" max="11535" width="5.85546875" style="82" customWidth="1"/>
    <col min="11536" max="11536" width="34.28515625" style="82" bestFit="1" customWidth="1"/>
    <col min="11537" max="11539" width="5.85546875" style="82" customWidth="1"/>
    <col min="11540" max="11541" width="34.28515625" style="82" customWidth="1"/>
    <col min="11542" max="11542" width="5" style="82" customWidth="1"/>
    <col min="11543" max="11543" width="31.42578125" style="82" bestFit="1" customWidth="1"/>
    <col min="11544" max="11546" width="5.85546875" style="82" customWidth="1"/>
    <col min="11547" max="11547" width="33.85546875" style="82" bestFit="1" customWidth="1"/>
    <col min="11548" max="11550" width="5.85546875" style="82" customWidth="1"/>
    <col min="11551" max="11554" width="33.85546875" style="82" bestFit="1" customWidth="1"/>
    <col min="11555" max="11776" width="9.140625" style="82"/>
    <col min="11777" max="11779" width="10.28515625" style="82" customWidth="1"/>
    <col min="11780" max="11780" width="36.85546875" style="82" customWidth="1"/>
    <col min="11781" max="11784" width="15.5703125" style="82" customWidth="1"/>
    <col min="11785" max="11787" width="13.42578125" style="82" customWidth="1"/>
    <col min="11788" max="11788" width="36.85546875" style="82" bestFit="1" customWidth="1"/>
    <col min="11789" max="11791" width="5.85546875" style="82" customWidth="1"/>
    <col min="11792" max="11792" width="34.28515625" style="82" bestFit="1" customWidth="1"/>
    <col min="11793" max="11795" width="5.85546875" style="82" customWidth="1"/>
    <col min="11796" max="11797" width="34.28515625" style="82" customWidth="1"/>
    <col min="11798" max="11798" width="5" style="82" customWidth="1"/>
    <col min="11799" max="11799" width="31.42578125" style="82" bestFit="1" customWidth="1"/>
    <col min="11800" max="11802" width="5.85546875" style="82" customWidth="1"/>
    <col min="11803" max="11803" width="33.85546875" style="82" bestFit="1" customWidth="1"/>
    <col min="11804" max="11806" width="5.85546875" style="82" customWidth="1"/>
    <col min="11807" max="11810" width="33.85546875" style="82" bestFit="1" customWidth="1"/>
    <col min="11811" max="12032" width="9.140625" style="82"/>
    <col min="12033" max="12035" width="10.28515625" style="82" customWidth="1"/>
    <col min="12036" max="12036" width="36.85546875" style="82" customWidth="1"/>
    <col min="12037" max="12040" width="15.5703125" style="82" customWidth="1"/>
    <col min="12041" max="12043" width="13.42578125" style="82" customWidth="1"/>
    <col min="12044" max="12044" width="36.85546875" style="82" bestFit="1" customWidth="1"/>
    <col min="12045" max="12047" width="5.85546875" style="82" customWidth="1"/>
    <col min="12048" max="12048" width="34.28515625" style="82" bestFit="1" customWidth="1"/>
    <col min="12049" max="12051" width="5.85546875" style="82" customWidth="1"/>
    <col min="12052" max="12053" width="34.28515625" style="82" customWidth="1"/>
    <col min="12054" max="12054" width="5" style="82" customWidth="1"/>
    <col min="12055" max="12055" width="31.42578125" style="82" bestFit="1" customWidth="1"/>
    <col min="12056" max="12058" width="5.85546875" style="82" customWidth="1"/>
    <col min="12059" max="12059" width="33.85546875" style="82" bestFit="1" customWidth="1"/>
    <col min="12060" max="12062" width="5.85546875" style="82" customWidth="1"/>
    <col min="12063" max="12066" width="33.85546875" style="82" bestFit="1" customWidth="1"/>
    <col min="12067" max="12288" width="9.140625" style="82"/>
    <col min="12289" max="12291" width="10.28515625" style="82" customWidth="1"/>
    <col min="12292" max="12292" width="36.85546875" style="82" customWidth="1"/>
    <col min="12293" max="12296" width="15.5703125" style="82" customWidth="1"/>
    <col min="12297" max="12299" width="13.42578125" style="82" customWidth="1"/>
    <col min="12300" max="12300" width="36.85546875" style="82" bestFit="1" customWidth="1"/>
    <col min="12301" max="12303" width="5.85546875" style="82" customWidth="1"/>
    <col min="12304" max="12304" width="34.28515625" style="82" bestFit="1" customWidth="1"/>
    <col min="12305" max="12307" width="5.85546875" style="82" customWidth="1"/>
    <col min="12308" max="12309" width="34.28515625" style="82" customWidth="1"/>
    <col min="12310" max="12310" width="5" style="82" customWidth="1"/>
    <col min="12311" max="12311" width="31.42578125" style="82" bestFit="1" customWidth="1"/>
    <col min="12312" max="12314" width="5.85546875" style="82" customWidth="1"/>
    <col min="12315" max="12315" width="33.85546875" style="82" bestFit="1" customWidth="1"/>
    <col min="12316" max="12318" width="5.85546875" style="82" customWidth="1"/>
    <col min="12319" max="12322" width="33.85546875" style="82" bestFit="1" customWidth="1"/>
    <col min="12323" max="12544" width="9.140625" style="82"/>
    <col min="12545" max="12547" width="10.28515625" style="82" customWidth="1"/>
    <col min="12548" max="12548" width="36.85546875" style="82" customWidth="1"/>
    <col min="12549" max="12552" width="15.5703125" style="82" customWidth="1"/>
    <col min="12553" max="12555" width="13.42578125" style="82" customWidth="1"/>
    <col min="12556" max="12556" width="36.85546875" style="82" bestFit="1" customWidth="1"/>
    <col min="12557" max="12559" width="5.85546875" style="82" customWidth="1"/>
    <col min="12560" max="12560" width="34.28515625" style="82" bestFit="1" customWidth="1"/>
    <col min="12561" max="12563" width="5.85546875" style="82" customWidth="1"/>
    <col min="12564" max="12565" width="34.28515625" style="82" customWidth="1"/>
    <col min="12566" max="12566" width="5" style="82" customWidth="1"/>
    <col min="12567" max="12567" width="31.42578125" style="82" bestFit="1" customWidth="1"/>
    <col min="12568" max="12570" width="5.85546875" style="82" customWidth="1"/>
    <col min="12571" max="12571" width="33.85546875" style="82" bestFit="1" customWidth="1"/>
    <col min="12572" max="12574" width="5.85546875" style="82" customWidth="1"/>
    <col min="12575" max="12578" width="33.85546875" style="82" bestFit="1" customWidth="1"/>
    <col min="12579" max="12800" width="9.140625" style="82"/>
    <col min="12801" max="12803" width="10.28515625" style="82" customWidth="1"/>
    <col min="12804" max="12804" width="36.85546875" style="82" customWidth="1"/>
    <col min="12805" max="12808" width="15.5703125" style="82" customWidth="1"/>
    <col min="12809" max="12811" width="13.42578125" style="82" customWidth="1"/>
    <col min="12812" max="12812" width="36.85546875" style="82" bestFit="1" customWidth="1"/>
    <col min="12813" max="12815" width="5.85546875" style="82" customWidth="1"/>
    <col min="12816" max="12816" width="34.28515625" style="82" bestFit="1" customWidth="1"/>
    <col min="12817" max="12819" width="5.85546875" style="82" customWidth="1"/>
    <col min="12820" max="12821" width="34.28515625" style="82" customWidth="1"/>
    <col min="12822" max="12822" width="5" style="82" customWidth="1"/>
    <col min="12823" max="12823" width="31.42578125" style="82" bestFit="1" customWidth="1"/>
    <col min="12824" max="12826" width="5.85546875" style="82" customWidth="1"/>
    <col min="12827" max="12827" width="33.85546875" style="82" bestFit="1" customWidth="1"/>
    <col min="12828" max="12830" width="5.85546875" style="82" customWidth="1"/>
    <col min="12831" max="12834" width="33.85546875" style="82" bestFit="1" customWidth="1"/>
    <col min="12835" max="13056" width="9.140625" style="82"/>
    <col min="13057" max="13059" width="10.28515625" style="82" customWidth="1"/>
    <col min="13060" max="13060" width="36.85546875" style="82" customWidth="1"/>
    <col min="13061" max="13064" width="15.5703125" style="82" customWidth="1"/>
    <col min="13065" max="13067" width="13.42578125" style="82" customWidth="1"/>
    <col min="13068" max="13068" width="36.85546875" style="82" bestFit="1" customWidth="1"/>
    <col min="13069" max="13071" width="5.85546875" style="82" customWidth="1"/>
    <col min="13072" max="13072" width="34.28515625" style="82" bestFit="1" customWidth="1"/>
    <col min="13073" max="13075" width="5.85546875" style="82" customWidth="1"/>
    <col min="13076" max="13077" width="34.28515625" style="82" customWidth="1"/>
    <col min="13078" max="13078" width="5" style="82" customWidth="1"/>
    <col min="13079" max="13079" width="31.42578125" style="82" bestFit="1" customWidth="1"/>
    <col min="13080" max="13082" width="5.85546875" style="82" customWidth="1"/>
    <col min="13083" max="13083" width="33.85546875" style="82" bestFit="1" customWidth="1"/>
    <col min="13084" max="13086" width="5.85546875" style="82" customWidth="1"/>
    <col min="13087" max="13090" width="33.85546875" style="82" bestFit="1" customWidth="1"/>
    <col min="13091" max="13312" width="9.140625" style="82"/>
    <col min="13313" max="13315" width="10.28515625" style="82" customWidth="1"/>
    <col min="13316" max="13316" width="36.85546875" style="82" customWidth="1"/>
    <col min="13317" max="13320" width="15.5703125" style="82" customWidth="1"/>
    <col min="13321" max="13323" width="13.42578125" style="82" customWidth="1"/>
    <col min="13324" max="13324" width="36.85546875" style="82" bestFit="1" customWidth="1"/>
    <col min="13325" max="13327" width="5.85546875" style="82" customWidth="1"/>
    <col min="13328" max="13328" width="34.28515625" style="82" bestFit="1" customWidth="1"/>
    <col min="13329" max="13331" width="5.85546875" style="82" customWidth="1"/>
    <col min="13332" max="13333" width="34.28515625" style="82" customWidth="1"/>
    <col min="13334" max="13334" width="5" style="82" customWidth="1"/>
    <col min="13335" max="13335" width="31.42578125" style="82" bestFit="1" customWidth="1"/>
    <col min="13336" max="13338" width="5.85546875" style="82" customWidth="1"/>
    <col min="13339" max="13339" width="33.85546875" style="82" bestFit="1" customWidth="1"/>
    <col min="13340" max="13342" width="5.85546875" style="82" customWidth="1"/>
    <col min="13343" max="13346" width="33.85546875" style="82" bestFit="1" customWidth="1"/>
    <col min="13347" max="13568" width="9.140625" style="82"/>
    <col min="13569" max="13571" width="10.28515625" style="82" customWidth="1"/>
    <col min="13572" max="13572" width="36.85546875" style="82" customWidth="1"/>
    <col min="13573" max="13576" width="15.5703125" style="82" customWidth="1"/>
    <col min="13577" max="13579" width="13.42578125" style="82" customWidth="1"/>
    <col min="13580" max="13580" width="36.85546875" style="82" bestFit="1" customWidth="1"/>
    <col min="13581" max="13583" width="5.85546875" style="82" customWidth="1"/>
    <col min="13584" max="13584" width="34.28515625" style="82" bestFit="1" customWidth="1"/>
    <col min="13585" max="13587" width="5.85546875" style="82" customWidth="1"/>
    <col min="13588" max="13589" width="34.28515625" style="82" customWidth="1"/>
    <col min="13590" max="13590" width="5" style="82" customWidth="1"/>
    <col min="13591" max="13591" width="31.42578125" style="82" bestFit="1" customWidth="1"/>
    <col min="13592" max="13594" width="5.85546875" style="82" customWidth="1"/>
    <col min="13595" max="13595" width="33.85546875" style="82" bestFit="1" customWidth="1"/>
    <col min="13596" max="13598" width="5.85546875" style="82" customWidth="1"/>
    <col min="13599" max="13602" width="33.85546875" style="82" bestFit="1" customWidth="1"/>
    <col min="13603" max="13824" width="9.140625" style="82"/>
    <col min="13825" max="13827" width="10.28515625" style="82" customWidth="1"/>
    <col min="13828" max="13828" width="36.85546875" style="82" customWidth="1"/>
    <col min="13829" max="13832" width="15.5703125" style="82" customWidth="1"/>
    <col min="13833" max="13835" width="13.42578125" style="82" customWidth="1"/>
    <col min="13836" max="13836" width="36.85546875" style="82" bestFit="1" customWidth="1"/>
    <col min="13837" max="13839" width="5.85546875" style="82" customWidth="1"/>
    <col min="13840" max="13840" width="34.28515625" style="82" bestFit="1" customWidth="1"/>
    <col min="13841" max="13843" width="5.85546875" style="82" customWidth="1"/>
    <col min="13844" max="13845" width="34.28515625" style="82" customWidth="1"/>
    <col min="13846" max="13846" width="5" style="82" customWidth="1"/>
    <col min="13847" max="13847" width="31.42578125" style="82" bestFit="1" customWidth="1"/>
    <col min="13848" max="13850" width="5.85546875" style="82" customWidth="1"/>
    <col min="13851" max="13851" width="33.85546875" style="82" bestFit="1" customWidth="1"/>
    <col min="13852" max="13854" width="5.85546875" style="82" customWidth="1"/>
    <col min="13855" max="13858" width="33.85546875" style="82" bestFit="1" customWidth="1"/>
    <col min="13859" max="14080" width="9.140625" style="82"/>
    <col min="14081" max="14083" width="10.28515625" style="82" customWidth="1"/>
    <col min="14084" max="14084" width="36.85546875" style="82" customWidth="1"/>
    <col min="14085" max="14088" width="15.5703125" style="82" customWidth="1"/>
    <col min="14089" max="14091" width="13.42578125" style="82" customWidth="1"/>
    <col min="14092" max="14092" width="36.85546875" style="82" bestFit="1" customWidth="1"/>
    <col min="14093" max="14095" width="5.85546875" style="82" customWidth="1"/>
    <col min="14096" max="14096" width="34.28515625" style="82" bestFit="1" customWidth="1"/>
    <col min="14097" max="14099" width="5.85546875" style="82" customWidth="1"/>
    <col min="14100" max="14101" width="34.28515625" style="82" customWidth="1"/>
    <col min="14102" max="14102" width="5" style="82" customWidth="1"/>
    <col min="14103" max="14103" width="31.42578125" style="82" bestFit="1" customWidth="1"/>
    <col min="14104" max="14106" width="5.85546875" style="82" customWidth="1"/>
    <col min="14107" max="14107" width="33.85546875" style="82" bestFit="1" customWidth="1"/>
    <col min="14108" max="14110" width="5.85546875" style="82" customWidth="1"/>
    <col min="14111" max="14114" width="33.85546875" style="82" bestFit="1" customWidth="1"/>
    <col min="14115" max="14336" width="9.140625" style="82"/>
    <col min="14337" max="14339" width="10.28515625" style="82" customWidth="1"/>
    <col min="14340" max="14340" width="36.85546875" style="82" customWidth="1"/>
    <col min="14341" max="14344" width="15.5703125" style="82" customWidth="1"/>
    <col min="14345" max="14347" width="13.42578125" style="82" customWidth="1"/>
    <col min="14348" max="14348" width="36.85546875" style="82" bestFit="1" customWidth="1"/>
    <col min="14349" max="14351" width="5.85546875" style="82" customWidth="1"/>
    <col min="14352" max="14352" width="34.28515625" style="82" bestFit="1" customWidth="1"/>
    <col min="14353" max="14355" width="5.85546875" style="82" customWidth="1"/>
    <col min="14356" max="14357" width="34.28515625" style="82" customWidth="1"/>
    <col min="14358" max="14358" width="5" style="82" customWidth="1"/>
    <col min="14359" max="14359" width="31.42578125" style="82" bestFit="1" customWidth="1"/>
    <col min="14360" max="14362" width="5.85546875" style="82" customWidth="1"/>
    <col min="14363" max="14363" width="33.85546875" style="82" bestFit="1" customWidth="1"/>
    <col min="14364" max="14366" width="5.85546875" style="82" customWidth="1"/>
    <col min="14367" max="14370" width="33.85546875" style="82" bestFit="1" customWidth="1"/>
    <col min="14371" max="14592" width="9.140625" style="82"/>
    <col min="14593" max="14595" width="10.28515625" style="82" customWidth="1"/>
    <col min="14596" max="14596" width="36.85546875" style="82" customWidth="1"/>
    <col min="14597" max="14600" width="15.5703125" style="82" customWidth="1"/>
    <col min="14601" max="14603" width="13.42578125" style="82" customWidth="1"/>
    <col min="14604" max="14604" width="36.85546875" style="82" bestFit="1" customWidth="1"/>
    <col min="14605" max="14607" width="5.85546875" style="82" customWidth="1"/>
    <col min="14608" max="14608" width="34.28515625" style="82" bestFit="1" customWidth="1"/>
    <col min="14609" max="14611" width="5.85546875" style="82" customWidth="1"/>
    <col min="14612" max="14613" width="34.28515625" style="82" customWidth="1"/>
    <col min="14614" max="14614" width="5" style="82" customWidth="1"/>
    <col min="14615" max="14615" width="31.42578125" style="82" bestFit="1" customWidth="1"/>
    <col min="14616" max="14618" width="5.85546875" style="82" customWidth="1"/>
    <col min="14619" max="14619" width="33.85546875" style="82" bestFit="1" customWidth="1"/>
    <col min="14620" max="14622" width="5.85546875" style="82" customWidth="1"/>
    <col min="14623" max="14626" width="33.85546875" style="82" bestFit="1" customWidth="1"/>
    <col min="14627" max="14848" width="9.140625" style="82"/>
    <col min="14849" max="14851" width="10.28515625" style="82" customWidth="1"/>
    <col min="14852" max="14852" width="36.85546875" style="82" customWidth="1"/>
    <col min="14853" max="14856" width="15.5703125" style="82" customWidth="1"/>
    <col min="14857" max="14859" width="13.42578125" style="82" customWidth="1"/>
    <col min="14860" max="14860" width="36.85546875" style="82" bestFit="1" customWidth="1"/>
    <col min="14861" max="14863" width="5.85546875" style="82" customWidth="1"/>
    <col min="14864" max="14864" width="34.28515625" style="82" bestFit="1" customWidth="1"/>
    <col min="14865" max="14867" width="5.85546875" style="82" customWidth="1"/>
    <col min="14868" max="14869" width="34.28515625" style="82" customWidth="1"/>
    <col min="14870" max="14870" width="5" style="82" customWidth="1"/>
    <col min="14871" max="14871" width="31.42578125" style="82" bestFit="1" customWidth="1"/>
    <col min="14872" max="14874" width="5.85546875" style="82" customWidth="1"/>
    <col min="14875" max="14875" width="33.85546875" style="82" bestFit="1" customWidth="1"/>
    <col min="14876" max="14878" width="5.85546875" style="82" customWidth="1"/>
    <col min="14879" max="14882" width="33.85546875" style="82" bestFit="1" customWidth="1"/>
    <col min="14883" max="15104" width="9.140625" style="82"/>
    <col min="15105" max="15107" width="10.28515625" style="82" customWidth="1"/>
    <col min="15108" max="15108" width="36.85546875" style="82" customWidth="1"/>
    <col min="15109" max="15112" width="15.5703125" style="82" customWidth="1"/>
    <col min="15113" max="15115" width="13.42578125" style="82" customWidth="1"/>
    <col min="15116" max="15116" width="36.85546875" style="82" bestFit="1" customWidth="1"/>
    <col min="15117" max="15119" width="5.85546875" style="82" customWidth="1"/>
    <col min="15120" max="15120" width="34.28515625" style="82" bestFit="1" customWidth="1"/>
    <col min="15121" max="15123" width="5.85546875" style="82" customWidth="1"/>
    <col min="15124" max="15125" width="34.28515625" style="82" customWidth="1"/>
    <col min="15126" max="15126" width="5" style="82" customWidth="1"/>
    <col min="15127" max="15127" width="31.42578125" style="82" bestFit="1" customWidth="1"/>
    <col min="15128" max="15130" width="5.85546875" style="82" customWidth="1"/>
    <col min="15131" max="15131" width="33.85546875" style="82" bestFit="1" customWidth="1"/>
    <col min="15132" max="15134" width="5.85546875" style="82" customWidth="1"/>
    <col min="15135" max="15138" width="33.85546875" style="82" bestFit="1" customWidth="1"/>
    <col min="15139" max="15360" width="9.140625" style="82"/>
    <col min="15361" max="15363" width="10.28515625" style="82" customWidth="1"/>
    <col min="15364" max="15364" width="36.85546875" style="82" customWidth="1"/>
    <col min="15365" max="15368" width="15.5703125" style="82" customWidth="1"/>
    <col min="15369" max="15371" width="13.42578125" style="82" customWidth="1"/>
    <col min="15372" max="15372" width="36.85546875" style="82" bestFit="1" customWidth="1"/>
    <col min="15373" max="15375" width="5.85546875" style="82" customWidth="1"/>
    <col min="15376" max="15376" width="34.28515625" style="82" bestFit="1" customWidth="1"/>
    <col min="15377" max="15379" width="5.85546875" style="82" customWidth="1"/>
    <col min="15380" max="15381" width="34.28515625" style="82" customWidth="1"/>
    <col min="15382" max="15382" width="5" style="82" customWidth="1"/>
    <col min="15383" max="15383" width="31.42578125" style="82" bestFit="1" customWidth="1"/>
    <col min="15384" max="15386" width="5.85546875" style="82" customWidth="1"/>
    <col min="15387" max="15387" width="33.85546875" style="82" bestFit="1" customWidth="1"/>
    <col min="15388" max="15390" width="5.85546875" style="82" customWidth="1"/>
    <col min="15391" max="15394" width="33.85546875" style="82" bestFit="1" customWidth="1"/>
    <col min="15395" max="15616" width="9.140625" style="82"/>
    <col min="15617" max="15619" width="10.28515625" style="82" customWidth="1"/>
    <col min="15620" max="15620" width="36.85546875" style="82" customWidth="1"/>
    <col min="15621" max="15624" width="15.5703125" style="82" customWidth="1"/>
    <col min="15625" max="15627" width="13.42578125" style="82" customWidth="1"/>
    <col min="15628" max="15628" width="36.85546875" style="82" bestFit="1" customWidth="1"/>
    <col min="15629" max="15631" width="5.85546875" style="82" customWidth="1"/>
    <col min="15632" max="15632" width="34.28515625" style="82" bestFit="1" customWidth="1"/>
    <col min="15633" max="15635" width="5.85546875" style="82" customWidth="1"/>
    <col min="15636" max="15637" width="34.28515625" style="82" customWidth="1"/>
    <col min="15638" max="15638" width="5" style="82" customWidth="1"/>
    <col min="15639" max="15639" width="31.42578125" style="82" bestFit="1" customWidth="1"/>
    <col min="15640" max="15642" width="5.85546875" style="82" customWidth="1"/>
    <col min="15643" max="15643" width="33.85546875" style="82" bestFit="1" customWidth="1"/>
    <col min="15644" max="15646" width="5.85546875" style="82" customWidth="1"/>
    <col min="15647" max="15650" width="33.85546875" style="82" bestFit="1" customWidth="1"/>
    <col min="15651" max="15872" width="9.140625" style="82"/>
    <col min="15873" max="15875" width="10.28515625" style="82" customWidth="1"/>
    <col min="15876" max="15876" width="36.85546875" style="82" customWidth="1"/>
    <col min="15877" max="15880" width="15.5703125" style="82" customWidth="1"/>
    <col min="15881" max="15883" width="13.42578125" style="82" customWidth="1"/>
    <col min="15884" max="15884" width="36.85546875" style="82" bestFit="1" customWidth="1"/>
    <col min="15885" max="15887" width="5.85546875" style="82" customWidth="1"/>
    <col min="15888" max="15888" width="34.28515625" style="82" bestFit="1" customWidth="1"/>
    <col min="15889" max="15891" width="5.85546875" style="82" customWidth="1"/>
    <col min="15892" max="15893" width="34.28515625" style="82" customWidth="1"/>
    <col min="15894" max="15894" width="5" style="82" customWidth="1"/>
    <col min="15895" max="15895" width="31.42578125" style="82" bestFit="1" customWidth="1"/>
    <col min="15896" max="15898" width="5.85546875" style="82" customWidth="1"/>
    <col min="15899" max="15899" width="33.85546875" style="82" bestFit="1" customWidth="1"/>
    <col min="15900" max="15902" width="5.85546875" style="82" customWidth="1"/>
    <col min="15903" max="15906" width="33.85546875" style="82" bestFit="1" customWidth="1"/>
    <col min="15907" max="16128" width="9.140625" style="82"/>
    <col min="16129" max="16131" width="10.28515625" style="82" customWidth="1"/>
    <col min="16132" max="16132" width="36.85546875" style="82" customWidth="1"/>
    <col min="16133" max="16136" width="15.5703125" style="82" customWidth="1"/>
    <col min="16137" max="16139" width="13.42578125" style="82" customWidth="1"/>
    <col min="16140" max="16140" width="36.85546875" style="82" bestFit="1" customWidth="1"/>
    <col min="16141" max="16143" width="5.85546875" style="82" customWidth="1"/>
    <col min="16144" max="16144" width="34.28515625" style="82" bestFit="1" customWidth="1"/>
    <col min="16145" max="16147" width="5.85546875" style="82" customWidth="1"/>
    <col min="16148" max="16149" width="34.28515625" style="82" customWidth="1"/>
    <col min="16150" max="16150" width="5" style="82" customWidth="1"/>
    <col min="16151" max="16151" width="31.42578125" style="82" bestFit="1" customWidth="1"/>
    <col min="16152" max="16154" width="5.85546875" style="82" customWidth="1"/>
    <col min="16155" max="16155" width="33.85546875" style="82" bestFit="1" customWidth="1"/>
    <col min="16156" max="16158" width="5.85546875" style="82" customWidth="1"/>
    <col min="16159" max="16162" width="33.85546875" style="82" bestFit="1" customWidth="1"/>
    <col min="16163" max="16384" width="9.140625" style="82"/>
  </cols>
  <sheetData>
    <row r="1" spans="1:34" ht="13.5" thickBot="1" x14ac:dyDescent="0.25">
      <c r="K1" s="86" t="str">
        <f t="shared" ref="K1:K8" si="0">+$D$2</f>
        <v>U9</v>
      </c>
      <c r="L1" s="85"/>
      <c r="M1" s="87"/>
      <c r="N1" s="87"/>
      <c r="O1" s="87"/>
      <c r="P1" s="87"/>
      <c r="Q1" s="87"/>
      <c r="R1" s="87"/>
      <c r="S1" s="87"/>
      <c r="T1" s="87"/>
      <c r="U1" s="87"/>
      <c r="V1" s="87"/>
      <c r="W1" s="87"/>
      <c r="X1" s="87"/>
      <c r="Y1" s="87"/>
      <c r="Z1" s="87"/>
      <c r="AA1" s="87"/>
      <c r="AB1" s="87"/>
      <c r="AC1" s="87"/>
      <c r="AD1" s="87"/>
    </row>
    <row r="2" spans="1:34" ht="13.5" thickBot="1" x14ac:dyDescent="0.25">
      <c r="D2" s="88" t="s">
        <v>1351</v>
      </c>
      <c r="H2" s="82"/>
      <c r="I2" s="86"/>
      <c r="J2" s="86"/>
      <c r="K2" s="86" t="str">
        <f t="shared" si="0"/>
        <v>U9</v>
      </c>
      <c r="L2" s="187" t="str">
        <f>+D2</f>
        <v>U9</v>
      </c>
      <c r="M2" s="188"/>
      <c r="N2" s="188"/>
      <c r="O2" s="188"/>
      <c r="P2" s="188"/>
      <c r="Q2" s="188"/>
      <c r="R2" s="188"/>
      <c r="S2" s="189"/>
      <c r="T2" s="166"/>
      <c r="U2" s="166"/>
      <c r="V2" s="166"/>
      <c r="W2" s="194"/>
      <c r="X2" s="194"/>
      <c r="Y2" s="194"/>
      <c r="Z2" s="194"/>
      <c r="AA2" s="194"/>
      <c r="AB2" s="168"/>
      <c r="AC2" s="168"/>
      <c r="AD2" s="168"/>
      <c r="AF2" s="82"/>
      <c r="AG2" s="82"/>
      <c r="AH2" s="82"/>
    </row>
    <row r="3" spans="1:34" ht="13.5" thickBot="1" x14ac:dyDescent="0.25">
      <c r="A3" s="82" t="str">
        <f t="shared" ref="A3:A10" si="1">+$D$2</f>
        <v>U9</v>
      </c>
      <c r="B3" s="82" t="s">
        <v>1244</v>
      </c>
      <c r="C3" s="82" t="s">
        <v>1245</v>
      </c>
      <c r="D3" s="82" t="str">
        <f>+'patriotgames_teams_06282013 (1)'!E171</f>
        <v>TEAM 91 2022 ORANGE (NY)</v>
      </c>
      <c r="E3" s="82" t="s">
        <v>1262</v>
      </c>
      <c r="K3" s="86" t="str">
        <f t="shared" si="0"/>
        <v>U9</v>
      </c>
      <c r="L3" s="98" t="s">
        <v>1247</v>
      </c>
      <c r="M3" s="89" t="s">
        <v>1248</v>
      </c>
      <c r="N3" s="171" t="s">
        <v>1187</v>
      </c>
      <c r="O3" s="171" t="s">
        <v>1249</v>
      </c>
      <c r="P3" s="98" t="s">
        <v>1263</v>
      </c>
      <c r="Q3" s="89" t="s">
        <v>1248</v>
      </c>
      <c r="R3" s="171" t="s">
        <v>1187</v>
      </c>
      <c r="S3" s="171" t="s">
        <v>1249</v>
      </c>
      <c r="T3" s="168"/>
      <c r="U3" s="168"/>
      <c r="V3" s="168"/>
      <c r="W3" s="168"/>
      <c r="X3" s="168"/>
      <c r="Y3" s="168"/>
      <c r="Z3" s="168"/>
      <c r="AA3" s="168"/>
      <c r="AB3" s="168"/>
      <c r="AC3" s="168"/>
      <c r="AD3" s="168"/>
      <c r="AE3" s="166"/>
      <c r="AF3" s="166"/>
      <c r="AG3" s="166"/>
      <c r="AH3" s="166"/>
    </row>
    <row r="4" spans="1:34" x14ac:dyDescent="0.2">
      <c r="A4" s="82" t="str">
        <f t="shared" si="1"/>
        <v>U9</v>
      </c>
      <c r="B4" s="82" t="s">
        <v>1264</v>
      </c>
      <c r="C4" s="82" t="s">
        <v>1250</v>
      </c>
      <c r="D4" s="82" t="str">
        <f>+'patriotgames_teams_06282013 (1)'!E172</f>
        <v>BAGGATAWAY LC U9 (PA)</v>
      </c>
      <c r="K4" s="86" t="str">
        <f t="shared" si="0"/>
        <v>U9</v>
      </c>
      <c r="L4" s="90" t="str">
        <f>+D3</f>
        <v>TEAM 91 2022 ORANGE (NY)</v>
      </c>
      <c r="M4" s="90">
        <v>3</v>
      </c>
      <c r="N4" s="90">
        <v>0</v>
      </c>
      <c r="O4" s="90">
        <v>1</v>
      </c>
      <c r="P4" s="90" t="str">
        <f>+D4</f>
        <v>BAGGATAWAY LC U9 (PA)</v>
      </c>
      <c r="Q4" s="99">
        <v>1</v>
      </c>
      <c r="R4" s="99">
        <v>2</v>
      </c>
      <c r="S4" s="99">
        <v>3</v>
      </c>
      <c r="T4" s="87"/>
      <c r="U4" s="87"/>
      <c r="V4" s="87"/>
      <c r="W4" s="87"/>
      <c r="X4" s="87"/>
      <c r="Y4" s="87"/>
      <c r="Z4" s="87"/>
      <c r="AA4" s="87"/>
      <c r="AB4" s="87"/>
      <c r="AC4" s="87"/>
      <c r="AD4" s="87"/>
      <c r="AE4" s="91"/>
      <c r="AF4" s="91"/>
      <c r="AG4" s="91"/>
      <c r="AH4" s="91"/>
    </row>
    <row r="5" spans="1:34" x14ac:dyDescent="0.2">
      <c r="A5" s="82" t="str">
        <f t="shared" si="1"/>
        <v>U9</v>
      </c>
      <c r="B5" s="82" t="s">
        <v>1244</v>
      </c>
      <c r="C5" s="82" t="s">
        <v>1251</v>
      </c>
      <c r="D5" s="82" t="str">
        <f>+'patriotgames_teams_06282013 (1)'!E174</f>
        <v>COLLEGEVILLE CHOSEN (PA)</v>
      </c>
      <c r="K5" s="86" t="str">
        <f t="shared" si="0"/>
        <v>U9</v>
      </c>
      <c r="L5" s="92" t="str">
        <f>+D5</f>
        <v>COLLEGEVILLE CHOSEN (PA)</v>
      </c>
      <c r="M5" s="92">
        <v>1</v>
      </c>
      <c r="N5" s="92">
        <v>2</v>
      </c>
      <c r="O5" s="92">
        <v>3</v>
      </c>
      <c r="P5" s="92" t="str">
        <f>+D6</f>
        <v>CAROLINA CANNONS (NC)</v>
      </c>
      <c r="Q5" s="100">
        <v>3</v>
      </c>
      <c r="R5" s="100">
        <v>0</v>
      </c>
      <c r="S5" s="100">
        <v>1</v>
      </c>
      <c r="T5" s="87"/>
      <c r="U5" s="87"/>
      <c r="V5" s="87"/>
      <c r="W5" s="87"/>
      <c r="X5" s="87"/>
      <c r="Y5" s="87"/>
      <c r="Z5" s="87"/>
      <c r="AA5" s="87"/>
      <c r="AB5" s="87"/>
      <c r="AC5" s="87"/>
      <c r="AD5" s="87"/>
      <c r="AE5" s="91"/>
      <c r="AF5" s="91"/>
      <c r="AG5" s="91"/>
      <c r="AH5" s="91"/>
    </row>
    <row r="6" spans="1:34" x14ac:dyDescent="0.2">
      <c r="A6" s="82" t="str">
        <f t="shared" si="1"/>
        <v>U9</v>
      </c>
      <c r="B6" s="82" t="s">
        <v>1264</v>
      </c>
      <c r="C6" s="82" t="s">
        <v>1252</v>
      </c>
      <c r="D6" s="82" t="str">
        <f>+'patriotgames_teams_06282013 (1)'!E173</f>
        <v>CAROLINA CANNONS (NC)</v>
      </c>
      <c r="K6" s="86" t="str">
        <f t="shared" si="0"/>
        <v>U9</v>
      </c>
      <c r="L6" s="92" t="str">
        <f>+D7</f>
        <v>MUCKDAWGS (PA)</v>
      </c>
      <c r="M6" s="92">
        <v>0</v>
      </c>
      <c r="N6" s="92">
        <v>3</v>
      </c>
      <c r="O6" s="92">
        <v>4</v>
      </c>
      <c r="P6" s="92" t="str">
        <f>+D8</f>
        <v>PEG LEG LACROSSE (PA)</v>
      </c>
      <c r="Q6" s="99">
        <v>0</v>
      </c>
      <c r="R6" s="99">
        <v>3</v>
      </c>
      <c r="S6" s="99">
        <v>4</v>
      </c>
      <c r="T6" s="87"/>
      <c r="U6" s="87"/>
      <c r="V6" s="87"/>
      <c r="W6" s="87"/>
      <c r="X6" s="87"/>
      <c r="Y6" s="87"/>
      <c r="Z6" s="87"/>
      <c r="AA6" s="87"/>
      <c r="AB6" s="87"/>
      <c r="AC6" s="87"/>
      <c r="AD6" s="87"/>
      <c r="AE6" s="91"/>
      <c r="AF6" s="91"/>
      <c r="AG6" s="91"/>
      <c r="AH6" s="91"/>
    </row>
    <row r="7" spans="1:34" ht="13.5" thickBot="1" x14ac:dyDescent="0.25">
      <c r="A7" s="82" t="str">
        <f t="shared" si="1"/>
        <v>U9</v>
      </c>
      <c r="B7" s="82" t="s">
        <v>1244</v>
      </c>
      <c r="C7" s="82" t="s">
        <v>1265</v>
      </c>
      <c r="D7" s="82" t="str">
        <f>+'patriotgames_teams_06282013 (1)'!E175</f>
        <v>MUCKDAWGS (PA)</v>
      </c>
      <c r="K7" s="86" t="str">
        <f t="shared" si="0"/>
        <v>U9</v>
      </c>
      <c r="L7" s="93" t="str">
        <f>+D9</f>
        <v>ROCK'EM LACROSSE (PA)</v>
      </c>
      <c r="M7" s="93">
        <v>2</v>
      </c>
      <c r="N7" s="93">
        <v>1</v>
      </c>
      <c r="O7" s="93">
        <v>2</v>
      </c>
      <c r="P7" s="93" t="str">
        <f>+D10</f>
        <v>TOP SIDE SNIPERS (NY)</v>
      </c>
      <c r="Q7" s="101">
        <v>2</v>
      </c>
      <c r="R7" s="101">
        <v>1</v>
      </c>
      <c r="S7" s="101">
        <v>2</v>
      </c>
      <c r="T7" s="87"/>
      <c r="U7" s="87"/>
      <c r="V7" s="87"/>
      <c r="W7" s="87"/>
      <c r="X7" s="87"/>
      <c r="Y7" s="87"/>
      <c r="Z7" s="87"/>
      <c r="AA7" s="87"/>
      <c r="AB7" s="87"/>
      <c r="AC7" s="87"/>
      <c r="AD7" s="87"/>
      <c r="AE7" s="91"/>
      <c r="AF7" s="91"/>
      <c r="AG7" s="91"/>
      <c r="AH7" s="91"/>
    </row>
    <row r="8" spans="1:34" s="94" customFormat="1" x14ac:dyDescent="0.2">
      <c r="A8" s="82" t="str">
        <f t="shared" si="1"/>
        <v>U9</v>
      </c>
      <c r="B8" s="82" t="s">
        <v>1264</v>
      </c>
      <c r="C8" s="82" t="s">
        <v>1266</v>
      </c>
      <c r="D8" s="82" t="str">
        <f>+'patriotgames_teams_06282013 (1)'!E176</f>
        <v>PEG LEG LACROSSE (PA)</v>
      </c>
      <c r="H8" s="91"/>
      <c r="I8" s="91"/>
      <c r="J8" s="95"/>
      <c r="K8" s="86" t="str">
        <f t="shared" si="0"/>
        <v>U9</v>
      </c>
      <c r="L8" s="91"/>
      <c r="M8" s="91"/>
      <c r="N8" s="91"/>
      <c r="O8" s="91"/>
      <c r="P8" s="91"/>
      <c r="Q8" s="91"/>
      <c r="R8" s="91"/>
      <c r="S8" s="91"/>
      <c r="T8" s="91"/>
      <c r="U8" s="91"/>
      <c r="V8" s="91"/>
      <c r="W8" s="91"/>
      <c r="X8" s="91"/>
      <c r="Y8" s="91"/>
      <c r="Z8" s="91"/>
      <c r="AA8" s="91"/>
      <c r="AB8" s="91"/>
      <c r="AC8" s="91"/>
      <c r="AD8" s="91"/>
      <c r="AE8" s="91"/>
      <c r="AF8" s="91"/>
      <c r="AG8" s="91"/>
      <c r="AH8" s="91"/>
    </row>
    <row r="9" spans="1:34" x14ac:dyDescent="0.2">
      <c r="A9" s="82" t="str">
        <f t="shared" si="1"/>
        <v>U9</v>
      </c>
      <c r="B9" s="82" t="s">
        <v>1244</v>
      </c>
      <c r="C9" s="82" t="s">
        <v>1267</v>
      </c>
      <c r="D9" s="82" t="str">
        <f>+'patriotgames_teams_06282013 (1)'!E177</f>
        <v>ROCK'EM LACROSSE (PA)</v>
      </c>
      <c r="K9" s="86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  <c r="W9" s="87"/>
      <c r="X9" s="87"/>
      <c r="Y9" s="87"/>
      <c r="Z9" s="87"/>
      <c r="AA9" s="87"/>
      <c r="AB9" s="87"/>
      <c r="AC9" s="87"/>
      <c r="AD9" s="87"/>
      <c r="AE9" s="91"/>
      <c r="AF9" s="91"/>
      <c r="AG9" s="91"/>
      <c r="AH9" s="91"/>
    </row>
    <row r="10" spans="1:34" x14ac:dyDescent="0.2">
      <c r="A10" s="82" t="str">
        <f t="shared" si="1"/>
        <v>U9</v>
      </c>
      <c r="B10" s="82" t="s">
        <v>1264</v>
      </c>
      <c r="C10" s="82" t="s">
        <v>1268</v>
      </c>
      <c r="D10" s="82" t="str">
        <f>+'patriotgames_teams_06282013 (1)'!E178</f>
        <v>TOP SIDE SNIPERS (NY)</v>
      </c>
      <c r="G10" s="82">
        <f t="shared" ref="G10:G19" si="2">COUNTA(L10:AA10)</f>
        <v>2</v>
      </c>
      <c r="H10" s="96">
        <v>1</v>
      </c>
      <c r="L10" s="97" t="s">
        <v>1253</v>
      </c>
      <c r="M10" s="97"/>
      <c r="N10" s="97"/>
      <c r="O10" s="97"/>
      <c r="P10" s="97" t="s">
        <v>1269</v>
      </c>
      <c r="Q10" s="97"/>
      <c r="R10" s="97"/>
      <c r="S10" s="97"/>
      <c r="T10" s="87"/>
      <c r="U10" s="87"/>
      <c r="V10" s="87"/>
      <c r="W10" s="87"/>
      <c r="X10" s="87"/>
      <c r="Y10" s="87"/>
      <c r="Z10" s="87"/>
      <c r="AA10" s="87"/>
      <c r="AB10" s="87"/>
      <c r="AC10" s="87"/>
      <c r="AD10" s="87"/>
      <c r="AE10" s="91"/>
      <c r="AF10" s="91"/>
      <c r="AG10" s="91"/>
      <c r="AH10" s="91"/>
    </row>
    <row r="11" spans="1:34" x14ac:dyDescent="0.2">
      <c r="G11" s="82">
        <f t="shared" si="2"/>
        <v>2</v>
      </c>
      <c r="H11" s="96">
        <v>1</v>
      </c>
      <c r="L11" s="97" t="s">
        <v>1254</v>
      </c>
      <c r="M11" s="97"/>
      <c r="N11" s="97"/>
      <c r="O11" s="97"/>
      <c r="P11" s="97" t="s">
        <v>1270</v>
      </c>
      <c r="Q11" s="97"/>
      <c r="R11" s="97"/>
      <c r="S11" s="97"/>
      <c r="T11" s="87"/>
      <c r="U11" s="87"/>
      <c r="V11" s="87"/>
      <c r="W11" s="87"/>
      <c r="X11" s="87"/>
      <c r="Y11" s="87"/>
      <c r="Z11" s="87"/>
      <c r="AA11" s="87"/>
      <c r="AB11" s="87"/>
      <c r="AC11" s="87"/>
      <c r="AD11" s="87"/>
      <c r="AE11" s="91"/>
      <c r="AF11" s="91"/>
      <c r="AG11" s="91"/>
      <c r="AH11" s="91"/>
    </row>
    <row r="12" spans="1:34" x14ac:dyDescent="0.2">
      <c r="G12" s="82">
        <f t="shared" si="2"/>
        <v>2</v>
      </c>
      <c r="H12" s="83">
        <v>2</v>
      </c>
      <c r="L12" s="87" t="s">
        <v>1255</v>
      </c>
      <c r="M12" s="87"/>
      <c r="N12" s="87"/>
      <c r="O12" s="87"/>
      <c r="P12" s="87" t="s">
        <v>1271</v>
      </c>
      <c r="Q12" s="87"/>
      <c r="R12" s="87"/>
      <c r="S12" s="87"/>
      <c r="T12" s="87"/>
      <c r="U12" s="87"/>
      <c r="V12" s="87"/>
      <c r="W12" s="87"/>
      <c r="X12" s="87"/>
      <c r="Y12" s="87"/>
      <c r="Z12" s="87"/>
      <c r="AA12" s="87"/>
      <c r="AB12" s="87"/>
      <c r="AC12" s="87"/>
      <c r="AD12" s="87"/>
      <c r="AE12" s="91"/>
      <c r="AF12" s="91"/>
      <c r="AG12" s="91"/>
      <c r="AH12" s="91"/>
    </row>
    <row r="13" spans="1:34" x14ac:dyDescent="0.2">
      <c r="G13" s="82">
        <f t="shared" si="2"/>
        <v>2</v>
      </c>
      <c r="H13" s="83">
        <v>2</v>
      </c>
      <c r="L13" s="87" t="s">
        <v>1256</v>
      </c>
      <c r="M13" s="87"/>
      <c r="N13" s="87"/>
      <c r="O13" s="87"/>
      <c r="P13" s="87" t="s">
        <v>1272</v>
      </c>
      <c r="Q13" s="87"/>
      <c r="R13" s="87"/>
      <c r="S13" s="87"/>
      <c r="T13" s="87"/>
      <c r="U13" s="87"/>
      <c r="V13" s="87"/>
      <c r="W13" s="87"/>
      <c r="X13" s="87"/>
      <c r="Y13" s="87"/>
      <c r="Z13" s="87"/>
      <c r="AA13" s="87"/>
      <c r="AB13" s="87"/>
      <c r="AC13" s="87"/>
      <c r="AD13" s="87"/>
      <c r="AE13" s="91"/>
      <c r="AF13" s="91"/>
      <c r="AG13" s="91"/>
      <c r="AH13" s="91"/>
    </row>
    <row r="14" spans="1:34" x14ac:dyDescent="0.2">
      <c r="G14" s="82">
        <f t="shared" si="2"/>
        <v>2</v>
      </c>
      <c r="H14" s="96">
        <v>3</v>
      </c>
      <c r="L14" s="97" t="s">
        <v>1257</v>
      </c>
      <c r="M14" s="97"/>
      <c r="N14" s="97"/>
      <c r="O14" s="97"/>
      <c r="P14" s="97" t="s">
        <v>1273</v>
      </c>
      <c r="Q14" s="97"/>
      <c r="R14" s="97"/>
      <c r="S14" s="97"/>
      <c r="T14" s="87"/>
      <c r="U14" s="87"/>
      <c r="V14" s="87"/>
      <c r="W14" s="87"/>
      <c r="X14" s="87"/>
      <c r="Y14" s="87"/>
      <c r="Z14" s="87"/>
      <c r="AA14" s="87"/>
      <c r="AB14" s="87"/>
      <c r="AC14" s="87"/>
      <c r="AD14" s="87"/>
      <c r="AE14" s="91"/>
      <c r="AF14" s="91"/>
      <c r="AG14" s="91"/>
      <c r="AH14" s="91"/>
    </row>
    <row r="15" spans="1:34" x14ac:dyDescent="0.2">
      <c r="G15" s="82">
        <f t="shared" si="2"/>
        <v>2</v>
      </c>
      <c r="H15" s="96">
        <v>3</v>
      </c>
      <c r="L15" s="97" t="s">
        <v>1258</v>
      </c>
      <c r="M15" s="97"/>
      <c r="N15" s="97"/>
      <c r="O15" s="97"/>
      <c r="P15" s="97" t="s">
        <v>1274</v>
      </c>
      <c r="Q15" s="97"/>
      <c r="R15" s="97"/>
      <c r="S15" s="97"/>
      <c r="T15" s="87"/>
      <c r="U15" s="87"/>
      <c r="V15" s="87"/>
      <c r="W15" s="87"/>
      <c r="X15" s="87"/>
      <c r="Y15" s="87"/>
      <c r="Z15" s="87"/>
      <c r="AA15" s="87"/>
      <c r="AB15" s="87"/>
      <c r="AC15" s="87"/>
      <c r="AD15" s="87"/>
      <c r="AE15" s="91"/>
      <c r="AF15" s="91"/>
      <c r="AG15" s="91"/>
      <c r="AH15" s="91"/>
    </row>
    <row r="16" spans="1:34" x14ac:dyDescent="0.2">
      <c r="G16" s="82">
        <f t="shared" si="2"/>
        <v>2</v>
      </c>
      <c r="H16" s="83" t="s">
        <v>1259</v>
      </c>
      <c r="L16" s="87" t="s">
        <v>1275</v>
      </c>
      <c r="M16" s="87"/>
      <c r="N16" s="87"/>
      <c r="O16" s="87"/>
      <c r="P16" s="87" t="s">
        <v>1276</v>
      </c>
      <c r="Q16" s="87"/>
      <c r="R16" s="87"/>
      <c r="S16" s="87"/>
      <c r="T16" s="87"/>
      <c r="U16" s="87"/>
      <c r="V16" s="87"/>
      <c r="W16" s="87"/>
      <c r="X16" s="87"/>
      <c r="Y16" s="87"/>
      <c r="Z16" s="87"/>
      <c r="AA16" s="87"/>
      <c r="AB16" s="87"/>
      <c r="AC16" s="87"/>
      <c r="AD16" s="87"/>
      <c r="AE16" s="91"/>
      <c r="AF16" s="91"/>
      <c r="AG16" s="91"/>
      <c r="AH16" s="91"/>
    </row>
    <row r="17" spans="1:35" x14ac:dyDescent="0.2">
      <c r="G17" s="82">
        <f t="shared" si="2"/>
        <v>2</v>
      </c>
      <c r="H17" s="83" t="s">
        <v>1259</v>
      </c>
      <c r="L17" s="87" t="s">
        <v>1277</v>
      </c>
      <c r="M17" s="87"/>
      <c r="N17" s="87"/>
      <c r="O17" s="87"/>
      <c r="P17" s="87" t="s">
        <v>1278</v>
      </c>
      <c r="Q17" s="87"/>
      <c r="R17" s="87"/>
      <c r="S17" s="87"/>
      <c r="T17" s="87"/>
      <c r="U17" s="87"/>
      <c r="V17" s="87"/>
      <c r="W17" s="87"/>
      <c r="X17" s="87"/>
      <c r="Y17" s="87"/>
      <c r="Z17" s="87"/>
      <c r="AA17" s="87"/>
      <c r="AB17" s="87"/>
      <c r="AC17" s="87"/>
      <c r="AD17" s="87"/>
      <c r="AE17" s="91"/>
      <c r="AF17" s="91"/>
      <c r="AG17" s="91"/>
      <c r="AH17" s="91"/>
    </row>
    <row r="18" spans="1:35" x14ac:dyDescent="0.2">
      <c r="G18" s="82">
        <f t="shared" si="2"/>
        <v>2</v>
      </c>
      <c r="H18" s="96" t="s">
        <v>1260</v>
      </c>
      <c r="L18" s="97" t="s">
        <v>1261</v>
      </c>
      <c r="M18" s="97"/>
      <c r="N18" s="97"/>
      <c r="O18" s="97"/>
      <c r="P18" s="97" t="s">
        <v>1279</v>
      </c>
      <c r="Q18" s="97"/>
      <c r="R18" s="97"/>
      <c r="S18" s="97"/>
      <c r="T18" s="87"/>
      <c r="U18" s="87"/>
      <c r="V18" s="87"/>
      <c r="W18" s="87"/>
      <c r="X18" s="87"/>
      <c r="Y18" s="87"/>
      <c r="Z18" s="87"/>
      <c r="AA18" s="87"/>
      <c r="AB18" s="87"/>
      <c r="AC18" s="87"/>
      <c r="AD18" s="87"/>
      <c r="AE18" s="91"/>
      <c r="AF18" s="91"/>
      <c r="AG18" s="91"/>
      <c r="AH18" s="91"/>
    </row>
    <row r="19" spans="1:35" x14ac:dyDescent="0.2">
      <c r="G19" s="82">
        <f t="shared" si="2"/>
        <v>2</v>
      </c>
      <c r="H19" s="96" t="s">
        <v>1260</v>
      </c>
      <c r="L19" s="97" t="s">
        <v>1280</v>
      </c>
      <c r="M19" s="97"/>
      <c r="N19" s="97"/>
      <c r="O19" s="97"/>
      <c r="P19" s="97" t="s">
        <v>1281</v>
      </c>
      <c r="Q19" s="97"/>
      <c r="R19" s="97"/>
      <c r="S19" s="97"/>
      <c r="T19" s="87"/>
      <c r="U19" s="87"/>
      <c r="V19" s="87"/>
      <c r="W19" s="87"/>
      <c r="X19" s="87"/>
      <c r="Y19" s="87"/>
      <c r="Z19" s="87"/>
      <c r="AA19" s="87"/>
      <c r="AB19" s="87"/>
      <c r="AC19" s="87"/>
      <c r="AD19" s="87"/>
      <c r="AE19" s="91"/>
      <c r="AF19" s="91"/>
      <c r="AG19" s="91"/>
      <c r="AH19" s="91"/>
    </row>
    <row r="20" spans="1:35" x14ac:dyDescent="0.2">
      <c r="E20" s="82">
        <f>SUM(G10:G19)/16</f>
        <v>1.25</v>
      </c>
      <c r="F20" s="82">
        <f>SUM(G5:G19)</f>
        <v>20</v>
      </c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  <c r="W20" s="87"/>
      <c r="X20" s="87"/>
      <c r="Y20" s="87"/>
      <c r="Z20" s="87"/>
      <c r="AA20" s="87"/>
      <c r="AB20" s="87"/>
      <c r="AC20" s="87"/>
      <c r="AD20" s="87"/>
    </row>
    <row r="21" spans="1:35" s="94" customFormat="1" x14ac:dyDescent="0.2">
      <c r="H21" s="91"/>
      <c r="I21" s="91"/>
      <c r="J21" s="95"/>
      <c r="K21" s="95"/>
      <c r="L21" s="91"/>
      <c r="M21" s="91"/>
      <c r="N21" s="91"/>
      <c r="O21" s="91"/>
      <c r="P21" s="91"/>
      <c r="Q21" s="91"/>
      <c r="R21" s="91"/>
      <c r="S21" s="91"/>
      <c r="T21" s="91"/>
      <c r="U21" s="91"/>
      <c r="V21" s="91"/>
      <c r="W21" s="91"/>
      <c r="X21" s="91"/>
      <c r="Y21" s="91"/>
      <c r="Z21" s="91"/>
      <c r="AA21" s="91"/>
      <c r="AB21" s="91"/>
      <c r="AC21" s="91"/>
      <c r="AD21" s="91"/>
      <c r="AE21" s="91"/>
      <c r="AF21" s="91"/>
      <c r="AG21" s="91"/>
      <c r="AH21" s="91"/>
    </row>
    <row r="22" spans="1:35" s="94" customFormat="1" ht="13.5" thickBot="1" x14ac:dyDescent="0.25">
      <c r="H22" s="91"/>
      <c r="I22" s="91"/>
      <c r="J22" s="95"/>
      <c r="K22" s="86" t="str">
        <f t="shared" ref="K22:K29" si="3">+$D$23</f>
        <v>U11A</v>
      </c>
      <c r="L22" s="91"/>
      <c r="M22" s="91"/>
      <c r="N22" s="91"/>
      <c r="O22" s="91"/>
      <c r="P22" s="91"/>
      <c r="Q22" s="91"/>
      <c r="R22" s="91"/>
      <c r="S22" s="91"/>
      <c r="T22" s="91"/>
      <c r="U22" s="91"/>
      <c r="V22" s="91"/>
      <c r="W22" s="91"/>
      <c r="X22" s="91"/>
      <c r="Y22" s="91"/>
      <c r="Z22" s="91"/>
      <c r="AA22" s="91"/>
      <c r="AB22" s="91"/>
      <c r="AC22" s="91"/>
      <c r="AD22" s="91"/>
      <c r="AE22" s="91"/>
      <c r="AF22" s="91"/>
      <c r="AG22" s="91"/>
      <c r="AH22" s="91"/>
    </row>
    <row r="23" spans="1:35" ht="15.75" customHeight="1" thickBot="1" x14ac:dyDescent="0.25">
      <c r="D23" s="88" t="s">
        <v>82</v>
      </c>
      <c r="H23" s="82"/>
      <c r="I23" s="86"/>
      <c r="J23" s="86"/>
      <c r="K23" s="86" t="str">
        <f t="shared" si="3"/>
        <v>U11A</v>
      </c>
      <c r="L23" s="191" t="str">
        <f>+$D$23</f>
        <v>U11A</v>
      </c>
      <c r="M23" s="192"/>
      <c r="N23" s="192"/>
      <c r="O23" s="192"/>
      <c r="P23" s="192"/>
      <c r="Q23" s="192"/>
      <c r="R23" s="192"/>
      <c r="S23" s="193"/>
      <c r="T23" s="167"/>
      <c r="U23" s="167"/>
      <c r="V23" s="166"/>
      <c r="W23" s="194"/>
      <c r="X23" s="194"/>
      <c r="Y23" s="194"/>
      <c r="Z23" s="194"/>
      <c r="AA23" s="194"/>
      <c r="AB23" s="194"/>
      <c r="AC23" s="194"/>
      <c r="AD23" s="194"/>
      <c r="AF23" s="107"/>
      <c r="AG23" s="107"/>
      <c r="AH23" s="107"/>
      <c r="AI23" s="107"/>
    </row>
    <row r="24" spans="1:35" ht="13.5" thickBot="1" x14ac:dyDescent="0.25">
      <c r="E24" s="82" t="s">
        <v>1262</v>
      </c>
      <c r="H24" s="82"/>
      <c r="I24" s="86"/>
      <c r="J24" s="86"/>
      <c r="K24" s="86" t="str">
        <f t="shared" si="3"/>
        <v>U11A</v>
      </c>
      <c r="L24" s="89" t="s">
        <v>1247</v>
      </c>
      <c r="M24" s="89" t="s">
        <v>1248</v>
      </c>
      <c r="N24" s="171" t="s">
        <v>1187</v>
      </c>
      <c r="O24" s="171" t="s">
        <v>1249</v>
      </c>
      <c r="P24" s="89" t="s">
        <v>1263</v>
      </c>
      <c r="Q24" s="89" t="s">
        <v>1248</v>
      </c>
      <c r="R24" s="171" t="s">
        <v>1187</v>
      </c>
      <c r="S24" s="171" t="s">
        <v>1249</v>
      </c>
      <c r="T24" s="171"/>
      <c r="U24" s="169"/>
      <c r="V24" s="168"/>
      <c r="W24" s="168"/>
      <c r="X24" s="168"/>
      <c r="Y24" s="168"/>
      <c r="Z24" s="168"/>
      <c r="AA24" s="168"/>
      <c r="AB24" s="168"/>
      <c r="AC24" s="168"/>
      <c r="AD24" s="168"/>
      <c r="AE24" s="108"/>
      <c r="AF24" s="108"/>
      <c r="AG24" s="108"/>
      <c r="AH24" s="108"/>
      <c r="AI24" s="107"/>
    </row>
    <row r="25" spans="1:35" x14ac:dyDescent="0.2">
      <c r="A25" s="82" t="str">
        <f t="shared" ref="A25:A32" si="4">+$D$23</f>
        <v>U11A</v>
      </c>
      <c r="B25" s="82" t="s">
        <v>1244</v>
      </c>
      <c r="D25" s="82" t="str">
        <f>+'patriotgames_teams_06282013 (1)'!E35</f>
        <v>LV STEAM MAROON (PA)</v>
      </c>
      <c r="H25" s="82"/>
      <c r="I25" s="86"/>
      <c r="J25" s="86"/>
      <c r="K25" s="86" t="str">
        <f t="shared" si="3"/>
        <v>U11A</v>
      </c>
      <c r="L25" s="92" t="str">
        <f>+D25</f>
        <v>LV STEAM MAROON (PA)</v>
      </c>
      <c r="M25" s="100">
        <v>0</v>
      </c>
      <c r="N25" s="100">
        <v>3</v>
      </c>
      <c r="O25" s="100">
        <v>4</v>
      </c>
      <c r="P25" s="100" t="str">
        <f>+D26</f>
        <v>RISING SONS 2020 (PA)</v>
      </c>
      <c r="Q25" s="100">
        <v>2</v>
      </c>
      <c r="R25" s="100">
        <v>0.5</v>
      </c>
      <c r="S25" s="100">
        <v>1</v>
      </c>
      <c r="T25" s="109"/>
      <c r="U25" s="105"/>
      <c r="V25" s="87"/>
      <c r="W25" s="87"/>
      <c r="X25" s="87"/>
      <c r="Y25" s="87"/>
      <c r="Z25" s="87"/>
      <c r="AA25" s="87"/>
      <c r="AB25" s="87"/>
      <c r="AC25" s="87"/>
      <c r="AD25" s="87"/>
      <c r="AI25" s="107"/>
    </row>
    <row r="26" spans="1:35" x14ac:dyDescent="0.2">
      <c r="A26" s="82" t="str">
        <f t="shared" si="4"/>
        <v>U11A</v>
      </c>
      <c r="B26" s="82" t="s">
        <v>1264</v>
      </c>
      <c r="D26" s="82" t="str">
        <f>+'patriotgames_teams_06282013 (1)'!E37</f>
        <v>RISING SONS 2020 (PA)</v>
      </c>
      <c r="K26" s="86" t="str">
        <f t="shared" si="3"/>
        <v>U11A</v>
      </c>
      <c r="L26" s="99" t="str">
        <f>+D27</f>
        <v>LOONEY'S 2020 ORANGE (MD)</v>
      </c>
      <c r="M26" s="99">
        <v>3</v>
      </c>
      <c r="N26" s="99">
        <v>0</v>
      </c>
      <c r="O26" s="99">
        <v>1</v>
      </c>
      <c r="P26" s="99" t="str">
        <f>+D28</f>
        <v>BURN 'EM LACROSSE (NY)</v>
      </c>
      <c r="Q26" s="99">
        <v>1</v>
      </c>
      <c r="R26" s="99">
        <v>2</v>
      </c>
      <c r="S26" s="99">
        <v>3</v>
      </c>
      <c r="T26" s="110"/>
      <c r="U26" s="111"/>
      <c r="V26" s="87"/>
      <c r="W26" s="87"/>
      <c r="X26" s="87"/>
      <c r="Y26" s="87"/>
      <c r="Z26" s="87"/>
      <c r="AA26" s="87"/>
      <c r="AB26" s="87"/>
      <c r="AC26" s="87"/>
      <c r="AD26" s="87"/>
      <c r="AI26" s="107"/>
    </row>
    <row r="27" spans="1:35" x14ac:dyDescent="0.2">
      <c r="A27" s="82" t="str">
        <f t="shared" si="4"/>
        <v>U11A</v>
      </c>
      <c r="B27" s="82" t="s">
        <v>1244</v>
      </c>
      <c r="D27" s="82" t="str">
        <f>+'patriotgames_teams_06282013 (1)'!E36</f>
        <v>LOONEY'S 2020 ORANGE (MD)</v>
      </c>
      <c r="K27" s="86" t="str">
        <f t="shared" si="3"/>
        <v>U11A</v>
      </c>
      <c r="L27" s="100" t="str">
        <f>+D29</f>
        <v>BUCKS SELECT 2020-GRAY (PA)</v>
      </c>
      <c r="M27" s="100">
        <v>1</v>
      </c>
      <c r="N27" s="100">
        <v>2</v>
      </c>
      <c r="O27" s="100">
        <v>3</v>
      </c>
      <c r="P27" s="100" t="str">
        <f>+D30</f>
        <v>STEPS FUTURES 2020 (NJ)</v>
      </c>
      <c r="Q27" s="100">
        <v>0</v>
      </c>
      <c r="R27" s="100">
        <v>3</v>
      </c>
      <c r="S27" s="100">
        <v>4</v>
      </c>
      <c r="T27" s="109"/>
      <c r="U27" s="105"/>
      <c r="V27" s="87"/>
      <c r="W27" s="87"/>
      <c r="X27" s="87"/>
      <c r="Y27" s="87"/>
      <c r="Z27" s="87"/>
      <c r="AA27" s="87"/>
      <c r="AB27" s="87"/>
      <c r="AC27" s="87"/>
      <c r="AD27" s="87"/>
      <c r="AI27" s="107"/>
    </row>
    <row r="28" spans="1:35" ht="13.5" thickBot="1" x14ac:dyDescent="0.25">
      <c r="A28" s="82" t="str">
        <f t="shared" si="4"/>
        <v>U11A</v>
      </c>
      <c r="B28" s="82" t="s">
        <v>1264</v>
      </c>
      <c r="D28" s="82" t="str">
        <f>+'patriotgames_teams_06282013 (1)'!E34</f>
        <v>BURN 'EM LACROSSE (NY)</v>
      </c>
      <c r="K28" s="86" t="str">
        <f t="shared" si="3"/>
        <v>U11A</v>
      </c>
      <c r="L28" s="101" t="str">
        <f>+D31</f>
        <v>TEAM TURNPIKE EXIT 5 (NJ)</v>
      </c>
      <c r="M28" s="101">
        <v>2</v>
      </c>
      <c r="N28" s="101">
        <v>1</v>
      </c>
      <c r="O28" s="101">
        <v>2</v>
      </c>
      <c r="P28" s="101" t="str">
        <f>+D32</f>
        <v>TRI-STATE U11 BLACK (NJ)</v>
      </c>
      <c r="Q28" s="101">
        <v>2</v>
      </c>
      <c r="R28" s="101">
        <v>0.5</v>
      </c>
      <c r="S28" s="101">
        <v>2</v>
      </c>
      <c r="T28" s="112"/>
      <c r="U28" s="106"/>
      <c r="V28" s="87"/>
      <c r="W28" s="87"/>
      <c r="X28" s="87"/>
      <c r="Y28" s="87"/>
      <c r="Z28" s="87"/>
      <c r="AA28" s="87"/>
      <c r="AB28" s="87"/>
      <c r="AC28" s="87"/>
      <c r="AD28" s="87"/>
      <c r="AI28" s="107"/>
    </row>
    <row r="29" spans="1:35" x14ac:dyDescent="0.2">
      <c r="A29" s="82" t="str">
        <f t="shared" si="4"/>
        <v>U11A</v>
      </c>
      <c r="B29" s="82" t="s">
        <v>1244</v>
      </c>
      <c r="D29" s="82" t="str">
        <f>+'patriotgames_teams_06282013 (1)'!E38</f>
        <v>BUCKS SELECT 2020-GRAY (PA)</v>
      </c>
      <c r="K29" s="86" t="str">
        <f t="shared" si="3"/>
        <v>U11A</v>
      </c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  <c r="W29" s="87"/>
      <c r="X29" s="87"/>
      <c r="Y29" s="87"/>
      <c r="Z29" s="87"/>
      <c r="AA29" s="87"/>
      <c r="AB29" s="87"/>
      <c r="AC29" s="87"/>
      <c r="AD29" s="87"/>
      <c r="AI29" s="107"/>
    </row>
    <row r="30" spans="1:35" x14ac:dyDescent="0.2">
      <c r="A30" s="82" t="str">
        <f t="shared" si="4"/>
        <v>U11A</v>
      </c>
      <c r="B30" s="82" t="s">
        <v>1264</v>
      </c>
      <c r="D30" s="82" t="str">
        <f>+'patriotgames_teams_06282013 (1)'!E39</f>
        <v>STEPS FUTURES 2020 (NJ)</v>
      </c>
      <c r="G30" s="82">
        <f t="shared" ref="G30:G39" si="5">COUNTA(L30:AA30)</f>
        <v>2</v>
      </c>
      <c r="H30" s="96">
        <v>1</v>
      </c>
      <c r="L30" s="97" t="s">
        <v>1253</v>
      </c>
      <c r="M30" s="97"/>
      <c r="N30" s="97"/>
      <c r="O30" s="97"/>
      <c r="P30" s="97" t="s">
        <v>1269</v>
      </c>
      <c r="Q30" s="97"/>
      <c r="R30" s="97"/>
      <c r="S30" s="97"/>
      <c r="T30" s="87"/>
      <c r="U30" s="87"/>
      <c r="V30" s="87"/>
      <c r="W30" s="87"/>
      <c r="X30" s="87"/>
      <c r="Y30" s="87"/>
      <c r="Z30" s="87"/>
      <c r="AA30" s="87"/>
      <c r="AB30" s="87"/>
      <c r="AC30" s="87"/>
      <c r="AD30" s="87"/>
      <c r="AE30" s="96"/>
      <c r="AF30" s="96"/>
      <c r="AG30" s="96"/>
      <c r="AH30" s="96"/>
    </row>
    <row r="31" spans="1:35" x14ac:dyDescent="0.2">
      <c r="A31" s="82" t="str">
        <f t="shared" si="4"/>
        <v>U11A</v>
      </c>
      <c r="B31" s="82" t="s">
        <v>1244</v>
      </c>
      <c r="D31" s="82" t="str">
        <f>+'patriotgames_teams_06282013 (1)'!E40</f>
        <v>TEAM TURNPIKE EXIT 5 (NJ)</v>
      </c>
      <c r="G31" s="82">
        <f t="shared" si="5"/>
        <v>2</v>
      </c>
      <c r="H31" s="96">
        <v>1</v>
      </c>
      <c r="L31" s="97" t="s">
        <v>1254</v>
      </c>
      <c r="M31" s="97"/>
      <c r="N31" s="97"/>
      <c r="O31" s="97"/>
      <c r="P31" s="97" t="s">
        <v>1270</v>
      </c>
      <c r="Q31" s="97"/>
      <c r="R31" s="97"/>
      <c r="S31" s="97"/>
      <c r="T31" s="87"/>
      <c r="U31" s="87"/>
      <c r="V31" s="87"/>
      <c r="W31" s="87"/>
      <c r="X31" s="87"/>
      <c r="Y31" s="87"/>
      <c r="Z31" s="87"/>
      <c r="AA31" s="87"/>
      <c r="AB31" s="87"/>
      <c r="AC31" s="87"/>
      <c r="AD31" s="87"/>
      <c r="AE31" s="96"/>
      <c r="AF31" s="96"/>
      <c r="AG31" s="96"/>
      <c r="AH31" s="96"/>
    </row>
    <row r="32" spans="1:35" x14ac:dyDescent="0.2">
      <c r="A32" s="82" t="str">
        <f t="shared" si="4"/>
        <v>U11A</v>
      </c>
      <c r="B32" s="82" t="s">
        <v>1264</v>
      </c>
      <c r="D32" s="82" t="str">
        <f>+'patriotgames_teams_06282013 (1)'!E41</f>
        <v>TRI-STATE U11 BLACK (NJ)</v>
      </c>
      <c r="G32" s="82">
        <f t="shared" si="5"/>
        <v>2</v>
      </c>
      <c r="H32" s="83">
        <v>2</v>
      </c>
      <c r="L32" s="87" t="s">
        <v>1255</v>
      </c>
      <c r="M32" s="87"/>
      <c r="N32" s="87"/>
      <c r="O32" s="87"/>
      <c r="P32" s="87" t="s">
        <v>1271</v>
      </c>
      <c r="Q32" s="87"/>
      <c r="R32" s="87"/>
      <c r="S32" s="87"/>
      <c r="T32" s="87"/>
      <c r="U32" s="87"/>
      <c r="V32" s="87"/>
      <c r="W32" s="87"/>
      <c r="X32" s="87"/>
      <c r="Y32" s="87"/>
      <c r="Z32" s="87"/>
      <c r="AA32" s="87"/>
      <c r="AB32" s="87"/>
      <c r="AC32" s="87"/>
      <c r="AD32" s="87"/>
      <c r="AE32" s="96"/>
      <c r="AF32" s="96"/>
      <c r="AG32" s="96"/>
      <c r="AH32" s="96"/>
    </row>
    <row r="33" spans="1:35" x14ac:dyDescent="0.2">
      <c r="G33" s="82">
        <f t="shared" si="5"/>
        <v>2</v>
      </c>
      <c r="H33" s="83">
        <v>2</v>
      </c>
      <c r="L33" s="87" t="s">
        <v>1256</v>
      </c>
      <c r="M33" s="87"/>
      <c r="N33" s="87"/>
      <c r="O33" s="87"/>
      <c r="P33" s="87" t="s">
        <v>1272</v>
      </c>
      <c r="Q33" s="87"/>
      <c r="R33" s="87"/>
      <c r="S33" s="87"/>
      <c r="T33" s="87"/>
      <c r="U33" s="87"/>
      <c r="V33" s="87"/>
      <c r="W33" s="87"/>
      <c r="X33" s="87"/>
      <c r="Y33" s="87"/>
      <c r="Z33" s="87"/>
      <c r="AA33" s="87"/>
      <c r="AB33" s="87"/>
      <c r="AC33" s="87"/>
      <c r="AD33" s="87"/>
    </row>
    <row r="34" spans="1:35" x14ac:dyDescent="0.2">
      <c r="G34" s="82">
        <f t="shared" si="5"/>
        <v>2</v>
      </c>
      <c r="H34" s="96">
        <v>3</v>
      </c>
      <c r="L34" s="97" t="s">
        <v>1257</v>
      </c>
      <c r="M34" s="97"/>
      <c r="N34" s="97"/>
      <c r="O34" s="97"/>
      <c r="P34" s="97" t="s">
        <v>1273</v>
      </c>
      <c r="Q34" s="97"/>
      <c r="R34" s="97"/>
      <c r="S34" s="97"/>
      <c r="T34" s="87"/>
      <c r="U34" s="87"/>
      <c r="V34" s="87"/>
      <c r="W34" s="87"/>
      <c r="X34" s="87"/>
      <c r="Y34" s="87"/>
      <c r="Z34" s="87"/>
      <c r="AA34" s="87"/>
      <c r="AB34" s="87"/>
      <c r="AC34" s="87"/>
      <c r="AD34" s="87"/>
    </row>
    <row r="35" spans="1:35" x14ac:dyDescent="0.2">
      <c r="G35" s="82">
        <f t="shared" si="5"/>
        <v>2</v>
      </c>
      <c r="H35" s="96">
        <v>3</v>
      </c>
      <c r="L35" s="97" t="s">
        <v>1258</v>
      </c>
      <c r="M35" s="97"/>
      <c r="N35" s="97"/>
      <c r="O35" s="97"/>
      <c r="P35" s="97" t="s">
        <v>1274</v>
      </c>
      <c r="Q35" s="97"/>
      <c r="R35" s="97"/>
      <c r="S35" s="97"/>
      <c r="T35" s="87"/>
      <c r="U35" s="87"/>
      <c r="V35" s="87"/>
      <c r="W35" s="87"/>
      <c r="X35" s="87"/>
      <c r="Y35" s="87"/>
      <c r="Z35" s="87"/>
      <c r="AA35" s="87"/>
      <c r="AB35" s="87"/>
      <c r="AC35" s="87"/>
      <c r="AD35" s="87"/>
    </row>
    <row r="36" spans="1:35" x14ac:dyDescent="0.2">
      <c r="G36" s="82">
        <f t="shared" si="5"/>
        <v>2</v>
      </c>
      <c r="H36" s="83" t="s">
        <v>1259</v>
      </c>
      <c r="L36" s="87" t="s">
        <v>1275</v>
      </c>
      <c r="M36" s="87"/>
      <c r="N36" s="87"/>
      <c r="O36" s="87"/>
      <c r="P36" s="87" t="s">
        <v>1276</v>
      </c>
      <c r="Q36" s="87"/>
      <c r="R36" s="87"/>
      <c r="S36" s="87"/>
      <c r="T36" s="87"/>
      <c r="U36" s="87"/>
      <c r="V36" s="87"/>
      <c r="W36" s="87"/>
      <c r="X36" s="87"/>
      <c r="Y36" s="87"/>
      <c r="Z36" s="87"/>
      <c r="AA36" s="87"/>
      <c r="AB36" s="87"/>
      <c r="AC36" s="87"/>
      <c r="AD36" s="87"/>
      <c r="AE36" s="96"/>
      <c r="AF36" s="96"/>
      <c r="AG36" s="96"/>
      <c r="AH36" s="96"/>
    </row>
    <row r="37" spans="1:35" x14ac:dyDescent="0.2">
      <c r="G37" s="82">
        <f t="shared" si="5"/>
        <v>2</v>
      </c>
      <c r="H37" s="83" t="s">
        <v>1259</v>
      </c>
      <c r="L37" s="87" t="s">
        <v>1277</v>
      </c>
      <c r="M37" s="87"/>
      <c r="N37" s="87"/>
      <c r="O37" s="87"/>
      <c r="P37" s="87" t="s">
        <v>1278</v>
      </c>
      <c r="Q37" s="87"/>
      <c r="R37" s="87"/>
      <c r="S37" s="87"/>
      <c r="T37" s="87"/>
      <c r="U37" s="87"/>
      <c r="V37" s="87"/>
      <c r="W37" s="87"/>
      <c r="X37" s="87"/>
      <c r="Y37" s="87"/>
      <c r="Z37" s="87"/>
      <c r="AA37" s="87"/>
      <c r="AB37" s="87"/>
      <c r="AC37" s="87"/>
      <c r="AD37" s="87"/>
      <c r="AE37" s="96"/>
      <c r="AF37" s="96"/>
      <c r="AG37" s="96"/>
      <c r="AH37" s="96"/>
    </row>
    <row r="38" spans="1:35" x14ac:dyDescent="0.2">
      <c r="G38" s="82">
        <f t="shared" si="5"/>
        <v>2</v>
      </c>
      <c r="H38" s="96" t="s">
        <v>1260</v>
      </c>
      <c r="L38" s="97" t="s">
        <v>1261</v>
      </c>
      <c r="M38" s="97"/>
      <c r="N38" s="97"/>
      <c r="O38" s="97"/>
      <c r="P38" s="97" t="s">
        <v>1279</v>
      </c>
      <c r="Q38" s="97"/>
      <c r="R38" s="97"/>
      <c r="S38" s="97"/>
      <c r="T38" s="87"/>
      <c r="U38" s="87"/>
      <c r="V38" s="87"/>
      <c r="W38" s="87"/>
      <c r="X38" s="87"/>
      <c r="Y38" s="87"/>
      <c r="Z38" s="87"/>
      <c r="AA38" s="87"/>
      <c r="AB38" s="87"/>
      <c r="AC38" s="87"/>
      <c r="AD38" s="87"/>
      <c r="AE38" s="96"/>
      <c r="AF38" s="96"/>
      <c r="AG38" s="96"/>
      <c r="AH38" s="96"/>
    </row>
    <row r="39" spans="1:35" x14ac:dyDescent="0.2">
      <c r="G39" s="82">
        <f t="shared" si="5"/>
        <v>2</v>
      </c>
      <c r="H39" s="96" t="s">
        <v>1260</v>
      </c>
      <c r="L39" s="97" t="s">
        <v>1280</v>
      </c>
      <c r="M39" s="97"/>
      <c r="N39" s="97"/>
      <c r="O39" s="97"/>
      <c r="P39" s="97" t="s">
        <v>1281</v>
      </c>
      <c r="Q39" s="97"/>
      <c r="R39" s="97"/>
      <c r="S39" s="97"/>
      <c r="T39" s="87"/>
      <c r="U39" s="87"/>
      <c r="V39" s="87"/>
      <c r="W39" s="87"/>
      <c r="X39" s="87"/>
      <c r="Y39" s="87"/>
      <c r="Z39" s="87"/>
      <c r="AA39" s="87"/>
      <c r="AB39" s="87"/>
      <c r="AC39" s="87"/>
      <c r="AD39" s="87"/>
    </row>
    <row r="40" spans="1:35" x14ac:dyDescent="0.2">
      <c r="K40" s="86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  <c r="W40" s="87"/>
      <c r="X40" s="87"/>
      <c r="Y40" s="87"/>
      <c r="Z40" s="87"/>
      <c r="AA40" s="87"/>
      <c r="AB40" s="87"/>
      <c r="AC40" s="87"/>
      <c r="AD40" s="87"/>
    </row>
    <row r="41" spans="1:35" s="94" customFormat="1" x14ac:dyDescent="0.2">
      <c r="H41" s="91"/>
      <c r="I41" s="91"/>
      <c r="J41" s="95"/>
      <c r="K41" s="95"/>
      <c r="L41" s="91"/>
      <c r="M41" s="91"/>
      <c r="N41" s="91"/>
      <c r="O41" s="91"/>
      <c r="P41" s="91"/>
      <c r="Q41" s="91"/>
      <c r="R41" s="91"/>
      <c r="S41" s="91"/>
      <c r="T41" s="91"/>
      <c r="U41" s="91"/>
      <c r="V41" s="91"/>
      <c r="W41" s="91"/>
      <c r="X41" s="91"/>
      <c r="Y41" s="91"/>
      <c r="Z41" s="91"/>
      <c r="AA41" s="91"/>
      <c r="AB41" s="91"/>
      <c r="AC41" s="91"/>
      <c r="AD41" s="91"/>
      <c r="AE41" s="91"/>
      <c r="AF41" s="91"/>
      <c r="AG41" s="91"/>
      <c r="AH41" s="91"/>
    </row>
    <row r="42" spans="1:35" s="94" customFormat="1" x14ac:dyDescent="0.2">
      <c r="H42" s="91"/>
      <c r="I42" s="91"/>
      <c r="J42" s="95"/>
      <c r="K42" s="95"/>
      <c r="L42" s="91"/>
      <c r="M42" s="91"/>
      <c r="N42" s="91"/>
      <c r="O42" s="91"/>
      <c r="P42" s="91"/>
      <c r="Q42" s="91"/>
      <c r="R42" s="91"/>
      <c r="S42" s="91"/>
      <c r="T42" s="91"/>
      <c r="U42" s="91"/>
      <c r="V42" s="91"/>
      <c r="W42" s="91"/>
      <c r="X42" s="91"/>
      <c r="Y42" s="91"/>
      <c r="Z42" s="91"/>
      <c r="AA42" s="91"/>
      <c r="AB42" s="91"/>
      <c r="AC42" s="91"/>
      <c r="AD42" s="91"/>
      <c r="AE42" s="91"/>
      <c r="AF42" s="91"/>
      <c r="AG42" s="91"/>
      <c r="AH42" s="91"/>
    </row>
    <row r="43" spans="1:35" s="94" customFormat="1" ht="13.5" thickBot="1" x14ac:dyDescent="0.25">
      <c r="H43" s="91"/>
      <c r="I43" s="91"/>
      <c r="J43" s="95"/>
      <c r="K43" s="86" t="str">
        <f t="shared" ref="K43:K51" si="6">+$D$44</f>
        <v>U11B-1</v>
      </c>
      <c r="L43" s="91"/>
      <c r="M43" s="91"/>
      <c r="N43" s="91"/>
      <c r="O43" s="91"/>
      <c r="P43" s="91"/>
      <c r="Q43" s="91"/>
      <c r="R43" s="91"/>
      <c r="S43" s="91"/>
      <c r="T43" s="91"/>
      <c r="U43" s="91"/>
      <c r="V43" s="91"/>
      <c r="W43" s="91"/>
      <c r="X43" s="91"/>
      <c r="Y43" s="91"/>
      <c r="Z43" s="91"/>
      <c r="AA43" s="91"/>
      <c r="AB43" s="91"/>
      <c r="AC43" s="91"/>
      <c r="AD43" s="91"/>
      <c r="AE43" s="91"/>
      <c r="AF43" s="91"/>
      <c r="AG43" s="91"/>
      <c r="AH43" s="91"/>
    </row>
    <row r="44" spans="1:35" ht="15.75" customHeight="1" thickBot="1" x14ac:dyDescent="0.25">
      <c r="D44" s="88" t="s">
        <v>1160</v>
      </c>
      <c r="H44" s="82"/>
      <c r="I44" s="86"/>
      <c r="J44" s="86"/>
      <c r="K44" s="86" t="str">
        <f t="shared" si="6"/>
        <v>U11B-1</v>
      </c>
      <c r="L44" s="191" t="str">
        <f>+$D$44</f>
        <v>U11B-1</v>
      </c>
      <c r="M44" s="192"/>
      <c r="N44" s="192"/>
      <c r="O44" s="192"/>
      <c r="P44" s="192"/>
      <c r="Q44" s="192"/>
      <c r="R44" s="192"/>
      <c r="S44" s="193"/>
      <c r="T44" s="167"/>
      <c r="U44" s="167"/>
      <c r="V44" s="166"/>
      <c r="W44" s="194"/>
      <c r="X44" s="194"/>
      <c r="Y44" s="194"/>
      <c r="Z44" s="194"/>
      <c r="AA44" s="194"/>
      <c r="AB44" s="194"/>
      <c r="AC44" s="194"/>
      <c r="AD44" s="194"/>
      <c r="AF44" s="107"/>
      <c r="AG44" s="107"/>
      <c r="AH44" s="107"/>
      <c r="AI44" s="107"/>
    </row>
    <row r="45" spans="1:35" ht="13.5" thickBot="1" x14ac:dyDescent="0.25">
      <c r="A45" s="82" t="str">
        <f t="shared" ref="A45:A54" si="7">+$D$44</f>
        <v>U11B-1</v>
      </c>
      <c r="B45" s="82" t="s">
        <v>1244</v>
      </c>
      <c r="D45" s="82" t="str">
        <f>+'patriotgames_teams_06282013 (1)'!E60</f>
        <v>TRI-STATE U11 GREEN (NJ)</v>
      </c>
      <c r="E45" s="82" t="s">
        <v>1317</v>
      </c>
      <c r="H45" s="82"/>
      <c r="I45" s="86"/>
      <c r="J45" s="86"/>
      <c r="K45" s="86" t="str">
        <f t="shared" si="6"/>
        <v>U11B-1</v>
      </c>
      <c r="L45" s="89" t="s">
        <v>1247</v>
      </c>
      <c r="M45" s="89" t="s">
        <v>1248</v>
      </c>
      <c r="N45" s="171" t="s">
        <v>1187</v>
      </c>
      <c r="O45" s="171" t="s">
        <v>1249</v>
      </c>
      <c r="P45" s="89" t="s">
        <v>1263</v>
      </c>
      <c r="Q45" s="89" t="s">
        <v>1248</v>
      </c>
      <c r="R45" s="171" t="s">
        <v>1187</v>
      </c>
      <c r="S45" s="171" t="s">
        <v>1249</v>
      </c>
      <c r="T45" s="171"/>
      <c r="U45" s="169"/>
      <c r="V45" s="168"/>
      <c r="W45" s="168"/>
      <c r="X45" s="168"/>
      <c r="Y45" s="168"/>
      <c r="Z45" s="168"/>
      <c r="AA45" s="168"/>
      <c r="AB45" s="168"/>
      <c r="AC45" s="168"/>
      <c r="AD45" s="168"/>
      <c r="AE45" s="108"/>
      <c r="AF45" s="108"/>
      <c r="AG45" s="108"/>
      <c r="AH45" s="108"/>
      <c r="AI45" s="107"/>
    </row>
    <row r="46" spans="1:35" x14ac:dyDescent="0.2">
      <c r="A46" s="82" t="str">
        <f t="shared" si="7"/>
        <v>U11B-1</v>
      </c>
      <c r="B46" s="82" t="s">
        <v>1264</v>
      </c>
      <c r="D46" s="82" t="str">
        <f>+'patriotgames_teams_06282013 (1)'!E45</f>
        <v>BLACK DOG LEGACY (PA)</v>
      </c>
      <c r="H46" s="82"/>
      <c r="I46" s="86"/>
      <c r="J46" s="86"/>
      <c r="K46" s="86" t="str">
        <f t="shared" si="6"/>
        <v>U11B-1</v>
      </c>
      <c r="L46" s="99" t="str">
        <f>+D45</f>
        <v>TRI-STATE U11 GREEN (NJ)</v>
      </c>
      <c r="M46" s="99">
        <v>3</v>
      </c>
      <c r="N46" s="99">
        <v>0</v>
      </c>
      <c r="O46" s="99">
        <v>1</v>
      </c>
      <c r="P46" s="100" t="str">
        <f>+D46</f>
        <v>BLACK DOG LEGACY (PA)</v>
      </c>
      <c r="Q46" s="99">
        <v>1</v>
      </c>
      <c r="R46" s="99">
        <v>2</v>
      </c>
      <c r="S46" s="99">
        <v>3</v>
      </c>
      <c r="T46" s="109"/>
      <c r="U46" s="105"/>
      <c r="V46" s="87"/>
      <c r="W46" s="87"/>
      <c r="X46" s="87"/>
      <c r="Y46" s="87"/>
      <c r="Z46" s="87"/>
      <c r="AA46" s="87"/>
      <c r="AB46" s="87"/>
      <c r="AC46" s="87"/>
      <c r="AD46" s="87"/>
      <c r="AI46" s="107"/>
    </row>
    <row r="47" spans="1:35" x14ac:dyDescent="0.2">
      <c r="A47" s="82" t="str">
        <f t="shared" si="7"/>
        <v>U11B-1</v>
      </c>
      <c r="B47" s="82" t="s">
        <v>1244</v>
      </c>
      <c r="D47" s="82" t="str">
        <f>+'patriotgames_teams_06282013 (1)'!E46</f>
        <v>BUCKS SELECT 2021-PARKER (PA)</v>
      </c>
      <c r="H47" s="82"/>
      <c r="I47" s="86"/>
      <c r="J47" s="86"/>
      <c r="K47" s="86" t="str">
        <f t="shared" si="6"/>
        <v>U11B-1</v>
      </c>
      <c r="L47" s="100" t="str">
        <f>+D47</f>
        <v>BUCKS SELECT 2021-PARKER (PA)</v>
      </c>
      <c r="M47" s="100">
        <v>1</v>
      </c>
      <c r="N47" s="100">
        <v>2</v>
      </c>
      <c r="O47" s="100">
        <v>4</v>
      </c>
      <c r="P47" s="100" t="str">
        <f>+D48</f>
        <v>HIGHLAND MILLS HAWKS (NY)</v>
      </c>
      <c r="Q47" s="100">
        <v>2</v>
      </c>
      <c r="R47" s="100">
        <v>1</v>
      </c>
      <c r="S47" s="100">
        <v>2</v>
      </c>
      <c r="T47" s="109"/>
      <c r="U47" s="105"/>
      <c r="V47" s="87"/>
      <c r="W47" s="87"/>
      <c r="X47" s="87"/>
      <c r="Y47" s="87"/>
      <c r="Z47" s="87"/>
      <c r="AA47" s="87"/>
      <c r="AB47" s="87"/>
      <c r="AC47" s="87"/>
      <c r="AD47" s="87"/>
      <c r="AI47" s="107"/>
    </row>
    <row r="48" spans="1:35" x14ac:dyDescent="0.2">
      <c r="A48" s="82" t="str">
        <f t="shared" si="7"/>
        <v>U11B-1</v>
      </c>
      <c r="B48" s="82" t="s">
        <v>1264</v>
      </c>
      <c r="D48" s="82" t="str">
        <f>+'patriotgames_teams_06282013 (1)'!E47</f>
        <v>HIGHLAND MILLS HAWKS (NY)</v>
      </c>
      <c r="K48" s="86" t="str">
        <f t="shared" si="6"/>
        <v>U11B-1</v>
      </c>
      <c r="L48" s="99" t="str">
        <f>+D49</f>
        <v>LAXZILLA (PA)</v>
      </c>
      <c r="M48" s="99">
        <v>0</v>
      </c>
      <c r="N48" s="99">
        <v>3</v>
      </c>
      <c r="O48" s="99">
        <v>5</v>
      </c>
      <c r="P48" s="99" t="str">
        <f>+D50</f>
        <v>LEHIGH VALLEY STEAM GOLD (PA)</v>
      </c>
      <c r="Q48" s="99">
        <v>1</v>
      </c>
      <c r="R48" s="99">
        <v>2</v>
      </c>
      <c r="S48" s="99">
        <v>4</v>
      </c>
      <c r="T48" s="110"/>
      <c r="U48" s="111"/>
      <c r="V48" s="87"/>
      <c r="W48" s="87"/>
      <c r="X48" s="87"/>
      <c r="Y48" s="87"/>
      <c r="Z48" s="87"/>
      <c r="AA48" s="87"/>
      <c r="AB48" s="87"/>
      <c r="AC48" s="87"/>
      <c r="AD48" s="87"/>
      <c r="AI48" s="107"/>
    </row>
    <row r="49" spans="1:35" x14ac:dyDescent="0.2">
      <c r="A49" s="82" t="str">
        <f t="shared" si="7"/>
        <v>U11B-1</v>
      </c>
      <c r="B49" s="82" t="s">
        <v>1244</v>
      </c>
      <c r="D49" s="82" t="str">
        <f>+'patriotgames_teams_06282013 (1)'!E48</f>
        <v>LAXZILLA (PA)</v>
      </c>
      <c r="K49" s="86" t="str">
        <f t="shared" si="6"/>
        <v>U11B-1</v>
      </c>
      <c r="L49" s="100" t="str">
        <f>+D51</f>
        <v>LV LIGHTNING (PA)</v>
      </c>
      <c r="M49" s="100">
        <v>2</v>
      </c>
      <c r="N49" s="100">
        <v>1</v>
      </c>
      <c r="O49" s="100">
        <v>2</v>
      </c>
      <c r="P49" s="100" t="str">
        <f>+D52</f>
        <v>SF LITTLE HORNS (PA)</v>
      </c>
      <c r="Q49" s="100">
        <v>1</v>
      </c>
      <c r="R49" s="100">
        <v>2</v>
      </c>
      <c r="S49" s="100">
        <v>5</v>
      </c>
      <c r="T49" s="109"/>
      <c r="U49" s="105"/>
      <c r="V49" s="87"/>
      <c r="W49" s="87"/>
      <c r="X49" s="87"/>
      <c r="Y49" s="87"/>
      <c r="Z49" s="87"/>
      <c r="AA49" s="87"/>
      <c r="AB49" s="87"/>
      <c r="AC49" s="87"/>
      <c r="AD49" s="87"/>
      <c r="AI49" s="107"/>
    </row>
    <row r="50" spans="1:35" ht="13.5" thickBot="1" x14ac:dyDescent="0.25">
      <c r="A50" s="82" t="str">
        <f t="shared" si="7"/>
        <v>U11B-1</v>
      </c>
      <c r="B50" s="82" t="s">
        <v>1264</v>
      </c>
      <c r="D50" s="82" t="str">
        <f>+'patriotgames_teams_06282013 (1)'!E49</f>
        <v>LEHIGH VALLEY STEAM GOLD (PA)</v>
      </c>
      <c r="K50" s="86" t="str">
        <f t="shared" si="6"/>
        <v>U11B-1</v>
      </c>
      <c r="L50" s="101" t="str">
        <f>+D53</f>
        <v>LOONEY'S 2021 ORANGE (MD)</v>
      </c>
      <c r="M50" s="101">
        <v>2</v>
      </c>
      <c r="N50" s="101">
        <v>1</v>
      </c>
      <c r="O50" s="101">
        <v>3</v>
      </c>
      <c r="P50" s="101" t="str">
        <f>+D54</f>
        <v>MAKE-A-WISH (CT)</v>
      </c>
      <c r="Q50" s="101">
        <v>2</v>
      </c>
      <c r="R50" s="101">
        <v>1</v>
      </c>
      <c r="S50" s="101">
        <v>1</v>
      </c>
      <c r="T50" s="112"/>
      <c r="U50" s="106"/>
      <c r="V50" s="87"/>
      <c r="W50" s="87"/>
      <c r="X50" s="87"/>
      <c r="Y50" s="87"/>
      <c r="Z50" s="87"/>
      <c r="AA50" s="87"/>
      <c r="AB50" s="87"/>
      <c r="AC50" s="87"/>
      <c r="AD50" s="87"/>
      <c r="AI50" s="107"/>
    </row>
    <row r="51" spans="1:35" x14ac:dyDescent="0.2">
      <c r="A51" s="82" t="str">
        <f t="shared" si="7"/>
        <v>U11B-1</v>
      </c>
      <c r="B51" s="82" t="s">
        <v>1244</v>
      </c>
      <c r="D51" s="82" t="str">
        <f>+'patriotgames_teams_06282013 (1)'!E50</f>
        <v>LV LIGHTNING (PA)</v>
      </c>
      <c r="K51" s="86" t="str">
        <f t="shared" si="6"/>
        <v>U11B-1</v>
      </c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  <c r="W51" s="87"/>
      <c r="X51" s="87"/>
      <c r="Y51" s="87"/>
      <c r="Z51" s="87"/>
      <c r="AA51" s="87"/>
      <c r="AB51" s="87"/>
      <c r="AC51" s="87"/>
      <c r="AD51" s="87"/>
      <c r="AI51" s="107"/>
    </row>
    <row r="52" spans="1:35" x14ac:dyDescent="0.2">
      <c r="A52" s="82" t="str">
        <f t="shared" si="7"/>
        <v>U11B-1</v>
      </c>
      <c r="B52" s="82" t="s">
        <v>1264</v>
      </c>
      <c r="D52" s="82" t="str">
        <f>+'patriotgames_teams_06282013 (1)'!E51</f>
        <v>SF LITTLE HORNS (PA)</v>
      </c>
      <c r="G52" s="82">
        <f t="shared" ref="G52:G66" si="8">COUNTA(L52:AA52)</f>
        <v>2</v>
      </c>
      <c r="H52" s="96">
        <v>1</v>
      </c>
      <c r="L52" s="97" t="s">
        <v>1253</v>
      </c>
      <c r="M52" s="97"/>
      <c r="N52" s="97"/>
      <c r="O52" s="97"/>
      <c r="P52" s="97" t="s">
        <v>1269</v>
      </c>
      <c r="Q52" s="87"/>
      <c r="R52" s="87"/>
      <c r="S52" s="87"/>
      <c r="T52" s="87"/>
      <c r="U52" s="87"/>
      <c r="V52" s="87"/>
      <c r="W52" s="87"/>
      <c r="X52" s="87"/>
      <c r="Y52" s="87"/>
      <c r="Z52" s="87"/>
      <c r="AA52" s="87"/>
      <c r="AB52" s="87"/>
      <c r="AC52" s="87"/>
      <c r="AD52" s="87"/>
      <c r="AE52" s="96"/>
      <c r="AF52" s="96"/>
      <c r="AG52" s="96"/>
      <c r="AH52" s="96"/>
    </row>
    <row r="53" spans="1:35" x14ac:dyDescent="0.2">
      <c r="A53" s="82" t="str">
        <f t="shared" si="7"/>
        <v>U11B-1</v>
      </c>
      <c r="B53" s="82" t="s">
        <v>1244</v>
      </c>
      <c r="D53" s="82" t="str">
        <f>+'patriotgames_teams_06282013 (1)'!E52</f>
        <v>LOONEY'S 2021 ORANGE (MD)</v>
      </c>
      <c r="G53" s="82">
        <f t="shared" si="8"/>
        <v>2</v>
      </c>
      <c r="H53" s="96">
        <v>1</v>
      </c>
      <c r="L53" s="97" t="s">
        <v>1254</v>
      </c>
      <c r="M53" s="97"/>
      <c r="N53" s="97"/>
      <c r="O53" s="97"/>
      <c r="P53" s="97" t="s">
        <v>1270</v>
      </c>
      <c r="Q53" s="87"/>
      <c r="R53" s="87"/>
      <c r="S53" s="87"/>
      <c r="T53" s="87"/>
      <c r="U53" s="87"/>
      <c r="V53" s="87"/>
      <c r="W53" s="87"/>
      <c r="X53" s="87"/>
      <c r="Y53" s="87"/>
      <c r="Z53" s="87"/>
      <c r="AA53" s="87"/>
      <c r="AB53" s="87"/>
      <c r="AC53" s="87"/>
      <c r="AD53" s="87"/>
      <c r="AE53" s="96"/>
      <c r="AF53" s="96"/>
      <c r="AG53" s="96"/>
      <c r="AH53" s="96"/>
    </row>
    <row r="54" spans="1:35" x14ac:dyDescent="0.2">
      <c r="A54" s="82" t="str">
        <f t="shared" si="7"/>
        <v>U11B-1</v>
      </c>
      <c r="B54" s="82" t="s">
        <v>1264</v>
      </c>
      <c r="D54" s="82" t="str">
        <f>+'patriotgames_teams_06282013 (1)'!E53</f>
        <v>MAKE-A-WISH (CT)</v>
      </c>
      <c r="G54" s="82">
        <f t="shared" si="8"/>
        <v>1</v>
      </c>
      <c r="H54" s="96">
        <v>1</v>
      </c>
      <c r="L54" s="97" t="s">
        <v>1318</v>
      </c>
      <c r="M54" s="97"/>
      <c r="N54" s="97"/>
      <c r="O54" s="97"/>
      <c r="P54" s="97"/>
      <c r="Q54" s="87"/>
      <c r="R54" s="87"/>
      <c r="S54" s="87"/>
      <c r="T54" s="87"/>
      <c r="U54" s="87"/>
      <c r="V54" s="87"/>
      <c r="W54" s="87"/>
      <c r="X54" s="87"/>
      <c r="Y54" s="87"/>
      <c r="Z54" s="87"/>
      <c r="AA54" s="87"/>
      <c r="AB54" s="87"/>
      <c r="AC54" s="87"/>
      <c r="AD54" s="87"/>
      <c r="AE54" s="96"/>
      <c r="AF54" s="96"/>
      <c r="AG54" s="96"/>
      <c r="AH54" s="96"/>
    </row>
    <row r="55" spans="1:35" x14ac:dyDescent="0.2">
      <c r="G55" s="82">
        <f t="shared" si="8"/>
        <v>2</v>
      </c>
      <c r="H55" s="83">
        <v>2</v>
      </c>
      <c r="L55" s="87" t="s">
        <v>1255</v>
      </c>
      <c r="M55" s="87"/>
      <c r="N55" s="87"/>
      <c r="O55" s="87"/>
      <c r="P55" s="87" t="s">
        <v>1271</v>
      </c>
      <c r="Q55" s="87"/>
      <c r="R55" s="87"/>
      <c r="S55" s="87"/>
      <c r="T55" s="87"/>
      <c r="U55" s="87"/>
      <c r="V55" s="87"/>
      <c r="W55" s="87"/>
      <c r="X55" s="87"/>
      <c r="Y55" s="87"/>
      <c r="Z55" s="87"/>
      <c r="AA55" s="87"/>
      <c r="AB55" s="87"/>
      <c r="AC55" s="87"/>
      <c r="AD55" s="87"/>
    </row>
    <row r="56" spans="1:35" x14ac:dyDescent="0.2">
      <c r="G56" s="82">
        <f t="shared" si="8"/>
        <v>2</v>
      </c>
      <c r="H56" s="83">
        <v>2</v>
      </c>
      <c r="L56" s="87" t="s">
        <v>1319</v>
      </c>
      <c r="M56" s="87"/>
      <c r="N56" s="87"/>
      <c r="O56" s="87"/>
      <c r="P56" s="87" t="s">
        <v>1320</v>
      </c>
      <c r="Q56" s="87"/>
      <c r="R56" s="87"/>
      <c r="S56" s="87"/>
      <c r="T56" s="87"/>
      <c r="U56" s="87"/>
      <c r="V56" s="87"/>
      <c r="W56" s="87"/>
      <c r="X56" s="87"/>
      <c r="Y56" s="87"/>
      <c r="Z56" s="87"/>
      <c r="AA56" s="87"/>
      <c r="AB56" s="87"/>
      <c r="AC56" s="87"/>
      <c r="AD56" s="87"/>
    </row>
    <row r="57" spans="1:35" x14ac:dyDescent="0.2">
      <c r="G57" s="82">
        <f t="shared" si="8"/>
        <v>1</v>
      </c>
      <c r="H57" s="83">
        <v>2</v>
      </c>
      <c r="L57" s="87" t="s">
        <v>1321</v>
      </c>
      <c r="M57" s="87"/>
      <c r="N57" s="87"/>
      <c r="O57" s="87"/>
      <c r="P57" s="87"/>
      <c r="Q57" s="87"/>
      <c r="R57" s="87"/>
      <c r="S57" s="87"/>
      <c r="T57" s="87"/>
      <c r="U57" s="87"/>
      <c r="V57" s="87"/>
      <c r="W57" s="87"/>
      <c r="X57" s="87"/>
      <c r="Y57" s="87"/>
      <c r="Z57" s="87"/>
      <c r="AA57" s="87"/>
      <c r="AB57" s="87"/>
      <c r="AC57" s="87"/>
      <c r="AD57" s="87"/>
    </row>
    <row r="58" spans="1:35" x14ac:dyDescent="0.2">
      <c r="G58" s="82">
        <f t="shared" si="8"/>
        <v>2</v>
      </c>
      <c r="H58" s="96">
        <v>3</v>
      </c>
      <c r="L58" s="97" t="s">
        <v>1256</v>
      </c>
      <c r="M58" s="97"/>
      <c r="N58" s="97"/>
      <c r="O58" s="97"/>
      <c r="P58" s="97" t="s">
        <v>1272</v>
      </c>
      <c r="Q58" s="87"/>
      <c r="R58" s="87"/>
      <c r="S58" s="87"/>
      <c r="T58" s="87"/>
      <c r="U58" s="87"/>
      <c r="V58" s="87"/>
      <c r="W58" s="87"/>
      <c r="X58" s="87"/>
      <c r="Y58" s="87"/>
      <c r="Z58" s="87"/>
      <c r="AA58" s="87"/>
      <c r="AB58" s="87"/>
      <c r="AC58" s="87"/>
      <c r="AD58" s="87"/>
      <c r="AE58" s="96"/>
      <c r="AF58" s="96"/>
      <c r="AG58" s="96"/>
      <c r="AH58" s="96"/>
    </row>
    <row r="59" spans="1:35" x14ac:dyDescent="0.2">
      <c r="G59" s="82">
        <f t="shared" si="8"/>
        <v>2</v>
      </c>
      <c r="H59" s="96">
        <v>3</v>
      </c>
      <c r="L59" s="97" t="s">
        <v>1322</v>
      </c>
      <c r="M59" s="97"/>
      <c r="N59" s="97"/>
      <c r="O59" s="97"/>
      <c r="P59" s="97" t="s">
        <v>1323</v>
      </c>
      <c r="Q59" s="87"/>
      <c r="R59" s="87"/>
      <c r="S59" s="87"/>
      <c r="T59" s="87"/>
      <c r="U59" s="87"/>
      <c r="V59" s="87"/>
      <c r="W59" s="87"/>
      <c r="X59" s="87"/>
      <c r="Y59" s="87"/>
      <c r="Z59" s="87"/>
      <c r="AA59" s="87"/>
      <c r="AB59" s="87"/>
      <c r="AC59" s="87"/>
      <c r="AD59" s="87"/>
      <c r="AE59" s="96"/>
      <c r="AF59" s="96"/>
      <c r="AG59" s="96"/>
      <c r="AH59" s="96"/>
    </row>
    <row r="60" spans="1:35" x14ac:dyDescent="0.2">
      <c r="G60" s="82">
        <f t="shared" si="8"/>
        <v>1</v>
      </c>
      <c r="H60" s="96">
        <v>3</v>
      </c>
      <c r="L60" s="97" t="s">
        <v>1324</v>
      </c>
      <c r="M60" s="97"/>
      <c r="N60" s="97"/>
      <c r="O60" s="97"/>
      <c r="P60" s="97"/>
      <c r="Q60" s="87"/>
      <c r="R60" s="87"/>
      <c r="S60" s="87"/>
      <c r="T60" s="87"/>
      <c r="U60" s="87"/>
      <c r="V60" s="87"/>
      <c r="W60" s="87"/>
      <c r="X60" s="87"/>
      <c r="Y60" s="87"/>
      <c r="Z60" s="87"/>
      <c r="AA60" s="87"/>
      <c r="AB60" s="87"/>
      <c r="AC60" s="87"/>
      <c r="AD60" s="87"/>
      <c r="AE60" s="96"/>
      <c r="AF60" s="96"/>
      <c r="AG60" s="96"/>
      <c r="AH60" s="96"/>
    </row>
    <row r="61" spans="1:35" x14ac:dyDescent="0.2">
      <c r="G61" s="82">
        <f t="shared" si="8"/>
        <v>2</v>
      </c>
      <c r="H61" s="83" t="s">
        <v>1259</v>
      </c>
      <c r="L61" s="87" t="s">
        <v>1275</v>
      </c>
      <c r="M61" s="87"/>
      <c r="N61" s="87"/>
      <c r="O61" s="87"/>
      <c r="P61" s="87" t="s">
        <v>1278</v>
      </c>
      <c r="Q61" s="87"/>
      <c r="R61" s="87"/>
      <c r="S61" s="87"/>
      <c r="T61" s="87"/>
      <c r="U61" s="87"/>
      <c r="V61" s="87"/>
      <c r="W61" s="87"/>
      <c r="X61" s="87"/>
      <c r="Y61" s="87"/>
      <c r="Z61" s="87"/>
      <c r="AA61" s="87"/>
      <c r="AB61" s="87"/>
      <c r="AC61" s="87"/>
      <c r="AD61" s="87"/>
    </row>
    <row r="62" spans="1:35" x14ac:dyDescent="0.2">
      <c r="G62" s="82">
        <f t="shared" si="8"/>
        <v>2</v>
      </c>
      <c r="H62" s="83" t="s">
        <v>1259</v>
      </c>
      <c r="L62" s="87" t="s">
        <v>1277</v>
      </c>
      <c r="M62" s="87"/>
      <c r="N62" s="87"/>
      <c r="O62" s="87"/>
      <c r="P62" s="87" t="s">
        <v>1325</v>
      </c>
      <c r="Q62" s="87"/>
      <c r="R62" s="87"/>
      <c r="S62" s="87"/>
      <c r="T62" s="87"/>
      <c r="U62" s="87"/>
      <c r="V62" s="87"/>
      <c r="W62" s="87"/>
      <c r="X62" s="87"/>
      <c r="Y62" s="87"/>
      <c r="Z62" s="87"/>
      <c r="AA62" s="87"/>
      <c r="AB62" s="87"/>
      <c r="AC62" s="87"/>
      <c r="AD62" s="87"/>
    </row>
    <row r="63" spans="1:35" x14ac:dyDescent="0.2">
      <c r="G63" s="82">
        <f t="shared" si="8"/>
        <v>1</v>
      </c>
      <c r="H63" s="83" t="s">
        <v>1259</v>
      </c>
      <c r="L63" s="87" t="s">
        <v>1276</v>
      </c>
      <c r="M63" s="87"/>
      <c r="N63" s="87"/>
      <c r="O63" s="87"/>
      <c r="P63" s="87"/>
      <c r="Q63" s="87"/>
      <c r="R63" s="87"/>
      <c r="S63" s="87"/>
      <c r="T63" s="87"/>
      <c r="U63" s="87"/>
      <c r="V63" s="87"/>
      <c r="W63" s="87"/>
      <c r="X63" s="87"/>
      <c r="Y63" s="87"/>
      <c r="Z63" s="87"/>
      <c r="AA63" s="87"/>
      <c r="AB63" s="87"/>
      <c r="AC63" s="87"/>
      <c r="AD63" s="87"/>
    </row>
    <row r="64" spans="1:35" x14ac:dyDescent="0.2">
      <c r="G64" s="82">
        <f t="shared" si="8"/>
        <v>2</v>
      </c>
      <c r="H64" s="96" t="s">
        <v>1260</v>
      </c>
      <c r="L64" s="97" t="s">
        <v>1261</v>
      </c>
      <c r="M64" s="97"/>
      <c r="N64" s="97"/>
      <c r="O64" s="97"/>
      <c r="P64" s="97" t="s">
        <v>1326</v>
      </c>
      <c r="Q64" s="87"/>
      <c r="R64" s="87"/>
      <c r="S64" s="87"/>
      <c r="T64" s="87"/>
      <c r="U64" s="87"/>
      <c r="V64" s="87"/>
      <c r="W64" s="87"/>
      <c r="X64" s="87"/>
      <c r="Y64" s="87"/>
      <c r="Z64" s="87"/>
      <c r="AA64" s="87"/>
      <c r="AB64" s="87"/>
      <c r="AC64" s="87"/>
      <c r="AD64" s="87"/>
      <c r="AE64" s="96"/>
      <c r="AF64" s="96"/>
      <c r="AG64" s="96"/>
      <c r="AH64" s="96"/>
    </row>
    <row r="65" spans="1:34" x14ac:dyDescent="0.2">
      <c r="G65" s="82">
        <f t="shared" si="8"/>
        <v>2</v>
      </c>
      <c r="H65" s="96" t="s">
        <v>1260</v>
      </c>
      <c r="L65" s="97" t="s">
        <v>1327</v>
      </c>
      <c r="M65" s="97"/>
      <c r="N65" s="97"/>
      <c r="O65" s="97"/>
      <c r="P65" s="97" t="s">
        <v>1328</v>
      </c>
      <c r="Q65" s="87"/>
      <c r="R65" s="87"/>
      <c r="S65" s="87"/>
      <c r="T65" s="87"/>
      <c r="U65" s="87"/>
      <c r="V65" s="87"/>
      <c r="W65" s="87"/>
      <c r="X65" s="87"/>
      <c r="Y65" s="87"/>
      <c r="Z65" s="87"/>
      <c r="AA65" s="87"/>
      <c r="AB65" s="87"/>
      <c r="AC65" s="87"/>
      <c r="AD65" s="87"/>
      <c r="AE65" s="96"/>
      <c r="AF65" s="96"/>
      <c r="AG65" s="96"/>
      <c r="AH65" s="96"/>
    </row>
    <row r="66" spans="1:34" x14ac:dyDescent="0.2">
      <c r="G66" s="82">
        <f t="shared" si="8"/>
        <v>1</v>
      </c>
      <c r="H66" s="96" t="s">
        <v>1260</v>
      </c>
      <c r="L66" s="97" t="s">
        <v>1329</v>
      </c>
      <c r="M66" s="97"/>
      <c r="N66" s="97"/>
      <c r="O66" s="97"/>
      <c r="P66" s="97"/>
      <c r="Q66" s="87"/>
      <c r="R66" s="87"/>
      <c r="S66" s="87"/>
      <c r="T66" s="87"/>
      <c r="U66" s="87"/>
      <c r="V66" s="87"/>
      <c r="W66" s="87"/>
      <c r="X66" s="87"/>
      <c r="Y66" s="87"/>
      <c r="Z66" s="87"/>
      <c r="AA66" s="87"/>
      <c r="AB66" s="87"/>
      <c r="AC66" s="87"/>
      <c r="AD66" s="87"/>
    </row>
    <row r="67" spans="1:34" x14ac:dyDescent="0.2">
      <c r="K67" s="86"/>
      <c r="L67" s="87"/>
      <c r="M67" s="87"/>
      <c r="N67" s="87"/>
      <c r="O67" s="87"/>
      <c r="P67" s="87"/>
      <c r="Q67" s="87"/>
      <c r="R67" s="87"/>
      <c r="S67" s="87"/>
      <c r="T67" s="87"/>
      <c r="U67" s="87"/>
      <c r="V67" s="87"/>
      <c r="W67" s="87"/>
      <c r="X67" s="87"/>
      <c r="Y67" s="87"/>
      <c r="Z67" s="87"/>
      <c r="AA67" s="87"/>
      <c r="AB67" s="87"/>
      <c r="AC67" s="87"/>
      <c r="AD67" s="87"/>
    </row>
    <row r="68" spans="1:34" ht="13.5" thickBot="1" x14ac:dyDescent="0.25">
      <c r="K68" s="86" t="str">
        <f t="shared" ref="K68:K76" si="9">+$D$69</f>
        <v>U11B-2</v>
      </c>
      <c r="L68" s="87"/>
      <c r="M68" s="87"/>
      <c r="N68" s="87"/>
      <c r="O68" s="87"/>
      <c r="P68" s="87"/>
      <c r="Q68" s="87"/>
      <c r="R68" s="87"/>
      <c r="S68" s="87"/>
      <c r="T68" s="87"/>
      <c r="U68" s="87"/>
      <c r="V68" s="87"/>
      <c r="W68" s="87"/>
      <c r="X68" s="87"/>
      <c r="Y68" s="87"/>
      <c r="Z68" s="87"/>
      <c r="AA68" s="87"/>
      <c r="AB68" s="87"/>
      <c r="AC68" s="87"/>
      <c r="AD68" s="87"/>
    </row>
    <row r="69" spans="1:34" ht="13.5" thickBot="1" x14ac:dyDescent="0.25">
      <c r="D69" s="88" t="s">
        <v>1171</v>
      </c>
      <c r="H69" s="82"/>
      <c r="I69" s="86"/>
      <c r="J69" s="86"/>
      <c r="K69" s="86" t="str">
        <f t="shared" si="9"/>
        <v>U11B-2</v>
      </c>
      <c r="L69" s="191" t="str">
        <f>+D69</f>
        <v>U11B-2</v>
      </c>
      <c r="M69" s="192"/>
      <c r="N69" s="192"/>
      <c r="O69" s="192"/>
      <c r="P69" s="192"/>
      <c r="Q69" s="192"/>
      <c r="R69" s="192"/>
      <c r="S69" s="193"/>
      <c r="T69" s="166"/>
      <c r="U69" s="166"/>
      <c r="V69" s="166"/>
      <c r="W69" s="194"/>
      <c r="X69" s="194"/>
      <c r="Y69" s="194"/>
      <c r="Z69" s="194"/>
      <c r="AA69" s="194"/>
      <c r="AB69" s="168"/>
      <c r="AC69" s="168"/>
      <c r="AD69" s="168"/>
      <c r="AF69" s="82"/>
      <c r="AG69" s="82"/>
      <c r="AH69" s="82"/>
    </row>
    <row r="70" spans="1:34" ht="13.5" thickBot="1" x14ac:dyDescent="0.25">
      <c r="A70" s="82" t="str">
        <f t="shared" ref="A70:A79" si="10">+$D$69</f>
        <v>U11B-2</v>
      </c>
      <c r="B70" s="82" t="s">
        <v>1244</v>
      </c>
      <c r="C70" s="82" t="s">
        <v>1245</v>
      </c>
      <c r="D70" s="82" t="str">
        <f>+'patriotgames_teams_06282013 (1)'!E42</f>
        <v>BAGGATAWAY LC U11 (PA)</v>
      </c>
      <c r="E70" s="82" t="s">
        <v>1317</v>
      </c>
      <c r="K70" s="86" t="str">
        <f t="shared" si="9"/>
        <v>U11B-2</v>
      </c>
      <c r="L70" s="89" t="s">
        <v>1247</v>
      </c>
      <c r="M70" s="89" t="s">
        <v>1248</v>
      </c>
      <c r="N70" s="171" t="s">
        <v>1187</v>
      </c>
      <c r="O70" s="171" t="s">
        <v>1249</v>
      </c>
      <c r="P70" s="89" t="s">
        <v>1263</v>
      </c>
      <c r="Q70" s="89" t="s">
        <v>1248</v>
      </c>
      <c r="R70" s="171" t="s">
        <v>1187</v>
      </c>
      <c r="S70" s="171" t="s">
        <v>1249</v>
      </c>
      <c r="T70" s="168"/>
      <c r="U70" s="168"/>
      <c r="V70" s="168"/>
      <c r="W70" s="168"/>
      <c r="X70" s="168"/>
      <c r="Y70" s="168"/>
      <c r="Z70" s="168"/>
      <c r="AA70" s="168"/>
      <c r="AB70" s="168"/>
      <c r="AC70" s="168"/>
      <c r="AD70" s="168"/>
      <c r="AE70" s="166"/>
      <c r="AF70" s="166"/>
      <c r="AG70" s="166"/>
      <c r="AH70" s="166"/>
    </row>
    <row r="71" spans="1:34" x14ac:dyDescent="0.2">
      <c r="A71" s="82" t="str">
        <f t="shared" si="10"/>
        <v>U11B-2</v>
      </c>
      <c r="B71" s="82" t="s">
        <v>1264</v>
      </c>
      <c r="C71" s="82" t="s">
        <v>1250</v>
      </c>
      <c r="D71" s="82" t="str">
        <f>+'patriotgames_teams_06282013 (1)'!E43</f>
        <v>LEADING EDGE 2021 (NJ)</v>
      </c>
      <c r="K71" s="86" t="str">
        <f t="shared" si="9"/>
        <v>U11B-2</v>
      </c>
      <c r="L71" s="99" t="str">
        <f>+D70</f>
        <v>BAGGATAWAY LC U11 (PA)</v>
      </c>
      <c r="M71" s="99">
        <v>2</v>
      </c>
      <c r="N71" s="99">
        <v>1</v>
      </c>
      <c r="O71" s="99">
        <v>3</v>
      </c>
      <c r="P71" s="100" t="str">
        <f>+D71</f>
        <v>LEADING EDGE 2021 (NJ)</v>
      </c>
      <c r="Q71" s="99">
        <v>1</v>
      </c>
      <c r="R71" s="99">
        <v>2</v>
      </c>
      <c r="S71" s="99">
        <v>3</v>
      </c>
      <c r="T71" s="168"/>
      <c r="U71" s="168"/>
      <c r="V71" s="168"/>
      <c r="W71" s="168"/>
      <c r="X71" s="168"/>
      <c r="Y71" s="168"/>
      <c r="Z71" s="168"/>
      <c r="AA71" s="168"/>
      <c r="AB71" s="168"/>
      <c r="AC71" s="168"/>
      <c r="AD71" s="168"/>
      <c r="AE71" s="166"/>
      <c r="AF71" s="166"/>
      <c r="AG71" s="166"/>
      <c r="AH71" s="166"/>
    </row>
    <row r="72" spans="1:34" x14ac:dyDescent="0.2">
      <c r="A72" s="82" t="str">
        <f t="shared" si="10"/>
        <v>U11B-2</v>
      </c>
      <c r="B72" s="82" t="s">
        <v>1244</v>
      </c>
      <c r="C72" s="82" t="s">
        <v>1251</v>
      </c>
      <c r="D72" s="82" t="str">
        <f>+'patriotgames_teams_06282013 (1)'!E54</f>
        <v>MUCKDAWGS (PA)</v>
      </c>
      <c r="K72" s="86" t="str">
        <f t="shared" si="9"/>
        <v>U11B-2</v>
      </c>
      <c r="L72" s="100" t="str">
        <f>+D72</f>
        <v>MUCKDAWGS (PA)</v>
      </c>
      <c r="M72" s="100">
        <v>0</v>
      </c>
      <c r="N72" s="100">
        <v>3</v>
      </c>
      <c r="O72" s="100">
        <v>5</v>
      </c>
      <c r="P72" s="100" t="str">
        <f>+D73</f>
        <v>NOVA WEST LACROSSE (VA)</v>
      </c>
      <c r="Q72" s="100">
        <v>0</v>
      </c>
      <c r="R72" s="100">
        <v>3</v>
      </c>
      <c r="S72" s="100">
        <v>5</v>
      </c>
      <c r="T72" s="87"/>
      <c r="U72" s="87"/>
      <c r="V72" s="87"/>
      <c r="W72" s="87"/>
      <c r="X72" s="87"/>
      <c r="Y72" s="87"/>
      <c r="Z72" s="87"/>
      <c r="AA72" s="87"/>
      <c r="AB72" s="87"/>
      <c r="AC72" s="87"/>
      <c r="AD72" s="87"/>
      <c r="AE72" s="91"/>
      <c r="AF72" s="91"/>
      <c r="AG72" s="91"/>
      <c r="AH72" s="91"/>
    </row>
    <row r="73" spans="1:34" x14ac:dyDescent="0.2">
      <c r="A73" s="82" t="str">
        <f t="shared" si="10"/>
        <v>U11B-2</v>
      </c>
      <c r="B73" s="82" t="s">
        <v>1264</v>
      </c>
      <c r="C73" s="82" t="s">
        <v>1252</v>
      </c>
      <c r="D73" s="82" t="str">
        <f>+'patriotgames_teams_06282013 (1)'!E55</f>
        <v>NOVA WEST LACROSSE (VA)</v>
      </c>
      <c r="K73" s="86" t="str">
        <f t="shared" si="9"/>
        <v>U11B-2</v>
      </c>
      <c r="L73" s="99" t="str">
        <f>+D74</f>
        <v>RISING SONS 2021 (PA)</v>
      </c>
      <c r="M73" s="99">
        <v>3</v>
      </c>
      <c r="N73" s="99">
        <v>0</v>
      </c>
      <c r="O73" s="99">
        <v>1</v>
      </c>
      <c r="P73" s="99" t="str">
        <f>+D75</f>
        <v>ROCK'EM LACROSSE (PA)</v>
      </c>
      <c r="Q73" s="99">
        <v>1</v>
      </c>
      <c r="R73" s="99">
        <v>2</v>
      </c>
      <c r="S73" s="99">
        <v>4</v>
      </c>
      <c r="T73" s="87"/>
      <c r="U73" s="87"/>
      <c r="V73" s="87"/>
      <c r="W73" s="87"/>
      <c r="X73" s="87"/>
      <c r="Y73" s="87"/>
      <c r="Z73" s="87"/>
      <c r="AA73" s="87"/>
      <c r="AB73" s="87"/>
      <c r="AC73" s="87"/>
      <c r="AD73" s="87"/>
      <c r="AE73" s="91"/>
      <c r="AF73" s="91"/>
      <c r="AG73" s="91"/>
      <c r="AH73" s="91"/>
    </row>
    <row r="74" spans="1:34" x14ac:dyDescent="0.2">
      <c r="A74" s="82" t="str">
        <f t="shared" si="10"/>
        <v>U11B-2</v>
      </c>
      <c r="B74" s="82" t="s">
        <v>1244</v>
      </c>
      <c r="C74" s="82" t="s">
        <v>1265</v>
      </c>
      <c r="D74" s="82" t="str">
        <f>+'patriotgames_teams_06282013 (1)'!E56</f>
        <v>RISING SONS 2021 (PA)</v>
      </c>
      <c r="K74" s="86" t="str">
        <f t="shared" si="9"/>
        <v>U11B-2</v>
      </c>
      <c r="L74" s="100" t="str">
        <f>+D76</f>
        <v>TEAM 91 2021 ORANGE (NY)</v>
      </c>
      <c r="M74" s="100">
        <v>2</v>
      </c>
      <c r="N74" s="100">
        <v>1</v>
      </c>
      <c r="O74" s="100">
        <v>2</v>
      </c>
      <c r="P74" s="100" t="str">
        <f>+D77</f>
        <v>TRI-STATE U11 GOLD (NJ)</v>
      </c>
      <c r="Q74" s="100">
        <v>2</v>
      </c>
      <c r="R74" s="100">
        <v>1</v>
      </c>
      <c r="S74" s="100">
        <v>2</v>
      </c>
      <c r="T74" s="87"/>
      <c r="U74" s="87"/>
      <c r="V74" s="87"/>
      <c r="W74" s="87"/>
      <c r="X74" s="87"/>
      <c r="Y74" s="87"/>
      <c r="Z74" s="87"/>
      <c r="AA74" s="87"/>
      <c r="AB74" s="87"/>
      <c r="AC74" s="87"/>
      <c r="AD74" s="87"/>
      <c r="AE74" s="91"/>
      <c r="AF74" s="91"/>
      <c r="AG74" s="91"/>
      <c r="AH74" s="91"/>
    </row>
    <row r="75" spans="1:34" ht="13.5" thickBot="1" x14ac:dyDescent="0.25">
      <c r="A75" s="82" t="str">
        <f t="shared" si="10"/>
        <v>U11B-2</v>
      </c>
      <c r="B75" s="82" t="s">
        <v>1264</v>
      </c>
      <c r="C75" s="82" t="s">
        <v>1266</v>
      </c>
      <c r="D75" s="82" t="str">
        <f>+'patriotgames_teams_06282013 (1)'!E57</f>
        <v>ROCK'EM LACROSSE (PA)</v>
      </c>
      <c r="K75" s="86" t="str">
        <f t="shared" si="9"/>
        <v>U11B-2</v>
      </c>
      <c r="L75" s="101" t="str">
        <f>+D78</f>
        <v>BLACK BEAR (PA)</v>
      </c>
      <c r="M75" s="101">
        <v>1</v>
      </c>
      <c r="N75" s="101">
        <v>2</v>
      </c>
      <c r="O75" s="101">
        <v>4</v>
      </c>
      <c r="P75" s="101" t="str">
        <f>+D79</f>
        <v>TWIST (PA)</v>
      </c>
      <c r="Q75" s="101">
        <v>3</v>
      </c>
      <c r="R75" s="101">
        <v>0</v>
      </c>
      <c r="S75" s="101">
        <v>1</v>
      </c>
      <c r="T75" s="87"/>
      <c r="U75" s="87"/>
      <c r="V75" s="87"/>
      <c r="W75" s="87"/>
      <c r="X75" s="87"/>
      <c r="Y75" s="87"/>
      <c r="Z75" s="87"/>
      <c r="AA75" s="87"/>
      <c r="AB75" s="87"/>
      <c r="AC75" s="87"/>
      <c r="AD75" s="87"/>
      <c r="AE75" s="91"/>
      <c r="AF75" s="91"/>
      <c r="AG75" s="91"/>
      <c r="AH75" s="91"/>
    </row>
    <row r="76" spans="1:34" s="94" customFormat="1" x14ac:dyDescent="0.2">
      <c r="A76" s="82" t="str">
        <f t="shared" si="10"/>
        <v>U11B-2</v>
      </c>
      <c r="B76" s="82" t="s">
        <v>1244</v>
      </c>
      <c r="C76" s="82" t="s">
        <v>1267</v>
      </c>
      <c r="D76" s="82" t="str">
        <f>+'patriotgames_teams_06282013 (1)'!E58</f>
        <v>TEAM 91 2021 ORANGE (NY)</v>
      </c>
      <c r="H76" s="91"/>
      <c r="I76" s="91"/>
      <c r="J76" s="95"/>
      <c r="K76" s="86" t="str">
        <f t="shared" si="9"/>
        <v>U11B-2</v>
      </c>
      <c r="L76" s="91"/>
      <c r="M76" s="91"/>
      <c r="N76" s="91"/>
      <c r="O76" s="91"/>
      <c r="P76" s="91"/>
      <c r="Q76" s="91"/>
      <c r="R76" s="91"/>
      <c r="S76" s="91"/>
      <c r="T76" s="91"/>
      <c r="U76" s="91"/>
      <c r="V76" s="91"/>
      <c r="W76" s="91"/>
      <c r="X76" s="91"/>
      <c r="Y76" s="91"/>
      <c r="Z76" s="91"/>
      <c r="AA76" s="91"/>
      <c r="AB76" s="91"/>
      <c r="AC76" s="91"/>
      <c r="AD76" s="91"/>
      <c r="AE76" s="91"/>
      <c r="AF76" s="91"/>
      <c r="AG76" s="91"/>
      <c r="AH76" s="91"/>
    </row>
    <row r="77" spans="1:34" x14ac:dyDescent="0.2">
      <c r="A77" s="82" t="str">
        <f t="shared" si="10"/>
        <v>U11B-2</v>
      </c>
      <c r="B77" s="82" t="s">
        <v>1264</v>
      </c>
      <c r="C77" s="82" t="s">
        <v>1268</v>
      </c>
      <c r="D77" s="82" t="str">
        <f>+'patriotgames_teams_06282013 (1)'!E59</f>
        <v>TRI-STATE U11 GOLD (NJ)</v>
      </c>
      <c r="K77" s="86"/>
      <c r="L77" s="87"/>
      <c r="M77" s="87"/>
      <c r="N77" s="87"/>
      <c r="O77" s="87"/>
      <c r="P77" s="87"/>
      <c r="Q77" s="87"/>
      <c r="R77" s="87"/>
      <c r="S77" s="87"/>
      <c r="T77" s="87"/>
      <c r="U77" s="87"/>
      <c r="V77" s="87"/>
      <c r="W77" s="87"/>
      <c r="X77" s="87"/>
      <c r="Y77" s="87"/>
      <c r="Z77" s="87"/>
      <c r="AA77" s="87"/>
      <c r="AB77" s="87"/>
      <c r="AC77" s="87"/>
      <c r="AD77" s="87"/>
      <c r="AE77" s="91"/>
      <c r="AF77" s="91"/>
      <c r="AG77" s="91"/>
      <c r="AH77" s="91"/>
    </row>
    <row r="78" spans="1:34" x14ac:dyDescent="0.2">
      <c r="A78" s="82" t="str">
        <f t="shared" si="10"/>
        <v>U11B-2</v>
      </c>
      <c r="B78" s="82" t="s">
        <v>1244</v>
      </c>
      <c r="C78" s="82" t="s">
        <v>1569</v>
      </c>
      <c r="D78" s="82" t="str">
        <f>+'patriotgames_teams_06282013 (1)'!E44</f>
        <v>BLACK BEAR (PA)</v>
      </c>
      <c r="G78" s="82">
        <f t="shared" ref="G78:G92" si="11">COUNTA(L78:AA78)</f>
        <v>2</v>
      </c>
      <c r="H78" s="96">
        <v>1</v>
      </c>
      <c r="L78" s="97" t="s">
        <v>1253</v>
      </c>
      <c r="M78" s="97"/>
      <c r="N78" s="97"/>
      <c r="O78" s="97"/>
      <c r="P78" s="97" t="s">
        <v>1269</v>
      </c>
      <c r="Q78" s="91"/>
      <c r="R78" s="91"/>
      <c r="S78" s="91"/>
      <c r="T78" s="87"/>
      <c r="U78" s="87"/>
      <c r="V78" s="87"/>
      <c r="W78" s="87"/>
      <c r="X78" s="87"/>
      <c r="Y78" s="87"/>
      <c r="Z78" s="87"/>
      <c r="AA78" s="87"/>
      <c r="AB78" s="87"/>
      <c r="AC78" s="87"/>
      <c r="AD78" s="87"/>
      <c r="AE78" s="91"/>
      <c r="AF78" s="91"/>
      <c r="AG78" s="91"/>
      <c r="AH78" s="91"/>
    </row>
    <row r="79" spans="1:34" x14ac:dyDescent="0.2">
      <c r="A79" s="82" t="str">
        <f t="shared" si="10"/>
        <v>U11B-2</v>
      </c>
      <c r="B79" s="82" t="s">
        <v>1264</v>
      </c>
      <c r="C79" s="82" t="s">
        <v>1570</v>
      </c>
      <c r="D79" s="82" t="str">
        <f>+'patriotgames_teams_06282013 (1)'!E61</f>
        <v>TWIST (PA)</v>
      </c>
      <c r="G79" s="82">
        <f t="shared" si="11"/>
        <v>2</v>
      </c>
      <c r="H79" s="96">
        <v>1</v>
      </c>
      <c r="L79" s="97" t="s">
        <v>1254</v>
      </c>
      <c r="M79" s="97"/>
      <c r="N79" s="97"/>
      <c r="O79" s="97"/>
      <c r="P79" s="97" t="s">
        <v>1270</v>
      </c>
      <c r="Q79" s="91"/>
      <c r="R79" s="91"/>
      <c r="S79" s="91"/>
      <c r="T79" s="87"/>
      <c r="U79" s="87"/>
      <c r="V79" s="87"/>
      <c r="W79" s="87"/>
      <c r="X79" s="87"/>
      <c r="Y79" s="87"/>
      <c r="Z79" s="87"/>
      <c r="AA79" s="87"/>
      <c r="AB79" s="87"/>
      <c r="AC79" s="87"/>
      <c r="AD79" s="87"/>
      <c r="AE79" s="91"/>
      <c r="AF79" s="91"/>
      <c r="AG79" s="91"/>
      <c r="AH79" s="91"/>
    </row>
    <row r="80" spans="1:34" x14ac:dyDescent="0.2">
      <c r="G80" s="82">
        <f t="shared" si="11"/>
        <v>1</v>
      </c>
      <c r="H80" s="96">
        <v>1</v>
      </c>
      <c r="L80" s="97" t="s">
        <v>1318</v>
      </c>
      <c r="M80" s="97"/>
      <c r="N80" s="97"/>
      <c r="O80" s="97"/>
      <c r="P80" s="97"/>
      <c r="Q80" s="91"/>
      <c r="R80" s="91"/>
      <c r="S80" s="91"/>
      <c r="T80" s="87"/>
      <c r="U80" s="87"/>
      <c r="V80" s="87"/>
      <c r="W80" s="87"/>
      <c r="X80" s="87"/>
      <c r="Y80" s="87"/>
      <c r="Z80" s="87"/>
      <c r="AA80" s="87"/>
      <c r="AB80" s="87"/>
      <c r="AC80" s="87"/>
      <c r="AD80" s="87"/>
      <c r="AE80" s="91"/>
      <c r="AF80" s="91"/>
      <c r="AG80" s="91"/>
      <c r="AH80" s="91"/>
    </row>
    <row r="81" spans="1:34" x14ac:dyDescent="0.2">
      <c r="G81" s="82">
        <f t="shared" si="11"/>
        <v>2</v>
      </c>
      <c r="H81" s="83">
        <v>2</v>
      </c>
      <c r="L81" s="87" t="s">
        <v>1255</v>
      </c>
      <c r="M81" s="87"/>
      <c r="N81" s="87"/>
      <c r="O81" s="87"/>
      <c r="P81" s="87" t="s">
        <v>1271</v>
      </c>
      <c r="Q81" s="91"/>
      <c r="R81" s="91"/>
      <c r="S81" s="91"/>
      <c r="T81" s="87"/>
      <c r="U81" s="87"/>
      <c r="V81" s="87"/>
      <c r="W81" s="87"/>
      <c r="X81" s="87"/>
      <c r="Y81" s="87"/>
      <c r="Z81" s="87"/>
      <c r="AA81" s="87"/>
      <c r="AB81" s="87"/>
      <c r="AC81" s="87"/>
      <c r="AD81" s="87"/>
      <c r="AE81" s="91"/>
      <c r="AF81" s="91"/>
      <c r="AG81" s="91"/>
      <c r="AH81" s="91"/>
    </row>
    <row r="82" spans="1:34" x14ac:dyDescent="0.2">
      <c r="G82" s="82">
        <f t="shared" si="11"/>
        <v>2</v>
      </c>
      <c r="H82" s="83">
        <v>2</v>
      </c>
      <c r="L82" s="87" t="s">
        <v>1319</v>
      </c>
      <c r="M82" s="87"/>
      <c r="N82" s="87"/>
      <c r="O82" s="87"/>
      <c r="P82" s="87" t="s">
        <v>1320</v>
      </c>
      <c r="Q82" s="91"/>
      <c r="R82" s="91"/>
      <c r="S82" s="91"/>
      <c r="T82" s="87"/>
      <c r="U82" s="87"/>
      <c r="V82" s="87"/>
      <c r="W82" s="87"/>
      <c r="X82" s="87"/>
      <c r="Y82" s="87"/>
      <c r="Z82" s="87"/>
      <c r="AA82" s="87"/>
      <c r="AB82" s="87"/>
      <c r="AC82" s="87"/>
      <c r="AD82" s="87"/>
      <c r="AE82" s="91"/>
      <c r="AF82" s="91"/>
      <c r="AG82" s="91"/>
      <c r="AH82" s="91"/>
    </row>
    <row r="83" spans="1:34" x14ac:dyDescent="0.2">
      <c r="G83" s="82">
        <f t="shared" si="11"/>
        <v>1</v>
      </c>
      <c r="H83" s="83">
        <v>2</v>
      </c>
      <c r="L83" s="87" t="s">
        <v>1321</v>
      </c>
      <c r="M83" s="87"/>
      <c r="N83" s="87"/>
      <c r="O83" s="87"/>
      <c r="P83" s="87"/>
      <c r="Q83" s="91"/>
      <c r="R83" s="91"/>
      <c r="S83" s="91"/>
      <c r="T83" s="87"/>
      <c r="U83" s="87"/>
      <c r="V83" s="87"/>
      <c r="W83" s="87"/>
      <c r="X83" s="87"/>
      <c r="Y83" s="87"/>
      <c r="Z83" s="87"/>
      <c r="AA83" s="87"/>
      <c r="AB83" s="87"/>
      <c r="AC83" s="87"/>
      <c r="AD83" s="87"/>
      <c r="AE83" s="91"/>
      <c r="AF83" s="91"/>
      <c r="AG83" s="91"/>
      <c r="AH83" s="91"/>
    </row>
    <row r="84" spans="1:34" x14ac:dyDescent="0.2">
      <c r="G84" s="82">
        <f t="shared" si="11"/>
        <v>2</v>
      </c>
      <c r="H84" s="96">
        <v>3</v>
      </c>
      <c r="L84" s="97" t="s">
        <v>1256</v>
      </c>
      <c r="M84" s="97"/>
      <c r="N84" s="97"/>
      <c r="O84" s="97"/>
      <c r="P84" s="97" t="s">
        <v>1272</v>
      </c>
      <c r="Q84" s="91"/>
      <c r="R84" s="91"/>
      <c r="S84" s="91"/>
      <c r="T84" s="87"/>
      <c r="U84" s="87"/>
      <c r="V84" s="87"/>
      <c r="W84" s="87"/>
      <c r="X84" s="87"/>
      <c r="Y84" s="87"/>
      <c r="Z84" s="87"/>
      <c r="AA84" s="87"/>
      <c r="AB84" s="87"/>
      <c r="AC84" s="87"/>
      <c r="AD84" s="87"/>
      <c r="AE84" s="91"/>
      <c r="AF84" s="91"/>
      <c r="AG84" s="91"/>
      <c r="AH84" s="91"/>
    </row>
    <row r="85" spans="1:34" x14ac:dyDescent="0.2">
      <c r="G85" s="82">
        <f t="shared" si="11"/>
        <v>2</v>
      </c>
      <c r="H85" s="96">
        <v>3</v>
      </c>
      <c r="L85" s="97" t="s">
        <v>1322</v>
      </c>
      <c r="M85" s="97"/>
      <c r="N85" s="97"/>
      <c r="O85" s="97"/>
      <c r="P85" s="97" t="s">
        <v>1323</v>
      </c>
      <c r="Q85" s="91"/>
      <c r="R85" s="91"/>
      <c r="S85" s="91"/>
      <c r="T85" s="87"/>
      <c r="U85" s="87"/>
      <c r="V85" s="87"/>
      <c r="W85" s="87"/>
      <c r="X85" s="87"/>
      <c r="Y85" s="87"/>
      <c r="Z85" s="87"/>
      <c r="AA85" s="87"/>
      <c r="AB85" s="87"/>
      <c r="AC85" s="87"/>
      <c r="AD85" s="87"/>
      <c r="AE85" s="91"/>
      <c r="AF85" s="91"/>
      <c r="AG85" s="91"/>
      <c r="AH85" s="91"/>
    </row>
    <row r="86" spans="1:34" x14ac:dyDescent="0.2">
      <c r="G86" s="82">
        <f t="shared" si="11"/>
        <v>1</v>
      </c>
      <c r="H86" s="96">
        <v>3</v>
      </c>
      <c r="L86" s="97" t="s">
        <v>1324</v>
      </c>
      <c r="M86" s="97"/>
      <c r="N86" s="97"/>
      <c r="O86" s="97"/>
      <c r="P86" s="97"/>
      <c r="Q86" s="91"/>
      <c r="R86" s="91"/>
      <c r="S86" s="91"/>
      <c r="T86" s="87"/>
      <c r="U86" s="87"/>
      <c r="V86" s="87"/>
      <c r="W86" s="87"/>
      <c r="X86" s="87"/>
      <c r="Y86" s="87"/>
      <c r="Z86" s="87"/>
      <c r="AA86" s="87"/>
      <c r="AB86" s="87"/>
      <c r="AC86" s="87"/>
      <c r="AD86" s="87"/>
      <c r="AE86" s="91"/>
      <c r="AF86" s="91"/>
      <c r="AG86" s="91"/>
      <c r="AH86" s="91"/>
    </row>
    <row r="87" spans="1:34" x14ac:dyDescent="0.2">
      <c r="G87" s="82">
        <f t="shared" si="11"/>
        <v>2</v>
      </c>
      <c r="H87" s="83" t="s">
        <v>1259</v>
      </c>
      <c r="L87" s="87" t="s">
        <v>1275</v>
      </c>
      <c r="M87" s="87"/>
      <c r="N87" s="87"/>
      <c r="O87" s="87"/>
      <c r="P87" s="87" t="s">
        <v>1278</v>
      </c>
      <c r="Q87" s="91"/>
      <c r="R87" s="91"/>
      <c r="S87" s="91"/>
      <c r="T87" s="87"/>
      <c r="U87" s="87"/>
      <c r="V87" s="87"/>
      <c r="W87" s="87"/>
      <c r="X87" s="87"/>
      <c r="Y87" s="87"/>
      <c r="Z87" s="87"/>
      <c r="AA87" s="87"/>
      <c r="AB87" s="87"/>
      <c r="AC87" s="87"/>
      <c r="AD87" s="87"/>
      <c r="AE87" s="91"/>
      <c r="AF87" s="91"/>
      <c r="AG87" s="91"/>
      <c r="AH87" s="91"/>
    </row>
    <row r="88" spans="1:34" x14ac:dyDescent="0.2">
      <c r="G88" s="82">
        <f t="shared" si="11"/>
        <v>2</v>
      </c>
      <c r="H88" s="83" t="s">
        <v>1259</v>
      </c>
      <c r="L88" s="87" t="s">
        <v>1277</v>
      </c>
      <c r="M88" s="87"/>
      <c r="N88" s="87"/>
      <c r="O88" s="87"/>
      <c r="P88" s="87" t="s">
        <v>1325</v>
      </c>
      <c r="Q88" s="91"/>
      <c r="R88" s="91"/>
      <c r="S88" s="91"/>
      <c r="T88" s="87"/>
      <c r="U88" s="87"/>
      <c r="V88" s="87"/>
      <c r="W88" s="87"/>
      <c r="X88" s="87"/>
      <c r="Y88" s="87"/>
      <c r="Z88" s="87"/>
      <c r="AA88" s="87"/>
      <c r="AB88" s="87"/>
      <c r="AC88" s="87"/>
      <c r="AD88" s="87"/>
      <c r="AE88" s="91"/>
      <c r="AF88" s="91"/>
      <c r="AG88" s="91"/>
      <c r="AH88" s="91"/>
    </row>
    <row r="89" spans="1:34" x14ac:dyDescent="0.2">
      <c r="G89" s="82">
        <f t="shared" si="11"/>
        <v>1</v>
      </c>
      <c r="H89" s="83" t="s">
        <v>1259</v>
      </c>
      <c r="L89" s="87" t="s">
        <v>1276</v>
      </c>
      <c r="M89" s="87"/>
      <c r="N89" s="87"/>
      <c r="O89" s="87"/>
      <c r="P89" s="87"/>
      <c r="Q89" s="91"/>
      <c r="R89" s="91"/>
      <c r="S89" s="91"/>
      <c r="T89" s="87"/>
      <c r="U89" s="87"/>
      <c r="V89" s="87"/>
      <c r="W89" s="87"/>
      <c r="X89" s="87"/>
      <c r="Y89" s="87"/>
      <c r="Z89" s="87"/>
      <c r="AA89" s="87"/>
      <c r="AB89" s="87"/>
      <c r="AC89" s="87"/>
      <c r="AD89" s="87"/>
      <c r="AE89" s="91"/>
      <c r="AF89" s="91"/>
      <c r="AG89" s="91"/>
      <c r="AH89" s="91"/>
    </row>
    <row r="90" spans="1:34" x14ac:dyDescent="0.2">
      <c r="G90" s="82">
        <f t="shared" si="11"/>
        <v>2</v>
      </c>
      <c r="H90" s="96" t="s">
        <v>1260</v>
      </c>
      <c r="L90" s="97" t="s">
        <v>1261</v>
      </c>
      <c r="M90" s="97"/>
      <c r="N90" s="97"/>
      <c r="O90" s="97"/>
      <c r="P90" s="97" t="s">
        <v>1326</v>
      </c>
      <c r="Q90" s="91"/>
      <c r="R90" s="91"/>
      <c r="S90" s="91"/>
      <c r="T90" s="87"/>
      <c r="U90" s="87"/>
      <c r="V90" s="87"/>
      <c r="W90" s="87"/>
      <c r="X90" s="87"/>
      <c r="Y90" s="87"/>
      <c r="Z90" s="87"/>
      <c r="AA90" s="87"/>
      <c r="AB90" s="87"/>
      <c r="AC90" s="87"/>
      <c r="AD90" s="87"/>
      <c r="AE90" s="91"/>
      <c r="AF90" s="91"/>
      <c r="AG90" s="91"/>
      <c r="AH90" s="91"/>
    </row>
    <row r="91" spans="1:34" x14ac:dyDescent="0.2">
      <c r="G91" s="82">
        <f t="shared" si="11"/>
        <v>2</v>
      </c>
      <c r="H91" s="96" t="s">
        <v>1260</v>
      </c>
      <c r="L91" s="97" t="s">
        <v>1327</v>
      </c>
      <c r="M91" s="97"/>
      <c r="N91" s="97"/>
      <c r="O91" s="97"/>
      <c r="P91" s="97" t="s">
        <v>1328</v>
      </c>
      <c r="Q91" s="91"/>
      <c r="R91" s="91"/>
      <c r="S91" s="91"/>
      <c r="T91" s="87"/>
      <c r="U91" s="87"/>
      <c r="V91" s="87"/>
      <c r="W91" s="87"/>
      <c r="X91" s="87"/>
      <c r="Y91" s="87"/>
      <c r="Z91" s="87"/>
      <c r="AA91" s="87"/>
      <c r="AB91" s="87"/>
      <c r="AC91" s="87"/>
      <c r="AD91" s="87"/>
      <c r="AE91" s="91"/>
      <c r="AF91" s="91"/>
      <c r="AG91" s="91"/>
      <c r="AH91" s="91"/>
    </row>
    <row r="92" spans="1:34" x14ac:dyDescent="0.2">
      <c r="G92" s="82">
        <f t="shared" si="11"/>
        <v>1</v>
      </c>
      <c r="H92" s="96" t="s">
        <v>1260</v>
      </c>
      <c r="L92" s="97" t="s">
        <v>1329</v>
      </c>
      <c r="M92" s="97"/>
      <c r="N92" s="97"/>
      <c r="O92" s="97"/>
      <c r="P92" s="97"/>
      <c r="Q92" s="91"/>
      <c r="R92" s="91"/>
      <c r="S92" s="91"/>
      <c r="T92" s="87"/>
      <c r="U92" s="87"/>
      <c r="V92" s="87"/>
      <c r="W92" s="87"/>
      <c r="X92" s="87"/>
      <c r="Y92" s="87"/>
      <c r="Z92" s="87"/>
      <c r="AA92" s="87"/>
      <c r="AB92" s="87"/>
      <c r="AC92" s="87"/>
      <c r="AD92" s="87"/>
      <c r="AE92" s="91"/>
      <c r="AF92" s="91"/>
      <c r="AG92" s="91"/>
      <c r="AH92" s="91"/>
    </row>
    <row r="93" spans="1:34" x14ac:dyDescent="0.2">
      <c r="E93" s="82">
        <f>SUM(G78:G92)/16</f>
        <v>1.5625</v>
      </c>
      <c r="F93" s="82">
        <f>SUM(G73:G92)</f>
        <v>25</v>
      </c>
      <c r="L93" s="87"/>
      <c r="M93" s="87"/>
      <c r="N93" s="87"/>
      <c r="O93" s="87"/>
      <c r="P93" s="87"/>
      <c r="Q93" s="87"/>
      <c r="R93" s="87"/>
      <c r="S93" s="87"/>
      <c r="T93" s="87"/>
      <c r="U93" s="87"/>
      <c r="V93" s="87"/>
      <c r="W93" s="87"/>
      <c r="X93" s="87"/>
      <c r="Y93" s="87"/>
      <c r="Z93" s="87"/>
      <c r="AA93" s="87"/>
      <c r="AB93" s="87"/>
      <c r="AC93" s="87"/>
      <c r="AD93" s="87"/>
    </row>
    <row r="94" spans="1:34" ht="13.5" thickBot="1" x14ac:dyDescent="0.25">
      <c r="K94" s="86" t="str">
        <f t="shared" ref="K94:K101" si="12">+$D$95</f>
        <v>U13AA</v>
      </c>
      <c r="L94" s="87"/>
      <c r="M94" s="87"/>
      <c r="N94" s="87"/>
      <c r="O94" s="87"/>
      <c r="P94" s="87"/>
      <c r="Q94" s="87"/>
      <c r="R94" s="87"/>
      <c r="S94" s="87"/>
      <c r="T94" s="87"/>
      <c r="U94" s="87"/>
      <c r="V94" s="87"/>
      <c r="W94" s="87"/>
      <c r="X94" s="87"/>
      <c r="Y94" s="87"/>
      <c r="Z94" s="87"/>
      <c r="AA94" s="87"/>
      <c r="AB94" s="87"/>
      <c r="AC94" s="87"/>
      <c r="AD94" s="87"/>
    </row>
    <row r="95" spans="1:34" ht="13.5" thickBot="1" x14ac:dyDescent="0.25">
      <c r="D95" s="88" t="s">
        <v>123</v>
      </c>
      <c r="H95" s="82"/>
      <c r="I95" s="86"/>
      <c r="J95" s="86"/>
      <c r="K95" s="86" t="str">
        <f t="shared" si="12"/>
        <v>U13AA</v>
      </c>
      <c r="L95" s="187" t="str">
        <f>+D95</f>
        <v>U13AA</v>
      </c>
      <c r="M95" s="188"/>
      <c r="N95" s="188"/>
      <c r="O95" s="188"/>
      <c r="P95" s="188"/>
      <c r="Q95" s="188"/>
      <c r="R95" s="188"/>
      <c r="S95" s="189"/>
      <c r="T95" s="166"/>
      <c r="U95" s="166"/>
      <c r="V95" s="166"/>
      <c r="W95" s="194"/>
      <c r="X95" s="194"/>
      <c r="Y95" s="194"/>
      <c r="Z95" s="194"/>
      <c r="AA95" s="194"/>
      <c r="AB95" s="168"/>
      <c r="AC95" s="168"/>
      <c r="AD95" s="168"/>
      <c r="AF95" s="82"/>
      <c r="AG95" s="82"/>
      <c r="AH95" s="82"/>
    </row>
    <row r="96" spans="1:34" ht="13.5" thickBot="1" x14ac:dyDescent="0.25">
      <c r="A96" s="82" t="str">
        <f t="shared" ref="A96:A103" si="13">+$D$95</f>
        <v>U13AA</v>
      </c>
      <c r="B96" s="82" t="s">
        <v>1244</v>
      </c>
      <c r="C96" s="82" t="s">
        <v>1245</v>
      </c>
      <c r="D96" s="82" t="str">
        <f>+'patriotgames_teams_06282013 (1)'!E78</f>
        <v>BALTIMORE BREAKERS U13AA (MD)</v>
      </c>
      <c r="E96" s="82" t="s">
        <v>1262</v>
      </c>
      <c r="K96" s="86" t="str">
        <f t="shared" si="12"/>
        <v>U13AA</v>
      </c>
      <c r="L96" s="98" t="s">
        <v>1247</v>
      </c>
      <c r="M96" s="89" t="s">
        <v>1248</v>
      </c>
      <c r="N96" s="171" t="s">
        <v>1187</v>
      </c>
      <c r="O96" s="171" t="s">
        <v>1249</v>
      </c>
      <c r="P96" s="98" t="s">
        <v>1263</v>
      </c>
      <c r="Q96" s="89" t="s">
        <v>1248</v>
      </c>
      <c r="R96" s="171" t="s">
        <v>1187</v>
      </c>
      <c r="S96" s="171" t="s">
        <v>1249</v>
      </c>
      <c r="T96" s="168"/>
      <c r="U96" s="168"/>
      <c r="V96" s="168"/>
      <c r="W96" s="168"/>
      <c r="X96" s="168"/>
      <c r="Y96" s="168"/>
      <c r="Z96" s="168"/>
      <c r="AA96" s="168"/>
      <c r="AB96" s="168"/>
      <c r="AC96" s="168"/>
      <c r="AD96" s="168"/>
      <c r="AE96" s="166"/>
      <c r="AF96" s="166"/>
      <c r="AG96" s="166"/>
      <c r="AH96" s="166"/>
    </row>
    <row r="97" spans="1:34" x14ac:dyDescent="0.2">
      <c r="A97" s="82" t="str">
        <f t="shared" si="13"/>
        <v>U13AA</v>
      </c>
      <c r="B97" s="82" t="s">
        <v>1264</v>
      </c>
      <c r="C97" s="82" t="s">
        <v>1250</v>
      </c>
      <c r="D97" s="82" t="str">
        <f>+'patriotgames_teams_06282013 (1)'!E79</f>
        <v>DUKES HHH (PA)</v>
      </c>
      <c r="K97" s="86" t="str">
        <f t="shared" si="12"/>
        <v>U13AA</v>
      </c>
      <c r="L97" s="90" t="str">
        <f>+D96</f>
        <v>BALTIMORE BREAKERS U13AA (MD)</v>
      </c>
      <c r="M97" s="90">
        <v>2</v>
      </c>
      <c r="N97" s="90">
        <v>1</v>
      </c>
      <c r="O97" s="90">
        <v>2</v>
      </c>
      <c r="P97" s="90" t="str">
        <f>+D97</f>
        <v>DUKES HHH (PA)</v>
      </c>
      <c r="Q97" s="99">
        <v>2</v>
      </c>
      <c r="R97" s="99">
        <v>1</v>
      </c>
      <c r="S97" s="99">
        <v>3</v>
      </c>
      <c r="T97" s="87"/>
      <c r="U97" s="87"/>
      <c r="V97" s="87"/>
      <c r="W97" s="87"/>
      <c r="X97" s="87"/>
      <c r="Y97" s="87"/>
      <c r="Z97" s="87"/>
      <c r="AA97" s="87"/>
      <c r="AB97" s="87"/>
      <c r="AC97" s="87"/>
      <c r="AD97" s="87"/>
      <c r="AE97" s="91"/>
      <c r="AF97" s="91"/>
      <c r="AG97" s="91"/>
      <c r="AH97" s="91"/>
    </row>
    <row r="98" spans="1:34" x14ac:dyDescent="0.2">
      <c r="A98" s="82" t="str">
        <f t="shared" si="13"/>
        <v>U13AA</v>
      </c>
      <c r="B98" s="82" t="s">
        <v>1244</v>
      </c>
      <c r="C98" s="82" t="s">
        <v>1251</v>
      </c>
      <c r="D98" s="82" t="str">
        <f>+'patriotgames_teams_06282013 (1)'!E80</f>
        <v>LEADING EDGE 2019 (NJ)</v>
      </c>
      <c r="K98" s="86" t="str">
        <f t="shared" si="12"/>
        <v>U13AA</v>
      </c>
      <c r="L98" s="92" t="str">
        <f>+D98</f>
        <v>LEADING EDGE 2019 (NJ)</v>
      </c>
      <c r="M98" s="92">
        <v>0</v>
      </c>
      <c r="N98" s="92">
        <v>3</v>
      </c>
      <c r="O98" s="92">
        <v>4</v>
      </c>
      <c r="P98" s="92" t="str">
        <f>+D99</f>
        <v>SUPERSTAR 365 "2018" (CT)</v>
      </c>
      <c r="Q98" s="100">
        <v>2</v>
      </c>
      <c r="R98" s="100">
        <v>1</v>
      </c>
      <c r="S98" s="100">
        <v>2</v>
      </c>
      <c r="T98" s="87"/>
      <c r="U98" s="87"/>
      <c r="V98" s="87"/>
      <c r="W98" s="87"/>
      <c r="X98" s="87"/>
      <c r="Y98" s="87"/>
      <c r="Z98" s="87"/>
      <c r="AA98" s="87"/>
      <c r="AB98" s="87"/>
      <c r="AC98" s="87"/>
      <c r="AD98" s="87"/>
      <c r="AE98" s="91"/>
      <c r="AF98" s="91"/>
      <c r="AG98" s="91"/>
      <c r="AH98" s="91"/>
    </row>
    <row r="99" spans="1:34" x14ac:dyDescent="0.2">
      <c r="A99" s="82" t="str">
        <f t="shared" si="13"/>
        <v>U13AA</v>
      </c>
      <c r="B99" s="82" t="s">
        <v>1264</v>
      </c>
      <c r="C99" s="82" t="s">
        <v>1252</v>
      </c>
      <c r="D99" s="82" t="str">
        <f>+'patriotgames_teams_06282013 (1)'!E82</f>
        <v>SUPERSTAR 365 "2018" (CT)</v>
      </c>
      <c r="K99" s="86" t="str">
        <f t="shared" si="12"/>
        <v>U13AA</v>
      </c>
      <c r="L99" s="92" t="str">
        <f>+D100</f>
        <v>SOUTHSHORE CAROLINA (NJ)</v>
      </c>
      <c r="M99" s="92">
        <v>1</v>
      </c>
      <c r="N99" s="92">
        <v>2</v>
      </c>
      <c r="O99" s="92">
        <v>3</v>
      </c>
      <c r="P99" s="92" t="str">
        <f>+D101</f>
        <v>TEAM 91 2018 ORANGE (NY)</v>
      </c>
      <c r="Q99" s="99">
        <v>2</v>
      </c>
      <c r="R99" s="99">
        <v>1</v>
      </c>
      <c r="S99" s="99">
        <v>1</v>
      </c>
      <c r="T99" s="87"/>
      <c r="U99" s="87"/>
      <c r="V99" s="87"/>
      <c r="W99" s="87"/>
      <c r="X99" s="87"/>
      <c r="Y99" s="87"/>
      <c r="Z99" s="87"/>
      <c r="AA99" s="87"/>
      <c r="AB99" s="87"/>
      <c r="AC99" s="87"/>
      <c r="AD99" s="87"/>
      <c r="AE99" s="91"/>
      <c r="AF99" s="91"/>
      <c r="AG99" s="91"/>
      <c r="AH99" s="91"/>
    </row>
    <row r="100" spans="1:34" ht="13.5" thickBot="1" x14ac:dyDescent="0.25">
      <c r="A100" s="82" t="str">
        <f t="shared" si="13"/>
        <v>U13AA</v>
      </c>
      <c r="B100" s="82" t="s">
        <v>1244</v>
      </c>
      <c r="C100" s="82" t="s">
        <v>1265</v>
      </c>
      <c r="D100" s="82" t="str">
        <f>+'patriotgames_teams_06282013 (1)'!E81</f>
        <v>SOUTHSHORE CAROLINA (NJ)</v>
      </c>
      <c r="K100" s="86" t="str">
        <f t="shared" si="12"/>
        <v>U13AA</v>
      </c>
      <c r="L100" s="93" t="str">
        <f>+D103</f>
        <v>TRI-STATE U13 BLACK (NJ)</v>
      </c>
      <c r="M100" s="93">
        <v>3</v>
      </c>
      <c r="N100" s="93">
        <v>0</v>
      </c>
      <c r="O100" s="93">
        <v>1</v>
      </c>
      <c r="P100" s="93" t="str">
        <f>+D102</f>
        <v>TEAM TURNPIKE EXIT 7 (NJ)</v>
      </c>
      <c r="Q100" s="101">
        <v>0</v>
      </c>
      <c r="R100" s="101">
        <v>3</v>
      </c>
      <c r="S100" s="101">
        <v>4</v>
      </c>
      <c r="T100" s="87"/>
      <c r="U100" s="87"/>
      <c r="V100" s="87"/>
      <c r="W100" s="87"/>
      <c r="X100" s="87"/>
      <c r="Y100" s="87"/>
      <c r="Z100" s="87"/>
      <c r="AA100" s="87"/>
      <c r="AB100" s="87"/>
      <c r="AC100" s="87"/>
      <c r="AD100" s="87"/>
      <c r="AE100" s="91"/>
      <c r="AF100" s="91"/>
      <c r="AG100" s="91"/>
      <c r="AH100" s="91"/>
    </row>
    <row r="101" spans="1:34" s="94" customFormat="1" x14ac:dyDescent="0.2">
      <c r="A101" s="82" t="str">
        <f t="shared" si="13"/>
        <v>U13AA</v>
      </c>
      <c r="B101" s="82" t="s">
        <v>1264</v>
      </c>
      <c r="C101" s="82" t="s">
        <v>1266</v>
      </c>
      <c r="D101" s="82" t="str">
        <f>+'patriotgames_teams_06282013 (1)'!E83</f>
        <v>TEAM 91 2018 ORANGE (NY)</v>
      </c>
      <c r="H101" s="91"/>
      <c r="I101" s="91"/>
      <c r="J101" s="95"/>
      <c r="K101" s="86" t="str">
        <f t="shared" si="12"/>
        <v>U13AA</v>
      </c>
      <c r="L101" s="91"/>
      <c r="M101" s="91"/>
      <c r="N101" s="91"/>
      <c r="O101" s="91"/>
      <c r="P101" s="91"/>
      <c r="Q101" s="91"/>
      <c r="R101" s="91"/>
      <c r="S101" s="91"/>
      <c r="T101" s="91"/>
      <c r="U101" s="91"/>
      <c r="V101" s="91"/>
      <c r="W101" s="91"/>
      <c r="X101" s="91"/>
      <c r="Y101" s="91"/>
      <c r="Z101" s="91"/>
      <c r="AA101" s="91"/>
      <c r="AB101" s="91"/>
      <c r="AC101" s="91"/>
      <c r="AD101" s="91"/>
      <c r="AE101" s="91"/>
      <c r="AF101" s="91"/>
      <c r="AG101" s="91"/>
      <c r="AH101" s="91"/>
    </row>
    <row r="102" spans="1:34" x14ac:dyDescent="0.2">
      <c r="A102" s="82" t="str">
        <f t="shared" si="13"/>
        <v>U13AA</v>
      </c>
      <c r="B102" s="82" t="s">
        <v>1244</v>
      </c>
      <c r="C102" s="82" t="s">
        <v>1267</v>
      </c>
      <c r="D102" s="82" t="str">
        <f>+'patriotgames_teams_06282013 (1)'!E84</f>
        <v>TEAM TURNPIKE EXIT 7 (NJ)</v>
      </c>
      <c r="K102" s="86"/>
      <c r="L102" s="87"/>
      <c r="M102" s="87"/>
      <c r="N102" s="87"/>
      <c r="O102" s="87"/>
      <c r="P102" s="87"/>
      <c r="Q102" s="87"/>
      <c r="R102" s="87"/>
      <c r="S102" s="87"/>
      <c r="T102" s="87"/>
      <c r="U102" s="87"/>
      <c r="V102" s="87"/>
      <c r="W102" s="87"/>
      <c r="X102" s="87"/>
      <c r="Y102" s="87"/>
      <c r="Z102" s="87"/>
      <c r="AA102" s="87"/>
      <c r="AB102" s="87"/>
      <c r="AC102" s="87"/>
      <c r="AD102" s="87"/>
      <c r="AE102" s="91"/>
      <c r="AF102" s="91"/>
      <c r="AG102" s="91"/>
      <c r="AH102" s="91"/>
    </row>
    <row r="103" spans="1:34" x14ac:dyDescent="0.2">
      <c r="A103" s="82" t="str">
        <f t="shared" si="13"/>
        <v>U13AA</v>
      </c>
      <c r="B103" s="82" t="s">
        <v>1264</v>
      </c>
      <c r="C103" s="82" t="s">
        <v>1268</v>
      </c>
      <c r="D103" s="82" t="str">
        <f>+'patriotgames_teams_06282013 (1)'!E85</f>
        <v>TRI-STATE U13 BLACK (NJ)</v>
      </c>
      <c r="G103" s="82">
        <f t="shared" ref="G103:G112" si="14">COUNTA(L103:AA103)</f>
        <v>2</v>
      </c>
      <c r="H103" s="96">
        <v>1</v>
      </c>
      <c r="L103" s="97" t="s">
        <v>1253</v>
      </c>
      <c r="M103" s="97"/>
      <c r="N103" s="97"/>
      <c r="O103" s="97"/>
      <c r="P103" s="97" t="s">
        <v>1269</v>
      </c>
      <c r="Q103" s="97"/>
      <c r="R103" s="97"/>
      <c r="S103" s="97"/>
      <c r="T103" s="87"/>
      <c r="U103" s="87"/>
      <c r="V103" s="87"/>
      <c r="W103" s="87"/>
      <c r="X103" s="87"/>
      <c r="Y103" s="87"/>
      <c r="Z103" s="87"/>
      <c r="AA103" s="87"/>
      <c r="AB103" s="87"/>
      <c r="AC103" s="87"/>
      <c r="AD103" s="87"/>
      <c r="AE103" s="91"/>
      <c r="AF103" s="91"/>
      <c r="AG103" s="91"/>
      <c r="AH103" s="91"/>
    </row>
    <row r="104" spans="1:34" x14ac:dyDescent="0.2">
      <c r="G104" s="82">
        <f t="shared" si="14"/>
        <v>2</v>
      </c>
      <c r="H104" s="96">
        <v>1</v>
      </c>
      <c r="L104" s="97" t="s">
        <v>1254</v>
      </c>
      <c r="M104" s="97"/>
      <c r="N104" s="97"/>
      <c r="O104" s="97"/>
      <c r="P104" s="97" t="s">
        <v>1270</v>
      </c>
      <c r="Q104" s="97"/>
      <c r="R104" s="97"/>
      <c r="S104" s="97"/>
      <c r="T104" s="87"/>
      <c r="U104" s="87"/>
      <c r="V104" s="87"/>
      <c r="W104" s="87"/>
      <c r="X104" s="87"/>
      <c r="Y104" s="87"/>
      <c r="Z104" s="87"/>
      <c r="AA104" s="87"/>
      <c r="AB104" s="87"/>
      <c r="AC104" s="87"/>
      <c r="AD104" s="87"/>
      <c r="AE104" s="91"/>
      <c r="AF104" s="91"/>
      <c r="AG104" s="91"/>
      <c r="AH104" s="91"/>
    </row>
    <row r="105" spans="1:34" x14ac:dyDescent="0.2">
      <c r="G105" s="82">
        <f t="shared" si="14"/>
        <v>2</v>
      </c>
      <c r="H105" s="83">
        <v>2</v>
      </c>
      <c r="L105" s="87" t="s">
        <v>1255</v>
      </c>
      <c r="M105" s="87"/>
      <c r="N105" s="87"/>
      <c r="O105" s="87"/>
      <c r="P105" s="87" t="s">
        <v>1271</v>
      </c>
      <c r="Q105" s="87"/>
      <c r="R105" s="87"/>
      <c r="S105" s="87"/>
      <c r="T105" s="87"/>
      <c r="U105" s="87"/>
      <c r="V105" s="87"/>
      <c r="W105" s="87"/>
      <c r="X105" s="87"/>
      <c r="Y105" s="87"/>
      <c r="Z105" s="87"/>
      <c r="AA105" s="87"/>
      <c r="AB105" s="87"/>
      <c r="AC105" s="87"/>
      <c r="AD105" s="87"/>
      <c r="AE105" s="91"/>
      <c r="AF105" s="91"/>
      <c r="AG105" s="91"/>
      <c r="AH105" s="91"/>
    </row>
    <row r="106" spans="1:34" x14ac:dyDescent="0.2">
      <c r="G106" s="82">
        <f t="shared" si="14"/>
        <v>2</v>
      </c>
      <c r="H106" s="83">
        <v>2</v>
      </c>
      <c r="L106" s="87" t="s">
        <v>1256</v>
      </c>
      <c r="M106" s="87"/>
      <c r="N106" s="87"/>
      <c r="O106" s="87"/>
      <c r="P106" s="87" t="s">
        <v>1272</v>
      </c>
      <c r="Q106" s="87"/>
      <c r="R106" s="87"/>
      <c r="S106" s="87"/>
      <c r="T106" s="87"/>
      <c r="U106" s="87"/>
      <c r="V106" s="87"/>
      <c r="W106" s="87"/>
      <c r="X106" s="87"/>
      <c r="Y106" s="87"/>
      <c r="Z106" s="87"/>
      <c r="AA106" s="87"/>
      <c r="AB106" s="87"/>
      <c r="AC106" s="87"/>
      <c r="AD106" s="87"/>
      <c r="AE106" s="91"/>
      <c r="AF106" s="91"/>
      <c r="AG106" s="91"/>
      <c r="AH106" s="91"/>
    </row>
    <row r="107" spans="1:34" x14ac:dyDescent="0.2">
      <c r="G107" s="82">
        <f t="shared" si="14"/>
        <v>2</v>
      </c>
      <c r="H107" s="96">
        <v>3</v>
      </c>
      <c r="L107" s="97" t="s">
        <v>1257</v>
      </c>
      <c r="M107" s="97"/>
      <c r="N107" s="97"/>
      <c r="O107" s="97"/>
      <c r="P107" s="97" t="s">
        <v>1273</v>
      </c>
      <c r="Q107" s="97"/>
      <c r="R107" s="97"/>
      <c r="S107" s="97"/>
      <c r="T107" s="87"/>
      <c r="U107" s="87"/>
      <c r="V107" s="87"/>
      <c r="W107" s="87"/>
      <c r="X107" s="87"/>
      <c r="Y107" s="87"/>
      <c r="Z107" s="87"/>
      <c r="AA107" s="87"/>
      <c r="AB107" s="87"/>
      <c r="AC107" s="87"/>
      <c r="AD107" s="87"/>
      <c r="AE107" s="91"/>
      <c r="AF107" s="91"/>
      <c r="AG107" s="91"/>
      <c r="AH107" s="91"/>
    </row>
    <row r="108" spans="1:34" x14ac:dyDescent="0.2">
      <c r="G108" s="82">
        <f t="shared" si="14"/>
        <v>2</v>
      </c>
      <c r="H108" s="96">
        <v>3</v>
      </c>
      <c r="L108" s="97" t="s">
        <v>1258</v>
      </c>
      <c r="M108" s="97"/>
      <c r="N108" s="97"/>
      <c r="O108" s="97"/>
      <c r="P108" s="97" t="s">
        <v>1274</v>
      </c>
      <c r="Q108" s="97"/>
      <c r="R108" s="97"/>
      <c r="S108" s="97"/>
      <c r="T108" s="87"/>
      <c r="U108" s="87"/>
      <c r="V108" s="87"/>
      <c r="W108" s="87"/>
      <c r="X108" s="87"/>
      <c r="Y108" s="87"/>
      <c r="Z108" s="87"/>
      <c r="AA108" s="87"/>
      <c r="AB108" s="87"/>
      <c r="AC108" s="87"/>
      <c r="AD108" s="87"/>
      <c r="AE108" s="91"/>
      <c r="AF108" s="91"/>
      <c r="AG108" s="91"/>
      <c r="AH108" s="91"/>
    </row>
    <row r="109" spans="1:34" x14ac:dyDescent="0.2">
      <c r="G109" s="82">
        <f t="shared" si="14"/>
        <v>2</v>
      </c>
      <c r="H109" s="83" t="s">
        <v>1259</v>
      </c>
      <c r="L109" s="87" t="s">
        <v>1275</v>
      </c>
      <c r="M109" s="87"/>
      <c r="N109" s="87"/>
      <c r="O109" s="87"/>
      <c r="P109" s="87" t="s">
        <v>1276</v>
      </c>
      <c r="Q109" s="87"/>
      <c r="R109" s="87"/>
      <c r="S109" s="87"/>
      <c r="T109" s="87"/>
      <c r="U109" s="87"/>
      <c r="V109" s="87"/>
      <c r="W109" s="87"/>
      <c r="X109" s="87"/>
      <c r="Y109" s="87"/>
      <c r="Z109" s="87"/>
      <c r="AA109" s="87"/>
      <c r="AB109" s="87"/>
      <c r="AC109" s="87"/>
      <c r="AD109" s="87"/>
      <c r="AE109" s="91"/>
      <c r="AF109" s="91"/>
      <c r="AG109" s="91"/>
      <c r="AH109" s="91"/>
    </row>
    <row r="110" spans="1:34" x14ac:dyDescent="0.2">
      <c r="G110" s="82">
        <f t="shared" si="14"/>
        <v>2</v>
      </c>
      <c r="H110" s="83" t="s">
        <v>1259</v>
      </c>
      <c r="L110" s="87" t="s">
        <v>1277</v>
      </c>
      <c r="M110" s="87"/>
      <c r="N110" s="87"/>
      <c r="O110" s="87"/>
      <c r="P110" s="87" t="s">
        <v>1278</v>
      </c>
      <c r="Q110" s="87"/>
      <c r="R110" s="87"/>
      <c r="S110" s="87"/>
      <c r="T110" s="87"/>
      <c r="U110" s="87"/>
      <c r="V110" s="87"/>
      <c r="W110" s="87"/>
      <c r="X110" s="87"/>
      <c r="Y110" s="87"/>
      <c r="Z110" s="87"/>
      <c r="AA110" s="87"/>
      <c r="AB110" s="87"/>
      <c r="AC110" s="87"/>
      <c r="AD110" s="87"/>
      <c r="AE110" s="91"/>
      <c r="AF110" s="91"/>
      <c r="AG110" s="91"/>
      <c r="AH110" s="91"/>
    </row>
    <row r="111" spans="1:34" x14ac:dyDescent="0.2">
      <c r="G111" s="82">
        <f t="shared" si="14"/>
        <v>2</v>
      </c>
      <c r="H111" s="96" t="s">
        <v>1260</v>
      </c>
      <c r="L111" s="97" t="s">
        <v>1261</v>
      </c>
      <c r="M111" s="97"/>
      <c r="N111" s="97"/>
      <c r="O111" s="97"/>
      <c r="P111" s="97" t="s">
        <v>1279</v>
      </c>
      <c r="Q111" s="97"/>
      <c r="R111" s="97"/>
      <c r="S111" s="97"/>
      <c r="T111" s="87"/>
      <c r="U111" s="87"/>
      <c r="V111" s="87"/>
      <c r="W111" s="87"/>
      <c r="X111" s="87"/>
      <c r="Y111" s="87"/>
      <c r="Z111" s="87"/>
      <c r="AA111" s="87"/>
      <c r="AB111" s="87"/>
      <c r="AC111" s="87"/>
      <c r="AD111" s="87"/>
      <c r="AE111" s="91"/>
      <c r="AF111" s="91"/>
      <c r="AG111" s="91"/>
      <c r="AH111" s="91"/>
    </row>
    <row r="112" spans="1:34" x14ac:dyDescent="0.2">
      <c r="G112" s="82">
        <f t="shared" si="14"/>
        <v>2</v>
      </c>
      <c r="H112" s="96" t="s">
        <v>1260</v>
      </c>
      <c r="L112" s="97" t="s">
        <v>1280</v>
      </c>
      <c r="M112" s="97"/>
      <c r="N112" s="97"/>
      <c r="O112" s="97"/>
      <c r="P112" s="97" t="s">
        <v>1281</v>
      </c>
      <c r="Q112" s="97"/>
      <c r="R112" s="97"/>
      <c r="S112" s="97"/>
      <c r="T112" s="87"/>
      <c r="U112" s="87"/>
      <c r="V112" s="87"/>
      <c r="W112" s="87"/>
      <c r="X112" s="87"/>
      <c r="Y112" s="87"/>
      <c r="Z112" s="87"/>
      <c r="AA112" s="87"/>
      <c r="AB112" s="87"/>
      <c r="AC112" s="87"/>
      <c r="AD112" s="87"/>
      <c r="AE112" s="91"/>
      <c r="AF112" s="91"/>
      <c r="AG112" s="91"/>
      <c r="AH112" s="91"/>
    </row>
    <row r="113" spans="1:34" x14ac:dyDescent="0.2">
      <c r="E113" s="82">
        <f>SUM(G103:G112)/16</f>
        <v>1.25</v>
      </c>
      <c r="F113" s="82">
        <f>SUM(G98:G112)</f>
        <v>20</v>
      </c>
      <c r="L113" s="87"/>
      <c r="M113" s="87"/>
      <c r="N113" s="87"/>
      <c r="O113" s="87"/>
      <c r="P113" s="87"/>
      <c r="Q113" s="87"/>
      <c r="R113" s="87"/>
      <c r="S113" s="87"/>
      <c r="T113" s="87"/>
      <c r="U113" s="87"/>
      <c r="V113" s="87"/>
      <c r="W113" s="87"/>
      <c r="X113" s="87"/>
      <c r="Y113" s="87"/>
      <c r="Z113" s="87"/>
      <c r="AA113" s="87"/>
      <c r="AB113" s="87"/>
      <c r="AC113" s="87"/>
      <c r="AD113" s="87"/>
    </row>
    <row r="114" spans="1:34" x14ac:dyDescent="0.2">
      <c r="K114" s="86"/>
      <c r="L114" s="87"/>
      <c r="M114" s="87"/>
      <c r="N114" s="87"/>
      <c r="O114" s="87"/>
      <c r="P114" s="87"/>
      <c r="Q114" s="87"/>
      <c r="R114" s="87"/>
      <c r="S114" s="87"/>
      <c r="T114" s="87"/>
      <c r="U114" s="87"/>
      <c r="V114" s="87"/>
      <c r="W114" s="87"/>
      <c r="X114" s="87"/>
      <c r="Y114" s="87"/>
      <c r="Z114" s="87"/>
      <c r="AA114" s="87"/>
      <c r="AB114" s="87"/>
      <c r="AC114" s="87"/>
      <c r="AD114" s="87"/>
    </row>
    <row r="115" spans="1:34" ht="13.5" thickBot="1" x14ac:dyDescent="0.25">
      <c r="K115" s="86" t="str">
        <f t="shared" ref="K115:K122" si="15">+$D$116</f>
        <v>U13A-1</v>
      </c>
      <c r="L115" s="87"/>
      <c r="M115" s="87"/>
      <c r="N115" s="87"/>
      <c r="O115" s="87"/>
      <c r="P115" s="87"/>
      <c r="Q115" s="87"/>
      <c r="R115" s="87"/>
      <c r="S115" s="87"/>
      <c r="T115" s="87"/>
      <c r="U115" s="87"/>
      <c r="V115" s="87"/>
      <c r="W115" s="87"/>
      <c r="X115" s="87"/>
      <c r="Y115" s="87"/>
      <c r="Z115" s="87"/>
      <c r="AA115" s="87"/>
      <c r="AB115" s="87"/>
      <c r="AC115" s="87"/>
      <c r="AD115" s="87"/>
    </row>
    <row r="116" spans="1:34" ht="13.5" thickBot="1" x14ac:dyDescent="0.25">
      <c r="D116" s="88" t="s">
        <v>1191</v>
      </c>
      <c r="H116" s="82"/>
      <c r="I116" s="86"/>
      <c r="J116" s="86"/>
      <c r="K116" s="86" t="str">
        <f t="shared" si="15"/>
        <v>U13A-1</v>
      </c>
      <c r="L116" s="187" t="str">
        <f>+D116</f>
        <v>U13A-1</v>
      </c>
      <c r="M116" s="188"/>
      <c r="N116" s="188"/>
      <c r="O116" s="188"/>
      <c r="P116" s="188"/>
      <c r="Q116" s="188"/>
      <c r="R116" s="188"/>
      <c r="S116" s="189"/>
      <c r="T116" s="166"/>
      <c r="U116" s="166"/>
      <c r="V116" s="166"/>
      <c r="W116" s="194"/>
      <c r="X116" s="194"/>
      <c r="Y116" s="194"/>
      <c r="Z116" s="194"/>
      <c r="AA116" s="194"/>
      <c r="AB116" s="168"/>
      <c r="AC116" s="168"/>
      <c r="AD116" s="168"/>
      <c r="AF116" s="82"/>
      <c r="AG116" s="82"/>
      <c r="AH116" s="82"/>
    </row>
    <row r="117" spans="1:34" ht="13.5" thickBot="1" x14ac:dyDescent="0.25">
      <c r="A117" s="82" t="str">
        <f t="shared" ref="A117:A124" si="16">+$D$116</f>
        <v>U13A-1</v>
      </c>
      <c r="B117" s="82" t="s">
        <v>1244</v>
      </c>
      <c r="C117" s="82" t="s">
        <v>1245</v>
      </c>
      <c r="D117" s="82" t="str">
        <f>+'patriotgames_teams_06282013 (1)'!E62</f>
        <v>BAGGATAWAY U13 BLACK (PA)</v>
      </c>
      <c r="E117" s="82" t="s">
        <v>1262</v>
      </c>
      <c r="K117" s="86" t="str">
        <f t="shared" si="15"/>
        <v>U13A-1</v>
      </c>
      <c r="L117" s="98" t="s">
        <v>1247</v>
      </c>
      <c r="M117" s="89" t="s">
        <v>1248</v>
      </c>
      <c r="N117" s="171" t="s">
        <v>1187</v>
      </c>
      <c r="O117" s="171" t="s">
        <v>1249</v>
      </c>
      <c r="P117" s="98" t="s">
        <v>1263</v>
      </c>
      <c r="Q117" s="89" t="s">
        <v>1248</v>
      </c>
      <c r="R117" s="171" t="s">
        <v>1187</v>
      </c>
      <c r="S117" s="171" t="s">
        <v>1249</v>
      </c>
      <c r="T117" s="168"/>
      <c r="U117" s="168"/>
      <c r="V117" s="168"/>
      <c r="W117" s="168"/>
      <c r="X117" s="168"/>
      <c r="Y117" s="168"/>
      <c r="Z117" s="168"/>
      <c r="AA117" s="168"/>
      <c r="AB117" s="168"/>
      <c r="AC117" s="168"/>
      <c r="AD117" s="168"/>
      <c r="AE117" s="166"/>
      <c r="AF117" s="166"/>
      <c r="AG117" s="166"/>
      <c r="AH117" s="166"/>
    </row>
    <row r="118" spans="1:34" x14ac:dyDescent="0.2">
      <c r="A118" s="82" t="str">
        <f t="shared" si="16"/>
        <v>U13A-1</v>
      </c>
      <c r="B118" s="82" t="s">
        <v>1264</v>
      </c>
      <c r="C118" s="82" t="s">
        <v>1250</v>
      </c>
      <c r="D118" s="82" t="str">
        <f>+'patriotgames_teams_06282013 (1)'!E69</f>
        <v>EDGE ELITE 2019 WHITE (ON)</v>
      </c>
      <c r="K118" s="86" t="str">
        <f t="shared" si="15"/>
        <v>U13A-1</v>
      </c>
      <c r="L118" s="90" t="str">
        <f>+D117</f>
        <v>BAGGATAWAY U13 BLACK (PA)</v>
      </c>
      <c r="M118" s="90">
        <v>1</v>
      </c>
      <c r="N118" s="90">
        <v>2</v>
      </c>
      <c r="O118" s="90">
        <v>3</v>
      </c>
      <c r="P118" s="90" t="str">
        <f>+D118</f>
        <v>EDGE ELITE 2019 WHITE (ON)</v>
      </c>
      <c r="Q118" s="99">
        <v>3</v>
      </c>
      <c r="R118" s="99">
        <v>0</v>
      </c>
      <c r="S118" s="99">
        <v>1</v>
      </c>
      <c r="T118" s="87"/>
      <c r="U118" s="87"/>
      <c r="V118" s="87"/>
      <c r="W118" s="87"/>
      <c r="X118" s="87"/>
      <c r="Y118" s="87"/>
      <c r="Z118" s="87"/>
      <c r="AA118" s="87"/>
      <c r="AB118" s="87"/>
      <c r="AC118" s="87"/>
      <c r="AD118" s="87"/>
      <c r="AE118" s="91"/>
      <c r="AF118" s="91"/>
      <c r="AG118" s="91"/>
      <c r="AH118" s="91"/>
    </row>
    <row r="119" spans="1:34" x14ac:dyDescent="0.2">
      <c r="A119" s="82" t="str">
        <f t="shared" si="16"/>
        <v>U13A-1</v>
      </c>
      <c r="B119" s="82" t="s">
        <v>1244</v>
      </c>
      <c r="C119" s="82" t="s">
        <v>1251</v>
      </c>
      <c r="D119" s="82" t="str">
        <f>+'patriotgames_teams_06282013 (1)'!E63</f>
        <v>BLACK BEAR ORANGE (PA)</v>
      </c>
      <c r="K119" s="86" t="str">
        <f t="shared" si="15"/>
        <v>U13A-1</v>
      </c>
      <c r="L119" s="92" t="str">
        <f>+D119</f>
        <v>BLACK BEAR ORANGE (PA)</v>
      </c>
      <c r="M119" s="92">
        <v>2</v>
      </c>
      <c r="N119" s="92">
        <v>1</v>
      </c>
      <c r="O119" s="92">
        <v>2</v>
      </c>
      <c r="P119" s="92" t="str">
        <f>+D120</f>
        <v>BROTHERHOOD U13 (NJ)</v>
      </c>
      <c r="Q119" s="100">
        <v>1</v>
      </c>
      <c r="R119" s="100">
        <v>2</v>
      </c>
      <c r="S119" s="100">
        <v>3</v>
      </c>
      <c r="T119" s="87"/>
      <c r="U119" s="87"/>
      <c r="V119" s="87"/>
      <c r="W119" s="87"/>
      <c r="X119" s="87"/>
      <c r="Y119" s="87"/>
      <c r="Z119" s="87"/>
      <c r="AA119" s="87"/>
      <c r="AB119" s="87"/>
      <c r="AC119" s="87"/>
      <c r="AD119" s="87"/>
      <c r="AE119" s="91"/>
      <c r="AF119" s="91"/>
      <c r="AG119" s="91"/>
      <c r="AH119" s="91"/>
    </row>
    <row r="120" spans="1:34" x14ac:dyDescent="0.2">
      <c r="A120" s="82" t="str">
        <f t="shared" si="16"/>
        <v>U13A-1</v>
      </c>
      <c r="B120" s="82" t="s">
        <v>1264</v>
      </c>
      <c r="C120" s="82" t="s">
        <v>1252</v>
      </c>
      <c r="D120" s="82" t="str">
        <f>+'patriotgames_teams_06282013 (1)'!E64</f>
        <v>BROTHERHOOD U13 (NJ)</v>
      </c>
      <c r="K120" s="86" t="str">
        <f t="shared" si="15"/>
        <v>U13A-1</v>
      </c>
      <c r="L120" s="92" t="str">
        <f>+D121</f>
        <v>HOUSTON HOULAGUNS (TX)</v>
      </c>
      <c r="M120" s="92">
        <v>3</v>
      </c>
      <c r="N120" s="92">
        <v>0</v>
      </c>
      <c r="O120" s="92">
        <v>1</v>
      </c>
      <c r="P120" s="92" t="str">
        <f>+D122</f>
        <v>BUCKS 2019-VENTRESCA (PA)</v>
      </c>
      <c r="Q120" s="99">
        <v>2</v>
      </c>
      <c r="R120" s="99">
        <v>1</v>
      </c>
      <c r="S120" s="99">
        <v>2</v>
      </c>
      <c r="T120" s="87"/>
      <c r="U120" s="87"/>
      <c r="V120" s="87"/>
      <c r="W120" s="87"/>
      <c r="X120" s="87"/>
      <c r="Y120" s="87"/>
      <c r="Z120" s="87"/>
      <c r="AA120" s="87"/>
      <c r="AB120" s="87"/>
      <c r="AC120" s="87"/>
      <c r="AD120" s="87"/>
      <c r="AE120" s="91"/>
      <c r="AF120" s="91"/>
      <c r="AG120" s="91"/>
      <c r="AH120" s="91"/>
    </row>
    <row r="121" spans="1:34" ht="13.5" thickBot="1" x14ac:dyDescent="0.25">
      <c r="A121" s="82" t="str">
        <f t="shared" si="16"/>
        <v>U13A-1</v>
      </c>
      <c r="B121" s="82" t="s">
        <v>1244</v>
      </c>
      <c r="C121" s="82" t="s">
        <v>1265</v>
      </c>
      <c r="D121" s="82" t="str">
        <f>+'patriotgames_teams_06282013 (1)'!E70</f>
        <v>HOUSTON HOULAGUNS (TX)</v>
      </c>
      <c r="K121" s="86" t="str">
        <f t="shared" si="15"/>
        <v>U13A-1</v>
      </c>
      <c r="L121" s="93" t="str">
        <f>+D123</f>
        <v>BURN 'EM LACROSSE (NY)</v>
      </c>
      <c r="M121" s="93">
        <v>0</v>
      </c>
      <c r="N121" s="93">
        <v>3</v>
      </c>
      <c r="O121" s="93">
        <v>4</v>
      </c>
      <c r="P121" s="93" t="str">
        <f>+D124</f>
        <v>DIP N DUNK (NY)</v>
      </c>
      <c r="Q121" s="101">
        <v>0</v>
      </c>
      <c r="R121" s="101">
        <v>3</v>
      </c>
      <c r="S121" s="101">
        <v>4</v>
      </c>
      <c r="T121" s="87"/>
      <c r="U121" s="87"/>
      <c r="V121" s="87"/>
      <c r="W121" s="87"/>
      <c r="X121" s="87"/>
      <c r="Y121" s="87"/>
      <c r="Z121" s="87"/>
      <c r="AA121" s="87"/>
      <c r="AB121" s="87"/>
      <c r="AC121" s="87"/>
      <c r="AD121" s="87"/>
      <c r="AE121" s="91"/>
      <c r="AF121" s="91"/>
      <c r="AG121" s="91"/>
      <c r="AH121" s="91"/>
    </row>
    <row r="122" spans="1:34" s="94" customFormat="1" x14ac:dyDescent="0.2">
      <c r="A122" s="82" t="str">
        <f t="shared" si="16"/>
        <v>U13A-1</v>
      </c>
      <c r="B122" s="82" t="s">
        <v>1264</v>
      </c>
      <c r="C122" s="82" t="s">
        <v>1266</v>
      </c>
      <c r="D122" s="82" t="str">
        <f>+'patriotgames_teams_06282013 (1)'!E66</f>
        <v>BUCKS 2019-VENTRESCA (PA)</v>
      </c>
      <c r="H122" s="91"/>
      <c r="I122" s="91"/>
      <c r="J122" s="95"/>
      <c r="K122" s="86" t="str">
        <f t="shared" si="15"/>
        <v>U13A-1</v>
      </c>
      <c r="L122" s="91"/>
      <c r="M122" s="91"/>
      <c r="N122" s="91"/>
      <c r="O122" s="91"/>
      <c r="P122" s="91"/>
      <c r="Q122" s="91"/>
      <c r="R122" s="91"/>
      <c r="S122" s="91"/>
      <c r="T122" s="91"/>
      <c r="U122" s="91"/>
      <c r="V122" s="91"/>
      <c r="W122" s="91"/>
      <c r="X122" s="91"/>
      <c r="Y122" s="91"/>
      <c r="Z122" s="91"/>
      <c r="AA122" s="91"/>
      <c r="AB122" s="91"/>
      <c r="AC122" s="91"/>
      <c r="AD122" s="91"/>
      <c r="AE122" s="91"/>
      <c r="AF122" s="91"/>
      <c r="AG122" s="91"/>
      <c r="AH122" s="91"/>
    </row>
    <row r="123" spans="1:34" x14ac:dyDescent="0.2">
      <c r="A123" s="82" t="str">
        <f t="shared" si="16"/>
        <v>U13A-1</v>
      </c>
      <c r="B123" s="82" t="s">
        <v>1244</v>
      </c>
      <c r="C123" s="82" t="s">
        <v>1267</v>
      </c>
      <c r="D123" s="82" t="str">
        <f>+'patriotgames_teams_06282013 (1)'!E67</f>
        <v>BURN 'EM LACROSSE (NY)</v>
      </c>
      <c r="K123" s="86"/>
      <c r="L123" s="87"/>
      <c r="M123" s="87"/>
      <c r="N123" s="87"/>
      <c r="O123" s="87"/>
      <c r="P123" s="87"/>
      <c r="Q123" s="87"/>
      <c r="R123" s="87"/>
      <c r="S123" s="87"/>
      <c r="T123" s="87"/>
      <c r="U123" s="87"/>
      <c r="V123" s="87"/>
      <c r="W123" s="87"/>
      <c r="X123" s="87"/>
      <c r="Y123" s="87"/>
      <c r="Z123" s="87"/>
      <c r="AA123" s="87"/>
      <c r="AB123" s="87"/>
      <c r="AC123" s="87"/>
      <c r="AD123" s="87"/>
      <c r="AE123" s="91"/>
      <c r="AF123" s="91"/>
      <c r="AG123" s="91"/>
      <c r="AH123" s="91"/>
    </row>
    <row r="124" spans="1:34" x14ac:dyDescent="0.2">
      <c r="A124" s="82" t="str">
        <f t="shared" si="16"/>
        <v>U13A-1</v>
      </c>
      <c r="B124" s="82" t="s">
        <v>1264</v>
      </c>
      <c r="C124" s="82" t="s">
        <v>1268</v>
      </c>
      <c r="D124" s="82" t="str">
        <f>+'patriotgames_teams_06282013 (1)'!E68</f>
        <v>DIP N DUNK (NY)</v>
      </c>
      <c r="G124" s="82">
        <f t="shared" ref="G124:G133" si="17">COUNTA(L124:AA124)</f>
        <v>2</v>
      </c>
      <c r="H124" s="96">
        <v>1</v>
      </c>
      <c r="L124" s="97" t="s">
        <v>1253</v>
      </c>
      <c r="M124" s="97"/>
      <c r="N124" s="97"/>
      <c r="O124" s="97"/>
      <c r="P124" s="97" t="s">
        <v>1269</v>
      </c>
      <c r="Q124" s="97"/>
      <c r="R124" s="97"/>
      <c r="S124" s="97"/>
      <c r="T124" s="87"/>
      <c r="U124" s="87"/>
      <c r="V124" s="87"/>
      <c r="W124" s="87"/>
      <c r="X124" s="87"/>
      <c r="Y124" s="87"/>
      <c r="Z124" s="87"/>
      <c r="AA124" s="87"/>
      <c r="AB124" s="87"/>
      <c r="AC124" s="87"/>
      <c r="AD124" s="87"/>
      <c r="AE124" s="91"/>
      <c r="AF124" s="91"/>
      <c r="AG124" s="91"/>
      <c r="AH124" s="91"/>
    </row>
    <row r="125" spans="1:34" x14ac:dyDescent="0.2">
      <c r="G125" s="82">
        <f t="shared" si="17"/>
        <v>2</v>
      </c>
      <c r="H125" s="96">
        <v>1</v>
      </c>
      <c r="L125" s="97" t="s">
        <v>1254</v>
      </c>
      <c r="M125" s="97"/>
      <c r="N125" s="97"/>
      <c r="O125" s="97"/>
      <c r="P125" s="97" t="s">
        <v>1270</v>
      </c>
      <c r="Q125" s="97"/>
      <c r="R125" s="97"/>
      <c r="S125" s="97"/>
      <c r="T125" s="87"/>
      <c r="U125" s="87"/>
      <c r="V125" s="87"/>
      <c r="W125" s="87"/>
      <c r="X125" s="87"/>
      <c r="Y125" s="87"/>
      <c r="Z125" s="87"/>
      <c r="AA125" s="87"/>
      <c r="AB125" s="87"/>
      <c r="AC125" s="87"/>
      <c r="AD125" s="87"/>
      <c r="AE125" s="91"/>
      <c r="AF125" s="91"/>
      <c r="AG125" s="91"/>
      <c r="AH125" s="91"/>
    </row>
    <row r="126" spans="1:34" x14ac:dyDescent="0.2">
      <c r="G126" s="82">
        <f t="shared" si="17"/>
        <v>2</v>
      </c>
      <c r="H126" s="83">
        <v>2</v>
      </c>
      <c r="L126" s="87" t="s">
        <v>1255</v>
      </c>
      <c r="M126" s="87"/>
      <c r="N126" s="87"/>
      <c r="O126" s="87"/>
      <c r="P126" s="87" t="s">
        <v>1271</v>
      </c>
      <c r="Q126" s="87"/>
      <c r="R126" s="87"/>
      <c r="S126" s="87"/>
      <c r="T126" s="87"/>
      <c r="U126" s="87"/>
      <c r="V126" s="87"/>
      <c r="W126" s="87"/>
      <c r="X126" s="87"/>
      <c r="Y126" s="87"/>
      <c r="Z126" s="87"/>
      <c r="AA126" s="87"/>
      <c r="AB126" s="87"/>
      <c r="AC126" s="87"/>
      <c r="AD126" s="87"/>
      <c r="AE126" s="91"/>
      <c r="AF126" s="91"/>
      <c r="AG126" s="91"/>
      <c r="AH126" s="91"/>
    </row>
    <row r="127" spans="1:34" x14ac:dyDescent="0.2">
      <c r="G127" s="82">
        <f t="shared" si="17"/>
        <v>2</v>
      </c>
      <c r="H127" s="83">
        <v>2</v>
      </c>
      <c r="L127" s="87" t="s">
        <v>1256</v>
      </c>
      <c r="M127" s="87"/>
      <c r="N127" s="87"/>
      <c r="O127" s="87"/>
      <c r="P127" s="87" t="s">
        <v>1272</v>
      </c>
      <c r="Q127" s="87"/>
      <c r="R127" s="87"/>
      <c r="S127" s="87"/>
      <c r="T127" s="87"/>
      <c r="U127" s="87"/>
      <c r="V127" s="87"/>
      <c r="W127" s="87"/>
      <c r="X127" s="87"/>
      <c r="Y127" s="87"/>
      <c r="Z127" s="87"/>
      <c r="AA127" s="87"/>
      <c r="AB127" s="87"/>
      <c r="AC127" s="87"/>
      <c r="AD127" s="87"/>
      <c r="AE127" s="91"/>
      <c r="AF127" s="91"/>
      <c r="AG127" s="91"/>
      <c r="AH127" s="91"/>
    </row>
    <row r="128" spans="1:34" x14ac:dyDescent="0.2">
      <c r="G128" s="82">
        <f t="shared" si="17"/>
        <v>2</v>
      </c>
      <c r="H128" s="96">
        <v>3</v>
      </c>
      <c r="L128" s="97" t="s">
        <v>1257</v>
      </c>
      <c r="M128" s="97"/>
      <c r="N128" s="97"/>
      <c r="O128" s="97"/>
      <c r="P128" s="97" t="s">
        <v>1273</v>
      </c>
      <c r="Q128" s="97"/>
      <c r="R128" s="97"/>
      <c r="S128" s="97"/>
      <c r="T128" s="87"/>
      <c r="U128" s="87"/>
      <c r="V128" s="87"/>
      <c r="W128" s="87"/>
      <c r="X128" s="87"/>
      <c r="Y128" s="87"/>
      <c r="Z128" s="87"/>
      <c r="AA128" s="87"/>
      <c r="AB128" s="87"/>
      <c r="AC128" s="87"/>
      <c r="AD128" s="87"/>
      <c r="AE128" s="91"/>
      <c r="AF128" s="91"/>
      <c r="AG128" s="91"/>
      <c r="AH128" s="91"/>
    </row>
    <row r="129" spans="1:35" x14ac:dyDescent="0.2">
      <c r="G129" s="82">
        <f t="shared" si="17"/>
        <v>2</v>
      </c>
      <c r="H129" s="96">
        <v>3</v>
      </c>
      <c r="L129" s="97" t="s">
        <v>1258</v>
      </c>
      <c r="M129" s="97"/>
      <c r="N129" s="97"/>
      <c r="O129" s="97"/>
      <c r="P129" s="97" t="s">
        <v>1274</v>
      </c>
      <c r="Q129" s="97"/>
      <c r="R129" s="97"/>
      <c r="S129" s="97"/>
      <c r="T129" s="87"/>
      <c r="U129" s="87"/>
      <c r="V129" s="87"/>
      <c r="W129" s="87"/>
      <c r="X129" s="87"/>
      <c r="Y129" s="87"/>
      <c r="Z129" s="87"/>
      <c r="AA129" s="87"/>
      <c r="AB129" s="87"/>
      <c r="AC129" s="87"/>
      <c r="AD129" s="87"/>
      <c r="AE129" s="91"/>
      <c r="AF129" s="91"/>
      <c r="AG129" s="91"/>
      <c r="AH129" s="91"/>
    </row>
    <row r="130" spans="1:35" x14ac:dyDescent="0.2">
      <c r="G130" s="82">
        <f t="shared" si="17"/>
        <v>2</v>
      </c>
      <c r="H130" s="83" t="s">
        <v>1259</v>
      </c>
      <c r="L130" s="87" t="s">
        <v>1275</v>
      </c>
      <c r="M130" s="87"/>
      <c r="N130" s="87"/>
      <c r="O130" s="87"/>
      <c r="P130" s="87" t="s">
        <v>1276</v>
      </c>
      <c r="Q130" s="87"/>
      <c r="R130" s="87"/>
      <c r="S130" s="87"/>
      <c r="T130" s="87"/>
      <c r="U130" s="87"/>
      <c r="V130" s="87"/>
      <c r="W130" s="87"/>
      <c r="X130" s="87"/>
      <c r="Y130" s="87"/>
      <c r="Z130" s="87"/>
      <c r="AA130" s="87"/>
      <c r="AB130" s="87"/>
      <c r="AC130" s="87"/>
      <c r="AD130" s="87"/>
      <c r="AE130" s="91"/>
      <c r="AF130" s="91"/>
      <c r="AG130" s="91"/>
      <c r="AH130" s="91"/>
    </row>
    <row r="131" spans="1:35" x14ac:dyDescent="0.2">
      <c r="G131" s="82">
        <f t="shared" si="17"/>
        <v>2</v>
      </c>
      <c r="H131" s="83" t="s">
        <v>1259</v>
      </c>
      <c r="L131" s="87" t="s">
        <v>1277</v>
      </c>
      <c r="M131" s="87"/>
      <c r="N131" s="87"/>
      <c r="O131" s="87"/>
      <c r="P131" s="87" t="s">
        <v>1278</v>
      </c>
      <c r="Q131" s="87"/>
      <c r="R131" s="87"/>
      <c r="S131" s="87"/>
      <c r="T131" s="87"/>
      <c r="U131" s="87"/>
      <c r="V131" s="87"/>
      <c r="W131" s="87"/>
      <c r="X131" s="87"/>
      <c r="Y131" s="87"/>
      <c r="Z131" s="87"/>
      <c r="AA131" s="87"/>
      <c r="AB131" s="87"/>
      <c r="AC131" s="87"/>
      <c r="AD131" s="87"/>
      <c r="AE131" s="91"/>
      <c r="AF131" s="91"/>
      <c r="AG131" s="91"/>
      <c r="AH131" s="91"/>
    </row>
    <row r="132" spans="1:35" x14ac:dyDescent="0.2">
      <c r="G132" s="82">
        <f t="shared" si="17"/>
        <v>2</v>
      </c>
      <c r="H132" s="96" t="s">
        <v>1260</v>
      </c>
      <c r="L132" s="97" t="s">
        <v>1261</v>
      </c>
      <c r="M132" s="97"/>
      <c r="N132" s="97"/>
      <c r="O132" s="97"/>
      <c r="P132" s="97" t="s">
        <v>1279</v>
      </c>
      <c r="Q132" s="97"/>
      <c r="R132" s="97"/>
      <c r="S132" s="97"/>
      <c r="T132" s="87"/>
      <c r="U132" s="87"/>
      <c r="V132" s="87"/>
      <c r="W132" s="87"/>
      <c r="X132" s="87"/>
      <c r="Y132" s="87"/>
      <c r="Z132" s="87"/>
      <c r="AA132" s="87"/>
      <c r="AB132" s="87"/>
      <c r="AC132" s="87"/>
      <c r="AD132" s="87"/>
      <c r="AE132" s="91"/>
      <c r="AF132" s="91"/>
      <c r="AG132" s="91"/>
      <c r="AH132" s="91"/>
    </row>
    <row r="133" spans="1:35" x14ac:dyDescent="0.2">
      <c r="G133" s="82">
        <f t="shared" si="17"/>
        <v>2</v>
      </c>
      <c r="H133" s="96" t="s">
        <v>1260</v>
      </c>
      <c r="L133" s="97" t="s">
        <v>1280</v>
      </c>
      <c r="M133" s="97"/>
      <c r="N133" s="97"/>
      <c r="O133" s="97"/>
      <c r="P133" s="97" t="s">
        <v>1281</v>
      </c>
      <c r="Q133" s="97"/>
      <c r="R133" s="97"/>
      <c r="S133" s="97"/>
      <c r="T133" s="87"/>
      <c r="U133" s="87"/>
      <c r="V133" s="87"/>
      <c r="W133" s="87"/>
      <c r="X133" s="87"/>
      <c r="Y133" s="87"/>
      <c r="Z133" s="87"/>
      <c r="AA133" s="87"/>
      <c r="AB133" s="87"/>
      <c r="AC133" s="87"/>
      <c r="AD133" s="87"/>
      <c r="AE133" s="91"/>
      <c r="AF133" s="91"/>
      <c r="AG133" s="91"/>
      <c r="AH133" s="91"/>
    </row>
    <row r="134" spans="1:35" x14ac:dyDescent="0.2">
      <c r="E134" s="82">
        <f>SUM(G124:G133)/16</f>
        <v>1.25</v>
      </c>
      <c r="F134" s="82">
        <f>SUM(G119:G133)</f>
        <v>20</v>
      </c>
      <c r="L134" s="87"/>
      <c r="M134" s="87"/>
      <c r="N134" s="87"/>
      <c r="O134" s="87"/>
      <c r="P134" s="87"/>
      <c r="Q134" s="87"/>
      <c r="R134" s="87"/>
      <c r="S134" s="87"/>
      <c r="T134" s="87"/>
      <c r="U134" s="87"/>
      <c r="V134" s="87"/>
      <c r="W134" s="87"/>
      <c r="X134" s="87"/>
      <c r="Y134" s="87"/>
      <c r="Z134" s="87"/>
      <c r="AA134" s="87"/>
      <c r="AB134" s="87"/>
      <c r="AC134" s="87"/>
      <c r="AD134" s="87"/>
    </row>
    <row r="135" spans="1:35" s="94" customFormat="1" x14ac:dyDescent="0.2">
      <c r="H135" s="91"/>
      <c r="I135" s="91"/>
      <c r="J135" s="95"/>
      <c r="K135" s="95"/>
      <c r="L135" s="91"/>
      <c r="M135" s="91"/>
      <c r="N135" s="91"/>
      <c r="O135" s="91"/>
      <c r="P135" s="91"/>
      <c r="Q135" s="91"/>
      <c r="R135" s="91"/>
      <c r="S135" s="91"/>
      <c r="T135" s="91"/>
      <c r="U135" s="91"/>
      <c r="V135" s="91"/>
      <c r="W135" s="91"/>
      <c r="X135" s="91"/>
      <c r="Y135" s="91"/>
      <c r="Z135" s="91"/>
      <c r="AA135" s="91"/>
      <c r="AB135" s="91"/>
      <c r="AC135" s="91"/>
      <c r="AD135" s="91"/>
      <c r="AE135" s="91"/>
      <c r="AF135" s="91"/>
      <c r="AG135" s="91"/>
      <c r="AH135" s="91"/>
    </row>
    <row r="136" spans="1:35" s="94" customFormat="1" ht="13.5" thickBot="1" x14ac:dyDescent="0.25">
      <c r="H136" s="91"/>
      <c r="I136" s="91"/>
      <c r="J136" s="95"/>
      <c r="K136" s="86" t="str">
        <f t="shared" ref="K136:K143" si="18">+$D$137</f>
        <v>U13A-2</v>
      </c>
      <c r="L136" s="91"/>
      <c r="M136" s="91"/>
      <c r="N136" s="91"/>
      <c r="O136" s="91"/>
      <c r="P136" s="91"/>
      <c r="Q136" s="91"/>
      <c r="R136" s="91"/>
      <c r="S136" s="91"/>
      <c r="T136" s="91"/>
      <c r="U136" s="91"/>
      <c r="V136" s="91"/>
      <c r="W136" s="91"/>
      <c r="X136" s="91"/>
      <c r="Y136" s="91"/>
      <c r="Z136" s="91"/>
      <c r="AA136" s="91"/>
      <c r="AB136" s="91"/>
      <c r="AC136" s="91"/>
      <c r="AD136" s="91"/>
      <c r="AE136" s="91"/>
      <c r="AF136" s="91"/>
      <c r="AG136" s="91"/>
      <c r="AH136" s="91"/>
    </row>
    <row r="137" spans="1:35" ht="15.75" customHeight="1" thickBot="1" x14ac:dyDescent="0.25">
      <c r="D137" s="88" t="s">
        <v>1192</v>
      </c>
      <c r="H137" s="82"/>
      <c r="I137" s="86"/>
      <c r="J137" s="86"/>
      <c r="K137" s="86" t="str">
        <f t="shared" si="18"/>
        <v>U13A-2</v>
      </c>
      <c r="L137" s="191" t="str">
        <f>+D137</f>
        <v>U13A-2</v>
      </c>
      <c r="M137" s="192"/>
      <c r="N137" s="192"/>
      <c r="O137" s="192"/>
      <c r="P137" s="192"/>
      <c r="Q137" s="192"/>
      <c r="R137" s="192"/>
      <c r="S137" s="193"/>
      <c r="T137" s="167"/>
      <c r="U137" s="167"/>
      <c r="V137" s="166"/>
      <c r="W137" s="194"/>
      <c r="X137" s="194"/>
      <c r="Y137" s="194"/>
      <c r="Z137" s="194"/>
      <c r="AA137" s="194"/>
      <c r="AB137" s="194"/>
      <c r="AC137" s="194"/>
      <c r="AD137" s="194"/>
      <c r="AF137" s="107"/>
      <c r="AG137" s="107"/>
      <c r="AH137" s="107"/>
      <c r="AI137" s="107"/>
    </row>
    <row r="138" spans="1:35" ht="13.5" thickBot="1" x14ac:dyDescent="0.25">
      <c r="A138" s="82" t="str">
        <f t="shared" ref="A138:A146" si="19">+$D$137</f>
        <v>U13A-2</v>
      </c>
      <c r="B138" s="82" t="s">
        <v>1244</v>
      </c>
      <c r="E138" s="82" t="s">
        <v>1262</v>
      </c>
      <c r="H138" s="82"/>
      <c r="I138" s="86"/>
      <c r="J138" s="86"/>
      <c r="K138" s="86" t="str">
        <f t="shared" si="18"/>
        <v>U13A-2</v>
      </c>
      <c r="L138" s="89" t="s">
        <v>1247</v>
      </c>
      <c r="M138" s="89" t="s">
        <v>1248</v>
      </c>
      <c r="N138" s="171" t="s">
        <v>1187</v>
      </c>
      <c r="O138" s="171" t="s">
        <v>1249</v>
      </c>
      <c r="P138" s="89" t="s">
        <v>1263</v>
      </c>
      <c r="Q138" s="89" t="s">
        <v>1248</v>
      </c>
      <c r="R138" s="171" t="s">
        <v>1187</v>
      </c>
      <c r="S138" s="171" t="s">
        <v>1249</v>
      </c>
      <c r="T138" s="171"/>
      <c r="U138" s="169"/>
      <c r="V138" s="168"/>
      <c r="W138" s="168"/>
      <c r="X138" s="168"/>
      <c r="Y138" s="168"/>
      <c r="Z138" s="168"/>
      <c r="AA138" s="168"/>
      <c r="AB138" s="168"/>
      <c r="AC138" s="168"/>
      <c r="AD138" s="168"/>
      <c r="AE138" s="108"/>
      <c r="AF138" s="108"/>
      <c r="AG138" s="108"/>
      <c r="AH138" s="108"/>
      <c r="AI138" s="107"/>
    </row>
    <row r="139" spans="1:35" x14ac:dyDescent="0.2">
      <c r="A139" s="82" t="str">
        <f t="shared" si="19"/>
        <v>U13A-2</v>
      </c>
      <c r="B139" s="82" t="s">
        <v>1244</v>
      </c>
      <c r="D139" s="82" t="str">
        <f>+'patriotgames_teams_06282013 (1)'!E65</f>
        <v>BUCKS 2018 BLACK (PA)</v>
      </c>
      <c r="H139" s="82"/>
      <c r="I139" s="86"/>
      <c r="J139" s="86"/>
      <c r="K139" s="86" t="str">
        <f t="shared" si="18"/>
        <v>U13A-2</v>
      </c>
      <c r="L139" s="100" t="str">
        <f>+D139</f>
        <v>BUCKS 2018 BLACK (PA)</v>
      </c>
      <c r="M139" s="100">
        <v>0</v>
      </c>
      <c r="N139" s="100">
        <v>3</v>
      </c>
      <c r="O139" s="100">
        <v>4</v>
      </c>
      <c r="P139" s="100" t="str">
        <f>+D140</f>
        <v>LEADING EDGE 2020 (NJ)</v>
      </c>
      <c r="Q139" s="100">
        <v>0</v>
      </c>
      <c r="R139" s="100">
        <v>3</v>
      </c>
      <c r="S139" s="100">
        <v>4</v>
      </c>
      <c r="T139" s="109"/>
      <c r="U139" s="105"/>
      <c r="V139" s="87"/>
      <c r="W139" s="87"/>
      <c r="X139" s="87"/>
      <c r="Y139" s="87"/>
      <c r="Z139" s="87"/>
      <c r="AA139" s="87"/>
      <c r="AB139" s="87"/>
      <c r="AC139" s="87"/>
      <c r="AD139" s="87"/>
      <c r="AI139" s="107"/>
    </row>
    <row r="140" spans="1:35" x14ac:dyDescent="0.2">
      <c r="A140" s="82" t="str">
        <f t="shared" si="19"/>
        <v>U13A-2</v>
      </c>
      <c r="B140" s="82" t="s">
        <v>1264</v>
      </c>
      <c r="D140" s="82" t="str">
        <f>+'patriotgames_teams_06282013 (1)'!E71</f>
        <v>LEADING EDGE 2020 (NJ)</v>
      </c>
      <c r="K140" s="86" t="str">
        <f t="shared" si="18"/>
        <v>U13A-2</v>
      </c>
      <c r="L140" s="99" t="str">
        <f>+D141</f>
        <v>LI EXPRESS (NY)</v>
      </c>
      <c r="M140" s="99">
        <v>2</v>
      </c>
      <c r="N140" s="99">
        <v>1</v>
      </c>
      <c r="O140" s="99">
        <v>2</v>
      </c>
      <c r="P140" s="99" t="str">
        <f>+D142</f>
        <v>MAIN LINE LACROSSE U13 (PA)</v>
      </c>
      <c r="Q140" s="99">
        <v>1</v>
      </c>
      <c r="R140" s="99">
        <v>2</v>
      </c>
      <c r="S140" s="99">
        <v>3</v>
      </c>
      <c r="T140" s="110"/>
      <c r="U140" s="111"/>
      <c r="V140" s="87"/>
      <c r="W140" s="87"/>
      <c r="X140" s="87"/>
      <c r="Y140" s="87"/>
      <c r="Z140" s="87"/>
      <c r="AA140" s="87"/>
      <c r="AB140" s="87"/>
      <c r="AC140" s="87"/>
      <c r="AD140" s="87"/>
      <c r="AI140" s="107"/>
    </row>
    <row r="141" spans="1:35" x14ac:dyDescent="0.2">
      <c r="A141" s="82" t="str">
        <f t="shared" si="19"/>
        <v>U13A-2</v>
      </c>
      <c r="B141" s="82" t="s">
        <v>1244</v>
      </c>
      <c r="D141" s="82" t="str">
        <f>+'patriotgames_teams_06282013 (1)'!E72</f>
        <v>LI EXPRESS (NY)</v>
      </c>
      <c r="K141" s="86" t="str">
        <f t="shared" si="18"/>
        <v>U13A-2</v>
      </c>
      <c r="L141" s="100" t="str">
        <f>+D143</f>
        <v>LEHIGH VALLEY STEAM (PA)</v>
      </c>
      <c r="M141" s="100">
        <v>1</v>
      </c>
      <c r="N141" s="100">
        <v>2</v>
      </c>
      <c r="O141" s="100">
        <v>3</v>
      </c>
      <c r="P141" s="100" t="str">
        <f>+D144</f>
        <v>STEPS FUTURES 2019 (NJ)</v>
      </c>
      <c r="Q141" s="100">
        <v>3</v>
      </c>
      <c r="R141" s="100">
        <v>0</v>
      </c>
      <c r="S141" s="100">
        <v>1</v>
      </c>
      <c r="T141" s="109"/>
      <c r="U141" s="105"/>
      <c r="V141" s="87"/>
      <c r="W141" s="87"/>
      <c r="X141" s="87"/>
      <c r="Y141" s="87"/>
      <c r="Z141" s="87"/>
      <c r="AA141" s="87"/>
      <c r="AB141" s="87"/>
      <c r="AC141" s="87"/>
      <c r="AD141" s="87"/>
      <c r="AI141" s="107"/>
    </row>
    <row r="142" spans="1:35" ht="13.5" thickBot="1" x14ac:dyDescent="0.25">
      <c r="A142" s="82" t="str">
        <f t="shared" si="19"/>
        <v>U13A-2</v>
      </c>
      <c r="B142" s="82" t="s">
        <v>1264</v>
      </c>
      <c r="D142" s="82" t="str">
        <f>+'patriotgames_teams_06282013 (1)'!E73</f>
        <v>MAIN LINE LACROSSE U13 (PA)</v>
      </c>
      <c r="K142" s="86" t="str">
        <f t="shared" si="18"/>
        <v>U13A-2</v>
      </c>
      <c r="L142" s="101" t="str">
        <f>+D145</f>
        <v>TWIST (PA)</v>
      </c>
      <c r="M142" s="101">
        <v>3</v>
      </c>
      <c r="N142" s="101">
        <v>0</v>
      </c>
      <c r="O142" s="101">
        <v>1</v>
      </c>
      <c r="P142" s="101" t="str">
        <f>+D146</f>
        <v>WARD MELVILLE 2018 (NY)</v>
      </c>
      <c r="Q142" s="101">
        <v>2</v>
      </c>
      <c r="R142" s="101">
        <v>1</v>
      </c>
      <c r="S142" s="101">
        <v>2</v>
      </c>
      <c r="T142" s="112"/>
      <c r="U142" s="106"/>
      <c r="V142" s="87"/>
      <c r="W142" s="87"/>
      <c r="X142" s="87"/>
      <c r="Y142" s="87"/>
      <c r="Z142" s="87"/>
      <c r="AA142" s="87"/>
      <c r="AB142" s="87"/>
      <c r="AC142" s="87"/>
      <c r="AD142" s="87"/>
      <c r="AI142" s="107"/>
    </row>
    <row r="143" spans="1:35" x14ac:dyDescent="0.2">
      <c r="A143" s="82" t="str">
        <f t="shared" si="19"/>
        <v>U13A-2</v>
      </c>
      <c r="B143" s="82" t="s">
        <v>1244</v>
      </c>
      <c r="D143" s="82" t="str">
        <f>+'patriotgames_teams_06282013 (1)'!E74</f>
        <v>LEHIGH VALLEY STEAM (PA)</v>
      </c>
      <c r="K143" s="86" t="str">
        <f t="shared" si="18"/>
        <v>U13A-2</v>
      </c>
      <c r="L143" s="87"/>
      <c r="M143" s="87"/>
      <c r="N143" s="87"/>
      <c r="O143" s="87"/>
      <c r="P143" s="87"/>
      <c r="Q143" s="87"/>
      <c r="R143" s="87"/>
      <c r="S143" s="87"/>
      <c r="T143" s="87"/>
      <c r="U143" s="87"/>
      <c r="V143" s="87"/>
      <c r="W143" s="87"/>
      <c r="X143" s="87"/>
      <c r="Y143" s="87"/>
      <c r="Z143" s="87"/>
      <c r="AA143" s="87"/>
      <c r="AB143" s="87"/>
      <c r="AC143" s="87"/>
      <c r="AD143" s="87"/>
      <c r="AI143" s="107"/>
    </row>
    <row r="144" spans="1:35" x14ac:dyDescent="0.2">
      <c r="A144" s="82" t="str">
        <f t="shared" si="19"/>
        <v>U13A-2</v>
      </c>
      <c r="B144" s="82" t="s">
        <v>1264</v>
      </c>
      <c r="D144" s="82" t="str">
        <f>+'patriotgames_teams_06282013 (1)'!E75</f>
        <v>STEPS FUTURES 2019 (NJ)</v>
      </c>
      <c r="G144" s="82">
        <f t="shared" ref="G144:G153" si="20">COUNTA(L144:AA144)</f>
        <v>2</v>
      </c>
      <c r="H144" s="96">
        <v>1</v>
      </c>
      <c r="L144" s="97" t="s">
        <v>1253</v>
      </c>
      <c r="M144" s="97"/>
      <c r="N144" s="97"/>
      <c r="O144" s="97"/>
      <c r="P144" s="97" t="s">
        <v>1269</v>
      </c>
      <c r="Q144" s="87"/>
      <c r="R144" s="87"/>
      <c r="S144" s="87"/>
      <c r="T144" s="87"/>
      <c r="U144" s="87"/>
      <c r="V144" s="87"/>
      <c r="W144" s="87"/>
      <c r="X144" s="87"/>
      <c r="Y144" s="87"/>
      <c r="Z144" s="87"/>
      <c r="AA144" s="87"/>
      <c r="AB144" s="87"/>
      <c r="AC144" s="87"/>
      <c r="AD144" s="87"/>
      <c r="AE144" s="96"/>
      <c r="AF144" s="96"/>
      <c r="AG144" s="96"/>
      <c r="AH144" s="96"/>
    </row>
    <row r="145" spans="1:34" x14ac:dyDescent="0.2">
      <c r="A145" s="82" t="str">
        <f t="shared" si="19"/>
        <v>U13A-2</v>
      </c>
      <c r="B145" s="82" t="s">
        <v>1244</v>
      </c>
      <c r="D145" s="82" t="str">
        <f>+'patriotgames_teams_06282013 (1)'!E76</f>
        <v>TWIST (PA)</v>
      </c>
      <c r="G145" s="82">
        <f t="shared" si="20"/>
        <v>2</v>
      </c>
      <c r="H145" s="96">
        <v>1</v>
      </c>
      <c r="L145" s="97" t="s">
        <v>1254</v>
      </c>
      <c r="M145" s="97"/>
      <c r="N145" s="97"/>
      <c r="O145" s="97"/>
      <c r="P145" s="97" t="s">
        <v>1270</v>
      </c>
      <c r="Q145" s="87"/>
      <c r="R145" s="87"/>
      <c r="S145" s="87"/>
      <c r="T145" s="87"/>
      <c r="U145" s="87"/>
      <c r="V145" s="87"/>
      <c r="W145" s="87"/>
      <c r="X145" s="87"/>
      <c r="Y145" s="87"/>
      <c r="Z145" s="87"/>
      <c r="AA145" s="87"/>
      <c r="AB145" s="87"/>
      <c r="AC145" s="87"/>
      <c r="AD145" s="87"/>
      <c r="AE145" s="96"/>
      <c r="AF145" s="96"/>
      <c r="AG145" s="96"/>
      <c r="AH145" s="96"/>
    </row>
    <row r="146" spans="1:34" x14ac:dyDescent="0.2">
      <c r="A146" s="82" t="str">
        <f t="shared" si="19"/>
        <v>U13A-2</v>
      </c>
      <c r="B146" s="82" t="s">
        <v>1264</v>
      </c>
      <c r="D146" s="82" t="str">
        <f>+'patriotgames_teams_06282013 (1)'!E77</f>
        <v>WARD MELVILLE 2018 (NY)</v>
      </c>
      <c r="G146" s="82">
        <f t="shared" si="20"/>
        <v>2</v>
      </c>
      <c r="H146" s="83">
        <v>2</v>
      </c>
      <c r="L146" s="87" t="s">
        <v>1255</v>
      </c>
      <c r="M146" s="87"/>
      <c r="N146" s="87"/>
      <c r="O146" s="87"/>
      <c r="P146" s="87" t="s">
        <v>1271</v>
      </c>
      <c r="Q146" s="87"/>
      <c r="R146" s="87"/>
      <c r="S146" s="87"/>
      <c r="T146" s="87"/>
      <c r="U146" s="87"/>
      <c r="V146" s="87"/>
      <c r="W146" s="87"/>
      <c r="X146" s="87"/>
      <c r="Y146" s="87"/>
      <c r="Z146" s="87"/>
      <c r="AA146" s="87"/>
      <c r="AB146" s="87"/>
      <c r="AC146" s="87"/>
      <c r="AD146" s="87"/>
      <c r="AE146" s="96"/>
      <c r="AF146" s="96"/>
      <c r="AG146" s="96"/>
      <c r="AH146" s="96"/>
    </row>
    <row r="147" spans="1:34" x14ac:dyDescent="0.2">
      <c r="G147" s="82">
        <f t="shared" si="20"/>
        <v>2</v>
      </c>
      <c r="H147" s="83">
        <v>2</v>
      </c>
      <c r="L147" s="87" t="s">
        <v>1256</v>
      </c>
      <c r="M147" s="87"/>
      <c r="N147" s="87"/>
      <c r="O147" s="87"/>
      <c r="P147" s="87" t="s">
        <v>1272</v>
      </c>
      <c r="Q147" s="87"/>
      <c r="R147" s="87"/>
      <c r="S147" s="87"/>
      <c r="T147" s="87"/>
      <c r="U147" s="87"/>
      <c r="V147" s="87"/>
      <c r="W147" s="87"/>
      <c r="X147" s="87"/>
      <c r="Y147" s="87"/>
      <c r="Z147" s="87"/>
      <c r="AA147" s="87"/>
      <c r="AB147" s="87"/>
      <c r="AC147" s="87"/>
      <c r="AD147" s="87"/>
    </row>
    <row r="148" spans="1:34" x14ac:dyDescent="0.2">
      <c r="G148" s="82">
        <f t="shared" si="20"/>
        <v>2</v>
      </c>
      <c r="H148" s="96">
        <v>3</v>
      </c>
      <c r="L148" s="97" t="s">
        <v>1257</v>
      </c>
      <c r="M148" s="97"/>
      <c r="N148" s="97"/>
      <c r="O148" s="97"/>
      <c r="P148" s="97" t="s">
        <v>1273</v>
      </c>
      <c r="Q148" s="87"/>
      <c r="R148" s="87"/>
      <c r="S148" s="87"/>
      <c r="T148" s="87"/>
      <c r="U148" s="87"/>
      <c r="V148" s="87"/>
      <c r="W148" s="87"/>
      <c r="X148" s="87"/>
      <c r="Y148" s="87"/>
      <c r="Z148" s="87"/>
      <c r="AA148" s="87"/>
      <c r="AB148" s="87"/>
      <c r="AC148" s="87"/>
      <c r="AD148" s="87"/>
    </row>
    <row r="149" spans="1:34" x14ac:dyDescent="0.2">
      <c r="G149" s="82">
        <f t="shared" si="20"/>
        <v>2</v>
      </c>
      <c r="H149" s="96">
        <v>3</v>
      </c>
      <c r="L149" s="97" t="s">
        <v>1258</v>
      </c>
      <c r="M149" s="97"/>
      <c r="N149" s="97"/>
      <c r="O149" s="97"/>
      <c r="P149" s="97" t="s">
        <v>1274</v>
      </c>
      <c r="Q149" s="87"/>
      <c r="R149" s="87"/>
      <c r="S149" s="87"/>
      <c r="T149" s="87"/>
      <c r="U149" s="87"/>
      <c r="V149" s="87"/>
      <c r="W149" s="87"/>
      <c r="X149" s="87"/>
      <c r="Y149" s="87"/>
      <c r="Z149" s="87"/>
      <c r="AA149" s="87"/>
      <c r="AB149" s="87"/>
      <c r="AC149" s="87"/>
      <c r="AD149" s="87"/>
    </row>
    <row r="150" spans="1:34" x14ac:dyDescent="0.2">
      <c r="G150" s="82">
        <f t="shared" si="20"/>
        <v>2</v>
      </c>
      <c r="H150" s="83" t="s">
        <v>1259</v>
      </c>
      <c r="L150" s="87" t="s">
        <v>1275</v>
      </c>
      <c r="M150" s="87"/>
      <c r="N150" s="87"/>
      <c r="O150" s="87"/>
      <c r="P150" s="87" t="s">
        <v>1276</v>
      </c>
      <c r="Q150" s="87"/>
      <c r="R150" s="87"/>
      <c r="S150" s="87"/>
      <c r="T150" s="87"/>
      <c r="U150" s="87"/>
      <c r="V150" s="87"/>
      <c r="W150" s="87"/>
      <c r="X150" s="87"/>
      <c r="Y150" s="87"/>
      <c r="Z150" s="87"/>
      <c r="AA150" s="87"/>
      <c r="AB150" s="87"/>
      <c r="AC150" s="87"/>
      <c r="AD150" s="87"/>
      <c r="AE150" s="96"/>
      <c r="AF150" s="96"/>
      <c r="AG150" s="96"/>
      <c r="AH150" s="96"/>
    </row>
    <row r="151" spans="1:34" x14ac:dyDescent="0.2">
      <c r="G151" s="82">
        <f t="shared" si="20"/>
        <v>2</v>
      </c>
      <c r="H151" s="83" t="s">
        <v>1259</v>
      </c>
      <c r="L151" s="87" t="s">
        <v>1277</v>
      </c>
      <c r="M151" s="87"/>
      <c r="N151" s="87"/>
      <c r="O151" s="87"/>
      <c r="P151" s="87" t="s">
        <v>1278</v>
      </c>
      <c r="Q151" s="87"/>
      <c r="R151" s="87"/>
      <c r="S151" s="87"/>
      <c r="T151" s="87"/>
      <c r="U151" s="87"/>
      <c r="V151" s="87"/>
      <c r="W151" s="87"/>
      <c r="X151" s="87"/>
      <c r="Y151" s="87"/>
      <c r="Z151" s="87"/>
      <c r="AA151" s="87"/>
      <c r="AB151" s="87"/>
      <c r="AC151" s="87"/>
      <c r="AD151" s="87"/>
      <c r="AE151" s="96"/>
      <c r="AF151" s="96"/>
      <c r="AG151" s="96"/>
      <c r="AH151" s="96"/>
    </row>
    <row r="152" spans="1:34" x14ac:dyDescent="0.2">
      <c r="G152" s="82">
        <f t="shared" si="20"/>
        <v>2</v>
      </c>
      <c r="H152" s="96" t="s">
        <v>1260</v>
      </c>
      <c r="L152" s="97" t="s">
        <v>1261</v>
      </c>
      <c r="M152" s="97"/>
      <c r="N152" s="97"/>
      <c r="O152" s="97"/>
      <c r="P152" s="97" t="s">
        <v>1279</v>
      </c>
      <c r="Q152" s="87"/>
      <c r="R152" s="87"/>
      <c r="S152" s="87"/>
      <c r="T152" s="87"/>
      <c r="U152" s="87"/>
      <c r="V152" s="87"/>
      <c r="W152" s="87"/>
      <c r="X152" s="87"/>
      <c r="Y152" s="87"/>
      <c r="Z152" s="87"/>
      <c r="AA152" s="87"/>
      <c r="AB152" s="87"/>
      <c r="AC152" s="87"/>
      <c r="AD152" s="87"/>
      <c r="AE152" s="96"/>
      <c r="AF152" s="96"/>
      <c r="AG152" s="96"/>
      <c r="AH152" s="96"/>
    </row>
    <row r="153" spans="1:34" x14ac:dyDescent="0.2">
      <c r="G153" s="82">
        <f t="shared" si="20"/>
        <v>2</v>
      </c>
      <c r="H153" s="96" t="s">
        <v>1260</v>
      </c>
      <c r="L153" s="97" t="s">
        <v>1280</v>
      </c>
      <c r="M153" s="97"/>
      <c r="N153" s="97"/>
      <c r="O153" s="97"/>
      <c r="P153" s="97" t="s">
        <v>1281</v>
      </c>
      <c r="Q153" s="87"/>
      <c r="R153" s="87"/>
      <c r="S153" s="87"/>
      <c r="T153" s="87"/>
      <c r="U153" s="87"/>
      <c r="V153" s="87"/>
      <c r="W153" s="87"/>
      <c r="X153" s="87"/>
      <c r="Y153" s="87"/>
      <c r="Z153" s="87"/>
      <c r="AA153" s="87"/>
      <c r="AB153" s="87"/>
      <c r="AC153" s="87"/>
      <c r="AD153" s="87"/>
    </row>
    <row r="154" spans="1:34" x14ac:dyDescent="0.2">
      <c r="L154" s="87"/>
      <c r="M154" s="87"/>
      <c r="N154" s="87"/>
      <c r="O154" s="87"/>
      <c r="P154" s="87"/>
      <c r="Q154" s="87"/>
      <c r="R154" s="87"/>
      <c r="S154" s="87"/>
      <c r="T154" s="87"/>
      <c r="U154" s="87"/>
      <c r="V154" s="87"/>
      <c r="W154" s="87"/>
      <c r="X154" s="87"/>
      <c r="Y154" s="87"/>
      <c r="Z154" s="87"/>
      <c r="AA154" s="87"/>
      <c r="AB154" s="87"/>
      <c r="AC154" s="87"/>
      <c r="AD154" s="87"/>
    </row>
    <row r="155" spans="1:34" x14ac:dyDescent="0.2">
      <c r="L155" s="87"/>
      <c r="M155" s="87"/>
      <c r="N155" s="87"/>
      <c r="O155" s="87"/>
      <c r="P155" s="87"/>
      <c r="Q155" s="87"/>
      <c r="R155" s="87"/>
      <c r="S155" s="87"/>
      <c r="T155" s="87"/>
      <c r="U155" s="87"/>
      <c r="V155" s="87"/>
      <c r="W155" s="87"/>
      <c r="X155" s="87"/>
      <c r="Y155" s="87"/>
      <c r="Z155" s="87"/>
      <c r="AA155" s="87"/>
      <c r="AB155" s="87"/>
      <c r="AC155" s="87"/>
      <c r="AD155" s="87"/>
    </row>
    <row r="156" spans="1:34" x14ac:dyDescent="0.2">
      <c r="H156" s="96"/>
      <c r="L156" s="97"/>
      <c r="M156" s="97"/>
      <c r="N156" s="97"/>
      <c r="O156" s="97"/>
      <c r="P156" s="97"/>
      <c r="Q156" s="87"/>
      <c r="R156" s="87"/>
      <c r="S156" s="87"/>
      <c r="T156" s="87"/>
      <c r="U156" s="87"/>
      <c r="V156" s="87"/>
      <c r="W156" s="87"/>
      <c r="X156" s="87"/>
      <c r="Y156" s="87"/>
      <c r="Z156" s="87"/>
      <c r="AA156" s="87"/>
      <c r="AB156" s="87"/>
      <c r="AC156" s="87"/>
      <c r="AD156" s="87"/>
      <c r="AE156" s="96"/>
      <c r="AF156" s="96"/>
      <c r="AG156" s="96"/>
      <c r="AH156" s="96"/>
    </row>
    <row r="157" spans="1:34" x14ac:dyDescent="0.2">
      <c r="H157" s="96"/>
      <c r="L157" s="97"/>
      <c r="M157" s="97"/>
      <c r="N157" s="97"/>
      <c r="O157" s="97"/>
      <c r="P157" s="97"/>
      <c r="Q157" s="87"/>
      <c r="R157" s="87"/>
      <c r="S157" s="87"/>
      <c r="T157" s="87"/>
      <c r="U157" s="87"/>
      <c r="V157" s="87"/>
      <c r="W157" s="87"/>
      <c r="X157" s="87"/>
      <c r="Y157" s="87"/>
      <c r="Z157" s="87"/>
      <c r="AA157" s="87"/>
      <c r="AB157" s="87"/>
      <c r="AC157" s="87"/>
      <c r="AD157" s="87"/>
      <c r="AE157" s="96"/>
      <c r="AF157" s="96"/>
      <c r="AG157" s="96"/>
      <c r="AH157" s="96"/>
    </row>
    <row r="158" spans="1:34" x14ac:dyDescent="0.2">
      <c r="H158" s="96"/>
      <c r="L158" s="97"/>
      <c r="M158" s="97"/>
      <c r="N158" s="97"/>
      <c r="O158" s="97"/>
      <c r="P158" s="97"/>
      <c r="Q158" s="87"/>
      <c r="R158" s="87"/>
      <c r="S158" s="87"/>
      <c r="T158" s="87"/>
      <c r="U158" s="87"/>
      <c r="V158" s="87"/>
      <c r="W158" s="87"/>
      <c r="X158" s="87"/>
      <c r="Y158" s="87"/>
      <c r="Z158" s="87"/>
      <c r="AA158" s="87"/>
      <c r="AB158" s="87"/>
      <c r="AC158" s="87"/>
      <c r="AD158" s="87"/>
    </row>
    <row r="159" spans="1:34" x14ac:dyDescent="0.2">
      <c r="K159" s="86"/>
      <c r="L159" s="87"/>
      <c r="M159" s="87"/>
      <c r="N159" s="87"/>
      <c r="O159" s="87"/>
      <c r="P159" s="87"/>
      <c r="Q159" s="87"/>
      <c r="R159" s="87"/>
      <c r="S159" s="87"/>
      <c r="T159" s="87"/>
      <c r="U159" s="87"/>
      <c r="V159" s="87"/>
      <c r="W159" s="87"/>
      <c r="X159" s="87"/>
      <c r="Y159" s="87"/>
      <c r="Z159" s="87"/>
      <c r="AA159" s="87"/>
      <c r="AB159" s="87"/>
      <c r="AC159" s="87"/>
      <c r="AD159" s="87"/>
    </row>
    <row r="160" spans="1:34" x14ac:dyDescent="0.2">
      <c r="K160" s="86"/>
      <c r="L160" s="87"/>
      <c r="M160" s="87"/>
      <c r="N160" s="87"/>
      <c r="O160" s="87"/>
      <c r="P160" s="87"/>
      <c r="Q160" s="87"/>
      <c r="R160" s="87"/>
      <c r="S160" s="87"/>
      <c r="T160" s="87"/>
      <c r="U160" s="87"/>
      <c r="V160" s="87"/>
      <c r="W160" s="87"/>
      <c r="X160" s="87"/>
      <c r="Y160" s="87"/>
      <c r="Z160" s="87"/>
      <c r="AA160" s="87"/>
      <c r="AB160" s="87"/>
      <c r="AC160" s="87"/>
      <c r="AD160" s="87"/>
    </row>
    <row r="161" spans="1:34" ht="13.5" thickBot="1" x14ac:dyDescent="0.25">
      <c r="K161" s="86" t="str">
        <f t="shared" ref="K161:K168" si="21">+$D$162</f>
        <v>U13B-1</v>
      </c>
      <c r="L161" s="87"/>
      <c r="M161" s="87"/>
      <c r="N161" s="87"/>
      <c r="O161" s="87"/>
      <c r="P161" s="87"/>
      <c r="Q161" s="87"/>
      <c r="R161" s="87"/>
      <c r="S161" s="87"/>
      <c r="T161" s="87"/>
      <c r="U161" s="87"/>
      <c r="V161" s="87"/>
      <c r="W161" s="87"/>
      <c r="X161" s="87"/>
      <c r="Y161" s="87"/>
      <c r="Z161" s="87"/>
      <c r="AA161" s="87"/>
      <c r="AB161" s="87"/>
      <c r="AC161" s="87"/>
      <c r="AD161" s="87"/>
    </row>
    <row r="162" spans="1:34" ht="13.5" thickBot="1" x14ac:dyDescent="0.25">
      <c r="D162" s="88" t="s">
        <v>1175</v>
      </c>
      <c r="H162" s="82"/>
      <c r="I162" s="86"/>
      <c r="J162" s="86"/>
      <c r="K162" s="86" t="str">
        <f t="shared" si="21"/>
        <v>U13B-1</v>
      </c>
      <c r="L162" s="187" t="str">
        <f>+$D$162</f>
        <v>U13B-1</v>
      </c>
      <c r="M162" s="188"/>
      <c r="N162" s="188"/>
      <c r="O162" s="188"/>
      <c r="P162" s="188"/>
      <c r="Q162" s="188"/>
      <c r="R162" s="188"/>
      <c r="S162" s="189"/>
      <c r="T162" s="166"/>
      <c r="U162" s="166"/>
      <c r="V162" s="166"/>
      <c r="W162" s="194"/>
      <c r="X162" s="194"/>
      <c r="Y162" s="194"/>
      <c r="Z162" s="194"/>
      <c r="AA162" s="194"/>
      <c r="AB162" s="168"/>
      <c r="AC162" s="168"/>
      <c r="AD162" s="168"/>
      <c r="AF162" s="82"/>
      <c r="AG162" s="82"/>
      <c r="AH162" s="82"/>
    </row>
    <row r="163" spans="1:34" ht="13.5" thickBot="1" x14ac:dyDescent="0.25">
      <c r="A163" s="82" t="str">
        <f t="shared" ref="A163:A170" si="22">+$D$162</f>
        <v>U13B-1</v>
      </c>
      <c r="B163" s="82" t="s">
        <v>1244</v>
      </c>
      <c r="C163" s="82" t="s">
        <v>1245</v>
      </c>
      <c r="D163" s="82" t="str">
        <f>+'patriotgames_teams_06282013 (1)'!E86</f>
        <v>380 LACROSSE U-13 BLACK (PA)</v>
      </c>
      <c r="E163" s="82" t="s">
        <v>1262</v>
      </c>
      <c r="K163" s="86" t="str">
        <f t="shared" si="21"/>
        <v>U13B-1</v>
      </c>
      <c r="L163" s="98" t="s">
        <v>1247</v>
      </c>
      <c r="M163" s="89" t="s">
        <v>1248</v>
      </c>
      <c r="N163" s="171" t="s">
        <v>1187</v>
      </c>
      <c r="O163" s="171" t="s">
        <v>1249</v>
      </c>
      <c r="P163" s="98" t="s">
        <v>1263</v>
      </c>
      <c r="Q163" s="89" t="s">
        <v>1248</v>
      </c>
      <c r="R163" s="171" t="s">
        <v>1187</v>
      </c>
      <c r="S163" s="171" t="s">
        <v>1249</v>
      </c>
      <c r="T163" s="168"/>
      <c r="U163" s="168"/>
      <c r="V163" s="168"/>
      <c r="W163" s="168"/>
      <c r="X163" s="168"/>
      <c r="Y163" s="168"/>
      <c r="Z163" s="168"/>
      <c r="AA163" s="168"/>
      <c r="AB163" s="168"/>
      <c r="AC163" s="168"/>
      <c r="AD163" s="168"/>
      <c r="AE163" s="166"/>
      <c r="AF163" s="166"/>
      <c r="AG163" s="166"/>
      <c r="AH163" s="166"/>
    </row>
    <row r="164" spans="1:34" x14ac:dyDescent="0.2">
      <c r="A164" s="82" t="str">
        <f t="shared" si="22"/>
        <v>U13B-1</v>
      </c>
      <c r="B164" s="82" t="s">
        <v>1264</v>
      </c>
      <c r="C164" s="82" t="s">
        <v>1250</v>
      </c>
      <c r="D164" s="82" t="str">
        <f>+'patriotgames_teams_06282013 (1)'!E107</f>
        <v>TEAM 91 2019 WHITE (NY)</v>
      </c>
      <c r="K164" s="86" t="str">
        <f t="shared" si="21"/>
        <v>U13B-1</v>
      </c>
      <c r="L164" s="90" t="str">
        <f>+D163</f>
        <v>380 LACROSSE U-13 BLACK (PA)</v>
      </c>
      <c r="M164" s="90">
        <v>2</v>
      </c>
      <c r="N164" s="90">
        <v>1</v>
      </c>
      <c r="O164" s="90">
        <v>2</v>
      </c>
      <c r="P164" s="90" t="str">
        <f>+D164</f>
        <v>TEAM 91 2019 WHITE (NY)</v>
      </c>
      <c r="Q164" s="99">
        <v>3</v>
      </c>
      <c r="R164" s="99">
        <v>0</v>
      </c>
      <c r="S164" s="99">
        <v>1</v>
      </c>
      <c r="T164" s="87"/>
      <c r="U164" s="87"/>
      <c r="V164" s="87"/>
      <c r="W164" s="87"/>
      <c r="X164" s="87"/>
      <c r="Y164" s="87"/>
      <c r="Z164" s="87"/>
      <c r="AA164" s="87"/>
      <c r="AB164" s="87"/>
      <c r="AC164" s="87"/>
      <c r="AD164" s="87"/>
      <c r="AE164" s="91"/>
      <c r="AF164" s="91"/>
      <c r="AG164" s="91"/>
      <c r="AH164" s="91"/>
    </row>
    <row r="165" spans="1:34" x14ac:dyDescent="0.2">
      <c r="A165" s="82" t="str">
        <f t="shared" si="22"/>
        <v>U13B-1</v>
      </c>
      <c r="B165" s="82" t="s">
        <v>1244</v>
      </c>
      <c r="C165" s="82" t="s">
        <v>1251</v>
      </c>
      <c r="D165" s="82" t="str">
        <f>+'patriotgames_teams_06282013 (1)'!E94</f>
        <v>BROTHERHOOD 5TH/6TH (NJ)</v>
      </c>
      <c r="K165" s="86" t="str">
        <f t="shared" si="21"/>
        <v>U13B-1</v>
      </c>
      <c r="L165" s="92" t="str">
        <f>+D165</f>
        <v>BROTHERHOOD 5TH/6TH (NJ)</v>
      </c>
      <c r="M165" s="92">
        <v>1</v>
      </c>
      <c r="N165" s="92">
        <v>2</v>
      </c>
      <c r="O165" s="92">
        <v>3</v>
      </c>
      <c r="P165" s="92" t="str">
        <f>+D166</f>
        <v>BERKS RAPTORS (PA)</v>
      </c>
      <c r="Q165" s="100">
        <v>2</v>
      </c>
      <c r="R165" s="100">
        <v>1</v>
      </c>
      <c r="S165" s="100">
        <v>2</v>
      </c>
      <c r="T165" s="87"/>
      <c r="U165" s="87"/>
      <c r="V165" s="87"/>
      <c r="W165" s="87"/>
      <c r="X165" s="87"/>
      <c r="Y165" s="87"/>
      <c r="Z165" s="87"/>
      <c r="AA165" s="87"/>
      <c r="AB165" s="87"/>
      <c r="AC165" s="87"/>
      <c r="AD165" s="87"/>
      <c r="AE165" s="91"/>
      <c r="AF165" s="91"/>
      <c r="AG165" s="91"/>
      <c r="AH165" s="91"/>
    </row>
    <row r="166" spans="1:34" x14ac:dyDescent="0.2">
      <c r="A166" s="82" t="str">
        <f t="shared" si="22"/>
        <v>U13B-1</v>
      </c>
      <c r="B166" s="82" t="s">
        <v>1264</v>
      </c>
      <c r="C166" s="82" t="s">
        <v>1252</v>
      </c>
      <c r="D166" s="82" t="str">
        <f>+'patriotgames_teams_06282013 (1)'!E89</f>
        <v>BERKS RAPTORS (PA)</v>
      </c>
      <c r="K166" s="86" t="str">
        <f t="shared" si="21"/>
        <v>U13B-1</v>
      </c>
      <c r="L166" s="92" t="str">
        <f>+D167</f>
        <v>BLA SELECT (NY)</v>
      </c>
      <c r="M166" s="92">
        <v>0</v>
      </c>
      <c r="N166" s="92">
        <v>3</v>
      </c>
      <c r="O166" s="92">
        <v>4</v>
      </c>
      <c r="P166" s="92" t="str">
        <f>+D168</f>
        <v>SOUTHSHORE ORANGE (NJ)</v>
      </c>
      <c r="Q166" s="99">
        <v>1</v>
      </c>
      <c r="R166" s="99">
        <v>2</v>
      </c>
      <c r="S166" s="99">
        <v>3</v>
      </c>
      <c r="T166" s="87"/>
      <c r="U166" s="87"/>
      <c r="V166" s="87"/>
      <c r="W166" s="87"/>
      <c r="X166" s="87"/>
      <c r="Y166" s="87"/>
      <c r="Z166" s="87"/>
      <c r="AA166" s="87"/>
      <c r="AB166" s="87"/>
      <c r="AC166" s="87"/>
      <c r="AD166" s="87"/>
      <c r="AE166" s="91"/>
      <c r="AF166" s="91"/>
      <c r="AG166" s="91"/>
      <c r="AH166" s="91"/>
    </row>
    <row r="167" spans="1:34" ht="13.5" thickBot="1" x14ac:dyDescent="0.25">
      <c r="A167" s="82" t="str">
        <f t="shared" si="22"/>
        <v>U13B-1</v>
      </c>
      <c r="B167" s="82" t="s">
        <v>1244</v>
      </c>
      <c r="C167" s="82" t="s">
        <v>1265</v>
      </c>
      <c r="D167" s="82" t="str">
        <f>+'patriotgames_teams_06282013 (1)'!E90</f>
        <v>BLA SELECT (NY)</v>
      </c>
      <c r="K167" s="86" t="str">
        <f t="shared" si="21"/>
        <v>U13B-1</v>
      </c>
      <c r="L167" s="93" t="str">
        <f>+D169</f>
        <v>BLACK BEAR GWYNEDD (PA)</v>
      </c>
      <c r="M167" s="93">
        <v>3</v>
      </c>
      <c r="N167" s="93">
        <v>0</v>
      </c>
      <c r="O167" s="93">
        <v>1</v>
      </c>
      <c r="P167" s="93" t="str">
        <f>+D170</f>
        <v>VA LAX TEAM RECON-13 (VA)</v>
      </c>
      <c r="Q167" s="101">
        <v>0</v>
      </c>
      <c r="R167" s="101">
        <v>3</v>
      </c>
      <c r="S167" s="101">
        <v>4</v>
      </c>
      <c r="T167" s="87"/>
      <c r="U167" s="87"/>
      <c r="V167" s="87"/>
      <c r="W167" s="87"/>
      <c r="X167" s="87"/>
      <c r="Y167" s="87"/>
      <c r="Z167" s="87"/>
      <c r="AA167" s="87"/>
      <c r="AB167" s="87"/>
      <c r="AC167" s="87"/>
      <c r="AD167" s="87"/>
      <c r="AE167" s="91"/>
      <c r="AF167" s="91"/>
      <c r="AG167" s="91"/>
      <c r="AH167" s="91"/>
    </row>
    <row r="168" spans="1:34" s="94" customFormat="1" x14ac:dyDescent="0.2">
      <c r="A168" s="82" t="str">
        <f t="shared" si="22"/>
        <v>U13B-1</v>
      </c>
      <c r="B168" s="82" t="s">
        <v>1264</v>
      </c>
      <c r="C168" s="82" t="s">
        <v>1266</v>
      </c>
      <c r="D168" s="82" t="str">
        <f>+'patriotgames_teams_06282013 (1)'!E95</f>
        <v>SOUTHSHORE ORANGE (NJ)</v>
      </c>
      <c r="H168" s="91"/>
      <c r="I168" s="91"/>
      <c r="J168" s="95"/>
      <c r="K168" s="86" t="str">
        <f t="shared" si="21"/>
        <v>U13B-1</v>
      </c>
      <c r="L168" s="91"/>
      <c r="M168" s="91"/>
      <c r="N168" s="91"/>
      <c r="O168" s="91"/>
      <c r="P168" s="91"/>
      <c r="Q168" s="91"/>
      <c r="R168" s="91"/>
      <c r="S168" s="91"/>
      <c r="T168" s="91"/>
      <c r="U168" s="91"/>
      <c r="V168" s="91"/>
      <c r="W168" s="91"/>
      <c r="X168" s="91"/>
      <c r="Y168" s="91"/>
      <c r="Z168" s="91"/>
      <c r="AA168" s="91"/>
      <c r="AB168" s="91"/>
      <c r="AC168" s="91"/>
      <c r="AD168" s="91"/>
      <c r="AE168" s="91"/>
      <c r="AF168" s="91"/>
      <c r="AG168" s="91"/>
      <c r="AH168" s="91"/>
    </row>
    <row r="169" spans="1:34" x14ac:dyDescent="0.2">
      <c r="A169" s="82" t="str">
        <f t="shared" si="22"/>
        <v>U13B-1</v>
      </c>
      <c r="B169" s="82" t="s">
        <v>1244</v>
      </c>
      <c r="C169" s="82" t="s">
        <v>1267</v>
      </c>
      <c r="D169" s="82" t="str">
        <f>+'patriotgames_teams_06282013 (1)'!E92</f>
        <v>BLACK BEAR GWYNEDD (PA)</v>
      </c>
      <c r="K169" s="86"/>
      <c r="L169" s="87"/>
      <c r="M169" s="87"/>
      <c r="N169" s="87"/>
      <c r="O169" s="87"/>
      <c r="P169" s="87"/>
      <c r="Q169" s="87"/>
      <c r="R169" s="87"/>
      <c r="S169" s="87"/>
      <c r="T169" s="87"/>
      <c r="U169" s="87"/>
      <c r="V169" s="87"/>
      <c r="W169" s="87"/>
      <c r="X169" s="87"/>
      <c r="Y169" s="87"/>
      <c r="Z169" s="87"/>
      <c r="AA169" s="87"/>
      <c r="AB169" s="87"/>
      <c r="AC169" s="87"/>
      <c r="AD169" s="87"/>
      <c r="AE169" s="91"/>
      <c r="AF169" s="91"/>
      <c r="AG169" s="91"/>
      <c r="AH169" s="91"/>
    </row>
    <row r="170" spans="1:34" x14ac:dyDescent="0.2">
      <c r="A170" s="82" t="str">
        <f t="shared" si="22"/>
        <v>U13B-1</v>
      </c>
      <c r="B170" s="82" t="s">
        <v>1264</v>
      </c>
      <c r="C170" s="82" t="s">
        <v>1268</v>
      </c>
      <c r="D170" s="82" t="str">
        <f>+'patriotgames_teams_06282013 (1)'!E115</f>
        <v>VA LAX TEAM RECON-13 (VA)</v>
      </c>
      <c r="G170" s="82">
        <f t="shared" ref="G170:G179" si="23">COUNTA(L170:AA170)</f>
        <v>2</v>
      </c>
      <c r="H170" s="96">
        <v>1</v>
      </c>
      <c r="L170" s="97" t="s">
        <v>1253</v>
      </c>
      <c r="M170" s="97"/>
      <c r="N170" s="97"/>
      <c r="O170" s="97"/>
      <c r="P170" s="97" t="s">
        <v>1269</v>
      </c>
      <c r="Q170" s="97"/>
      <c r="R170" s="97"/>
      <c r="S170" s="97"/>
      <c r="T170" s="87"/>
      <c r="U170" s="87"/>
      <c r="V170" s="87"/>
      <c r="W170" s="87"/>
      <c r="X170" s="87"/>
      <c r="Y170" s="87"/>
      <c r="Z170" s="87"/>
      <c r="AA170" s="87"/>
      <c r="AB170" s="87"/>
      <c r="AC170" s="87"/>
      <c r="AD170" s="87"/>
      <c r="AE170" s="91"/>
      <c r="AF170" s="91"/>
      <c r="AG170" s="91"/>
      <c r="AH170" s="91"/>
    </row>
    <row r="171" spans="1:34" x14ac:dyDescent="0.2">
      <c r="G171" s="82">
        <f t="shared" si="23"/>
        <v>2</v>
      </c>
      <c r="H171" s="96">
        <v>1</v>
      </c>
      <c r="L171" s="97" t="s">
        <v>1254</v>
      </c>
      <c r="M171" s="97"/>
      <c r="N171" s="97"/>
      <c r="O171" s="97"/>
      <c r="P171" s="97" t="s">
        <v>1270</v>
      </c>
      <c r="Q171" s="97"/>
      <c r="R171" s="97"/>
      <c r="S171" s="97"/>
      <c r="T171" s="87"/>
      <c r="U171" s="87"/>
      <c r="V171" s="87"/>
      <c r="W171" s="87"/>
      <c r="X171" s="87"/>
      <c r="Y171" s="87"/>
      <c r="Z171" s="87"/>
      <c r="AA171" s="87"/>
      <c r="AB171" s="87"/>
      <c r="AC171" s="87"/>
      <c r="AD171" s="87"/>
      <c r="AE171" s="91"/>
      <c r="AF171" s="91"/>
      <c r="AG171" s="91"/>
      <c r="AH171" s="91"/>
    </row>
    <row r="172" spans="1:34" x14ac:dyDescent="0.2">
      <c r="G172" s="82">
        <f t="shared" si="23"/>
        <v>2</v>
      </c>
      <c r="H172" s="83">
        <v>2</v>
      </c>
      <c r="L172" s="87" t="s">
        <v>1255</v>
      </c>
      <c r="M172" s="87"/>
      <c r="N172" s="87"/>
      <c r="O172" s="87"/>
      <c r="P172" s="87" t="s">
        <v>1271</v>
      </c>
      <c r="Q172" s="87"/>
      <c r="R172" s="87"/>
      <c r="S172" s="87"/>
      <c r="T172" s="87"/>
      <c r="U172" s="87"/>
      <c r="V172" s="87"/>
      <c r="W172" s="87"/>
      <c r="X172" s="87"/>
      <c r="Y172" s="87"/>
      <c r="Z172" s="87"/>
      <c r="AA172" s="87"/>
      <c r="AB172" s="87"/>
      <c r="AC172" s="87"/>
      <c r="AD172" s="87"/>
      <c r="AE172" s="91"/>
      <c r="AF172" s="91"/>
      <c r="AG172" s="91"/>
      <c r="AH172" s="91"/>
    </row>
    <row r="173" spans="1:34" x14ac:dyDescent="0.2">
      <c r="G173" s="82">
        <f t="shared" si="23"/>
        <v>2</v>
      </c>
      <c r="H173" s="83">
        <v>2</v>
      </c>
      <c r="L173" s="87" t="s">
        <v>1256</v>
      </c>
      <c r="M173" s="87"/>
      <c r="N173" s="87"/>
      <c r="O173" s="87"/>
      <c r="P173" s="87" t="s">
        <v>1272</v>
      </c>
      <c r="Q173" s="87"/>
      <c r="R173" s="87"/>
      <c r="S173" s="87"/>
      <c r="T173" s="87"/>
      <c r="U173" s="87"/>
      <c r="V173" s="87"/>
      <c r="W173" s="87"/>
      <c r="X173" s="87"/>
      <c r="Y173" s="87"/>
      <c r="Z173" s="87"/>
      <c r="AA173" s="87"/>
      <c r="AB173" s="87"/>
      <c r="AC173" s="87"/>
      <c r="AD173" s="87"/>
      <c r="AE173" s="91"/>
      <c r="AF173" s="91"/>
      <c r="AG173" s="91"/>
      <c r="AH173" s="91"/>
    </row>
    <row r="174" spans="1:34" x14ac:dyDescent="0.2">
      <c r="G174" s="82">
        <f t="shared" si="23"/>
        <v>2</v>
      </c>
      <c r="H174" s="96">
        <v>3</v>
      </c>
      <c r="L174" s="97" t="s">
        <v>1257</v>
      </c>
      <c r="M174" s="97"/>
      <c r="N174" s="97"/>
      <c r="O174" s="97"/>
      <c r="P174" s="97" t="s">
        <v>1273</v>
      </c>
      <c r="Q174" s="97"/>
      <c r="R174" s="97"/>
      <c r="S174" s="97"/>
      <c r="T174" s="87"/>
      <c r="U174" s="87"/>
      <c r="V174" s="87"/>
      <c r="W174" s="87"/>
      <c r="X174" s="87"/>
      <c r="Y174" s="87"/>
      <c r="Z174" s="87"/>
      <c r="AA174" s="87"/>
      <c r="AB174" s="87"/>
      <c r="AC174" s="87"/>
      <c r="AD174" s="87"/>
      <c r="AE174" s="91"/>
      <c r="AF174" s="91"/>
      <c r="AG174" s="91"/>
      <c r="AH174" s="91"/>
    </row>
    <row r="175" spans="1:34" x14ac:dyDescent="0.2">
      <c r="G175" s="82">
        <f t="shared" si="23"/>
        <v>2</v>
      </c>
      <c r="H175" s="96">
        <v>3</v>
      </c>
      <c r="L175" s="97" t="s">
        <v>1258</v>
      </c>
      <c r="M175" s="97"/>
      <c r="N175" s="97"/>
      <c r="O175" s="97"/>
      <c r="P175" s="97" t="s">
        <v>1274</v>
      </c>
      <c r="Q175" s="97"/>
      <c r="R175" s="97"/>
      <c r="S175" s="97"/>
      <c r="T175" s="87"/>
      <c r="U175" s="87"/>
      <c r="V175" s="87"/>
      <c r="W175" s="87"/>
      <c r="X175" s="87"/>
      <c r="Y175" s="87"/>
      <c r="Z175" s="87"/>
      <c r="AA175" s="87"/>
      <c r="AB175" s="87"/>
      <c r="AC175" s="87"/>
      <c r="AD175" s="87"/>
      <c r="AE175" s="91"/>
      <c r="AF175" s="91"/>
      <c r="AG175" s="91"/>
      <c r="AH175" s="91"/>
    </row>
    <row r="176" spans="1:34" x14ac:dyDescent="0.2">
      <c r="G176" s="82">
        <f t="shared" si="23"/>
        <v>2</v>
      </c>
      <c r="H176" s="83" t="s">
        <v>1259</v>
      </c>
      <c r="L176" s="87" t="s">
        <v>1275</v>
      </c>
      <c r="M176" s="87"/>
      <c r="N176" s="87"/>
      <c r="O176" s="87"/>
      <c r="P176" s="87" t="s">
        <v>1276</v>
      </c>
      <c r="Q176" s="87"/>
      <c r="R176" s="87"/>
      <c r="S176" s="87"/>
      <c r="T176" s="87"/>
      <c r="U176" s="87"/>
      <c r="V176" s="87"/>
      <c r="W176" s="87"/>
      <c r="X176" s="87"/>
      <c r="Y176" s="87"/>
      <c r="Z176" s="87"/>
      <c r="AA176" s="87"/>
      <c r="AB176" s="87"/>
      <c r="AC176" s="87"/>
      <c r="AD176" s="87"/>
      <c r="AE176" s="91"/>
      <c r="AF176" s="91"/>
      <c r="AG176" s="91"/>
      <c r="AH176" s="91"/>
    </row>
    <row r="177" spans="1:34" x14ac:dyDescent="0.2">
      <c r="G177" s="82">
        <f t="shared" si="23"/>
        <v>2</v>
      </c>
      <c r="H177" s="83" t="s">
        <v>1259</v>
      </c>
      <c r="L177" s="87" t="s">
        <v>1277</v>
      </c>
      <c r="M177" s="87"/>
      <c r="N177" s="87"/>
      <c r="O177" s="87"/>
      <c r="P177" s="87" t="s">
        <v>1278</v>
      </c>
      <c r="Q177" s="87"/>
      <c r="R177" s="87"/>
      <c r="S177" s="87"/>
      <c r="T177" s="87"/>
      <c r="U177" s="87"/>
      <c r="V177" s="87"/>
      <c r="W177" s="87"/>
      <c r="X177" s="87"/>
      <c r="Y177" s="87"/>
      <c r="Z177" s="87"/>
      <c r="AA177" s="87"/>
      <c r="AB177" s="87"/>
      <c r="AC177" s="87"/>
      <c r="AD177" s="87"/>
      <c r="AE177" s="91"/>
      <c r="AF177" s="91"/>
      <c r="AG177" s="91"/>
      <c r="AH177" s="91"/>
    </row>
    <row r="178" spans="1:34" x14ac:dyDescent="0.2">
      <c r="G178" s="82">
        <f t="shared" si="23"/>
        <v>2</v>
      </c>
      <c r="H178" s="96" t="s">
        <v>1260</v>
      </c>
      <c r="L178" s="97" t="s">
        <v>1261</v>
      </c>
      <c r="M178" s="97"/>
      <c r="N178" s="97"/>
      <c r="O178" s="97"/>
      <c r="P178" s="97" t="s">
        <v>1279</v>
      </c>
      <c r="Q178" s="97"/>
      <c r="R178" s="97"/>
      <c r="S178" s="97"/>
      <c r="T178" s="87"/>
      <c r="U178" s="87"/>
      <c r="V178" s="87"/>
      <c r="W178" s="87"/>
      <c r="X178" s="87"/>
      <c r="Y178" s="87"/>
      <c r="Z178" s="87"/>
      <c r="AA178" s="87"/>
      <c r="AB178" s="87"/>
      <c r="AC178" s="87"/>
      <c r="AD178" s="87"/>
      <c r="AE178" s="91"/>
      <c r="AF178" s="91"/>
      <c r="AG178" s="91"/>
      <c r="AH178" s="91"/>
    </row>
    <row r="179" spans="1:34" x14ac:dyDescent="0.2">
      <c r="G179" s="82">
        <f t="shared" si="23"/>
        <v>2</v>
      </c>
      <c r="H179" s="96" t="s">
        <v>1260</v>
      </c>
      <c r="L179" s="97" t="s">
        <v>1280</v>
      </c>
      <c r="M179" s="97"/>
      <c r="N179" s="97"/>
      <c r="O179" s="97"/>
      <c r="P179" s="97" t="s">
        <v>1281</v>
      </c>
      <c r="Q179" s="97"/>
      <c r="R179" s="97"/>
      <c r="S179" s="97"/>
      <c r="T179" s="87"/>
      <c r="U179" s="87"/>
      <c r="V179" s="87"/>
      <c r="W179" s="87"/>
      <c r="X179" s="87"/>
      <c r="Y179" s="87"/>
      <c r="Z179" s="87"/>
      <c r="AA179" s="87"/>
      <c r="AB179" s="87"/>
      <c r="AC179" s="87"/>
      <c r="AD179" s="87"/>
      <c r="AE179" s="91"/>
      <c r="AF179" s="91"/>
      <c r="AG179" s="91"/>
      <c r="AH179" s="91"/>
    </row>
    <row r="180" spans="1:34" x14ac:dyDescent="0.2">
      <c r="E180" s="82">
        <f>SUM(G170:G179)/16</f>
        <v>1.25</v>
      </c>
      <c r="F180" s="82">
        <f>SUM(G165:G179)</f>
        <v>20</v>
      </c>
      <c r="L180" s="87"/>
      <c r="M180" s="87"/>
      <c r="N180" s="87"/>
      <c r="O180" s="87"/>
      <c r="P180" s="87"/>
      <c r="Q180" s="87"/>
      <c r="R180" s="87"/>
      <c r="S180" s="87"/>
      <c r="T180" s="87"/>
      <c r="U180" s="87"/>
      <c r="V180" s="87"/>
      <c r="W180" s="87"/>
      <c r="X180" s="87"/>
      <c r="Y180" s="87"/>
      <c r="Z180" s="87"/>
      <c r="AA180" s="87"/>
      <c r="AB180" s="87"/>
      <c r="AC180" s="87"/>
      <c r="AD180" s="87"/>
    </row>
    <row r="181" spans="1:34" s="94" customFormat="1" x14ac:dyDescent="0.2">
      <c r="H181" s="91"/>
      <c r="I181" s="91"/>
      <c r="J181" s="95"/>
      <c r="K181" s="95"/>
      <c r="L181" s="91"/>
      <c r="M181" s="91"/>
      <c r="N181" s="91"/>
      <c r="O181" s="91"/>
      <c r="P181" s="91"/>
      <c r="Q181" s="91"/>
      <c r="R181" s="91"/>
      <c r="S181" s="91"/>
      <c r="T181" s="91"/>
      <c r="U181" s="91"/>
      <c r="V181" s="91"/>
      <c r="W181" s="91"/>
      <c r="X181" s="91"/>
      <c r="Y181" s="91"/>
      <c r="Z181" s="91"/>
      <c r="AA181" s="91"/>
      <c r="AB181" s="91"/>
      <c r="AC181" s="91"/>
      <c r="AD181" s="91"/>
      <c r="AE181" s="91"/>
      <c r="AF181" s="91"/>
      <c r="AG181" s="91"/>
      <c r="AH181" s="91"/>
    </row>
    <row r="182" spans="1:34" x14ac:dyDescent="0.2">
      <c r="K182" s="86"/>
      <c r="L182" s="87"/>
      <c r="M182" s="87"/>
      <c r="N182" s="87"/>
      <c r="O182" s="87"/>
      <c r="P182" s="87"/>
      <c r="Q182" s="87"/>
      <c r="R182" s="87"/>
      <c r="S182" s="87"/>
      <c r="T182" s="87"/>
      <c r="U182" s="87"/>
      <c r="V182" s="87"/>
      <c r="W182" s="87"/>
      <c r="X182" s="87"/>
      <c r="Y182" s="87"/>
      <c r="Z182" s="87"/>
      <c r="AA182" s="87"/>
      <c r="AB182" s="87"/>
      <c r="AC182" s="87"/>
      <c r="AD182" s="87"/>
    </row>
    <row r="183" spans="1:34" ht="13.5" thickBot="1" x14ac:dyDescent="0.25">
      <c r="K183" s="86" t="str">
        <f t="shared" ref="K183:K190" si="24">+$D$184</f>
        <v>U13B-2</v>
      </c>
      <c r="L183" s="87"/>
      <c r="M183" s="87"/>
      <c r="N183" s="87"/>
      <c r="O183" s="87"/>
      <c r="P183" s="87"/>
      <c r="Q183" s="87"/>
      <c r="R183" s="87"/>
      <c r="S183" s="87"/>
      <c r="T183" s="87"/>
      <c r="U183" s="87"/>
      <c r="V183" s="87"/>
      <c r="W183" s="87"/>
      <c r="X183" s="87"/>
      <c r="Y183" s="87"/>
      <c r="Z183" s="87"/>
      <c r="AA183" s="87"/>
      <c r="AB183" s="87"/>
      <c r="AC183" s="87"/>
      <c r="AD183" s="87"/>
    </row>
    <row r="184" spans="1:34" ht="13.5" thickBot="1" x14ac:dyDescent="0.25">
      <c r="D184" s="88" t="s">
        <v>1181</v>
      </c>
      <c r="H184" s="82"/>
      <c r="I184" s="86"/>
      <c r="J184" s="86"/>
      <c r="K184" s="86" t="str">
        <f t="shared" si="24"/>
        <v>U13B-2</v>
      </c>
      <c r="L184" s="187" t="str">
        <f>+D184</f>
        <v>U13B-2</v>
      </c>
      <c r="M184" s="188"/>
      <c r="N184" s="188"/>
      <c r="O184" s="188"/>
      <c r="P184" s="188"/>
      <c r="Q184" s="188"/>
      <c r="R184" s="188"/>
      <c r="S184" s="189"/>
      <c r="T184" s="166"/>
      <c r="U184" s="166"/>
      <c r="V184" s="166"/>
      <c r="W184" s="194"/>
      <c r="X184" s="194"/>
      <c r="Y184" s="194"/>
      <c r="Z184" s="194"/>
      <c r="AA184" s="194"/>
      <c r="AB184" s="168"/>
      <c r="AC184" s="168"/>
      <c r="AD184" s="168"/>
      <c r="AF184" s="82"/>
      <c r="AG184" s="82"/>
      <c r="AH184" s="82"/>
    </row>
    <row r="185" spans="1:34" ht="13.5" thickBot="1" x14ac:dyDescent="0.25">
      <c r="A185" s="82" t="str">
        <f t="shared" ref="A185:A192" si="25">+$D$184</f>
        <v>U13B-2</v>
      </c>
      <c r="B185" s="82" t="s">
        <v>1244</v>
      </c>
      <c r="C185" s="82" t="s">
        <v>1245</v>
      </c>
      <c r="D185" s="82" t="str">
        <f>+'patriotgames_teams_06282013 (1)'!E88</f>
        <v>BAGGATAWAY LC U13 GOLD (PA)</v>
      </c>
      <c r="E185" s="82" t="s">
        <v>1262</v>
      </c>
      <c r="K185" s="86" t="str">
        <f t="shared" si="24"/>
        <v>U13B-2</v>
      </c>
      <c r="L185" s="98" t="s">
        <v>1247</v>
      </c>
      <c r="M185" s="89" t="s">
        <v>1248</v>
      </c>
      <c r="N185" s="171" t="s">
        <v>1187</v>
      </c>
      <c r="O185" s="171" t="s">
        <v>1249</v>
      </c>
      <c r="P185" s="98" t="s">
        <v>1263</v>
      </c>
      <c r="Q185" s="89" t="s">
        <v>1248</v>
      </c>
      <c r="R185" s="171" t="s">
        <v>1187</v>
      </c>
      <c r="S185" s="171" t="s">
        <v>1249</v>
      </c>
      <c r="T185" s="168"/>
      <c r="U185" s="168"/>
      <c r="V185" s="168"/>
      <c r="W185" s="168"/>
      <c r="X185" s="168"/>
      <c r="Y185" s="168"/>
      <c r="Z185" s="168"/>
      <c r="AA185" s="168"/>
      <c r="AB185" s="168"/>
      <c r="AC185" s="168"/>
      <c r="AD185" s="168"/>
      <c r="AE185" s="166"/>
      <c r="AF185" s="166"/>
      <c r="AG185" s="166"/>
      <c r="AH185" s="166"/>
    </row>
    <row r="186" spans="1:34" x14ac:dyDescent="0.2">
      <c r="A186" s="82" t="str">
        <f t="shared" si="25"/>
        <v>U13B-2</v>
      </c>
      <c r="B186" s="82" t="s">
        <v>1264</v>
      </c>
      <c r="C186" s="82" t="s">
        <v>1250</v>
      </c>
      <c r="D186" s="82" t="str">
        <f>+'patriotgames_teams_06282013 (1)'!E91</f>
        <v>BLACK BEAR BLUE (PA)</v>
      </c>
      <c r="K186" s="86" t="str">
        <f t="shared" si="24"/>
        <v>U13B-2</v>
      </c>
      <c r="L186" s="90" t="str">
        <f>+D185</f>
        <v>BAGGATAWAY LC U13 GOLD (PA)</v>
      </c>
      <c r="M186" s="90">
        <v>1</v>
      </c>
      <c r="N186" s="90">
        <v>2</v>
      </c>
      <c r="O186" s="90">
        <v>3</v>
      </c>
      <c r="P186" s="90" t="str">
        <f>+D186</f>
        <v>BLACK BEAR BLUE (PA)</v>
      </c>
      <c r="Q186" s="99">
        <v>0</v>
      </c>
      <c r="R186" s="99">
        <v>3</v>
      </c>
      <c r="S186" s="99">
        <v>4</v>
      </c>
      <c r="T186" s="87"/>
      <c r="U186" s="87"/>
      <c r="V186" s="87"/>
      <c r="W186" s="87"/>
      <c r="X186" s="87"/>
      <c r="Y186" s="87"/>
      <c r="Z186" s="87"/>
      <c r="AA186" s="87"/>
      <c r="AB186" s="87"/>
      <c r="AC186" s="87"/>
      <c r="AD186" s="87"/>
      <c r="AE186" s="91"/>
      <c r="AF186" s="91"/>
      <c r="AG186" s="91"/>
      <c r="AH186" s="91"/>
    </row>
    <row r="187" spans="1:34" x14ac:dyDescent="0.2">
      <c r="A187" s="82" t="str">
        <f t="shared" si="25"/>
        <v>U13B-2</v>
      </c>
      <c r="B187" s="82" t="s">
        <v>1244</v>
      </c>
      <c r="C187" s="82" t="s">
        <v>1251</v>
      </c>
      <c r="D187" s="82" t="str">
        <f>+'patriotgames_teams_06282013 (1)'!E96</f>
        <v>GRIP-IT N' RIP-IT CAROLINA (NY)</v>
      </c>
      <c r="K187" s="86" t="str">
        <f t="shared" si="24"/>
        <v>U13B-2</v>
      </c>
      <c r="L187" s="92" t="str">
        <f>+D187</f>
        <v>GRIP-IT N' RIP-IT CAROLINA (NY)</v>
      </c>
      <c r="M187" s="92">
        <v>0</v>
      </c>
      <c r="N187" s="92">
        <v>3</v>
      </c>
      <c r="O187" s="92">
        <v>4</v>
      </c>
      <c r="P187" s="92" t="str">
        <f>+D188</f>
        <v>TOP SIDE SNIPERS BLUE (NY)</v>
      </c>
      <c r="Q187" s="100">
        <v>2</v>
      </c>
      <c r="R187" s="100">
        <v>1</v>
      </c>
      <c r="S187" s="100">
        <v>2</v>
      </c>
      <c r="T187" s="87"/>
      <c r="U187" s="87"/>
      <c r="V187" s="87"/>
      <c r="W187" s="87"/>
      <c r="X187" s="87"/>
      <c r="Y187" s="87"/>
      <c r="Z187" s="87"/>
      <c r="AA187" s="87"/>
      <c r="AB187" s="87"/>
      <c r="AC187" s="87"/>
      <c r="AD187" s="87"/>
      <c r="AE187" s="91"/>
      <c r="AF187" s="91"/>
      <c r="AG187" s="91"/>
      <c r="AH187" s="91"/>
    </row>
    <row r="188" spans="1:34" x14ac:dyDescent="0.2">
      <c r="A188" s="82" t="str">
        <f t="shared" si="25"/>
        <v>U13B-2</v>
      </c>
      <c r="B188" s="82" t="s">
        <v>1264</v>
      </c>
      <c r="C188" s="82" t="s">
        <v>1252</v>
      </c>
      <c r="D188" s="82" t="str">
        <f>+'patriotgames_teams_06282013 (1)'!E110</f>
        <v>TOP SIDE SNIPERS BLUE (NY)</v>
      </c>
      <c r="K188" s="86" t="str">
        <f t="shared" si="24"/>
        <v>U13B-2</v>
      </c>
      <c r="L188" s="92" t="str">
        <f>+D189</f>
        <v>LEADING EDGE SOUTH (NJ)</v>
      </c>
      <c r="M188" s="92">
        <v>3</v>
      </c>
      <c r="N188" s="92">
        <v>0</v>
      </c>
      <c r="O188" s="92">
        <v>1</v>
      </c>
      <c r="P188" s="92" t="str">
        <f>+D190</f>
        <v>LV LIGHTNING BLUE (PA)</v>
      </c>
      <c r="Q188" s="99">
        <v>1</v>
      </c>
      <c r="R188" s="99">
        <v>2</v>
      </c>
      <c r="S188" s="99">
        <v>3</v>
      </c>
      <c r="T188" s="87"/>
      <c r="U188" s="87"/>
      <c r="V188" s="87"/>
      <c r="W188" s="87"/>
      <c r="X188" s="87"/>
      <c r="Y188" s="87"/>
      <c r="Z188" s="87"/>
      <c r="AA188" s="87"/>
      <c r="AB188" s="87"/>
      <c r="AC188" s="87"/>
      <c r="AD188" s="87"/>
      <c r="AE188" s="91"/>
      <c r="AF188" s="91"/>
      <c r="AG188" s="91"/>
      <c r="AH188" s="91"/>
    </row>
    <row r="189" spans="1:34" ht="13.5" thickBot="1" x14ac:dyDescent="0.25">
      <c r="A189" s="82" t="str">
        <f t="shared" si="25"/>
        <v>U13B-2</v>
      </c>
      <c r="B189" s="82" t="s">
        <v>1244</v>
      </c>
      <c r="C189" s="82" t="s">
        <v>1265</v>
      </c>
      <c r="D189" s="82" t="str">
        <f>+'patriotgames_teams_06282013 (1)'!E98</f>
        <v>LEADING EDGE SOUTH (NJ)</v>
      </c>
      <c r="K189" s="86" t="str">
        <f t="shared" si="24"/>
        <v>U13B-2</v>
      </c>
      <c r="L189" s="93" t="str">
        <f>+D191</f>
        <v>LV LIGHTNING WHITE (PA)</v>
      </c>
      <c r="M189" s="93">
        <v>2</v>
      </c>
      <c r="N189" s="93">
        <v>1</v>
      </c>
      <c r="O189" s="93">
        <v>2</v>
      </c>
      <c r="P189" s="93" t="str">
        <f>+D192</f>
        <v>LOONEY'S 2019 ORANGE (MD)</v>
      </c>
      <c r="Q189" s="101">
        <v>3</v>
      </c>
      <c r="R189" s="101">
        <v>0</v>
      </c>
      <c r="S189" s="101">
        <v>1</v>
      </c>
      <c r="T189" s="87"/>
      <c r="U189" s="87"/>
      <c r="V189" s="87"/>
      <c r="W189" s="87"/>
      <c r="X189" s="87"/>
      <c r="Y189" s="87"/>
      <c r="Z189" s="87"/>
      <c r="AA189" s="87"/>
      <c r="AB189" s="87"/>
      <c r="AC189" s="87"/>
      <c r="AD189" s="87"/>
      <c r="AE189" s="91"/>
      <c r="AF189" s="91"/>
      <c r="AG189" s="91"/>
      <c r="AH189" s="91"/>
    </row>
    <row r="190" spans="1:34" s="94" customFormat="1" x14ac:dyDescent="0.2">
      <c r="A190" s="82" t="str">
        <f t="shared" si="25"/>
        <v>U13B-2</v>
      </c>
      <c r="B190" s="82" t="s">
        <v>1264</v>
      </c>
      <c r="C190" s="82" t="s">
        <v>1266</v>
      </c>
      <c r="D190" s="82" t="str">
        <f>+'patriotgames_teams_06282013 (1)'!E99</f>
        <v>LV LIGHTNING BLUE (PA)</v>
      </c>
      <c r="H190" s="91"/>
      <c r="I190" s="91"/>
      <c r="J190" s="95"/>
      <c r="K190" s="86" t="str">
        <f t="shared" si="24"/>
        <v>U13B-2</v>
      </c>
      <c r="L190" s="91"/>
      <c r="M190" s="91"/>
      <c r="N190" s="91"/>
      <c r="O190" s="91"/>
      <c r="P190" s="91"/>
      <c r="Q190" s="91"/>
      <c r="R190" s="91"/>
      <c r="S190" s="91"/>
      <c r="T190" s="91"/>
      <c r="U190" s="91"/>
      <c r="V190" s="91"/>
      <c r="W190" s="91"/>
      <c r="X190" s="91"/>
      <c r="Y190" s="91"/>
      <c r="Z190" s="91"/>
      <c r="AA190" s="91"/>
      <c r="AB190" s="91"/>
      <c r="AC190" s="91"/>
      <c r="AD190" s="91"/>
      <c r="AE190" s="91"/>
      <c r="AF190" s="91"/>
      <c r="AG190" s="91"/>
      <c r="AH190" s="91"/>
    </row>
    <row r="191" spans="1:34" x14ac:dyDescent="0.2">
      <c r="A191" s="82" t="str">
        <f t="shared" si="25"/>
        <v>U13B-2</v>
      </c>
      <c r="B191" s="82" t="s">
        <v>1244</v>
      </c>
      <c r="C191" s="82" t="s">
        <v>1267</v>
      </c>
      <c r="D191" s="82" t="str">
        <f>+'patriotgames_teams_06282013 (1)'!E100</f>
        <v>LV LIGHTNING WHITE (PA)</v>
      </c>
      <c r="K191" s="86"/>
      <c r="L191" s="87"/>
      <c r="M191" s="87"/>
      <c r="N191" s="87"/>
      <c r="O191" s="87"/>
      <c r="P191" s="87"/>
      <c r="Q191" s="87"/>
      <c r="R191" s="87"/>
      <c r="S191" s="87"/>
      <c r="T191" s="87"/>
      <c r="U191" s="87"/>
      <c r="V191" s="87"/>
      <c r="W191" s="87"/>
      <c r="X191" s="87"/>
      <c r="Y191" s="87"/>
      <c r="Z191" s="87"/>
      <c r="AA191" s="87"/>
      <c r="AB191" s="87"/>
      <c r="AC191" s="87"/>
      <c r="AD191" s="87"/>
      <c r="AE191" s="91"/>
      <c r="AF191" s="91"/>
      <c r="AG191" s="91"/>
      <c r="AH191" s="91"/>
    </row>
    <row r="192" spans="1:34" x14ac:dyDescent="0.2">
      <c r="A192" s="82" t="str">
        <f t="shared" si="25"/>
        <v>U13B-2</v>
      </c>
      <c r="B192" s="82" t="s">
        <v>1264</v>
      </c>
      <c r="C192" s="82" t="s">
        <v>1268</v>
      </c>
      <c r="D192" s="82" t="str">
        <f>+'patriotgames_teams_06282013 (1)'!E101</f>
        <v>LOONEY'S 2019 ORANGE (MD)</v>
      </c>
      <c r="G192" s="82">
        <f t="shared" ref="G192:G201" si="26">COUNTA(L192:AA192)</f>
        <v>2</v>
      </c>
      <c r="H192" s="96">
        <v>1</v>
      </c>
      <c r="L192" s="97" t="s">
        <v>1253</v>
      </c>
      <c r="M192" s="97"/>
      <c r="N192" s="97"/>
      <c r="O192" s="97"/>
      <c r="P192" s="97" t="s">
        <v>1269</v>
      </c>
      <c r="Q192" s="97"/>
      <c r="R192" s="97"/>
      <c r="S192" s="97"/>
      <c r="T192" s="87"/>
      <c r="U192" s="87"/>
      <c r="V192" s="87"/>
      <c r="W192" s="87"/>
      <c r="X192" s="87"/>
      <c r="Y192" s="87"/>
      <c r="Z192" s="87"/>
      <c r="AA192" s="87"/>
      <c r="AB192" s="87"/>
      <c r="AC192" s="87"/>
      <c r="AD192" s="87"/>
      <c r="AE192" s="91"/>
      <c r="AF192" s="91"/>
      <c r="AG192" s="91"/>
      <c r="AH192" s="91"/>
    </row>
    <row r="193" spans="1:34" x14ac:dyDescent="0.2">
      <c r="G193" s="82">
        <f t="shared" si="26"/>
        <v>2</v>
      </c>
      <c r="H193" s="96">
        <v>1</v>
      </c>
      <c r="L193" s="97" t="s">
        <v>1254</v>
      </c>
      <c r="M193" s="97"/>
      <c r="N193" s="97"/>
      <c r="O193" s="97"/>
      <c r="P193" s="97" t="s">
        <v>1270</v>
      </c>
      <c r="Q193" s="97"/>
      <c r="R193" s="97"/>
      <c r="S193" s="97"/>
      <c r="T193" s="87"/>
      <c r="U193" s="87"/>
      <c r="V193" s="87"/>
      <c r="W193" s="87"/>
      <c r="X193" s="87"/>
      <c r="Y193" s="87"/>
      <c r="Z193" s="87"/>
      <c r="AA193" s="87"/>
      <c r="AB193" s="87"/>
      <c r="AC193" s="87"/>
      <c r="AD193" s="87"/>
      <c r="AE193" s="91"/>
      <c r="AF193" s="91"/>
      <c r="AG193" s="91"/>
      <c r="AH193" s="91"/>
    </row>
    <row r="194" spans="1:34" x14ac:dyDescent="0.2">
      <c r="G194" s="82">
        <f t="shared" si="26"/>
        <v>2</v>
      </c>
      <c r="H194" s="83">
        <v>2</v>
      </c>
      <c r="L194" s="87" t="s">
        <v>1255</v>
      </c>
      <c r="M194" s="87"/>
      <c r="N194" s="87"/>
      <c r="O194" s="87"/>
      <c r="P194" s="87" t="s">
        <v>1271</v>
      </c>
      <c r="Q194" s="87"/>
      <c r="R194" s="87"/>
      <c r="S194" s="87"/>
      <c r="T194" s="87"/>
      <c r="U194" s="87"/>
      <c r="V194" s="87"/>
      <c r="W194" s="87"/>
      <c r="X194" s="87"/>
      <c r="Y194" s="87"/>
      <c r="Z194" s="87"/>
      <c r="AA194" s="87"/>
      <c r="AB194" s="87"/>
      <c r="AC194" s="87"/>
      <c r="AD194" s="87"/>
      <c r="AE194" s="91"/>
      <c r="AF194" s="91"/>
      <c r="AG194" s="91"/>
      <c r="AH194" s="91"/>
    </row>
    <row r="195" spans="1:34" x14ac:dyDescent="0.2">
      <c r="G195" s="82">
        <f t="shared" si="26"/>
        <v>2</v>
      </c>
      <c r="H195" s="83">
        <v>2</v>
      </c>
      <c r="L195" s="87" t="s">
        <v>1256</v>
      </c>
      <c r="M195" s="87"/>
      <c r="N195" s="87"/>
      <c r="O195" s="87"/>
      <c r="P195" s="87" t="s">
        <v>1272</v>
      </c>
      <c r="Q195" s="87"/>
      <c r="R195" s="87"/>
      <c r="S195" s="87"/>
      <c r="T195" s="87"/>
      <c r="U195" s="87"/>
      <c r="V195" s="87"/>
      <c r="W195" s="87"/>
      <c r="X195" s="87"/>
      <c r="Y195" s="87"/>
      <c r="Z195" s="87"/>
      <c r="AA195" s="87"/>
      <c r="AB195" s="87"/>
      <c r="AC195" s="87"/>
      <c r="AD195" s="87"/>
      <c r="AE195" s="91"/>
      <c r="AF195" s="91"/>
      <c r="AG195" s="91"/>
      <c r="AH195" s="91"/>
    </row>
    <row r="196" spans="1:34" x14ac:dyDescent="0.2">
      <c r="G196" s="82">
        <f t="shared" si="26"/>
        <v>2</v>
      </c>
      <c r="H196" s="96">
        <v>3</v>
      </c>
      <c r="L196" s="97" t="s">
        <v>1257</v>
      </c>
      <c r="M196" s="97"/>
      <c r="N196" s="97"/>
      <c r="O196" s="97"/>
      <c r="P196" s="97" t="s">
        <v>1273</v>
      </c>
      <c r="Q196" s="97"/>
      <c r="R196" s="97"/>
      <c r="S196" s="97"/>
      <c r="T196" s="87"/>
      <c r="U196" s="87"/>
      <c r="V196" s="87"/>
      <c r="W196" s="87"/>
      <c r="X196" s="87"/>
      <c r="Y196" s="87"/>
      <c r="Z196" s="87"/>
      <c r="AA196" s="87"/>
      <c r="AB196" s="87"/>
      <c r="AC196" s="87"/>
      <c r="AD196" s="87"/>
      <c r="AE196" s="91"/>
      <c r="AF196" s="91"/>
      <c r="AG196" s="91"/>
      <c r="AH196" s="91"/>
    </row>
    <row r="197" spans="1:34" x14ac:dyDescent="0.2">
      <c r="G197" s="82">
        <f t="shared" si="26"/>
        <v>2</v>
      </c>
      <c r="H197" s="96">
        <v>3</v>
      </c>
      <c r="L197" s="97" t="s">
        <v>1258</v>
      </c>
      <c r="M197" s="97"/>
      <c r="N197" s="97"/>
      <c r="O197" s="97"/>
      <c r="P197" s="97" t="s">
        <v>1274</v>
      </c>
      <c r="Q197" s="97"/>
      <c r="R197" s="97"/>
      <c r="S197" s="97"/>
      <c r="T197" s="87"/>
      <c r="U197" s="87"/>
      <c r="V197" s="87"/>
      <c r="W197" s="87"/>
      <c r="X197" s="87"/>
      <c r="Y197" s="87"/>
      <c r="Z197" s="87"/>
      <c r="AA197" s="87"/>
      <c r="AB197" s="87"/>
      <c r="AC197" s="87"/>
      <c r="AD197" s="87"/>
      <c r="AE197" s="91"/>
      <c r="AF197" s="91"/>
      <c r="AG197" s="91"/>
      <c r="AH197" s="91"/>
    </row>
    <row r="198" spans="1:34" x14ac:dyDescent="0.2">
      <c r="G198" s="82">
        <f t="shared" si="26"/>
        <v>2</v>
      </c>
      <c r="H198" s="83" t="s">
        <v>1259</v>
      </c>
      <c r="L198" s="87" t="s">
        <v>1275</v>
      </c>
      <c r="M198" s="87"/>
      <c r="N198" s="87"/>
      <c r="O198" s="87"/>
      <c r="P198" s="87" t="s">
        <v>1276</v>
      </c>
      <c r="Q198" s="87"/>
      <c r="R198" s="87"/>
      <c r="S198" s="87"/>
      <c r="T198" s="87"/>
      <c r="U198" s="87"/>
      <c r="V198" s="87"/>
      <c r="W198" s="87"/>
      <c r="X198" s="87"/>
      <c r="Y198" s="87"/>
      <c r="Z198" s="87"/>
      <c r="AA198" s="87"/>
      <c r="AB198" s="87"/>
      <c r="AC198" s="87"/>
      <c r="AD198" s="87"/>
      <c r="AE198" s="91"/>
      <c r="AF198" s="91"/>
      <c r="AG198" s="91"/>
      <c r="AH198" s="91"/>
    </row>
    <row r="199" spans="1:34" x14ac:dyDescent="0.2">
      <c r="G199" s="82">
        <f t="shared" si="26"/>
        <v>2</v>
      </c>
      <c r="H199" s="83" t="s">
        <v>1259</v>
      </c>
      <c r="L199" s="87" t="s">
        <v>1277</v>
      </c>
      <c r="M199" s="87"/>
      <c r="N199" s="87"/>
      <c r="O199" s="87"/>
      <c r="P199" s="87" t="s">
        <v>1278</v>
      </c>
      <c r="Q199" s="87"/>
      <c r="R199" s="87"/>
      <c r="S199" s="87"/>
      <c r="T199" s="87"/>
      <c r="U199" s="87"/>
      <c r="V199" s="87"/>
      <c r="W199" s="87"/>
      <c r="X199" s="87"/>
      <c r="Y199" s="87"/>
      <c r="Z199" s="87"/>
      <c r="AA199" s="87"/>
      <c r="AB199" s="87"/>
      <c r="AC199" s="87"/>
      <c r="AD199" s="87"/>
      <c r="AE199" s="91"/>
      <c r="AF199" s="91"/>
      <c r="AG199" s="91"/>
      <c r="AH199" s="91"/>
    </row>
    <row r="200" spans="1:34" x14ac:dyDescent="0.2">
      <c r="G200" s="82">
        <f t="shared" si="26"/>
        <v>2</v>
      </c>
      <c r="H200" s="96" t="s">
        <v>1260</v>
      </c>
      <c r="L200" s="97" t="s">
        <v>1261</v>
      </c>
      <c r="M200" s="97"/>
      <c r="N200" s="97"/>
      <c r="O200" s="97"/>
      <c r="P200" s="97" t="s">
        <v>1279</v>
      </c>
      <c r="Q200" s="97"/>
      <c r="R200" s="97"/>
      <c r="S200" s="97"/>
      <c r="T200" s="87"/>
      <c r="U200" s="87"/>
      <c r="V200" s="87"/>
      <c r="W200" s="87"/>
      <c r="X200" s="87"/>
      <c r="Y200" s="87"/>
      <c r="Z200" s="87"/>
      <c r="AA200" s="87"/>
      <c r="AB200" s="87"/>
      <c r="AC200" s="87"/>
      <c r="AD200" s="87"/>
      <c r="AE200" s="91"/>
      <c r="AF200" s="91"/>
      <c r="AG200" s="91"/>
      <c r="AH200" s="91"/>
    </row>
    <row r="201" spans="1:34" x14ac:dyDescent="0.2">
      <c r="G201" s="82">
        <f t="shared" si="26"/>
        <v>2</v>
      </c>
      <c r="H201" s="96" t="s">
        <v>1260</v>
      </c>
      <c r="L201" s="97" t="s">
        <v>1280</v>
      </c>
      <c r="M201" s="97"/>
      <c r="N201" s="97"/>
      <c r="O201" s="97"/>
      <c r="P201" s="97" t="s">
        <v>1281</v>
      </c>
      <c r="Q201" s="97"/>
      <c r="R201" s="97"/>
      <c r="S201" s="97"/>
      <c r="T201" s="87"/>
      <c r="U201" s="87"/>
      <c r="V201" s="87"/>
      <c r="W201" s="87"/>
      <c r="X201" s="87"/>
      <c r="Y201" s="87"/>
      <c r="Z201" s="87"/>
      <c r="AA201" s="87"/>
      <c r="AB201" s="87"/>
      <c r="AC201" s="87"/>
      <c r="AD201" s="87"/>
      <c r="AE201" s="91"/>
      <c r="AF201" s="91"/>
      <c r="AG201" s="91"/>
      <c r="AH201" s="91"/>
    </row>
    <row r="202" spans="1:34" x14ac:dyDescent="0.2">
      <c r="E202" s="82">
        <f>SUM(G192:G201)/16</f>
        <v>1.25</v>
      </c>
      <c r="F202" s="82">
        <f>SUM(G187:G201)</f>
        <v>20</v>
      </c>
      <c r="L202" s="87"/>
      <c r="M202" s="87"/>
      <c r="N202" s="87"/>
      <c r="O202" s="87"/>
      <c r="P202" s="87"/>
      <c r="Q202" s="87"/>
      <c r="R202" s="87"/>
      <c r="S202" s="87"/>
      <c r="T202" s="87"/>
      <c r="U202" s="87"/>
      <c r="V202" s="87"/>
      <c r="W202" s="87"/>
      <c r="X202" s="87"/>
      <c r="Y202" s="87"/>
      <c r="Z202" s="87"/>
      <c r="AA202" s="87"/>
      <c r="AB202" s="87"/>
      <c r="AC202" s="87"/>
      <c r="AD202" s="87"/>
    </row>
    <row r="203" spans="1:34" x14ac:dyDescent="0.2">
      <c r="K203" s="86"/>
      <c r="L203" s="87"/>
      <c r="M203" s="87"/>
      <c r="N203" s="87"/>
      <c r="O203" s="87"/>
      <c r="P203" s="87"/>
      <c r="Q203" s="87"/>
      <c r="R203" s="87"/>
      <c r="S203" s="87"/>
      <c r="T203" s="87"/>
      <c r="U203" s="87"/>
      <c r="V203" s="87"/>
      <c r="W203" s="87"/>
      <c r="X203" s="87"/>
      <c r="Y203" s="87"/>
      <c r="Z203" s="87"/>
      <c r="AA203" s="87"/>
      <c r="AB203" s="87"/>
      <c r="AC203" s="87"/>
      <c r="AD203" s="87"/>
    </row>
    <row r="204" spans="1:34" x14ac:dyDescent="0.2">
      <c r="E204" s="82">
        <f>SUM(G194:G203)/16</f>
        <v>1</v>
      </c>
      <c r="F204" s="82">
        <f>SUM(G189:G203)</f>
        <v>20</v>
      </c>
      <c r="L204" s="87"/>
      <c r="M204" s="87"/>
      <c r="N204" s="87"/>
      <c r="O204" s="87"/>
      <c r="P204" s="87"/>
      <c r="Q204" s="87"/>
      <c r="R204" s="87"/>
      <c r="S204" s="87"/>
      <c r="T204" s="87"/>
      <c r="U204" s="87"/>
      <c r="V204" s="87"/>
      <c r="W204" s="87"/>
      <c r="X204" s="87"/>
      <c r="Y204" s="87"/>
      <c r="Z204" s="87"/>
      <c r="AA204" s="87"/>
      <c r="AB204" s="87"/>
      <c r="AC204" s="87"/>
      <c r="AD204" s="87"/>
    </row>
    <row r="205" spans="1:34" ht="13.5" thickBot="1" x14ac:dyDescent="0.25">
      <c r="H205" s="96"/>
      <c r="K205" s="86" t="str">
        <f t="shared" ref="K205:K211" si="27">+$D$206</f>
        <v>U13B-3 &amp; U13B-4</v>
      </c>
      <c r="L205" s="87"/>
      <c r="M205" s="87"/>
      <c r="N205" s="87"/>
      <c r="O205" s="87"/>
      <c r="P205" s="87"/>
      <c r="Q205" s="87"/>
      <c r="R205" s="87"/>
      <c r="S205" s="87"/>
      <c r="T205" s="87"/>
      <c r="U205" s="87"/>
      <c r="V205" s="87"/>
      <c r="W205" s="87"/>
      <c r="X205" s="87"/>
      <c r="Y205" s="87"/>
      <c r="Z205" s="87"/>
      <c r="AA205" s="87"/>
      <c r="AB205" s="87"/>
      <c r="AC205" s="87"/>
      <c r="AD205" s="87"/>
    </row>
    <row r="206" spans="1:34" ht="13.5" thickBot="1" x14ac:dyDescent="0.25">
      <c r="D206" s="88" t="s">
        <v>1357</v>
      </c>
      <c r="H206" s="82"/>
      <c r="I206" s="86"/>
      <c r="J206" s="86"/>
      <c r="K206" s="86" t="str">
        <f t="shared" si="27"/>
        <v>U13B-3 &amp; U13B-4</v>
      </c>
      <c r="L206" s="187" t="s">
        <v>1172</v>
      </c>
      <c r="M206" s="188"/>
      <c r="N206" s="188"/>
      <c r="O206" s="188"/>
      <c r="P206" s="188"/>
      <c r="Q206" s="188"/>
      <c r="R206" s="188"/>
      <c r="S206" s="189"/>
      <c r="T206" s="170"/>
      <c r="U206" s="170"/>
      <c r="V206" s="168"/>
      <c r="W206" s="187" t="s">
        <v>1190</v>
      </c>
      <c r="X206" s="188"/>
      <c r="Y206" s="188"/>
      <c r="Z206" s="188"/>
      <c r="AA206" s="188"/>
      <c r="AB206" s="188"/>
      <c r="AC206" s="188"/>
      <c r="AD206" s="189"/>
      <c r="AE206" s="91"/>
      <c r="AF206" s="91"/>
    </row>
    <row r="207" spans="1:34" ht="13.5" thickBot="1" x14ac:dyDescent="0.25">
      <c r="A207" s="82" t="str">
        <f t="shared" ref="A207:A214" si="28">+$L$206</f>
        <v>U13B-3</v>
      </c>
      <c r="B207" s="82" t="s">
        <v>1244</v>
      </c>
      <c r="C207" s="82" t="s">
        <v>1245</v>
      </c>
      <c r="D207" s="82" t="str">
        <f>+'patriotgames_teams_06282013 (1)'!E102</f>
        <v>MUCKDAWGS (PA)</v>
      </c>
      <c r="H207" s="82"/>
      <c r="I207" s="86"/>
      <c r="J207" s="86"/>
      <c r="K207" s="86" t="str">
        <f t="shared" si="27"/>
        <v>U13B-3 &amp; U13B-4</v>
      </c>
      <c r="L207" s="98" t="s">
        <v>1247</v>
      </c>
      <c r="M207" s="89" t="s">
        <v>1248</v>
      </c>
      <c r="N207" s="171" t="s">
        <v>1187</v>
      </c>
      <c r="O207" s="171" t="s">
        <v>1249</v>
      </c>
      <c r="P207" s="98" t="s">
        <v>1263</v>
      </c>
      <c r="Q207" s="89" t="s">
        <v>1248</v>
      </c>
      <c r="R207" s="171" t="s">
        <v>1187</v>
      </c>
      <c r="S207" s="171" t="s">
        <v>1249</v>
      </c>
      <c r="T207" s="98"/>
      <c r="U207" s="102"/>
      <c r="V207" s="168"/>
      <c r="W207" s="98" t="s">
        <v>1282</v>
      </c>
      <c r="X207" s="89" t="s">
        <v>1248</v>
      </c>
      <c r="Y207" s="171" t="s">
        <v>1187</v>
      </c>
      <c r="Z207" s="171" t="s">
        <v>1249</v>
      </c>
      <c r="AA207" s="98" t="s">
        <v>1283</v>
      </c>
      <c r="AB207" s="89" t="s">
        <v>1248</v>
      </c>
      <c r="AC207" s="171" t="s">
        <v>1187</v>
      </c>
      <c r="AD207" s="171" t="s">
        <v>1249</v>
      </c>
      <c r="AE207" s="91"/>
      <c r="AF207" s="91"/>
    </row>
    <row r="208" spans="1:34" x14ac:dyDescent="0.2">
      <c r="A208" s="82" t="str">
        <f t="shared" si="28"/>
        <v>U13B-3</v>
      </c>
      <c r="B208" s="82" t="s">
        <v>1264</v>
      </c>
      <c r="C208" s="82" t="s">
        <v>1250</v>
      </c>
      <c r="D208" s="82" t="str">
        <f>+'patriotgames_teams_06282013 (1)'!E111</f>
        <v>TRI-STATE U13 GOLD (NJ)</v>
      </c>
      <c r="E208" s="82" t="s">
        <v>1246</v>
      </c>
      <c r="K208" s="86" t="str">
        <f t="shared" si="27"/>
        <v>U13B-3 &amp; U13B-4</v>
      </c>
      <c r="L208" s="90" t="str">
        <f>+D207</f>
        <v>MUCKDAWGS (PA)</v>
      </c>
      <c r="M208" s="90">
        <v>1</v>
      </c>
      <c r="N208" s="90">
        <v>2</v>
      </c>
      <c r="O208" s="90">
        <v>3</v>
      </c>
      <c r="P208" s="90" t="str">
        <f>+D208</f>
        <v>TRI-STATE U13 GOLD (NJ)</v>
      </c>
      <c r="Q208" s="99">
        <v>2</v>
      </c>
      <c r="R208" s="99">
        <v>0.5</v>
      </c>
      <c r="S208" s="99">
        <v>1</v>
      </c>
      <c r="T208" s="103"/>
      <c r="U208" s="104"/>
      <c r="V208" s="87"/>
      <c r="W208" s="103" t="str">
        <f>+D215</f>
        <v>LAX IN THE HAT (PA)</v>
      </c>
      <c r="X208" s="103">
        <v>0</v>
      </c>
      <c r="Y208" s="103">
        <v>3</v>
      </c>
      <c r="Z208" s="103">
        <v>3</v>
      </c>
      <c r="AA208" s="103" t="str">
        <f>+D216</f>
        <v>NJ DIESEL ELITE U13 (NJ)</v>
      </c>
      <c r="AB208" s="103">
        <v>0</v>
      </c>
      <c r="AC208" s="103">
        <v>3</v>
      </c>
      <c r="AD208" s="103">
        <v>3</v>
      </c>
      <c r="AE208" s="91"/>
      <c r="AF208" s="91"/>
    </row>
    <row r="209" spans="1:34" x14ac:dyDescent="0.2">
      <c r="A209" s="82" t="str">
        <f t="shared" si="28"/>
        <v>U13B-3</v>
      </c>
      <c r="B209" s="82" t="s">
        <v>1244</v>
      </c>
      <c r="C209" s="82" t="s">
        <v>1251</v>
      </c>
      <c r="D209" s="82" t="str">
        <f>+'patriotgames_teams_06282013 (1)'!E113</f>
        <v>TRI-STATE U13 WHITE (NJ)</v>
      </c>
      <c r="E209" s="82" t="s">
        <v>1246</v>
      </c>
      <c r="K209" s="86" t="str">
        <f t="shared" si="27"/>
        <v>U13B-3 &amp; U13B-4</v>
      </c>
      <c r="L209" s="92" t="str">
        <f>+D209</f>
        <v>TRI-STATE U13 WHITE (NJ)</v>
      </c>
      <c r="M209" s="92">
        <v>3</v>
      </c>
      <c r="N209" s="92">
        <v>0</v>
      </c>
      <c r="O209" s="92">
        <v>1</v>
      </c>
      <c r="P209" s="92" t="str">
        <f>+D210</f>
        <v>RISING SONS 2019 (PA)</v>
      </c>
      <c r="Q209" s="100">
        <v>2</v>
      </c>
      <c r="R209" s="100">
        <v>0.5</v>
      </c>
      <c r="S209" s="100">
        <v>2</v>
      </c>
      <c r="T209" s="100"/>
      <c r="U209" s="105"/>
      <c r="V209" s="87"/>
      <c r="W209" s="100" t="str">
        <f>+D217</f>
        <v>TRI-STATE U13 GREEN (NJ)</v>
      </c>
      <c r="X209" s="100">
        <v>3</v>
      </c>
      <c r="Y209" s="100">
        <v>0</v>
      </c>
      <c r="Z209" s="100">
        <v>1</v>
      </c>
      <c r="AA209" s="92" t="str">
        <f>+D218</f>
        <v>NOVA WEST LACROSSE (VA)</v>
      </c>
      <c r="AB209" s="100">
        <v>2</v>
      </c>
      <c r="AC209" s="100">
        <v>1</v>
      </c>
      <c r="AD209" s="100">
        <v>1</v>
      </c>
      <c r="AE209" s="91"/>
      <c r="AF209" s="91"/>
    </row>
    <row r="210" spans="1:34" ht="13.5" thickBot="1" x14ac:dyDescent="0.25">
      <c r="A210" s="82" t="str">
        <f t="shared" si="28"/>
        <v>U13B-3</v>
      </c>
      <c r="B210" s="82" t="s">
        <v>1264</v>
      </c>
      <c r="C210" s="82" t="s">
        <v>1252</v>
      </c>
      <c r="D210" s="82" t="str">
        <f>+'patriotgames_teams_06282013 (1)'!E105</f>
        <v>RISING SONS 2019 (PA)</v>
      </c>
      <c r="E210" s="82" t="s">
        <v>1284</v>
      </c>
      <c r="K210" s="86" t="str">
        <f t="shared" si="27"/>
        <v>U13B-3 &amp; U13B-4</v>
      </c>
      <c r="L210" s="92" t="str">
        <f>+D211</f>
        <v>ROCK'EM LACROSSE (PA)</v>
      </c>
      <c r="M210" s="92">
        <v>0</v>
      </c>
      <c r="N210" s="92">
        <v>3</v>
      </c>
      <c r="O210" s="92">
        <v>4</v>
      </c>
      <c r="P210" s="92" t="str">
        <f>+D212</f>
        <v>380 LACROSSE U-13 GREEN (PA)</v>
      </c>
      <c r="Q210" s="99">
        <v>0</v>
      </c>
      <c r="R210" s="99">
        <v>3</v>
      </c>
      <c r="S210" s="99">
        <v>4</v>
      </c>
      <c r="T210" s="100"/>
      <c r="U210" s="105"/>
      <c r="V210" s="87"/>
      <c r="W210" s="101" t="str">
        <f>+D219</f>
        <v>TRUE PITTSBURGH U13 (PA)</v>
      </c>
      <c r="X210" s="101">
        <v>2</v>
      </c>
      <c r="Y210" s="101">
        <v>1</v>
      </c>
      <c r="Z210" s="101">
        <v>2</v>
      </c>
      <c r="AA210" s="101" t="str">
        <f>+D220</f>
        <v>BLACK DOG LEGACY (PA)</v>
      </c>
      <c r="AB210" s="101">
        <v>2</v>
      </c>
      <c r="AC210" s="101">
        <v>1</v>
      </c>
      <c r="AD210" s="101">
        <v>2</v>
      </c>
      <c r="AE210" s="91"/>
      <c r="AF210" s="91"/>
    </row>
    <row r="211" spans="1:34" ht="13.5" thickBot="1" x14ac:dyDescent="0.25">
      <c r="A211" s="82" t="str">
        <f t="shared" si="28"/>
        <v>U13B-3</v>
      </c>
      <c r="B211" s="82" t="s">
        <v>1244</v>
      </c>
      <c r="C211" s="82" t="s">
        <v>1265</v>
      </c>
      <c r="D211" s="82" t="str">
        <f>+'patriotgames_teams_06282013 (1)'!E106</f>
        <v>ROCK'EM LACROSSE (PA)</v>
      </c>
      <c r="E211" s="82" t="s">
        <v>1284</v>
      </c>
      <c r="K211" s="86" t="str">
        <f t="shared" si="27"/>
        <v>U13B-3 &amp; U13B-4</v>
      </c>
      <c r="L211" s="93" t="str">
        <f>+D213</f>
        <v>TEAM TURNPIKE EXIT 6 (NJ)</v>
      </c>
      <c r="M211" s="93">
        <v>2</v>
      </c>
      <c r="N211" s="93">
        <v>1</v>
      </c>
      <c r="O211" s="93">
        <v>2</v>
      </c>
      <c r="P211" s="93" t="str">
        <f>+D214</f>
        <v>TOP SIDE SNIPERS 5/6 (NY)</v>
      </c>
      <c r="Q211" s="101">
        <v>1</v>
      </c>
      <c r="R211" s="101">
        <v>2</v>
      </c>
      <c r="S211" s="101">
        <v>3</v>
      </c>
      <c r="T211" s="101"/>
      <c r="U211" s="106"/>
      <c r="V211" s="87"/>
      <c r="W211" s="87"/>
      <c r="X211" s="87"/>
      <c r="Y211" s="87"/>
      <c r="Z211" s="87"/>
      <c r="AA211" s="87"/>
      <c r="AB211" s="87"/>
      <c r="AC211" s="87"/>
      <c r="AD211" s="87"/>
      <c r="AE211" s="91"/>
      <c r="AF211" s="91"/>
    </row>
    <row r="212" spans="1:34" s="94" customFormat="1" x14ac:dyDescent="0.2">
      <c r="A212" s="82" t="str">
        <f t="shared" si="28"/>
        <v>U13B-3</v>
      </c>
      <c r="B212" s="82" t="s">
        <v>1264</v>
      </c>
      <c r="C212" s="82" t="s">
        <v>1266</v>
      </c>
      <c r="D212" s="82" t="str">
        <f>+'patriotgames_teams_06282013 (1)'!E87</f>
        <v>380 LACROSSE U-13 GREEN (PA)</v>
      </c>
      <c r="H212" s="91"/>
      <c r="I212" s="91"/>
      <c r="J212" s="95"/>
      <c r="K212" s="86"/>
      <c r="L212" s="91"/>
      <c r="M212" s="91"/>
      <c r="N212" s="91"/>
      <c r="O212" s="91"/>
      <c r="P212" s="91"/>
      <c r="Q212" s="91"/>
      <c r="R212" s="91"/>
      <c r="S212" s="91"/>
      <c r="T212" s="91"/>
      <c r="U212" s="91"/>
      <c r="V212" s="91"/>
      <c r="W212" s="91"/>
      <c r="X212" s="91"/>
      <c r="Y212" s="91"/>
      <c r="Z212" s="91"/>
      <c r="AA212" s="91"/>
      <c r="AB212" s="91"/>
      <c r="AC212" s="91"/>
      <c r="AD212" s="91"/>
      <c r="AE212" s="91"/>
      <c r="AF212" s="91"/>
      <c r="AG212" s="91"/>
      <c r="AH212" s="91"/>
    </row>
    <row r="213" spans="1:34" x14ac:dyDescent="0.2">
      <c r="A213" s="82" t="str">
        <f t="shared" si="28"/>
        <v>U13B-3</v>
      </c>
      <c r="B213" s="82" t="s">
        <v>1244</v>
      </c>
      <c r="C213" s="82" t="s">
        <v>1267</v>
      </c>
      <c r="D213" s="82" t="str">
        <f>+'patriotgames_teams_06282013 (1)'!E108</f>
        <v>TEAM TURNPIKE EXIT 6 (NJ)</v>
      </c>
      <c r="G213" s="82">
        <f t="shared" ref="G213:G222" si="29">COUNTA(L213:AH213)</f>
        <v>0</v>
      </c>
      <c r="H213" s="96">
        <v>1</v>
      </c>
      <c r="L213" s="87"/>
      <c r="M213" s="87"/>
      <c r="N213" s="87"/>
      <c r="O213" s="87"/>
      <c r="P213" s="87"/>
      <c r="Q213" s="87"/>
      <c r="R213" s="87"/>
      <c r="S213" s="87"/>
      <c r="T213" s="97"/>
      <c r="U213" s="97"/>
      <c r="V213" s="82"/>
      <c r="W213" s="82"/>
      <c r="X213" s="82"/>
      <c r="Y213" s="82"/>
      <c r="Z213" s="82"/>
      <c r="AA213" s="82"/>
      <c r="AB213" s="82"/>
      <c r="AC213" s="82"/>
      <c r="AD213" s="82"/>
      <c r="AE213" s="97"/>
      <c r="AF213" s="97"/>
      <c r="AG213" s="97"/>
      <c r="AH213" s="97"/>
    </row>
    <row r="214" spans="1:34" x14ac:dyDescent="0.2">
      <c r="A214" s="82" t="str">
        <f t="shared" si="28"/>
        <v>U13B-3</v>
      </c>
      <c r="B214" s="82" t="s">
        <v>1264</v>
      </c>
      <c r="C214" s="82" t="s">
        <v>1268</v>
      </c>
      <c r="D214" s="82" t="str">
        <f>+'patriotgames_teams_06282013 (1)'!E109</f>
        <v>TOP SIDE SNIPERS 5/6 (NY)</v>
      </c>
      <c r="G214" s="82">
        <f t="shared" si="29"/>
        <v>4</v>
      </c>
      <c r="H214" s="96">
        <v>1</v>
      </c>
      <c r="L214" s="97" t="s">
        <v>1253</v>
      </c>
      <c r="M214" s="97"/>
      <c r="N214" s="97"/>
      <c r="O214" s="97"/>
      <c r="P214" s="97" t="s">
        <v>1269</v>
      </c>
      <c r="Q214" s="97"/>
      <c r="R214" s="97"/>
      <c r="S214" s="97"/>
      <c r="T214" s="97"/>
      <c r="U214" s="97"/>
      <c r="V214" s="97"/>
      <c r="W214" s="97" t="s">
        <v>1290</v>
      </c>
      <c r="X214" s="97"/>
      <c r="Y214" s="97"/>
      <c r="Z214" s="97"/>
      <c r="AA214" s="97" t="s">
        <v>1291</v>
      </c>
      <c r="AB214" s="97"/>
      <c r="AC214" s="97"/>
      <c r="AD214" s="97"/>
      <c r="AE214" s="97"/>
      <c r="AF214" s="97"/>
      <c r="AG214" s="97"/>
      <c r="AH214" s="97"/>
    </row>
    <row r="215" spans="1:34" x14ac:dyDescent="0.2">
      <c r="A215" s="82" t="str">
        <f t="shared" ref="A215:A220" si="30">+$W$206</f>
        <v>U13B-4</v>
      </c>
      <c r="B215" s="82" t="s">
        <v>1285</v>
      </c>
      <c r="C215" s="82" t="s">
        <v>1286</v>
      </c>
      <c r="D215" s="82" t="str">
        <f>+'patriotgames_teams_06282013 (1)'!E97</f>
        <v>LAX IN THE HAT (PA)</v>
      </c>
      <c r="G215" s="82">
        <f t="shared" si="29"/>
        <v>3</v>
      </c>
      <c r="H215" s="83">
        <v>2</v>
      </c>
      <c r="L215" s="97" t="s">
        <v>1254</v>
      </c>
      <c r="M215" s="97"/>
      <c r="N215" s="97"/>
      <c r="O215" s="97"/>
      <c r="P215" s="97" t="s">
        <v>1270</v>
      </c>
      <c r="Q215" s="97"/>
      <c r="R215" s="97"/>
      <c r="S215" s="97"/>
      <c r="V215" s="97"/>
      <c r="W215" s="97" t="s">
        <v>1294</v>
      </c>
      <c r="X215" s="97"/>
      <c r="Y215" s="97"/>
      <c r="Z215" s="97"/>
      <c r="AA215" s="97"/>
      <c r="AB215" s="97"/>
      <c r="AC215" s="97"/>
      <c r="AD215" s="97"/>
    </row>
    <row r="216" spans="1:34" x14ac:dyDescent="0.2">
      <c r="A216" s="82" t="str">
        <f t="shared" si="30"/>
        <v>U13B-4</v>
      </c>
      <c r="B216" s="82" t="s">
        <v>1287</v>
      </c>
      <c r="C216" s="82" t="s">
        <v>1288</v>
      </c>
      <c r="D216" s="82" t="str">
        <f>+'patriotgames_teams_06282013 (1)'!E103</f>
        <v>NJ DIESEL ELITE U13 (NJ)</v>
      </c>
      <c r="G216" s="82">
        <f t="shared" si="29"/>
        <v>4</v>
      </c>
      <c r="H216" s="83">
        <v>2</v>
      </c>
      <c r="L216" s="87" t="s">
        <v>1255</v>
      </c>
      <c r="M216" s="87"/>
      <c r="N216" s="87"/>
      <c r="O216" s="87"/>
      <c r="P216" s="87" t="s">
        <v>1271</v>
      </c>
      <c r="Q216" s="87"/>
      <c r="R216" s="87"/>
      <c r="S216" s="87"/>
      <c r="W216" s="83" t="s">
        <v>1296</v>
      </c>
      <c r="AA216" s="83" t="s">
        <v>1297</v>
      </c>
    </row>
    <row r="217" spans="1:34" x14ac:dyDescent="0.2">
      <c r="A217" s="82" t="str">
        <f t="shared" si="30"/>
        <v>U13B-4</v>
      </c>
      <c r="B217" s="82" t="s">
        <v>1285</v>
      </c>
      <c r="C217" s="82" t="s">
        <v>1289</v>
      </c>
      <c r="D217" s="82" t="str">
        <f>+'patriotgames_teams_06282013 (1)'!E112</f>
        <v>TRI-STATE U13 GREEN (NJ)</v>
      </c>
      <c r="G217" s="82">
        <f t="shared" si="29"/>
        <v>3</v>
      </c>
      <c r="H217" s="96">
        <v>3</v>
      </c>
      <c r="L217" s="87" t="s">
        <v>1256</v>
      </c>
      <c r="M217" s="87"/>
      <c r="N217" s="87"/>
      <c r="O217" s="87"/>
      <c r="P217" s="87" t="s">
        <v>1272</v>
      </c>
      <c r="Q217" s="87"/>
      <c r="R217" s="87"/>
      <c r="S217" s="87"/>
      <c r="T217" s="97"/>
      <c r="U217" s="97"/>
      <c r="W217" s="83" t="s">
        <v>1298</v>
      </c>
      <c r="AE217" s="97"/>
      <c r="AF217" s="97"/>
      <c r="AG217" s="97"/>
      <c r="AH217" s="97"/>
    </row>
    <row r="218" spans="1:34" x14ac:dyDescent="0.2">
      <c r="A218" s="82" t="str">
        <f t="shared" si="30"/>
        <v>U13B-4</v>
      </c>
      <c r="B218" s="82" t="s">
        <v>1287</v>
      </c>
      <c r="C218" s="82" t="s">
        <v>1292</v>
      </c>
      <c r="D218" s="82" t="str">
        <f>+'patriotgames_teams_06282013 (1)'!E104</f>
        <v>NOVA WEST LACROSSE (VA)</v>
      </c>
      <c r="G218" s="82">
        <f t="shared" si="29"/>
        <v>4</v>
      </c>
      <c r="H218" s="96">
        <v>3</v>
      </c>
      <c r="L218" s="97" t="s">
        <v>1257</v>
      </c>
      <c r="M218" s="97"/>
      <c r="N218" s="97"/>
      <c r="O218" s="97"/>
      <c r="P218" s="97" t="s">
        <v>1273</v>
      </c>
      <c r="Q218" s="97"/>
      <c r="R218" s="97"/>
      <c r="S218" s="97"/>
      <c r="T218" s="97"/>
      <c r="U218" s="97"/>
      <c r="V218" s="97"/>
      <c r="W218" s="97" t="s">
        <v>1300</v>
      </c>
      <c r="X218" s="97"/>
      <c r="Y218" s="97"/>
      <c r="Z218" s="97"/>
      <c r="AA218" s="97" t="s">
        <v>1301</v>
      </c>
      <c r="AB218" s="97"/>
      <c r="AC218" s="97"/>
      <c r="AD218" s="97"/>
      <c r="AE218" s="97"/>
      <c r="AF218" s="97"/>
      <c r="AG218" s="97"/>
      <c r="AH218" s="97"/>
    </row>
    <row r="219" spans="1:34" x14ac:dyDescent="0.2">
      <c r="A219" s="82" t="str">
        <f t="shared" si="30"/>
        <v>U13B-4</v>
      </c>
      <c r="B219" s="82" t="s">
        <v>1285</v>
      </c>
      <c r="C219" s="82" t="s">
        <v>1299</v>
      </c>
      <c r="D219" s="82" t="str">
        <f>+'patriotgames_teams_06282013 (1)'!E114</f>
        <v>TRUE PITTSBURGH U13 (PA)</v>
      </c>
      <c r="G219" s="82">
        <f t="shared" si="29"/>
        <v>3</v>
      </c>
      <c r="H219" s="83" t="s">
        <v>1259</v>
      </c>
      <c r="L219" s="97" t="s">
        <v>1258</v>
      </c>
      <c r="M219" s="97"/>
      <c r="N219" s="97"/>
      <c r="O219" s="97"/>
      <c r="P219" s="97" t="s">
        <v>1274</v>
      </c>
      <c r="Q219" s="97"/>
      <c r="R219" s="97"/>
      <c r="S219" s="97"/>
      <c r="V219" s="97"/>
      <c r="W219" s="97" t="s">
        <v>1304</v>
      </c>
      <c r="X219" s="97"/>
      <c r="Y219" s="97"/>
      <c r="Z219" s="97"/>
      <c r="AA219" s="97"/>
      <c r="AB219" s="97"/>
      <c r="AC219" s="97"/>
      <c r="AD219" s="97"/>
      <c r="AF219" s="82"/>
      <c r="AG219" s="82"/>
    </row>
    <row r="220" spans="1:34" x14ac:dyDescent="0.2">
      <c r="A220" s="82" t="str">
        <f t="shared" si="30"/>
        <v>U13B-4</v>
      </c>
      <c r="B220" s="82" t="s">
        <v>1287</v>
      </c>
      <c r="C220" s="82" t="s">
        <v>1302</v>
      </c>
      <c r="D220" s="82" t="str">
        <f>+'patriotgames_teams_06282013 (1)'!E93</f>
        <v>BLACK DOG LEGACY (PA)</v>
      </c>
      <c r="G220" s="82">
        <f t="shared" si="29"/>
        <v>4</v>
      </c>
      <c r="H220" s="83" t="s">
        <v>1259</v>
      </c>
      <c r="L220" s="87" t="s">
        <v>1305</v>
      </c>
      <c r="M220" s="87"/>
      <c r="N220" s="87"/>
      <c r="O220" s="87"/>
      <c r="P220" s="87" t="s">
        <v>1306</v>
      </c>
      <c r="Q220" s="87"/>
      <c r="R220" s="87"/>
      <c r="S220" s="87"/>
      <c r="W220" s="83" t="s">
        <v>1358</v>
      </c>
      <c r="AA220" s="83" t="s">
        <v>1330</v>
      </c>
    </row>
    <row r="221" spans="1:34" x14ac:dyDescent="0.2">
      <c r="G221" s="82">
        <f t="shared" si="29"/>
        <v>3</v>
      </c>
      <c r="H221" s="96" t="s">
        <v>1311</v>
      </c>
      <c r="L221" s="87" t="s">
        <v>1309</v>
      </c>
      <c r="M221" s="87"/>
      <c r="N221" s="87"/>
      <c r="O221" s="87"/>
      <c r="P221" s="87" t="s">
        <v>1307</v>
      </c>
      <c r="Q221" s="87"/>
      <c r="R221" s="87"/>
      <c r="S221" s="87"/>
      <c r="T221" s="97"/>
      <c r="U221" s="97"/>
      <c r="W221" s="83" t="s">
        <v>1308</v>
      </c>
      <c r="AA221" s="82"/>
      <c r="AE221" s="82"/>
      <c r="AF221" s="97"/>
      <c r="AG221" s="97"/>
      <c r="AH221" s="97"/>
    </row>
    <row r="222" spans="1:34" x14ac:dyDescent="0.2">
      <c r="G222" s="82">
        <f t="shared" si="29"/>
        <v>4</v>
      </c>
      <c r="H222" s="96" t="s">
        <v>1311</v>
      </c>
      <c r="L222" s="97" t="s">
        <v>1261</v>
      </c>
      <c r="M222" s="97"/>
      <c r="N222" s="97"/>
      <c r="O222" s="97"/>
      <c r="P222" s="97" t="s">
        <v>1532</v>
      </c>
      <c r="Q222" s="97"/>
      <c r="R222" s="97"/>
      <c r="S222" s="97"/>
      <c r="T222" s="97"/>
      <c r="U222" s="97"/>
      <c r="V222" s="97"/>
      <c r="W222" s="97" t="s">
        <v>1534</v>
      </c>
      <c r="X222" s="97"/>
      <c r="Y222" s="97"/>
      <c r="Z222" s="97"/>
      <c r="AA222" s="97" t="s">
        <v>1536</v>
      </c>
      <c r="AB222" s="97"/>
      <c r="AC222" s="97"/>
      <c r="AD222" s="97"/>
      <c r="AE222" s="82"/>
      <c r="AF222" s="97"/>
      <c r="AG222" s="97"/>
      <c r="AH222" s="97"/>
    </row>
    <row r="223" spans="1:34" x14ac:dyDescent="0.2">
      <c r="G223" s="94"/>
      <c r="H223" s="91"/>
      <c r="L223" s="97" t="s">
        <v>1531</v>
      </c>
      <c r="M223" s="97"/>
      <c r="N223" s="97"/>
      <c r="O223" s="97"/>
      <c r="P223" s="97" t="s">
        <v>1533</v>
      </c>
      <c r="Q223" s="97"/>
      <c r="R223" s="97"/>
      <c r="S223" s="97"/>
      <c r="V223" s="97"/>
      <c r="W223" s="97" t="s">
        <v>1535</v>
      </c>
      <c r="X223" s="97"/>
      <c r="Y223" s="97"/>
      <c r="Z223" s="97"/>
      <c r="AA223" s="97"/>
      <c r="AB223" s="97"/>
      <c r="AC223" s="97"/>
      <c r="AD223" s="97"/>
    </row>
    <row r="224" spans="1:34" x14ac:dyDescent="0.2">
      <c r="G224" s="94"/>
      <c r="H224" s="91"/>
      <c r="L224" s="91"/>
      <c r="M224" s="91"/>
      <c r="N224" s="91"/>
      <c r="O224" s="91"/>
      <c r="P224" s="91"/>
      <c r="Q224" s="91"/>
      <c r="R224" s="91"/>
      <c r="S224" s="91"/>
      <c r="T224" s="91"/>
      <c r="U224" s="91"/>
      <c r="V224" s="91"/>
      <c r="W224" s="91"/>
      <c r="X224" s="91"/>
      <c r="Y224" s="91"/>
      <c r="Z224" s="91"/>
      <c r="AA224" s="91"/>
      <c r="AB224" s="91"/>
      <c r="AC224" s="91"/>
      <c r="AD224" s="91"/>
    </row>
    <row r="225" spans="1:34" x14ac:dyDescent="0.2">
      <c r="K225" s="86" t="str">
        <f t="shared" ref="K225:K233" si="31">+$D$227</f>
        <v>U15AA</v>
      </c>
      <c r="L225" s="87"/>
      <c r="M225" s="87"/>
      <c r="N225" s="87"/>
      <c r="O225" s="87"/>
      <c r="P225" s="87"/>
      <c r="Q225" s="87"/>
      <c r="R225" s="87"/>
      <c r="S225" s="87"/>
      <c r="T225" s="87"/>
      <c r="U225" s="87"/>
      <c r="V225" s="87"/>
      <c r="W225" s="87"/>
      <c r="X225" s="87"/>
      <c r="Y225" s="87"/>
      <c r="Z225" s="87"/>
      <c r="AA225" s="87"/>
      <c r="AB225" s="87"/>
      <c r="AC225" s="87"/>
      <c r="AD225" s="87"/>
    </row>
    <row r="226" spans="1:34" ht="13.5" thickBot="1" x14ac:dyDescent="0.25">
      <c r="K226" s="86" t="str">
        <f t="shared" si="31"/>
        <v>U15AA</v>
      </c>
      <c r="L226" s="87"/>
      <c r="M226" s="87"/>
      <c r="N226" s="87"/>
      <c r="O226" s="87"/>
      <c r="P226" s="87"/>
      <c r="Q226" s="87"/>
      <c r="R226" s="87"/>
      <c r="S226" s="87"/>
      <c r="T226" s="87"/>
      <c r="U226" s="87"/>
      <c r="V226" s="87"/>
      <c r="W226" s="87"/>
      <c r="X226" s="87"/>
      <c r="Y226" s="87"/>
      <c r="Z226" s="87"/>
      <c r="AA226" s="87"/>
      <c r="AB226" s="87"/>
      <c r="AC226" s="87"/>
      <c r="AD226" s="87"/>
    </row>
    <row r="227" spans="1:34" ht="13.5" thickBot="1" x14ac:dyDescent="0.25">
      <c r="D227" s="88" t="s">
        <v>381</v>
      </c>
      <c r="H227" s="82"/>
      <c r="I227" s="86"/>
      <c r="J227" s="86"/>
      <c r="K227" s="86" t="str">
        <f t="shared" si="31"/>
        <v>U15AA</v>
      </c>
      <c r="L227" s="187" t="str">
        <f>+D227</f>
        <v>U15AA</v>
      </c>
      <c r="M227" s="188"/>
      <c r="N227" s="188"/>
      <c r="O227" s="188"/>
      <c r="P227" s="188"/>
      <c r="Q227" s="188"/>
      <c r="R227" s="188"/>
      <c r="S227" s="189"/>
      <c r="T227" s="166"/>
      <c r="U227" s="166"/>
      <c r="V227" s="166"/>
      <c r="W227" s="194"/>
      <c r="X227" s="194"/>
      <c r="Y227" s="194"/>
      <c r="Z227" s="194"/>
      <c r="AA227" s="194"/>
      <c r="AB227" s="168"/>
      <c r="AC227" s="168"/>
      <c r="AD227" s="168"/>
      <c r="AF227" s="82"/>
      <c r="AG227" s="82"/>
      <c r="AH227" s="82"/>
    </row>
    <row r="228" spans="1:34" ht="13.5" thickBot="1" x14ac:dyDescent="0.25">
      <c r="A228" s="82" t="str">
        <f t="shared" ref="A228:A235" si="32">+$D$227</f>
        <v>U15AA</v>
      </c>
      <c r="B228" s="82" t="s">
        <v>1244</v>
      </c>
      <c r="C228" s="82" t="s">
        <v>1245</v>
      </c>
      <c r="D228" s="82" t="str">
        <f>+'patriotgames_teams_06282013 (1)'!E135</f>
        <v>BBL ELITE 2017 BLACK (NJ)</v>
      </c>
      <c r="E228" s="82" t="s">
        <v>1262</v>
      </c>
      <c r="K228" s="86" t="str">
        <f t="shared" si="31"/>
        <v>U15AA</v>
      </c>
      <c r="L228" s="98" t="s">
        <v>1247</v>
      </c>
      <c r="M228" s="89" t="s">
        <v>1248</v>
      </c>
      <c r="N228" s="171" t="s">
        <v>1187</v>
      </c>
      <c r="O228" s="171" t="s">
        <v>1249</v>
      </c>
      <c r="P228" s="98" t="s">
        <v>1263</v>
      </c>
      <c r="Q228" s="89" t="s">
        <v>1248</v>
      </c>
      <c r="R228" s="171" t="s">
        <v>1187</v>
      </c>
      <c r="S228" s="171" t="s">
        <v>1249</v>
      </c>
      <c r="T228" s="168"/>
      <c r="U228" s="168"/>
      <c r="V228" s="168"/>
      <c r="W228" s="168"/>
      <c r="X228" s="168"/>
      <c r="Y228" s="168"/>
      <c r="Z228" s="168"/>
      <c r="AA228" s="168"/>
      <c r="AB228" s="168"/>
      <c r="AC228" s="168"/>
      <c r="AD228" s="168"/>
      <c r="AE228" s="166"/>
      <c r="AF228" s="166"/>
      <c r="AG228" s="166"/>
      <c r="AH228" s="166"/>
    </row>
    <row r="229" spans="1:34" x14ac:dyDescent="0.2">
      <c r="A229" s="82" t="str">
        <f t="shared" si="32"/>
        <v>U15AA</v>
      </c>
      <c r="B229" s="82" t="s">
        <v>1264</v>
      </c>
      <c r="C229" s="82" t="s">
        <v>1250</v>
      </c>
      <c r="D229" s="82" t="str">
        <f>+'patriotgames_teams_06282013 (1)'!E136</f>
        <v>DUKES HHH (PA)</v>
      </c>
      <c r="K229" s="86" t="str">
        <f t="shared" si="31"/>
        <v>U15AA</v>
      </c>
      <c r="L229" s="90" t="str">
        <f>+D228</f>
        <v>BBL ELITE 2017 BLACK (NJ)</v>
      </c>
      <c r="M229" s="90">
        <v>3</v>
      </c>
      <c r="N229" s="90">
        <v>0</v>
      </c>
      <c r="O229" s="90">
        <v>1</v>
      </c>
      <c r="P229" s="90" t="str">
        <f>+D229</f>
        <v>DUKES HHH (PA)</v>
      </c>
      <c r="Q229" s="99">
        <v>3</v>
      </c>
      <c r="R229" s="99">
        <v>0</v>
      </c>
      <c r="S229" s="99">
        <v>1</v>
      </c>
      <c r="T229" s="87"/>
      <c r="U229" s="87"/>
      <c r="V229" s="87"/>
      <c r="W229" s="87"/>
      <c r="X229" s="87"/>
      <c r="Y229" s="87"/>
      <c r="Z229" s="87"/>
      <c r="AA229" s="87"/>
      <c r="AB229" s="87"/>
      <c r="AC229" s="87"/>
      <c r="AD229" s="87"/>
      <c r="AE229" s="91"/>
      <c r="AF229" s="91"/>
      <c r="AG229" s="91"/>
      <c r="AH229" s="91"/>
    </row>
    <row r="230" spans="1:34" x14ac:dyDescent="0.2">
      <c r="A230" s="82" t="str">
        <f t="shared" si="32"/>
        <v>U15AA</v>
      </c>
      <c r="B230" s="82" t="s">
        <v>1244</v>
      </c>
      <c r="C230" s="82" t="s">
        <v>1251</v>
      </c>
      <c r="D230" s="82" t="str">
        <f>+'patriotgames_teams_06282013 (1)'!E137</f>
        <v>HEADSTRONG WHITE (PA)</v>
      </c>
      <c r="K230" s="86" t="str">
        <f t="shared" si="31"/>
        <v>U15AA</v>
      </c>
      <c r="L230" s="92" t="str">
        <f>+D230</f>
        <v>HEADSTRONG WHITE (PA)</v>
      </c>
      <c r="M230" s="92">
        <v>1</v>
      </c>
      <c r="N230" s="92">
        <v>2</v>
      </c>
      <c r="O230" s="92">
        <v>3</v>
      </c>
      <c r="P230" s="92" t="str">
        <f>+D231</f>
        <v>LEADING EDGE 2017 (NJ)</v>
      </c>
      <c r="Q230" s="100">
        <v>1</v>
      </c>
      <c r="R230" s="100">
        <v>2</v>
      </c>
      <c r="S230" s="100">
        <v>3</v>
      </c>
      <c r="T230" s="87"/>
      <c r="U230" s="87"/>
      <c r="V230" s="87"/>
      <c r="W230" s="87"/>
      <c r="X230" s="87"/>
      <c r="Y230" s="87"/>
      <c r="Z230" s="87"/>
      <c r="AA230" s="87"/>
      <c r="AB230" s="87"/>
      <c r="AC230" s="87"/>
      <c r="AD230" s="87"/>
      <c r="AE230" s="91"/>
      <c r="AF230" s="91"/>
      <c r="AG230" s="91"/>
      <c r="AH230" s="91"/>
    </row>
    <row r="231" spans="1:34" x14ac:dyDescent="0.2">
      <c r="A231" s="82" t="str">
        <f t="shared" si="32"/>
        <v>U15AA</v>
      </c>
      <c r="B231" s="82" t="s">
        <v>1264</v>
      </c>
      <c r="C231" s="82" t="s">
        <v>1252</v>
      </c>
      <c r="D231" s="82" t="str">
        <f>+'patriotgames_teams_06282013 (1)'!E138</f>
        <v>LEADING EDGE 2017 (NJ)</v>
      </c>
      <c r="K231" s="86" t="str">
        <f t="shared" si="31"/>
        <v>U15AA</v>
      </c>
      <c r="L231" s="92" t="str">
        <f>+D232</f>
        <v>NOVA WEST LACROSSE (VA)</v>
      </c>
      <c r="M231" s="92">
        <v>0</v>
      </c>
      <c r="N231" s="92">
        <v>3</v>
      </c>
      <c r="O231" s="92">
        <v>4</v>
      </c>
      <c r="P231" s="92" t="str">
        <f>+D233</f>
        <v>STEPS FUTURES 2017 (NJ)</v>
      </c>
      <c r="Q231" s="99">
        <v>2</v>
      </c>
      <c r="R231" s="99">
        <v>1</v>
      </c>
      <c r="S231" s="99">
        <v>2</v>
      </c>
      <c r="T231" s="87"/>
      <c r="U231" s="87"/>
      <c r="V231" s="87"/>
      <c r="W231" s="87"/>
      <c r="X231" s="87"/>
      <c r="Y231" s="87"/>
      <c r="Z231" s="87"/>
      <c r="AA231" s="87"/>
      <c r="AB231" s="87"/>
      <c r="AC231" s="87"/>
      <c r="AD231" s="87"/>
      <c r="AE231" s="91"/>
      <c r="AF231" s="91"/>
      <c r="AG231" s="91"/>
      <c r="AH231" s="91"/>
    </row>
    <row r="232" spans="1:34" ht="13.5" thickBot="1" x14ac:dyDescent="0.25">
      <c r="A232" s="82" t="str">
        <f t="shared" si="32"/>
        <v>U15AA</v>
      </c>
      <c r="B232" s="82" t="s">
        <v>1244</v>
      </c>
      <c r="C232" s="82" t="s">
        <v>1265</v>
      </c>
      <c r="D232" s="82" t="str">
        <f>+'patriotgames_teams_06282013 (1)'!E139</f>
        <v>NOVA WEST LACROSSE (VA)</v>
      </c>
      <c r="K232" s="86" t="str">
        <f t="shared" si="31"/>
        <v>U15AA</v>
      </c>
      <c r="L232" s="93" t="str">
        <f>+D234</f>
        <v>TRISTATE BLACK (NJ)</v>
      </c>
      <c r="M232" s="93">
        <v>2</v>
      </c>
      <c r="N232" s="93">
        <v>1</v>
      </c>
      <c r="O232" s="93">
        <v>2</v>
      </c>
      <c r="P232" s="93" t="str">
        <f>+D235</f>
        <v>WARD MELVILLE 2017 (NY)</v>
      </c>
      <c r="Q232" s="101">
        <v>0</v>
      </c>
      <c r="R232" s="101">
        <v>3</v>
      </c>
      <c r="S232" s="101">
        <v>4</v>
      </c>
      <c r="T232" s="87"/>
      <c r="U232" s="87"/>
      <c r="V232" s="87"/>
      <c r="W232" s="87"/>
      <c r="X232" s="87"/>
      <c r="Y232" s="87"/>
      <c r="Z232" s="87"/>
      <c r="AA232" s="87"/>
      <c r="AB232" s="87"/>
      <c r="AC232" s="87"/>
      <c r="AD232" s="87"/>
      <c r="AE232" s="91"/>
      <c r="AF232" s="91"/>
      <c r="AG232" s="91"/>
      <c r="AH232" s="91"/>
    </row>
    <row r="233" spans="1:34" s="94" customFormat="1" x14ac:dyDescent="0.2">
      <c r="A233" s="82" t="str">
        <f t="shared" si="32"/>
        <v>U15AA</v>
      </c>
      <c r="B233" s="82" t="s">
        <v>1264</v>
      </c>
      <c r="C233" s="82" t="s">
        <v>1266</v>
      </c>
      <c r="D233" s="82" t="str">
        <f>+'patriotgames_teams_06282013 (1)'!E140</f>
        <v>STEPS FUTURES 2017 (NJ)</v>
      </c>
      <c r="H233" s="91"/>
      <c r="I233" s="91"/>
      <c r="J233" s="95"/>
      <c r="K233" s="86" t="str">
        <f t="shared" si="31"/>
        <v>U15AA</v>
      </c>
      <c r="L233" s="91"/>
      <c r="M233" s="91"/>
      <c r="N233" s="91"/>
      <c r="O233" s="91"/>
      <c r="P233" s="91"/>
      <c r="Q233" s="91"/>
      <c r="R233" s="91"/>
      <c r="S233" s="91"/>
      <c r="T233" s="91"/>
      <c r="U233" s="91"/>
      <c r="V233" s="91"/>
      <c r="W233" s="91"/>
      <c r="X233" s="91"/>
      <c r="Y233" s="91"/>
      <c r="Z233" s="91"/>
      <c r="AA233" s="91"/>
      <c r="AB233" s="91"/>
      <c r="AC233" s="91"/>
      <c r="AD233" s="91"/>
      <c r="AE233" s="91"/>
      <c r="AF233" s="91"/>
      <c r="AG233" s="91"/>
      <c r="AH233" s="91"/>
    </row>
    <row r="234" spans="1:34" x14ac:dyDescent="0.2">
      <c r="A234" s="82" t="str">
        <f t="shared" si="32"/>
        <v>U15AA</v>
      </c>
      <c r="B234" s="82" t="s">
        <v>1244</v>
      </c>
      <c r="C234" s="82" t="s">
        <v>1267</v>
      </c>
      <c r="D234" s="82" t="str">
        <f>+'patriotgames_teams_06282013 (1)'!E141</f>
        <v>TRISTATE BLACK (NJ)</v>
      </c>
      <c r="K234" s="86"/>
      <c r="L234" s="87"/>
      <c r="M234" s="87"/>
      <c r="N234" s="87"/>
      <c r="O234" s="87"/>
      <c r="P234" s="87"/>
      <c r="Q234" s="87"/>
      <c r="R234" s="87"/>
      <c r="S234" s="87"/>
      <c r="T234" s="87"/>
      <c r="U234" s="87"/>
      <c r="V234" s="87"/>
      <c r="W234" s="87"/>
      <c r="X234" s="87"/>
      <c r="Y234" s="87"/>
      <c r="Z234" s="87"/>
      <c r="AA234" s="87"/>
      <c r="AB234" s="87"/>
      <c r="AC234" s="87"/>
      <c r="AD234" s="87"/>
      <c r="AE234" s="91"/>
      <c r="AF234" s="91"/>
      <c r="AG234" s="91"/>
      <c r="AH234" s="91"/>
    </row>
    <row r="235" spans="1:34" x14ac:dyDescent="0.2">
      <c r="A235" s="82" t="str">
        <f t="shared" si="32"/>
        <v>U15AA</v>
      </c>
      <c r="B235" s="82" t="s">
        <v>1264</v>
      </c>
      <c r="C235" s="82" t="s">
        <v>1268</v>
      </c>
      <c r="D235" s="82" t="str">
        <f>+'patriotgames_teams_06282013 (1)'!E142</f>
        <v>WARD MELVILLE 2017 (NY)</v>
      </c>
      <c r="G235" s="82">
        <f t="shared" ref="G235:G244" si="33">COUNTA(L235:AA235)</f>
        <v>2</v>
      </c>
      <c r="H235" s="96">
        <v>1</v>
      </c>
      <c r="L235" s="97" t="s">
        <v>1253</v>
      </c>
      <c r="M235" s="97"/>
      <c r="N235" s="97"/>
      <c r="O235" s="97"/>
      <c r="P235" s="97" t="s">
        <v>1269</v>
      </c>
      <c r="Q235" s="97"/>
      <c r="R235" s="97"/>
      <c r="S235" s="97"/>
      <c r="T235" s="87"/>
      <c r="U235" s="87"/>
      <c r="V235" s="87"/>
      <c r="W235" s="87"/>
      <c r="X235" s="87"/>
      <c r="Y235" s="87"/>
      <c r="Z235" s="87"/>
      <c r="AA235" s="87"/>
      <c r="AB235" s="87"/>
      <c r="AC235" s="87"/>
      <c r="AD235" s="87"/>
      <c r="AE235" s="91"/>
      <c r="AF235" s="91"/>
      <c r="AG235" s="91"/>
      <c r="AH235" s="91"/>
    </row>
    <row r="236" spans="1:34" x14ac:dyDescent="0.2">
      <c r="G236" s="82">
        <f t="shared" si="33"/>
        <v>2</v>
      </c>
      <c r="H236" s="96">
        <v>1</v>
      </c>
      <c r="L236" s="97" t="s">
        <v>1254</v>
      </c>
      <c r="M236" s="97"/>
      <c r="N236" s="97"/>
      <c r="O236" s="97"/>
      <c r="P236" s="97" t="s">
        <v>1270</v>
      </c>
      <c r="Q236" s="97"/>
      <c r="R236" s="97"/>
      <c r="S236" s="97"/>
      <c r="T236" s="87"/>
      <c r="U236" s="87"/>
      <c r="V236" s="87"/>
      <c r="W236" s="87"/>
      <c r="X236" s="87"/>
      <c r="Y236" s="87"/>
      <c r="Z236" s="87"/>
      <c r="AA236" s="87"/>
      <c r="AB236" s="87"/>
      <c r="AC236" s="87"/>
      <c r="AD236" s="87"/>
      <c r="AE236" s="91"/>
      <c r="AF236" s="91"/>
      <c r="AG236" s="91"/>
      <c r="AH236" s="91"/>
    </row>
    <row r="237" spans="1:34" x14ac:dyDescent="0.2">
      <c r="G237" s="82">
        <f t="shared" si="33"/>
        <v>2</v>
      </c>
      <c r="H237" s="83">
        <v>2</v>
      </c>
      <c r="L237" s="87" t="s">
        <v>1255</v>
      </c>
      <c r="M237" s="87"/>
      <c r="N237" s="87"/>
      <c r="O237" s="87"/>
      <c r="P237" s="87" t="s">
        <v>1271</v>
      </c>
      <c r="Q237" s="87"/>
      <c r="R237" s="87"/>
      <c r="S237" s="87"/>
      <c r="T237" s="87"/>
      <c r="U237" s="87"/>
      <c r="V237" s="87"/>
      <c r="W237" s="87"/>
      <c r="X237" s="87"/>
      <c r="Y237" s="87"/>
      <c r="Z237" s="87"/>
      <c r="AA237" s="87"/>
      <c r="AB237" s="87"/>
      <c r="AC237" s="87"/>
      <c r="AD237" s="87"/>
      <c r="AE237" s="91"/>
      <c r="AF237" s="91"/>
      <c r="AG237" s="91"/>
      <c r="AH237" s="91"/>
    </row>
    <row r="238" spans="1:34" x14ac:dyDescent="0.2">
      <c r="G238" s="82">
        <f t="shared" si="33"/>
        <v>2</v>
      </c>
      <c r="H238" s="83">
        <v>2</v>
      </c>
      <c r="L238" s="87" t="s">
        <v>1256</v>
      </c>
      <c r="M238" s="87"/>
      <c r="N238" s="87"/>
      <c r="O238" s="87"/>
      <c r="P238" s="87" t="s">
        <v>1272</v>
      </c>
      <c r="Q238" s="87"/>
      <c r="R238" s="87"/>
      <c r="S238" s="87"/>
      <c r="T238" s="87"/>
      <c r="U238" s="87"/>
      <c r="V238" s="87"/>
      <c r="W238" s="87"/>
      <c r="X238" s="87"/>
      <c r="Y238" s="87"/>
      <c r="Z238" s="87"/>
      <c r="AA238" s="87"/>
      <c r="AB238" s="87"/>
      <c r="AC238" s="87"/>
      <c r="AD238" s="87"/>
      <c r="AE238" s="91"/>
      <c r="AF238" s="91"/>
      <c r="AG238" s="91"/>
      <c r="AH238" s="91"/>
    </row>
    <row r="239" spans="1:34" x14ac:dyDescent="0.2">
      <c r="G239" s="82">
        <f t="shared" si="33"/>
        <v>2</v>
      </c>
      <c r="H239" s="96">
        <v>3</v>
      </c>
      <c r="L239" s="97" t="s">
        <v>1257</v>
      </c>
      <c r="M239" s="97"/>
      <c r="N239" s="97"/>
      <c r="O239" s="97"/>
      <c r="P239" s="97" t="s">
        <v>1273</v>
      </c>
      <c r="Q239" s="97"/>
      <c r="R239" s="97"/>
      <c r="S239" s="97"/>
      <c r="T239" s="87"/>
      <c r="U239" s="87"/>
      <c r="V239" s="87"/>
      <c r="W239" s="87"/>
      <c r="X239" s="87"/>
      <c r="Y239" s="87"/>
      <c r="Z239" s="87"/>
      <c r="AA239" s="87"/>
      <c r="AB239" s="87"/>
      <c r="AC239" s="87"/>
      <c r="AD239" s="87"/>
      <c r="AE239" s="91"/>
      <c r="AF239" s="91"/>
      <c r="AG239" s="91"/>
      <c r="AH239" s="91"/>
    </row>
    <row r="240" spans="1:34" x14ac:dyDescent="0.2">
      <c r="G240" s="82">
        <f t="shared" si="33"/>
        <v>2</v>
      </c>
      <c r="H240" s="96">
        <v>3</v>
      </c>
      <c r="L240" s="97" t="s">
        <v>1258</v>
      </c>
      <c r="M240" s="97"/>
      <c r="N240" s="97"/>
      <c r="O240" s="97"/>
      <c r="P240" s="97" t="s">
        <v>1274</v>
      </c>
      <c r="Q240" s="97"/>
      <c r="R240" s="97"/>
      <c r="S240" s="97"/>
      <c r="T240" s="87"/>
      <c r="U240" s="87"/>
      <c r="V240" s="87"/>
      <c r="W240" s="87"/>
      <c r="X240" s="87"/>
      <c r="Y240" s="87"/>
      <c r="Z240" s="87"/>
      <c r="AA240" s="87"/>
      <c r="AB240" s="87"/>
      <c r="AC240" s="87"/>
      <c r="AD240" s="87"/>
      <c r="AE240" s="91"/>
      <c r="AF240" s="91"/>
      <c r="AG240" s="91"/>
      <c r="AH240" s="91"/>
    </row>
    <row r="241" spans="1:35" x14ac:dyDescent="0.2">
      <c r="G241" s="82">
        <f t="shared" si="33"/>
        <v>2</v>
      </c>
      <c r="H241" s="83" t="s">
        <v>1259</v>
      </c>
      <c r="L241" s="87" t="s">
        <v>1275</v>
      </c>
      <c r="M241" s="87"/>
      <c r="N241" s="87"/>
      <c r="O241" s="87"/>
      <c r="P241" s="87" t="s">
        <v>1276</v>
      </c>
      <c r="Q241" s="87"/>
      <c r="R241" s="87"/>
      <c r="S241" s="87"/>
      <c r="T241" s="87"/>
      <c r="U241" s="87"/>
      <c r="V241" s="87"/>
      <c r="W241" s="87"/>
      <c r="X241" s="87"/>
      <c r="Y241" s="87"/>
      <c r="Z241" s="87"/>
      <c r="AA241" s="87"/>
      <c r="AB241" s="87"/>
      <c r="AC241" s="87"/>
      <c r="AD241" s="87"/>
      <c r="AE241" s="91"/>
      <c r="AF241" s="91"/>
      <c r="AG241" s="91"/>
      <c r="AH241" s="91"/>
    </row>
    <row r="242" spans="1:35" x14ac:dyDescent="0.2">
      <c r="G242" s="82">
        <f t="shared" si="33"/>
        <v>2</v>
      </c>
      <c r="H242" s="83" t="s">
        <v>1259</v>
      </c>
      <c r="L242" s="87" t="s">
        <v>1277</v>
      </c>
      <c r="M242" s="87"/>
      <c r="N242" s="87"/>
      <c r="O242" s="87"/>
      <c r="P242" s="87" t="s">
        <v>1278</v>
      </c>
      <c r="Q242" s="87"/>
      <c r="R242" s="87"/>
      <c r="S242" s="87"/>
      <c r="T242" s="87"/>
      <c r="U242" s="87"/>
      <c r="V242" s="87"/>
      <c r="W242" s="87"/>
      <c r="X242" s="87"/>
      <c r="Y242" s="87"/>
      <c r="Z242" s="87"/>
      <c r="AA242" s="87"/>
      <c r="AB242" s="87"/>
      <c r="AC242" s="87"/>
      <c r="AD242" s="87"/>
      <c r="AE242" s="91"/>
      <c r="AF242" s="91"/>
      <c r="AG242" s="91"/>
      <c r="AH242" s="91"/>
    </row>
    <row r="243" spans="1:35" x14ac:dyDescent="0.2">
      <c r="G243" s="82">
        <f t="shared" si="33"/>
        <v>2</v>
      </c>
      <c r="H243" s="96" t="s">
        <v>1260</v>
      </c>
      <c r="L243" s="97" t="s">
        <v>1261</v>
      </c>
      <c r="M243" s="97"/>
      <c r="N243" s="97"/>
      <c r="O243" s="97"/>
      <c r="P243" s="97" t="s">
        <v>1279</v>
      </c>
      <c r="Q243" s="97"/>
      <c r="R243" s="97"/>
      <c r="S243" s="97"/>
      <c r="T243" s="87"/>
      <c r="U243" s="87"/>
      <c r="V243" s="87"/>
      <c r="W243" s="87"/>
      <c r="X243" s="87"/>
      <c r="Y243" s="87"/>
      <c r="Z243" s="87"/>
      <c r="AA243" s="87"/>
      <c r="AB243" s="87"/>
      <c r="AC243" s="87"/>
      <c r="AD243" s="87"/>
      <c r="AE243" s="91"/>
      <c r="AF243" s="91"/>
      <c r="AG243" s="91"/>
      <c r="AH243" s="91"/>
    </row>
    <row r="244" spans="1:35" x14ac:dyDescent="0.2">
      <c r="G244" s="82">
        <f t="shared" si="33"/>
        <v>2</v>
      </c>
      <c r="H244" s="96" t="s">
        <v>1260</v>
      </c>
      <c r="L244" s="97" t="s">
        <v>1280</v>
      </c>
      <c r="M244" s="97"/>
      <c r="N244" s="97"/>
      <c r="O244" s="97"/>
      <c r="P244" s="97" t="s">
        <v>1281</v>
      </c>
      <c r="Q244" s="97"/>
      <c r="R244" s="97"/>
      <c r="S244" s="97"/>
      <c r="T244" s="87"/>
      <c r="U244" s="87"/>
      <c r="V244" s="87"/>
      <c r="W244" s="87"/>
      <c r="X244" s="87"/>
      <c r="Y244" s="87"/>
      <c r="Z244" s="87"/>
      <c r="AA244" s="87"/>
      <c r="AB244" s="87"/>
      <c r="AC244" s="87"/>
      <c r="AD244" s="87"/>
      <c r="AE244" s="91"/>
      <c r="AF244" s="91"/>
      <c r="AG244" s="91"/>
      <c r="AH244" s="91"/>
    </row>
    <row r="245" spans="1:35" x14ac:dyDescent="0.2">
      <c r="E245" s="82">
        <f>SUM(G235:G244)/16</f>
        <v>1.25</v>
      </c>
      <c r="F245" s="82">
        <f>SUM(G230:G244)</f>
        <v>20</v>
      </c>
      <c r="L245" s="87"/>
      <c r="M245" s="87"/>
      <c r="N245" s="87"/>
      <c r="O245" s="87"/>
      <c r="P245" s="87"/>
      <c r="Q245" s="87"/>
      <c r="R245" s="87"/>
      <c r="S245" s="87"/>
      <c r="T245" s="87"/>
      <c r="U245" s="87"/>
      <c r="V245" s="87"/>
      <c r="W245" s="87"/>
      <c r="X245" s="87"/>
      <c r="Y245" s="87"/>
      <c r="Z245" s="87"/>
      <c r="AA245" s="87"/>
      <c r="AB245" s="87"/>
      <c r="AC245" s="87"/>
      <c r="AD245" s="87"/>
    </row>
    <row r="246" spans="1:35" s="94" customFormat="1" x14ac:dyDescent="0.2">
      <c r="H246" s="91"/>
      <c r="I246" s="91"/>
      <c r="J246" s="95"/>
      <c r="K246" s="95"/>
      <c r="L246" s="91"/>
      <c r="M246" s="91"/>
      <c r="N246" s="91"/>
      <c r="O246" s="91"/>
      <c r="P246" s="91"/>
      <c r="Q246" s="91"/>
      <c r="R246" s="91"/>
      <c r="S246" s="91"/>
      <c r="T246" s="91"/>
      <c r="U246" s="91"/>
      <c r="V246" s="91"/>
      <c r="W246" s="91"/>
      <c r="X246" s="91"/>
      <c r="Y246" s="91"/>
      <c r="Z246" s="91"/>
      <c r="AA246" s="91"/>
      <c r="AB246" s="91"/>
      <c r="AC246" s="91"/>
      <c r="AD246" s="91"/>
      <c r="AE246" s="91"/>
      <c r="AF246" s="91"/>
      <c r="AG246" s="91"/>
      <c r="AH246" s="91"/>
    </row>
    <row r="247" spans="1:35" s="94" customFormat="1" x14ac:dyDescent="0.2">
      <c r="H247" s="91"/>
      <c r="I247" s="91"/>
      <c r="J247" s="95"/>
      <c r="K247" s="95"/>
      <c r="L247" s="91"/>
      <c r="M247" s="91"/>
      <c r="N247" s="91"/>
      <c r="O247" s="91"/>
      <c r="P247" s="91"/>
      <c r="Q247" s="91"/>
      <c r="R247" s="91"/>
      <c r="S247" s="91"/>
      <c r="T247" s="91"/>
      <c r="U247" s="91"/>
      <c r="V247" s="91"/>
      <c r="W247" s="91"/>
      <c r="X247" s="91"/>
      <c r="Y247" s="91"/>
      <c r="Z247" s="91"/>
      <c r="AA247" s="91"/>
      <c r="AB247" s="91"/>
      <c r="AC247" s="91"/>
      <c r="AD247" s="91"/>
      <c r="AE247" s="91"/>
      <c r="AF247" s="91"/>
      <c r="AG247" s="91"/>
      <c r="AH247" s="91"/>
    </row>
    <row r="248" spans="1:35" s="94" customFormat="1" ht="13.5" thickBot="1" x14ac:dyDescent="0.25">
      <c r="H248" s="91"/>
      <c r="I248" s="91"/>
      <c r="J248" s="95"/>
      <c r="K248" s="86" t="str">
        <f t="shared" ref="K248:K256" si="34">+$D$249</f>
        <v>U15A-1</v>
      </c>
      <c r="L248" s="91"/>
      <c r="M248" s="91"/>
      <c r="N248" s="91"/>
      <c r="O248" s="91"/>
      <c r="P248" s="91"/>
      <c r="Q248" s="91"/>
      <c r="R248" s="91"/>
      <c r="S248" s="91"/>
      <c r="T248" s="91"/>
      <c r="U248" s="91"/>
      <c r="V248" s="91"/>
      <c r="W248" s="91"/>
      <c r="X248" s="91"/>
      <c r="Y248" s="91"/>
      <c r="Z248" s="91"/>
      <c r="AA248" s="91"/>
      <c r="AB248" s="91"/>
      <c r="AC248" s="91"/>
      <c r="AD248" s="91"/>
      <c r="AE248" s="91"/>
      <c r="AF248" s="91"/>
      <c r="AG248" s="91"/>
      <c r="AH248" s="91"/>
    </row>
    <row r="249" spans="1:35" ht="15.75" customHeight="1" thickBot="1" x14ac:dyDescent="0.25">
      <c r="D249" s="88" t="s">
        <v>1173</v>
      </c>
      <c r="H249" s="82"/>
      <c r="I249" s="86"/>
      <c r="J249" s="86"/>
      <c r="K249" s="86" t="str">
        <f t="shared" si="34"/>
        <v>U15A-1</v>
      </c>
      <c r="L249" s="191" t="str">
        <f>+D249</f>
        <v>U15A-1</v>
      </c>
      <c r="M249" s="192"/>
      <c r="N249" s="192"/>
      <c r="O249" s="192"/>
      <c r="P249" s="192"/>
      <c r="Q249" s="192"/>
      <c r="R249" s="192"/>
      <c r="S249" s="193"/>
      <c r="T249" s="167"/>
      <c r="U249" s="167"/>
      <c r="V249" s="166"/>
      <c r="W249" s="194"/>
      <c r="X249" s="194"/>
      <c r="Y249" s="194"/>
      <c r="Z249" s="194"/>
      <c r="AA249" s="194"/>
      <c r="AB249" s="194"/>
      <c r="AC249" s="194"/>
      <c r="AD249" s="194"/>
      <c r="AF249" s="107"/>
      <c r="AG249" s="107"/>
      <c r="AH249" s="107"/>
      <c r="AI249" s="107"/>
    </row>
    <row r="250" spans="1:35" ht="13.5" thickBot="1" x14ac:dyDescent="0.25">
      <c r="A250" s="82" t="str">
        <f t="shared" ref="A250:A259" si="35">+$D$249</f>
        <v>U15A-1</v>
      </c>
      <c r="B250" s="82" t="s">
        <v>1244</v>
      </c>
      <c r="D250" s="82" t="str">
        <f>+'patriotgames_teams_06282013 (1)'!E116</f>
        <v>BAGGATAWAY LC U15 (PA)</v>
      </c>
      <c r="E250" s="82" t="s">
        <v>1317</v>
      </c>
      <c r="H250" s="82"/>
      <c r="I250" s="86"/>
      <c r="J250" s="86"/>
      <c r="K250" s="86" t="str">
        <f t="shared" si="34"/>
        <v>U15A-1</v>
      </c>
      <c r="L250" s="89" t="s">
        <v>1247</v>
      </c>
      <c r="M250" s="89" t="s">
        <v>1248</v>
      </c>
      <c r="N250" s="171" t="s">
        <v>1187</v>
      </c>
      <c r="O250" s="171" t="s">
        <v>1249</v>
      </c>
      <c r="P250" s="89" t="s">
        <v>1263</v>
      </c>
      <c r="Q250" s="89" t="s">
        <v>1248</v>
      </c>
      <c r="R250" s="171" t="s">
        <v>1187</v>
      </c>
      <c r="S250" s="171" t="s">
        <v>1249</v>
      </c>
      <c r="T250" s="171"/>
      <c r="U250" s="169"/>
      <c r="V250" s="168"/>
      <c r="W250" s="168"/>
      <c r="X250" s="168"/>
      <c r="Y250" s="168"/>
      <c r="Z250" s="168"/>
      <c r="AA250" s="168"/>
      <c r="AB250" s="168"/>
      <c r="AC250" s="168"/>
      <c r="AD250" s="168"/>
      <c r="AE250" s="108"/>
      <c r="AF250" s="108"/>
      <c r="AG250" s="108"/>
      <c r="AH250" s="108"/>
      <c r="AI250" s="107"/>
    </row>
    <row r="251" spans="1:35" x14ac:dyDescent="0.2">
      <c r="A251" s="82" t="str">
        <f t="shared" si="35"/>
        <v>U15A-1</v>
      </c>
      <c r="B251" s="82" t="s">
        <v>1264</v>
      </c>
      <c r="D251" s="82" t="str">
        <f>+'patriotgames_teams_06282013 (1)'!E117</f>
        <v>BLACK BEAR ORANGE (PA)</v>
      </c>
      <c r="H251" s="82"/>
      <c r="I251" s="86"/>
      <c r="J251" s="86"/>
      <c r="K251" s="86" t="str">
        <f t="shared" si="34"/>
        <v>U15A-1</v>
      </c>
      <c r="L251" s="172" t="str">
        <f>+D250</f>
        <v>BAGGATAWAY LC U15 (PA)</v>
      </c>
      <c r="M251" s="172">
        <v>1</v>
      </c>
      <c r="N251" s="172">
        <v>2</v>
      </c>
      <c r="O251" s="172">
        <v>4</v>
      </c>
      <c r="P251" s="92" t="str">
        <f>+D251</f>
        <v>BLACK BEAR ORANGE (PA)</v>
      </c>
      <c r="Q251" s="172">
        <v>2</v>
      </c>
      <c r="R251" s="172">
        <v>1</v>
      </c>
      <c r="S251" s="99">
        <v>3</v>
      </c>
      <c r="T251" s="109"/>
      <c r="U251" s="105"/>
      <c r="V251" s="87"/>
      <c r="W251" s="87"/>
      <c r="X251" s="87"/>
      <c r="Y251" s="87"/>
      <c r="Z251" s="87"/>
      <c r="AA251" s="87"/>
      <c r="AB251" s="87"/>
      <c r="AC251" s="87"/>
      <c r="AD251" s="87"/>
      <c r="AI251" s="107"/>
    </row>
    <row r="252" spans="1:35" x14ac:dyDescent="0.2">
      <c r="A252" s="82" t="str">
        <f t="shared" si="35"/>
        <v>U15A-1</v>
      </c>
      <c r="B252" s="82" t="s">
        <v>1244</v>
      </c>
      <c r="D252" s="82" t="str">
        <f>+'patriotgames_teams_06282013 (1)'!E119</f>
        <v>BROTHERHOOD U15 (NJ)</v>
      </c>
      <c r="H252" s="82"/>
      <c r="I252" s="86"/>
      <c r="J252" s="86"/>
      <c r="K252" s="86" t="str">
        <f t="shared" si="34"/>
        <v>U15A-1</v>
      </c>
      <c r="L252" s="100" t="str">
        <f>+D252</f>
        <v>BROTHERHOOD U15 (NJ)</v>
      </c>
      <c r="M252" s="100">
        <v>3</v>
      </c>
      <c r="N252" s="100">
        <v>0</v>
      </c>
      <c r="O252" s="100">
        <v>1</v>
      </c>
      <c r="P252" s="100" t="str">
        <f>+D253</f>
        <v>BLACK DOG LEGACY (PA)</v>
      </c>
      <c r="Q252" s="100">
        <v>1</v>
      </c>
      <c r="R252" s="100">
        <v>2</v>
      </c>
      <c r="S252" s="100">
        <v>4</v>
      </c>
      <c r="T252" s="109"/>
      <c r="U252" s="105"/>
      <c r="V252" s="87"/>
      <c r="W252" s="87"/>
      <c r="X252" s="87"/>
      <c r="Y252" s="87"/>
      <c r="Z252" s="87"/>
      <c r="AA252" s="87"/>
      <c r="AB252" s="87"/>
      <c r="AC252" s="87"/>
      <c r="AD252" s="87"/>
      <c r="AI252" s="107"/>
    </row>
    <row r="253" spans="1:35" x14ac:dyDescent="0.2">
      <c r="A253" s="82" t="str">
        <f t="shared" si="35"/>
        <v>U15A-1</v>
      </c>
      <c r="B253" s="82" t="s">
        <v>1264</v>
      </c>
      <c r="D253" s="82" t="str">
        <f>+'patriotgames_teams_06282013 (1)'!E118</f>
        <v>BLACK DOG LEGACY (PA)</v>
      </c>
      <c r="K253" s="86" t="str">
        <f t="shared" si="34"/>
        <v>U15A-1</v>
      </c>
      <c r="L253" s="99" t="str">
        <f>+D254</f>
        <v>LEADING EDGE 2018 (NJ)</v>
      </c>
      <c r="M253" s="99">
        <v>1</v>
      </c>
      <c r="N253" s="99">
        <v>2</v>
      </c>
      <c r="O253" s="99">
        <v>3</v>
      </c>
      <c r="P253" s="99" t="str">
        <f>+D255</f>
        <v>BURN 'EM LACROSSE (NY)</v>
      </c>
      <c r="Q253" s="99">
        <v>3</v>
      </c>
      <c r="R253" s="99">
        <v>0</v>
      </c>
      <c r="S253" s="99">
        <v>1</v>
      </c>
      <c r="T253" s="110"/>
      <c r="U253" s="111"/>
      <c r="V253" s="87"/>
      <c r="W253" s="87"/>
      <c r="X253" s="87"/>
      <c r="Y253" s="87"/>
      <c r="Z253" s="87"/>
      <c r="AA253" s="87"/>
      <c r="AB253" s="87"/>
      <c r="AC253" s="87"/>
      <c r="AD253" s="87"/>
      <c r="AI253" s="107"/>
    </row>
    <row r="254" spans="1:35" x14ac:dyDescent="0.2">
      <c r="A254" s="82" t="str">
        <f t="shared" si="35"/>
        <v>U15A-1</v>
      </c>
      <c r="B254" s="82" t="s">
        <v>1244</v>
      </c>
      <c r="D254" s="82" t="str">
        <f>+'patriotgames_teams_06282013 (1)'!E124</f>
        <v>LEADING EDGE 2018 (NJ)</v>
      </c>
      <c r="K254" s="86" t="str">
        <f t="shared" si="34"/>
        <v>U15A-1</v>
      </c>
      <c r="L254" s="100" t="str">
        <f>+D256</f>
        <v>LI PARK DISTRICT SELECT (NY)</v>
      </c>
      <c r="M254" s="100">
        <v>0</v>
      </c>
      <c r="N254" s="100">
        <v>3</v>
      </c>
      <c r="O254" s="100">
        <v>5</v>
      </c>
      <c r="P254" s="100" t="str">
        <f>+D257</f>
        <v>HOUSTON HOULAGUNS (TX)</v>
      </c>
      <c r="Q254" s="100">
        <v>2</v>
      </c>
      <c r="R254" s="100">
        <v>1</v>
      </c>
      <c r="S254" s="100">
        <v>2</v>
      </c>
      <c r="T254" s="109"/>
      <c r="U254" s="105"/>
      <c r="V254" s="87"/>
      <c r="W254" s="87"/>
      <c r="X254" s="87"/>
      <c r="Y254" s="87"/>
      <c r="Z254" s="87"/>
      <c r="AA254" s="87"/>
      <c r="AB254" s="87"/>
      <c r="AC254" s="87"/>
      <c r="AD254" s="87"/>
      <c r="AI254" s="107"/>
    </row>
    <row r="255" spans="1:35" ht="13.5" thickBot="1" x14ac:dyDescent="0.25">
      <c r="A255" s="82" t="str">
        <f t="shared" si="35"/>
        <v>U15A-1</v>
      </c>
      <c r="B255" s="82" t="s">
        <v>1264</v>
      </c>
      <c r="D255" s="82" t="str">
        <f>+'patriotgames_teams_06282013 (1)'!E121</f>
        <v>BURN 'EM LACROSSE (NY)</v>
      </c>
      <c r="K255" s="86" t="str">
        <f t="shared" si="34"/>
        <v>U15A-1</v>
      </c>
      <c r="L255" s="101" t="str">
        <f>+D258</f>
        <v>BUCKS 2017 - MITHOEFER (PA)</v>
      </c>
      <c r="M255" s="101">
        <v>1</v>
      </c>
      <c r="N255" s="101">
        <v>2</v>
      </c>
      <c r="O255" s="101">
        <v>2</v>
      </c>
      <c r="P255" s="101" t="str">
        <f>+D259</f>
        <v>LEADING EDGE SOUTH (NJ)</v>
      </c>
      <c r="Q255" s="101">
        <v>1</v>
      </c>
      <c r="R255" s="101">
        <v>2</v>
      </c>
      <c r="S255" s="101">
        <v>5</v>
      </c>
      <c r="T255" s="112"/>
      <c r="U255" s="106"/>
      <c r="V255" s="87"/>
      <c r="W255" s="87"/>
      <c r="X255" s="87"/>
      <c r="Y255" s="87"/>
      <c r="Z255" s="87"/>
      <c r="AA255" s="87"/>
      <c r="AB255" s="87"/>
      <c r="AC255" s="87"/>
      <c r="AD255" s="87"/>
      <c r="AI255" s="107"/>
    </row>
    <row r="256" spans="1:35" x14ac:dyDescent="0.2">
      <c r="A256" s="82" t="str">
        <f t="shared" si="35"/>
        <v>U15A-1</v>
      </c>
      <c r="B256" s="82" t="s">
        <v>1244</v>
      </c>
      <c r="D256" s="82" t="str">
        <f>+'patriotgames_teams_06282013 (1)'!E122</f>
        <v>LI PARK DISTRICT SELECT (NY)</v>
      </c>
      <c r="K256" s="86" t="str">
        <f t="shared" si="34"/>
        <v>U15A-1</v>
      </c>
      <c r="L256" s="87"/>
      <c r="M256" s="87"/>
      <c r="N256" s="87"/>
      <c r="O256" s="87"/>
      <c r="P256" s="87"/>
      <c r="Q256" s="87"/>
      <c r="R256" s="87"/>
      <c r="S256" s="87"/>
      <c r="T256" s="87"/>
      <c r="U256" s="87"/>
      <c r="V256" s="87"/>
      <c r="W256" s="87"/>
      <c r="X256" s="87"/>
      <c r="Y256" s="87"/>
      <c r="Z256" s="87"/>
      <c r="AA256" s="87"/>
      <c r="AB256" s="87"/>
      <c r="AC256" s="87"/>
      <c r="AD256" s="87"/>
      <c r="AI256" s="107"/>
    </row>
    <row r="257" spans="1:34" x14ac:dyDescent="0.2">
      <c r="A257" s="82" t="str">
        <f t="shared" si="35"/>
        <v>U15A-1</v>
      </c>
      <c r="B257" s="82" t="s">
        <v>1264</v>
      </c>
      <c r="D257" s="82" t="str">
        <f>+'patriotgames_teams_06282013 (1)'!E123</f>
        <v>HOUSTON HOULAGUNS (TX)</v>
      </c>
      <c r="G257" s="82">
        <f t="shared" ref="G257:G271" si="36">COUNTA(L257:AA257)</f>
        <v>2</v>
      </c>
      <c r="H257" s="96">
        <v>1</v>
      </c>
      <c r="L257" s="97" t="s">
        <v>1253</v>
      </c>
      <c r="M257" s="97"/>
      <c r="N257" s="97"/>
      <c r="O257" s="97"/>
      <c r="P257" s="97" t="s">
        <v>1269</v>
      </c>
      <c r="Q257" s="87"/>
      <c r="R257" s="87"/>
      <c r="S257" s="87"/>
      <c r="T257" s="87"/>
      <c r="U257" s="87"/>
      <c r="V257" s="87"/>
      <c r="W257" s="87"/>
      <c r="X257" s="87"/>
      <c r="Y257" s="87"/>
      <c r="Z257" s="87"/>
      <c r="AA257" s="87"/>
      <c r="AB257" s="87"/>
      <c r="AC257" s="87"/>
      <c r="AD257" s="87"/>
      <c r="AE257" s="96"/>
      <c r="AF257" s="96"/>
      <c r="AG257" s="96"/>
      <c r="AH257" s="96"/>
    </row>
    <row r="258" spans="1:34" x14ac:dyDescent="0.2">
      <c r="A258" s="82" t="str">
        <f t="shared" si="35"/>
        <v>U15A-1</v>
      </c>
      <c r="B258" s="82" t="s">
        <v>1244</v>
      </c>
      <c r="D258" s="82" t="str">
        <f>+'patriotgames_teams_06282013 (1)'!E120</f>
        <v>BUCKS 2017 - MITHOEFER (PA)</v>
      </c>
      <c r="G258" s="82">
        <f t="shared" si="36"/>
        <v>2</v>
      </c>
      <c r="H258" s="96">
        <v>1</v>
      </c>
      <c r="L258" s="97" t="s">
        <v>1254</v>
      </c>
      <c r="M258" s="97"/>
      <c r="N258" s="97"/>
      <c r="O258" s="97"/>
      <c r="P258" s="97" t="s">
        <v>1270</v>
      </c>
      <c r="Q258" s="87"/>
      <c r="R258" s="87"/>
      <c r="S258" s="87"/>
      <c r="T258" s="87"/>
      <c r="U258" s="87"/>
      <c r="V258" s="87"/>
      <c r="W258" s="87"/>
      <c r="X258" s="87"/>
      <c r="Y258" s="87"/>
      <c r="Z258" s="87"/>
      <c r="AA258" s="87"/>
      <c r="AB258" s="87"/>
      <c r="AC258" s="87"/>
      <c r="AD258" s="87"/>
      <c r="AE258" s="96"/>
      <c r="AF258" s="96"/>
      <c r="AG258" s="96"/>
      <c r="AH258" s="96"/>
    </row>
    <row r="259" spans="1:34" x14ac:dyDescent="0.2">
      <c r="A259" s="82" t="str">
        <f t="shared" si="35"/>
        <v>U15A-1</v>
      </c>
      <c r="B259" s="82" t="s">
        <v>1264</v>
      </c>
      <c r="D259" s="82" t="str">
        <f>+'patriotgames_teams_06282013 (1)'!E125</f>
        <v>LEADING EDGE SOUTH (NJ)</v>
      </c>
      <c r="G259" s="82">
        <f t="shared" si="36"/>
        <v>1</v>
      </c>
      <c r="H259" s="96">
        <v>1</v>
      </c>
      <c r="L259" s="97" t="s">
        <v>1318</v>
      </c>
      <c r="M259" s="97"/>
      <c r="N259" s="97"/>
      <c r="O259" s="97"/>
      <c r="P259" s="97"/>
      <c r="Q259" s="87"/>
      <c r="R259" s="87"/>
      <c r="S259" s="87"/>
      <c r="T259" s="87"/>
      <c r="U259" s="87"/>
      <c r="V259" s="87"/>
      <c r="W259" s="87"/>
      <c r="X259" s="87"/>
      <c r="Y259" s="87"/>
      <c r="Z259" s="87"/>
      <c r="AA259" s="87"/>
      <c r="AB259" s="87"/>
      <c r="AC259" s="87"/>
      <c r="AD259" s="87"/>
      <c r="AE259" s="96"/>
      <c r="AF259" s="96"/>
      <c r="AG259" s="96"/>
      <c r="AH259" s="96"/>
    </row>
    <row r="260" spans="1:34" x14ac:dyDescent="0.2">
      <c r="G260" s="82">
        <f t="shared" si="36"/>
        <v>2</v>
      </c>
      <c r="H260" s="83">
        <v>2</v>
      </c>
      <c r="L260" s="87" t="s">
        <v>1255</v>
      </c>
      <c r="M260" s="87"/>
      <c r="N260" s="87"/>
      <c r="O260" s="87"/>
      <c r="P260" s="87" t="s">
        <v>1271</v>
      </c>
      <c r="Q260" s="87"/>
      <c r="R260" s="87"/>
      <c r="S260" s="87"/>
      <c r="T260" s="87"/>
      <c r="U260" s="87"/>
      <c r="V260" s="87"/>
      <c r="W260" s="87"/>
      <c r="X260" s="87"/>
      <c r="Y260" s="87"/>
      <c r="Z260" s="87"/>
      <c r="AA260" s="87"/>
      <c r="AB260" s="87"/>
      <c r="AC260" s="87"/>
      <c r="AD260" s="87"/>
    </row>
    <row r="261" spans="1:34" x14ac:dyDescent="0.2">
      <c r="G261" s="82">
        <f t="shared" si="36"/>
        <v>2</v>
      </c>
      <c r="H261" s="83">
        <v>2</v>
      </c>
      <c r="L261" s="87" t="s">
        <v>1319</v>
      </c>
      <c r="M261" s="87"/>
      <c r="N261" s="87"/>
      <c r="O261" s="87"/>
      <c r="P261" s="87" t="s">
        <v>1320</v>
      </c>
      <c r="Q261" s="87"/>
      <c r="R261" s="87"/>
      <c r="S261" s="87"/>
      <c r="T261" s="87"/>
      <c r="U261" s="87"/>
      <c r="V261" s="87"/>
      <c r="W261" s="87"/>
      <c r="X261" s="87"/>
      <c r="Y261" s="87"/>
      <c r="Z261" s="87"/>
      <c r="AA261" s="87"/>
      <c r="AB261" s="87"/>
      <c r="AC261" s="87"/>
      <c r="AD261" s="87"/>
    </row>
    <row r="262" spans="1:34" x14ac:dyDescent="0.2">
      <c r="G262" s="82">
        <f t="shared" si="36"/>
        <v>1</v>
      </c>
      <c r="H262" s="83">
        <v>2</v>
      </c>
      <c r="L262" s="87" t="s">
        <v>1321</v>
      </c>
      <c r="M262" s="87"/>
      <c r="N262" s="87"/>
      <c r="O262" s="87"/>
      <c r="P262" s="87"/>
      <c r="Q262" s="87"/>
      <c r="R262" s="87"/>
      <c r="S262" s="87"/>
      <c r="T262" s="87"/>
      <c r="U262" s="87"/>
      <c r="V262" s="87"/>
      <c r="W262" s="87"/>
      <c r="X262" s="87"/>
      <c r="Y262" s="87"/>
      <c r="Z262" s="87"/>
      <c r="AA262" s="87"/>
      <c r="AB262" s="87"/>
      <c r="AC262" s="87"/>
      <c r="AD262" s="87"/>
    </row>
    <row r="263" spans="1:34" x14ac:dyDescent="0.2">
      <c r="G263" s="82">
        <f t="shared" si="36"/>
        <v>2</v>
      </c>
      <c r="H263" s="96">
        <v>3</v>
      </c>
      <c r="L263" s="97" t="s">
        <v>1256</v>
      </c>
      <c r="M263" s="97"/>
      <c r="N263" s="97"/>
      <c r="O263" s="97"/>
      <c r="P263" s="97" t="s">
        <v>1272</v>
      </c>
      <c r="Q263" s="87"/>
      <c r="R263" s="87"/>
      <c r="S263" s="87"/>
      <c r="T263" s="87"/>
      <c r="U263" s="87"/>
      <c r="V263" s="87"/>
      <c r="W263" s="87"/>
      <c r="X263" s="87"/>
      <c r="Y263" s="87"/>
      <c r="Z263" s="87"/>
      <c r="AA263" s="87"/>
      <c r="AB263" s="87"/>
      <c r="AC263" s="87"/>
      <c r="AD263" s="87"/>
      <c r="AE263" s="96"/>
      <c r="AF263" s="96"/>
      <c r="AG263" s="96"/>
      <c r="AH263" s="96"/>
    </row>
    <row r="264" spans="1:34" x14ac:dyDescent="0.2">
      <c r="G264" s="82">
        <f t="shared" si="36"/>
        <v>2</v>
      </c>
      <c r="H264" s="96">
        <v>3</v>
      </c>
      <c r="L264" s="97" t="s">
        <v>1322</v>
      </c>
      <c r="M264" s="97"/>
      <c r="N264" s="97"/>
      <c r="O264" s="97"/>
      <c r="P264" s="97" t="s">
        <v>1323</v>
      </c>
      <c r="Q264" s="87"/>
      <c r="R264" s="87"/>
      <c r="S264" s="87"/>
      <c r="T264" s="87"/>
      <c r="U264" s="87"/>
      <c r="V264" s="87"/>
      <c r="W264" s="87"/>
      <c r="X264" s="87"/>
      <c r="Y264" s="87"/>
      <c r="Z264" s="87"/>
      <c r="AA264" s="87"/>
      <c r="AB264" s="87"/>
      <c r="AC264" s="87"/>
      <c r="AD264" s="87"/>
      <c r="AE264" s="96"/>
      <c r="AF264" s="96"/>
      <c r="AG264" s="96"/>
      <c r="AH264" s="96"/>
    </row>
    <row r="265" spans="1:34" x14ac:dyDescent="0.2">
      <c r="G265" s="82">
        <f t="shared" si="36"/>
        <v>1</v>
      </c>
      <c r="H265" s="96">
        <v>3</v>
      </c>
      <c r="L265" s="97" t="s">
        <v>1324</v>
      </c>
      <c r="M265" s="97"/>
      <c r="N265" s="97"/>
      <c r="O265" s="97"/>
      <c r="P265" s="97"/>
      <c r="Q265" s="87"/>
      <c r="R265" s="87"/>
      <c r="S265" s="87"/>
      <c r="T265" s="87"/>
      <c r="U265" s="87"/>
      <c r="V265" s="87"/>
      <c r="W265" s="87"/>
      <c r="X265" s="87"/>
      <c r="Y265" s="87"/>
      <c r="Z265" s="87"/>
      <c r="AA265" s="87"/>
      <c r="AB265" s="87"/>
      <c r="AC265" s="87"/>
      <c r="AD265" s="87"/>
      <c r="AE265" s="96"/>
      <c r="AF265" s="96"/>
      <c r="AG265" s="96"/>
      <c r="AH265" s="96"/>
    </row>
    <row r="266" spans="1:34" x14ac:dyDescent="0.2">
      <c r="G266" s="82">
        <f t="shared" si="36"/>
        <v>2</v>
      </c>
      <c r="H266" s="83" t="s">
        <v>1259</v>
      </c>
      <c r="L266" s="87" t="s">
        <v>1275</v>
      </c>
      <c r="M266" s="87"/>
      <c r="N266" s="87"/>
      <c r="O266" s="87"/>
      <c r="P266" s="87" t="s">
        <v>1278</v>
      </c>
      <c r="Q266" s="87"/>
      <c r="R266" s="87"/>
      <c r="S266" s="87"/>
      <c r="T266" s="87"/>
      <c r="U266" s="87"/>
      <c r="V266" s="87"/>
      <c r="W266" s="87"/>
      <c r="X266" s="87"/>
      <c r="Y266" s="87"/>
      <c r="Z266" s="87"/>
      <c r="AA266" s="87"/>
      <c r="AB266" s="87"/>
      <c r="AC266" s="87"/>
      <c r="AD266" s="87"/>
    </row>
    <row r="267" spans="1:34" x14ac:dyDescent="0.2">
      <c r="G267" s="82">
        <f t="shared" si="36"/>
        <v>2</v>
      </c>
      <c r="H267" s="83" t="s">
        <v>1259</v>
      </c>
      <c r="L267" s="87" t="s">
        <v>1277</v>
      </c>
      <c r="M267" s="87"/>
      <c r="N267" s="87"/>
      <c r="O267" s="87"/>
      <c r="P267" s="87" t="s">
        <v>1325</v>
      </c>
      <c r="Q267" s="87"/>
      <c r="R267" s="87"/>
      <c r="S267" s="87"/>
      <c r="T267" s="87"/>
      <c r="U267" s="87"/>
      <c r="V267" s="87"/>
      <c r="W267" s="87"/>
      <c r="X267" s="87"/>
      <c r="Y267" s="87"/>
      <c r="Z267" s="87"/>
      <c r="AA267" s="87"/>
      <c r="AB267" s="87"/>
      <c r="AC267" s="87"/>
      <c r="AD267" s="87"/>
    </row>
    <row r="268" spans="1:34" x14ac:dyDescent="0.2">
      <c r="G268" s="82">
        <f t="shared" si="36"/>
        <v>1</v>
      </c>
      <c r="H268" s="83" t="s">
        <v>1259</v>
      </c>
      <c r="L268" s="87" t="s">
        <v>1276</v>
      </c>
      <c r="M268" s="87"/>
      <c r="N268" s="87"/>
      <c r="O268" s="87"/>
      <c r="P268" s="87"/>
      <c r="Q268" s="87"/>
      <c r="R268" s="87"/>
      <c r="S268" s="87"/>
      <c r="T268" s="87"/>
      <c r="U268" s="87"/>
      <c r="V268" s="87"/>
      <c r="W268" s="87"/>
      <c r="X268" s="87"/>
      <c r="Y268" s="87"/>
      <c r="Z268" s="87"/>
      <c r="AA268" s="87"/>
      <c r="AB268" s="87"/>
      <c r="AC268" s="87"/>
      <c r="AD268" s="87"/>
    </row>
    <row r="269" spans="1:34" x14ac:dyDescent="0.2">
      <c r="G269" s="82">
        <f t="shared" si="36"/>
        <v>2</v>
      </c>
      <c r="H269" s="96" t="s">
        <v>1260</v>
      </c>
      <c r="L269" s="97" t="s">
        <v>1261</v>
      </c>
      <c r="M269" s="97"/>
      <c r="N269" s="97"/>
      <c r="O269" s="97"/>
      <c r="P269" s="97" t="s">
        <v>1326</v>
      </c>
      <c r="Q269" s="87"/>
      <c r="R269" s="87"/>
      <c r="S269" s="87"/>
      <c r="T269" s="87"/>
      <c r="U269" s="87"/>
      <c r="V269" s="87"/>
      <c r="W269" s="87"/>
      <c r="X269" s="87"/>
      <c r="Y269" s="87"/>
      <c r="Z269" s="87"/>
      <c r="AA269" s="87"/>
      <c r="AB269" s="87"/>
      <c r="AC269" s="87"/>
      <c r="AD269" s="87"/>
      <c r="AE269" s="96"/>
      <c r="AF269" s="96"/>
      <c r="AG269" s="96"/>
      <c r="AH269" s="96"/>
    </row>
    <row r="270" spans="1:34" x14ac:dyDescent="0.2">
      <c r="G270" s="82">
        <f t="shared" si="36"/>
        <v>2</v>
      </c>
      <c r="H270" s="96" t="s">
        <v>1260</v>
      </c>
      <c r="L270" s="97" t="s">
        <v>1327</v>
      </c>
      <c r="M270" s="97"/>
      <c r="N270" s="97"/>
      <c r="O270" s="97"/>
      <c r="P270" s="97" t="s">
        <v>1328</v>
      </c>
      <c r="Q270" s="87"/>
      <c r="R270" s="87"/>
      <c r="S270" s="87"/>
      <c r="T270" s="87"/>
      <c r="U270" s="87"/>
      <c r="V270" s="87"/>
      <c r="W270" s="87"/>
      <c r="X270" s="87"/>
      <c r="Y270" s="87"/>
      <c r="Z270" s="87"/>
      <c r="AA270" s="87"/>
      <c r="AB270" s="87"/>
      <c r="AC270" s="87"/>
      <c r="AD270" s="87"/>
      <c r="AE270" s="96"/>
      <c r="AF270" s="96"/>
      <c r="AG270" s="96"/>
      <c r="AH270" s="96"/>
    </row>
    <row r="271" spans="1:34" x14ac:dyDescent="0.2">
      <c r="G271" s="82">
        <f t="shared" si="36"/>
        <v>1</v>
      </c>
      <c r="H271" s="96" t="s">
        <v>1260</v>
      </c>
      <c r="L271" s="97" t="s">
        <v>1329</v>
      </c>
      <c r="M271" s="97"/>
      <c r="N271" s="97"/>
      <c r="O271" s="97"/>
      <c r="P271" s="97"/>
      <c r="Q271" s="87"/>
      <c r="R271" s="87"/>
      <c r="S271" s="87"/>
      <c r="T271" s="87"/>
      <c r="U271" s="87"/>
      <c r="V271" s="87"/>
      <c r="W271" s="87"/>
      <c r="X271" s="87"/>
      <c r="Y271" s="87"/>
      <c r="Z271" s="87"/>
      <c r="AA271" s="87"/>
      <c r="AB271" s="87"/>
      <c r="AC271" s="87"/>
      <c r="AD271" s="87"/>
    </row>
    <row r="272" spans="1:34" x14ac:dyDescent="0.2">
      <c r="K272" s="86"/>
      <c r="L272" s="87"/>
      <c r="M272" s="87"/>
      <c r="N272" s="87"/>
      <c r="O272" s="87"/>
      <c r="P272" s="87"/>
      <c r="Q272" s="87"/>
      <c r="R272" s="87"/>
      <c r="S272" s="87"/>
      <c r="T272" s="87"/>
      <c r="U272" s="87"/>
      <c r="V272" s="87"/>
      <c r="W272" s="87"/>
      <c r="X272" s="87"/>
      <c r="Y272" s="87"/>
      <c r="Z272" s="87"/>
      <c r="AA272" s="87"/>
      <c r="AB272" s="87"/>
      <c r="AC272" s="87"/>
      <c r="AD272" s="87"/>
    </row>
    <row r="273" spans="1:34" ht="13.5" thickBot="1" x14ac:dyDescent="0.25">
      <c r="K273" s="86" t="str">
        <f t="shared" ref="K273:K280" si="37">+$D$274</f>
        <v>U15A-2</v>
      </c>
      <c r="L273" s="87"/>
      <c r="M273" s="87"/>
      <c r="N273" s="87"/>
      <c r="O273" s="87"/>
      <c r="P273" s="87"/>
      <c r="Q273" s="87"/>
      <c r="R273" s="87"/>
      <c r="S273" s="87"/>
      <c r="T273" s="87"/>
      <c r="U273" s="87"/>
      <c r="V273" s="87"/>
      <c r="W273" s="87"/>
      <c r="X273" s="87"/>
      <c r="Y273" s="87"/>
      <c r="Z273" s="87"/>
      <c r="AA273" s="87"/>
      <c r="AB273" s="87"/>
      <c r="AC273" s="87"/>
      <c r="AD273" s="87"/>
    </row>
    <row r="274" spans="1:34" ht="13.5" thickBot="1" x14ac:dyDescent="0.25">
      <c r="D274" s="88" t="s">
        <v>1174</v>
      </c>
      <c r="H274" s="82"/>
      <c r="I274" s="86"/>
      <c r="J274" s="86"/>
      <c r="K274" s="86" t="str">
        <f t="shared" si="37"/>
        <v>U15A-2</v>
      </c>
      <c r="L274" s="187" t="str">
        <f>+D274</f>
        <v>U15A-2</v>
      </c>
      <c r="M274" s="188"/>
      <c r="N274" s="188"/>
      <c r="O274" s="188"/>
      <c r="P274" s="188"/>
      <c r="Q274" s="188"/>
      <c r="R274" s="188"/>
      <c r="S274" s="189"/>
      <c r="T274" s="166"/>
      <c r="U274" s="166"/>
      <c r="V274" s="166"/>
      <c r="W274" s="194"/>
      <c r="X274" s="194"/>
      <c r="Y274" s="194"/>
      <c r="Z274" s="194"/>
      <c r="AA274" s="194"/>
      <c r="AB274" s="168"/>
      <c r="AC274" s="168"/>
      <c r="AD274" s="168"/>
      <c r="AF274" s="82"/>
      <c r="AG274" s="82"/>
      <c r="AH274" s="82"/>
    </row>
    <row r="275" spans="1:34" ht="13.5" thickBot="1" x14ac:dyDescent="0.25">
      <c r="A275" s="82" t="str">
        <f t="shared" ref="A275:A282" si="38">+$D$274</f>
        <v>U15A-2</v>
      </c>
      <c r="B275" s="82" t="s">
        <v>1244</v>
      </c>
      <c r="C275" s="82" t="s">
        <v>1245</v>
      </c>
      <c r="D275" s="82" t="str">
        <f>+'patriotgames_teams_06282013 (1)'!E126</f>
        <v>LEHIGH VALLEY STEAM (PA)</v>
      </c>
      <c r="E275" s="82" t="s">
        <v>1262</v>
      </c>
      <c r="K275" s="86" t="str">
        <f t="shared" si="37"/>
        <v>U15A-2</v>
      </c>
      <c r="L275" s="98" t="s">
        <v>1247</v>
      </c>
      <c r="M275" s="89" t="s">
        <v>1248</v>
      </c>
      <c r="N275" s="171" t="s">
        <v>1187</v>
      </c>
      <c r="O275" s="171" t="s">
        <v>1249</v>
      </c>
      <c r="P275" s="98" t="s">
        <v>1263</v>
      </c>
      <c r="Q275" s="89" t="s">
        <v>1248</v>
      </c>
      <c r="R275" s="171" t="s">
        <v>1187</v>
      </c>
      <c r="S275" s="171" t="s">
        <v>1249</v>
      </c>
      <c r="T275" s="168"/>
      <c r="U275" s="168"/>
      <c r="V275" s="168"/>
      <c r="W275" s="168"/>
      <c r="X275" s="168"/>
      <c r="Y275" s="168"/>
      <c r="Z275" s="168"/>
      <c r="AA275" s="168"/>
      <c r="AB275" s="168"/>
      <c r="AC275" s="168"/>
      <c r="AD275" s="168"/>
      <c r="AE275" s="166"/>
      <c r="AF275" s="166"/>
      <c r="AG275" s="166"/>
      <c r="AH275" s="166"/>
    </row>
    <row r="276" spans="1:34" x14ac:dyDescent="0.2">
      <c r="A276" s="82" t="str">
        <f t="shared" si="38"/>
        <v>U15A-2</v>
      </c>
      <c r="B276" s="82" t="s">
        <v>1264</v>
      </c>
      <c r="C276" s="82" t="s">
        <v>1250</v>
      </c>
      <c r="D276" s="82" t="str">
        <f>+'patriotgames_teams_06282013 (1)'!E127</f>
        <v>MAIN LINE LACROSSE U15 (PA)</v>
      </c>
      <c r="K276" s="86" t="str">
        <f t="shared" si="37"/>
        <v>U15A-2</v>
      </c>
      <c r="L276" s="90" t="str">
        <f>+D275</f>
        <v>LEHIGH VALLEY STEAM (PA)</v>
      </c>
      <c r="M276" s="90">
        <v>0</v>
      </c>
      <c r="N276" s="90">
        <v>3</v>
      </c>
      <c r="O276" s="90">
        <v>4</v>
      </c>
      <c r="P276" s="90" t="str">
        <f>+D276</f>
        <v>MAIN LINE LACROSSE U15 (PA)</v>
      </c>
      <c r="Q276" s="99">
        <v>3</v>
      </c>
      <c r="R276" s="99">
        <v>0</v>
      </c>
      <c r="S276" s="99">
        <v>1</v>
      </c>
      <c r="T276" s="87"/>
      <c r="U276" s="87"/>
      <c r="V276" s="87"/>
      <c r="W276" s="87"/>
      <c r="X276" s="87"/>
      <c r="Y276" s="87"/>
      <c r="Z276" s="87"/>
      <c r="AA276" s="87"/>
      <c r="AB276" s="87"/>
      <c r="AC276" s="87"/>
      <c r="AD276" s="87"/>
      <c r="AE276" s="91"/>
      <c r="AF276" s="91"/>
      <c r="AG276" s="91"/>
      <c r="AH276" s="91"/>
    </row>
    <row r="277" spans="1:34" x14ac:dyDescent="0.2">
      <c r="A277" s="82" t="str">
        <f t="shared" si="38"/>
        <v>U15A-2</v>
      </c>
      <c r="B277" s="82" t="s">
        <v>1244</v>
      </c>
      <c r="C277" s="82" t="s">
        <v>1251</v>
      </c>
      <c r="D277" s="82" t="str">
        <f>+'patriotgames_teams_06282013 (1)'!E128</f>
        <v>FEVER 2017 (PA)</v>
      </c>
      <c r="K277" s="86" t="str">
        <f t="shared" si="37"/>
        <v>U15A-2</v>
      </c>
      <c r="L277" s="92" t="str">
        <f>+D277</f>
        <v>FEVER 2017 (PA)</v>
      </c>
      <c r="M277" s="92">
        <v>2.5</v>
      </c>
      <c r="N277" s="92">
        <v>0.5</v>
      </c>
      <c r="O277" s="92">
        <v>1</v>
      </c>
      <c r="P277" s="92" t="str">
        <f>+D278</f>
        <v>TEAM TOTAL U15 (MI)</v>
      </c>
      <c r="Q277" s="100">
        <v>0</v>
      </c>
      <c r="R277" s="100">
        <v>3</v>
      </c>
      <c r="S277" s="100">
        <v>4</v>
      </c>
      <c r="T277" s="87"/>
      <c r="U277" s="87"/>
      <c r="V277" s="87"/>
      <c r="W277" s="87"/>
      <c r="X277" s="87"/>
      <c r="Y277" s="87"/>
      <c r="Z277" s="87"/>
      <c r="AA277" s="87"/>
      <c r="AB277" s="87"/>
      <c r="AC277" s="87"/>
      <c r="AD277" s="87"/>
      <c r="AE277" s="91"/>
      <c r="AF277" s="91"/>
      <c r="AG277" s="91"/>
      <c r="AH277" s="91"/>
    </row>
    <row r="278" spans="1:34" x14ac:dyDescent="0.2">
      <c r="A278" s="82" t="str">
        <f t="shared" si="38"/>
        <v>U15A-2</v>
      </c>
      <c r="B278" s="82" t="s">
        <v>1264</v>
      </c>
      <c r="C278" s="82" t="s">
        <v>1252</v>
      </c>
      <c r="D278" s="82" t="str">
        <f>+'patriotgames_teams_06282013 (1)'!E130</f>
        <v>TEAM TOTAL U15 (MI)</v>
      </c>
      <c r="K278" s="86" t="str">
        <f t="shared" si="37"/>
        <v>U15A-2</v>
      </c>
      <c r="L278" s="92" t="str">
        <f>+D279</f>
        <v>TEAM TURNPIKE EXIT 8 (NJ)</v>
      </c>
      <c r="M278" s="92">
        <v>1.5</v>
      </c>
      <c r="N278" s="92">
        <v>1.5</v>
      </c>
      <c r="O278" s="92">
        <v>3</v>
      </c>
      <c r="P278" s="92" t="str">
        <f>+D280</f>
        <v>TRI-STATE U15 GOLD (NJ)</v>
      </c>
      <c r="Q278" s="99">
        <v>2</v>
      </c>
      <c r="R278" s="99">
        <v>1</v>
      </c>
      <c r="S278" s="99">
        <v>2</v>
      </c>
      <c r="T278" s="87"/>
      <c r="U278" s="87"/>
      <c r="V278" s="87"/>
      <c r="W278" s="87"/>
      <c r="X278" s="87"/>
      <c r="Y278" s="87"/>
      <c r="Z278" s="87"/>
      <c r="AA278" s="87"/>
      <c r="AB278" s="87"/>
      <c r="AC278" s="87"/>
      <c r="AD278" s="87"/>
      <c r="AE278" s="91"/>
      <c r="AF278" s="91"/>
      <c r="AG278" s="91"/>
      <c r="AH278" s="91"/>
    </row>
    <row r="279" spans="1:34" ht="13.5" thickBot="1" x14ac:dyDescent="0.25">
      <c r="A279" s="82" t="str">
        <f t="shared" si="38"/>
        <v>U15A-2</v>
      </c>
      <c r="B279" s="82" t="s">
        <v>1244</v>
      </c>
      <c r="C279" s="82" t="s">
        <v>1265</v>
      </c>
      <c r="D279" s="82" t="str">
        <f>+'patriotgames_teams_06282013 (1)'!E131</f>
        <v>TEAM TURNPIKE EXIT 8 (NJ)</v>
      </c>
      <c r="K279" s="86" t="str">
        <f t="shared" si="37"/>
        <v>U15A-2</v>
      </c>
      <c r="L279" s="93" t="str">
        <f>+D281</f>
        <v>TWIST (PA)</v>
      </c>
      <c r="M279" s="93">
        <v>2</v>
      </c>
      <c r="N279" s="93">
        <v>1</v>
      </c>
      <c r="O279" s="93">
        <v>2</v>
      </c>
      <c r="P279" s="93" t="str">
        <f>+D282</f>
        <v>WOLFPACK (MD)</v>
      </c>
      <c r="Q279" s="101">
        <v>1</v>
      </c>
      <c r="R279" s="101">
        <v>2</v>
      </c>
      <c r="S279" s="101">
        <v>3</v>
      </c>
      <c r="T279" s="87"/>
      <c r="U279" s="87"/>
      <c r="V279" s="87"/>
      <c r="W279" s="87"/>
      <c r="X279" s="87"/>
      <c r="Y279" s="87"/>
      <c r="Z279" s="87"/>
      <c r="AA279" s="87"/>
      <c r="AB279" s="87"/>
      <c r="AC279" s="87"/>
      <c r="AD279" s="87"/>
      <c r="AE279" s="91"/>
      <c r="AF279" s="91"/>
      <c r="AG279" s="91"/>
      <c r="AH279" s="91"/>
    </row>
    <row r="280" spans="1:34" s="94" customFormat="1" x14ac:dyDescent="0.2">
      <c r="A280" s="82" t="str">
        <f t="shared" si="38"/>
        <v>U15A-2</v>
      </c>
      <c r="B280" s="82" t="s">
        <v>1264</v>
      </c>
      <c r="C280" s="82" t="s">
        <v>1266</v>
      </c>
      <c r="D280" s="82" t="str">
        <f>+'patriotgames_teams_06282013 (1)'!E132</f>
        <v>TRI-STATE U15 GOLD (NJ)</v>
      </c>
      <c r="H280" s="91"/>
      <c r="I280" s="91"/>
      <c r="J280" s="95"/>
      <c r="K280" s="86" t="str">
        <f t="shared" si="37"/>
        <v>U15A-2</v>
      </c>
      <c r="L280" s="91"/>
      <c r="M280" s="91"/>
      <c r="N280" s="91"/>
      <c r="O280" s="91"/>
      <c r="P280" s="91"/>
      <c r="Q280" s="91"/>
      <c r="R280" s="91"/>
      <c r="S280" s="91"/>
      <c r="T280" s="91"/>
      <c r="U280" s="91"/>
      <c r="V280" s="91"/>
      <c r="W280" s="91"/>
      <c r="X280" s="91"/>
      <c r="Y280" s="91"/>
      <c r="Z280" s="91"/>
      <c r="AA280" s="91"/>
      <c r="AB280" s="91"/>
      <c r="AC280" s="91"/>
      <c r="AD280" s="91"/>
      <c r="AE280" s="91"/>
      <c r="AF280" s="91"/>
      <c r="AG280" s="91"/>
      <c r="AH280" s="91"/>
    </row>
    <row r="281" spans="1:34" x14ac:dyDescent="0.2">
      <c r="A281" s="82" t="str">
        <f t="shared" si="38"/>
        <v>U15A-2</v>
      </c>
      <c r="B281" s="82" t="s">
        <v>1244</v>
      </c>
      <c r="C281" s="82" t="s">
        <v>1267</v>
      </c>
      <c r="D281" s="82" t="str">
        <f>+'patriotgames_teams_06282013 (1)'!E133</f>
        <v>TWIST (PA)</v>
      </c>
      <c r="K281" s="86"/>
      <c r="L281" s="87"/>
      <c r="M281" s="87"/>
      <c r="N281" s="87"/>
      <c r="O281" s="87"/>
      <c r="P281" s="87"/>
      <c r="Q281" s="87"/>
      <c r="R281" s="87"/>
      <c r="S281" s="87"/>
      <c r="T281" s="87"/>
      <c r="U281" s="87"/>
      <c r="V281" s="87"/>
      <c r="W281" s="87"/>
      <c r="X281" s="87"/>
      <c r="Y281" s="87"/>
      <c r="Z281" s="87"/>
      <c r="AA281" s="87"/>
      <c r="AB281" s="87"/>
      <c r="AC281" s="87"/>
      <c r="AD281" s="87"/>
      <c r="AE281" s="91"/>
      <c r="AF281" s="91"/>
      <c r="AG281" s="91"/>
      <c r="AH281" s="91"/>
    </row>
    <row r="282" spans="1:34" x14ac:dyDescent="0.2">
      <c r="A282" s="82" t="str">
        <f t="shared" si="38"/>
        <v>U15A-2</v>
      </c>
      <c r="B282" s="82" t="s">
        <v>1264</v>
      </c>
      <c r="C282" s="82" t="s">
        <v>1268</v>
      </c>
      <c r="D282" s="82" t="str">
        <f>+'patriotgames_teams_06282013 (1)'!E134</f>
        <v>WOLFPACK (MD)</v>
      </c>
      <c r="G282" s="82">
        <f t="shared" ref="G282:G291" si="39">COUNTA(L282:AA282)</f>
        <v>2</v>
      </c>
      <c r="H282" s="96">
        <v>1</v>
      </c>
      <c r="L282" s="97" t="s">
        <v>1253</v>
      </c>
      <c r="M282" s="97"/>
      <c r="N282" s="97"/>
      <c r="O282" s="97"/>
      <c r="P282" s="97" t="s">
        <v>1269</v>
      </c>
      <c r="Q282" s="97"/>
      <c r="R282" s="97"/>
      <c r="S282" s="97"/>
      <c r="T282" s="87"/>
      <c r="U282" s="87"/>
      <c r="V282" s="87"/>
      <c r="W282" s="87"/>
      <c r="X282" s="87"/>
      <c r="Y282" s="87"/>
      <c r="Z282" s="87"/>
      <c r="AA282" s="87"/>
      <c r="AB282" s="87"/>
      <c r="AC282" s="87"/>
      <c r="AD282" s="87"/>
      <c r="AE282" s="91"/>
      <c r="AF282" s="91"/>
      <c r="AG282" s="91"/>
      <c r="AH282" s="91"/>
    </row>
    <row r="283" spans="1:34" x14ac:dyDescent="0.2">
      <c r="G283" s="82">
        <f t="shared" si="39"/>
        <v>2</v>
      </c>
      <c r="H283" s="96">
        <v>1</v>
      </c>
      <c r="L283" s="97" t="s">
        <v>1254</v>
      </c>
      <c r="M283" s="97"/>
      <c r="N283" s="97"/>
      <c r="O283" s="97"/>
      <c r="P283" s="97" t="s">
        <v>1270</v>
      </c>
      <c r="Q283" s="97"/>
      <c r="R283" s="97"/>
      <c r="S283" s="97"/>
      <c r="T283" s="87"/>
      <c r="U283" s="87"/>
      <c r="V283" s="87"/>
      <c r="W283" s="87"/>
      <c r="X283" s="87"/>
      <c r="Y283" s="87"/>
      <c r="Z283" s="87"/>
      <c r="AA283" s="87"/>
      <c r="AB283" s="87"/>
      <c r="AC283" s="87"/>
      <c r="AD283" s="87"/>
      <c r="AE283" s="91"/>
      <c r="AF283" s="91"/>
      <c r="AG283" s="91"/>
      <c r="AH283" s="91"/>
    </row>
    <row r="284" spans="1:34" x14ac:dyDescent="0.2">
      <c r="G284" s="82">
        <f t="shared" si="39"/>
        <v>2</v>
      </c>
      <c r="H284" s="83">
        <v>2</v>
      </c>
      <c r="L284" s="87" t="s">
        <v>1255</v>
      </c>
      <c r="M284" s="87"/>
      <c r="N284" s="87"/>
      <c r="O284" s="87"/>
      <c r="P284" s="87" t="s">
        <v>1271</v>
      </c>
      <c r="Q284" s="87"/>
      <c r="R284" s="87"/>
      <c r="S284" s="87"/>
      <c r="T284" s="87"/>
      <c r="U284" s="87"/>
      <c r="V284" s="87"/>
      <c r="W284" s="87"/>
      <c r="X284" s="87"/>
      <c r="Y284" s="87"/>
      <c r="Z284" s="87"/>
      <c r="AA284" s="87"/>
      <c r="AB284" s="87"/>
      <c r="AC284" s="87"/>
      <c r="AD284" s="87"/>
      <c r="AE284" s="91"/>
      <c r="AF284" s="91"/>
      <c r="AG284" s="91"/>
      <c r="AH284" s="91"/>
    </row>
    <row r="285" spans="1:34" x14ac:dyDescent="0.2">
      <c r="G285" s="82">
        <f t="shared" si="39"/>
        <v>2</v>
      </c>
      <c r="H285" s="83">
        <v>2</v>
      </c>
      <c r="L285" s="87" t="s">
        <v>1256</v>
      </c>
      <c r="M285" s="87"/>
      <c r="N285" s="87"/>
      <c r="O285" s="87"/>
      <c r="P285" s="87" t="s">
        <v>1272</v>
      </c>
      <c r="Q285" s="87"/>
      <c r="R285" s="87"/>
      <c r="S285" s="87"/>
      <c r="T285" s="87"/>
      <c r="U285" s="87"/>
      <c r="V285" s="87"/>
      <c r="W285" s="87"/>
      <c r="X285" s="87"/>
      <c r="Y285" s="87"/>
      <c r="Z285" s="87"/>
      <c r="AA285" s="87"/>
      <c r="AB285" s="87"/>
      <c r="AC285" s="87"/>
      <c r="AD285" s="87"/>
      <c r="AE285" s="91"/>
      <c r="AF285" s="91"/>
      <c r="AG285" s="91"/>
      <c r="AH285" s="91"/>
    </row>
    <row r="286" spans="1:34" x14ac:dyDescent="0.2">
      <c r="G286" s="82">
        <f t="shared" si="39"/>
        <v>2</v>
      </c>
      <c r="H286" s="96">
        <v>3</v>
      </c>
      <c r="L286" s="97" t="s">
        <v>1257</v>
      </c>
      <c r="M286" s="97"/>
      <c r="N286" s="97"/>
      <c r="O286" s="97"/>
      <c r="P286" s="97" t="s">
        <v>1273</v>
      </c>
      <c r="Q286" s="97"/>
      <c r="R286" s="97"/>
      <c r="S286" s="97"/>
      <c r="T286" s="87"/>
      <c r="U286" s="87"/>
      <c r="V286" s="87"/>
      <c r="W286" s="87"/>
      <c r="X286" s="87"/>
      <c r="Y286" s="87"/>
      <c r="Z286" s="87"/>
      <c r="AA286" s="87"/>
      <c r="AB286" s="87"/>
      <c r="AC286" s="87"/>
      <c r="AD286" s="87"/>
      <c r="AE286" s="91"/>
      <c r="AF286" s="91"/>
      <c r="AG286" s="91"/>
      <c r="AH286" s="91"/>
    </row>
    <row r="287" spans="1:34" x14ac:dyDescent="0.2">
      <c r="G287" s="82">
        <f t="shared" si="39"/>
        <v>2</v>
      </c>
      <c r="H287" s="96">
        <v>3</v>
      </c>
      <c r="L287" s="97" t="s">
        <v>1258</v>
      </c>
      <c r="M287" s="97"/>
      <c r="N287" s="97"/>
      <c r="O287" s="97"/>
      <c r="P287" s="97" t="s">
        <v>1274</v>
      </c>
      <c r="Q287" s="97"/>
      <c r="R287" s="97"/>
      <c r="S287" s="97"/>
      <c r="T287" s="87"/>
      <c r="U287" s="87"/>
      <c r="V287" s="87"/>
      <c r="W287" s="87"/>
      <c r="X287" s="87"/>
      <c r="Y287" s="87"/>
      <c r="Z287" s="87"/>
      <c r="AA287" s="87"/>
      <c r="AB287" s="87"/>
      <c r="AC287" s="87"/>
      <c r="AD287" s="87"/>
      <c r="AE287" s="91"/>
      <c r="AF287" s="91"/>
      <c r="AG287" s="91"/>
      <c r="AH287" s="91"/>
    </row>
    <row r="288" spans="1:34" x14ac:dyDescent="0.2">
      <c r="G288" s="82">
        <f t="shared" si="39"/>
        <v>2</v>
      </c>
      <c r="H288" s="83" t="s">
        <v>1259</v>
      </c>
      <c r="L288" s="87" t="s">
        <v>1275</v>
      </c>
      <c r="M288" s="87"/>
      <c r="N288" s="87"/>
      <c r="O288" s="87"/>
      <c r="P288" s="87" t="s">
        <v>1276</v>
      </c>
      <c r="Q288" s="87"/>
      <c r="R288" s="87"/>
      <c r="S288" s="87"/>
      <c r="T288" s="87"/>
      <c r="U288" s="87"/>
      <c r="V288" s="87"/>
      <c r="W288" s="87"/>
      <c r="X288" s="87"/>
      <c r="Y288" s="87"/>
      <c r="Z288" s="87"/>
      <c r="AA288" s="87"/>
      <c r="AB288" s="87"/>
      <c r="AC288" s="87"/>
      <c r="AD288" s="87"/>
      <c r="AE288" s="91"/>
      <c r="AF288" s="91"/>
      <c r="AG288" s="91"/>
      <c r="AH288" s="91"/>
    </row>
    <row r="289" spans="1:34" x14ac:dyDescent="0.2">
      <c r="G289" s="82">
        <f t="shared" si="39"/>
        <v>2</v>
      </c>
      <c r="H289" s="83" t="s">
        <v>1259</v>
      </c>
      <c r="L289" s="87" t="s">
        <v>1277</v>
      </c>
      <c r="M289" s="87"/>
      <c r="N289" s="87"/>
      <c r="O289" s="87"/>
      <c r="P289" s="87" t="s">
        <v>1278</v>
      </c>
      <c r="Q289" s="87"/>
      <c r="R289" s="87"/>
      <c r="S289" s="87"/>
      <c r="T289" s="87"/>
      <c r="U289" s="87"/>
      <c r="V289" s="87"/>
      <c r="W289" s="87"/>
      <c r="X289" s="87"/>
      <c r="Y289" s="87"/>
      <c r="Z289" s="87"/>
      <c r="AA289" s="87"/>
      <c r="AB289" s="87"/>
      <c r="AC289" s="87"/>
      <c r="AD289" s="87"/>
      <c r="AE289" s="91"/>
      <c r="AF289" s="91"/>
      <c r="AG289" s="91"/>
      <c r="AH289" s="91"/>
    </row>
    <row r="290" spans="1:34" x14ac:dyDescent="0.2">
      <c r="G290" s="82">
        <f t="shared" si="39"/>
        <v>2</v>
      </c>
      <c r="H290" s="96" t="s">
        <v>1260</v>
      </c>
      <c r="L290" s="97" t="s">
        <v>1261</v>
      </c>
      <c r="M290" s="97"/>
      <c r="N290" s="97"/>
      <c r="O290" s="97"/>
      <c r="P290" s="97" t="s">
        <v>1279</v>
      </c>
      <c r="Q290" s="97"/>
      <c r="R290" s="97"/>
      <c r="S290" s="97"/>
      <c r="T290" s="87"/>
      <c r="U290" s="87"/>
      <c r="V290" s="87"/>
      <c r="W290" s="87"/>
      <c r="X290" s="87"/>
      <c r="Y290" s="87"/>
      <c r="Z290" s="87"/>
      <c r="AA290" s="87"/>
      <c r="AB290" s="87"/>
      <c r="AC290" s="87"/>
      <c r="AD290" s="87"/>
      <c r="AE290" s="91"/>
      <c r="AF290" s="91"/>
      <c r="AG290" s="91"/>
      <c r="AH290" s="91"/>
    </row>
    <row r="291" spans="1:34" x14ac:dyDescent="0.2">
      <c r="G291" s="82">
        <f t="shared" si="39"/>
        <v>2</v>
      </c>
      <c r="H291" s="96" t="s">
        <v>1260</v>
      </c>
      <c r="L291" s="97" t="s">
        <v>1280</v>
      </c>
      <c r="M291" s="97"/>
      <c r="N291" s="97"/>
      <c r="O291" s="97"/>
      <c r="P291" s="97" t="s">
        <v>1281</v>
      </c>
      <c r="Q291" s="97"/>
      <c r="R291" s="97"/>
      <c r="S291" s="97"/>
      <c r="T291" s="87"/>
      <c r="U291" s="87"/>
      <c r="V291" s="87"/>
      <c r="W291" s="87"/>
      <c r="X291" s="87"/>
      <c r="Y291" s="87"/>
      <c r="Z291" s="87"/>
      <c r="AA291" s="87"/>
      <c r="AB291" s="87"/>
      <c r="AC291" s="87"/>
      <c r="AD291" s="87"/>
      <c r="AE291" s="91"/>
      <c r="AF291" s="91"/>
      <c r="AG291" s="91"/>
      <c r="AH291" s="91"/>
    </row>
    <row r="292" spans="1:34" x14ac:dyDescent="0.2">
      <c r="E292" s="82">
        <f>SUM(G282:G291)/16</f>
        <v>1.25</v>
      </c>
      <c r="F292" s="82">
        <f>SUM(G277:G291)</f>
        <v>20</v>
      </c>
      <c r="L292" s="87"/>
      <c r="M292" s="87"/>
      <c r="N292" s="87"/>
      <c r="O292" s="87"/>
      <c r="P292" s="87"/>
      <c r="Q292" s="87"/>
      <c r="R292" s="87"/>
      <c r="S292" s="87"/>
      <c r="T292" s="87"/>
      <c r="U292" s="87"/>
      <c r="V292" s="87"/>
      <c r="W292" s="87"/>
      <c r="X292" s="87"/>
      <c r="Y292" s="87"/>
      <c r="Z292" s="87"/>
      <c r="AA292" s="87"/>
      <c r="AB292" s="87"/>
      <c r="AC292" s="87"/>
      <c r="AD292" s="87"/>
    </row>
    <row r="293" spans="1:34" x14ac:dyDescent="0.2">
      <c r="K293" s="86"/>
      <c r="L293" s="87"/>
      <c r="M293" s="87"/>
      <c r="N293" s="87"/>
      <c r="O293" s="87"/>
      <c r="P293" s="87"/>
      <c r="Q293" s="87"/>
      <c r="R293" s="87"/>
      <c r="S293" s="87"/>
      <c r="T293" s="87"/>
      <c r="U293" s="87"/>
      <c r="V293" s="87"/>
      <c r="W293" s="87"/>
      <c r="X293" s="87"/>
      <c r="Y293" s="87"/>
      <c r="Z293" s="87"/>
      <c r="AA293" s="87"/>
      <c r="AB293" s="87"/>
      <c r="AC293" s="87"/>
      <c r="AD293" s="87"/>
    </row>
    <row r="294" spans="1:34" ht="13.5" thickBot="1" x14ac:dyDescent="0.25">
      <c r="K294" s="86" t="str">
        <f t="shared" ref="K294:K301" si="40">+$D$295</f>
        <v>U15B-1</v>
      </c>
      <c r="L294" s="87"/>
      <c r="M294" s="87"/>
      <c r="N294" s="87"/>
      <c r="O294" s="87"/>
      <c r="P294" s="87"/>
      <c r="Q294" s="87"/>
      <c r="R294" s="87"/>
      <c r="S294" s="87"/>
      <c r="T294" s="87"/>
      <c r="U294" s="87"/>
      <c r="V294" s="87"/>
      <c r="W294" s="87"/>
      <c r="X294" s="87"/>
      <c r="Y294" s="87"/>
      <c r="Z294" s="87"/>
      <c r="AA294" s="87"/>
      <c r="AB294" s="87"/>
      <c r="AC294" s="87"/>
      <c r="AD294" s="87"/>
    </row>
    <row r="295" spans="1:34" ht="13.5" thickBot="1" x14ac:dyDescent="0.25">
      <c r="D295" s="88" t="s">
        <v>1179</v>
      </c>
      <c r="H295" s="82"/>
      <c r="I295" s="86"/>
      <c r="J295" s="86"/>
      <c r="K295" s="86" t="str">
        <f t="shared" si="40"/>
        <v>U15B-1</v>
      </c>
      <c r="L295" s="187" t="str">
        <f>+D295</f>
        <v>U15B-1</v>
      </c>
      <c r="M295" s="188"/>
      <c r="N295" s="188"/>
      <c r="O295" s="188"/>
      <c r="P295" s="188"/>
      <c r="Q295" s="188"/>
      <c r="R295" s="188"/>
      <c r="S295" s="189"/>
      <c r="T295" s="166"/>
      <c r="U295" s="166"/>
      <c r="V295" s="166"/>
      <c r="W295" s="194"/>
      <c r="X295" s="194"/>
      <c r="Y295" s="194"/>
      <c r="Z295" s="194"/>
      <c r="AA295" s="194"/>
      <c r="AB295" s="168"/>
      <c r="AC295" s="168"/>
      <c r="AD295" s="168"/>
      <c r="AF295" s="82"/>
      <c r="AG295" s="82"/>
      <c r="AH295" s="82"/>
    </row>
    <row r="296" spans="1:34" ht="13.5" thickBot="1" x14ac:dyDescent="0.25">
      <c r="A296" s="82" t="str">
        <f t="shared" ref="A296:A303" si="41">+$D$295</f>
        <v>U15B-1</v>
      </c>
      <c r="B296" s="82" t="s">
        <v>1244</v>
      </c>
      <c r="C296" s="82" t="s">
        <v>1245</v>
      </c>
      <c r="D296" s="82" t="str">
        <f>+'patriotgames_teams_06282013 (1)'!E153</f>
        <v>GRIP-IT N' RIP-IT YELLOW (NY)</v>
      </c>
      <c r="E296" s="82" t="s">
        <v>1262</v>
      </c>
      <c r="K296" s="86" t="str">
        <f t="shared" si="40"/>
        <v>U15B-1</v>
      </c>
      <c r="L296" s="98" t="s">
        <v>1247</v>
      </c>
      <c r="M296" s="89" t="s">
        <v>1248</v>
      </c>
      <c r="N296" s="171" t="s">
        <v>1187</v>
      </c>
      <c r="O296" s="171" t="s">
        <v>1249</v>
      </c>
      <c r="P296" s="98" t="s">
        <v>1263</v>
      </c>
      <c r="Q296" s="89" t="s">
        <v>1248</v>
      </c>
      <c r="R296" s="171" t="s">
        <v>1187</v>
      </c>
      <c r="S296" s="171" t="s">
        <v>1249</v>
      </c>
      <c r="T296" s="168"/>
      <c r="U296" s="168"/>
      <c r="V296" s="168"/>
      <c r="W296" s="168"/>
      <c r="X296" s="168"/>
      <c r="Y296" s="168"/>
      <c r="Z296" s="168"/>
      <c r="AA296" s="168"/>
      <c r="AB296" s="168"/>
      <c r="AC296" s="168"/>
      <c r="AD296" s="168"/>
      <c r="AE296" s="166"/>
      <c r="AF296" s="166"/>
      <c r="AG296" s="166"/>
      <c r="AH296" s="166"/>
    </row>
    <row r="297" spans="1:34" x14ac:dyDescent="0.2">
      <c r="A297" s="82" t="str">
        <f t="shared" si="41"/>
        <v>U15B-1</v>
      </c>
      <c r="B297" s="82" t="s">
        <v>1264</v>
      </c>
      <c r="C297" s="82" t="s">
        <v>1250</v>
      </c>
      <c r="D297" s="82" t="str">
        <f>+'patriotgames_teams_06282013 (1)'!E144</f>
        <v>380 LACROSSE U-15 GREEN (PA)</v>
      </c>
      <c r="K297" s="86" t="str">
        <f t="shared" si="40"/>
        <v>U15B-1</v>
      </c>
      <c r="L297" s="90" t="str">
        <f>+D296</f>
        <v>GRIP-IT N' RIP-IT YELLOW (NY)</v>
      </c>
      <c r="M297" s="90">
        <v>1</v>
      </c>
      <c r="N297" s="90">
        <v>2</v>
      </c>
      <c r="O297" s="90">
        <v>4</v>
      </c>
      <c r="P297" s="90" t="str">
        <f>+D297</f>
        <v>380 LACROSSE U-15 GREEN (PA)</v>
      </c>
      <c r="Q297" s="99">
        <v>1</v>
      </c>
      <c r="R297" s="99">
        <v>2</v>
      </c>
      <c r="S297" s="99">
        <v>4</v>
      </c>
      <c r="T297" s="87"/>
      <c r="U297" s="87"/>
      <c r="V297" s="87"/>
      <c r="W297" s="87"/>
      <c r="X297" s="87"/>
      <c r="Y297" s="87"/>
      <c r="Z297" s="87"/>
      <c r="AA297" s="87"/>
      <c r="AB297" s="87"/>
      <c r="AC297" s="87"/>
      <c r="AD297" s="87"/>
      <c r="AE297" s="91"/>
      <c r="AF297" s="91"/>
      <c r="AG297" s="91"/>
      <c r="AH297" s="91"/>
    </row>
    <row r="298" spans="1:34" x14ac:dyDescent="0.2">
      <c r="A298" s="82" t="str">
        <f t="shared" si="41"/>
        <v>U15B-1</v>
      </c>
      <c r="B298" s="82" t="s">
        <v>1244</v>
      </c>
      <c r="C298" s="82" t="s">
        <v>1251</v>
      </c>
      <c r="D298" s="82" t="str">
        <f>+'patriotgames_teams_06282013 (1)'!E145</f>
        <v>BERKS RAPTORS (PA)</v>
      </c>
      <c r="K298" s="86" t="str">
        <f t="shared" si="40"/>
        <v>U15B-1</v>
      </c>
      <c r="L298" s="92" t="str">
        <f>+D298</f>
        <v>BERKS RAPTORS (PA)</v>
      </c>
      <c r="M298" s="92">
        <v>2</v>
      </c>
      <c r="N298" s="92">
        <v>1</v>
      </c>
      <c r="O298" s="92">
        <v>2</v>
      </c>
      <c r="P298" s="92" t="str">
        <f>+D299</f>
        <v>TRI-STATE U15 WHITE (NJ)</v>
      </c>
      <c r="Q298" s="100">
        <v>3</v>
      </c>
      <c r="R298" s="100">
        <v>0</v>
      </c>
      <c r="S298" s="100">
        <v>1</v>
      </c>
      <c r="T298" s="87"/>
      <c r="U298" s="87"/>
      <c r="V298" s="87"/>
      <c r="W298" s="87"/>
      <c r="X298" s="87"/>
      <c r="Y298" s="87"/>
      <c r="Z298" s="87"/>
      <c r="AA298" s="87"/>
      <c r="AB298" s="87"/>
      <c r="AC298" s="87"/>
      <c r="AD298" s="87"/>
      <c r="AE298" s="91"/>
      <c r="AF298" s="91"/>
      <c r="AG298" s="91"/>
      <c r="AH298" s="91"/>
    </row>
    <row r="299" spans="1:34" x14ac:dyDescent="0.2">
      <c r="A299" s="82" t="str">
        <f t="shared" si="41"/>
        <v>U15B-1</v>
      </c>
      <c r="B299" s="82" t="s">
        <v>1264</v>
      </c>
      <c r="C299" s="82" t="s">
        <v>1252</v>
      </c>
      <c r="D299" s="82" t="str">
        <f>+'patriotgames_teams_06282013 (1)'!E166</f>
        <v>TRI-STATE U15 WHITE (NJ)</v>
      </c>
      <c r="K299" s="86" t="str">
        <f t="shared" si="40"/>
        <v>U15B-1</v>
      </c>
      <c r="L299" s="92" t="str">
        <f>+D300</f>
        <v>BROTHERHOOD U14 (NJ)</v>
      </c>
      <c r="M299" s="92">
        <v>1</v>
      </c>
      <c r="N299" s="92">
        <v>2</v>
      </c>
      <c r="O299" s="92">
        <v>3</v>
      </c>
      <c r="P299" s="92" t="str">
        <f>+D301</f>
        <v>BUCKS 2017-BREITHAUPT (PA)</v>
      </c>
      <c r="Q299" s="99">
        <v>1</v>
      </c>
      <c r="R299" s="99">
        <v>2</v>
      </c>
      <c r="S299" s="99">
        <v>2</v>
      </c>
      <c r="T299" s="87"/>
      <c r="U299" s="87"/>
      <c r="V299" s="87"/>
      <c r="W299" s="87"/>
      <c r="X299" s="87"/>
      <c r="Y299" s="87"/>
      <c r="Z299" s="87"/>
      <c r="AA299" s="87"/>
      <c r="AB299" s="87"/>
      <c r="AC299" s="87"/>
      <c r="AD299" s="87"/>
      <c r="AE299" s="91"/>
      <c r="AF299" s="91"/>
      <c r="AG299" s="91"/>
      <c r="AH299" s="91"/>
    </row>
    <row r="300" spans="1:34" ht="13.5" thickBot="1" x14ac:dyDescent="0.25">
      <c r="A300" s="82" t="str">
        <f t="shared" si="41"/>
        <v>U15B-1</v>
      </c>
      <c r="B300" s="82" t="s">
        <v>1244</v>
      </c>
      <c r="C300" s="82" t="s">
        <v>1265</v>
      </c>
      <c r="D300" s="82" t="str">
        <f>+'patriotgames_teams_06282013 (1)'!E147</f>
        <v>BROTHERHOOD U14 (NJ)</v>
      </c>
      <c r="K300" s="86" t="str">
        <f t="shared" si="40"/>
        <v>U15B-1</v>
      </c>
      <c r="L300" s="93" t="str">
        <f>+D302</f>
        <v>CASH COWS U15 (MI)</v>
      </c>
      <c r="M300" s="93">
        <v>2</v>
      </c>
      <c r="N300" s="93">
        <v>1</v>
      </c>
      <c r="O300" s="93">
        <v>1</v>
      </c>
      <c r="P300" s="93" t="str">
        <f>+D303</f>
        <v>DIP N DUNK (NY)</v>
      </c>
      <c r="Q300" s="101">
        <v>1</v>
      </c>
      <c r="R300" s="101">
        <v>2</v>
      </c>
      <c r="S300" s="101">
        <v>3</v>
      </c>
      <c r="T300" s="87"/>
      <c r="U300" s="87"/>
      <c r="V300" s="87"/>
      <c r="W300" s="87"/>
      <c r="X300" s="87"/>
      <c r="Y300" s="87"/>
      <c r="Z300" s="87"/>
      <c r="AA300" s="87"/>
      <c r="AB300" s="87"/>
      <c r="AC300" s="87"/>
      <c r="AD300" s="87"/>
      <c r="AE300" s="91"/>
      <c r="AF300" s="91"/>
      <c r="AG300" s="91"/>
      <c r="AH300" s="91"/>
    </row>
    <row r="301" spans="1:34" s="94" customFormat="1" x14ac:dyDescent="0.2">
      <c r="A301" s="82" t="str">
        <f t="shared" si="41"/>
        <v>U15B-1</v>
      </c>
      <c r="B301" s="82" t="s">
        <v>1264</v>
      </c>
      <c r="C301" s="82" t="s">
        <v>1266</v>
      </c>
      <c r="D301" s="82" t="str">
        <f>+'patriotgames_teams_06282013 (1)'!E148</f>
        <v>BUCKS 2017-BREITHAUPT (PA)</v>
      </c>
      <c r="H301" s="91"/>
      <c r="I301" s="91"/>
      <c r="J301" s="95"/>
      <c r="K301" s="86" t="str">
        <f t="shared" si="40"/>
        <v>U15B-1</v>
      </c>
      <c r="L301" s="91"/>
      <c r="M301" s="91"/>
      <c r="N301" s="91"/>
      <c r="O301" s="91"/>
      <c r="P301" s="91"/>
      <c r="Q301" s="91"/>
      <c r="R301" s="91"/>
      <c r="S301" s="91"/>
      <c r="T301" s="91"/>
      <c r="U301" s="91"/>
      <c r="V301" s="91"/>
      <c r="W301" s="91"/>
      <c r="X301" s="91"/>
      <c r="Y301" s="91"/>
      <c r="Z301" s="91"/>
      <c r="AA301" s="91"/>
      <c r="AB301" s="91"/>
      <c r="AC301" s="91"/>
      <c r="AD301" s="91"/>
      <c r="AE301" s="91"/>
      <c r="AF301" s="91"/>
      <c r="AG301" s="91"/>
      <c r="AH301" s="91"/>
    </row>
    <row r="302" spans="1:34" x14ac:dyDescent="0.2">
      <c r="A302" s="82" t="str">
        <f t="shared" si="41"/>
        <v>U15B-1</v>
      </c>
      <c r="B302" s="82" t="s">
        <v>1244</v>
      </c>
      <c r="C302" s="82" t="s">
        <v>1267</v>
      </c>
      <c r="D302" s="82" t="str">
        <f>+'patriotgames_teams_06282013 (1)'!E149</f>
        <v>CASH COWS U15 (MI)</v>
      </c>
      <c r="K302" s="86"/>
      <c r="L302" s="87"/>
      <c r="M302" s="87"/>
      <c r="N302" s="87"/>
      <c r="O302" s="87"/>
      <c r="P302" s="87"/>
      <c r="Q302" s="87"/>
      <c r="R302" s="87"/>
      <c r="S302" s="87"/>
      <c r="T302" s="87"/>
      <c r="U302" s="87"/>
      <c r="V302" s="87"/>
      <c r="W302" s="87"/>
      <c r="X302" s="87"/>
      <c r="Y302" s="87"/>
      <c r="Z302" s="87"/>
      <c r="AA302" s="87"/>
      <c r="AB302" s="87"/>
      <c r="AC302" s="87"/>
      <c r="AD302" s="87"/>
      <c r="AE302" s="91"/>
      <c r="AF302" s="91"/>
      <c r="AG302" s="91"/>
      <c r="AH302" s="91"/>
    </row>
    <row r="303" spans="1:34" x14ac:dyDescent="0.2">
      <c r="A303" s="82" t="str">
        <f t="shared" si="41"/>
        <v>U15B-1</v>
      </c>
      <c r="B303" s="82" t="s">
        <v>1264</v>
      </c>
      <c r="C303" s="82" t="s">
        <v>1268</v>
      </c>
      <c r="D303" s="82" t="str">
        <f>+'patriotgames_teams_06282013 (1)'!E150</f>
        <v>DIP N DUNK (NY)</v>
      </c>
      <c r="G303" s="82">
        <f t="shared" ref="G303:G312" si="42">COUNTA(L303:AA303)</f>
        <v>2</v>
      </c>
      <c r="H303" s="96">
        <v>1</v>
      </c>
      <c r="L303" s="97" t="s">
        <v>1253</v>
      </c>
      <c r="M303" s="97"/>
      <c r="N303" s="97"/>
      <c r="O303" s="97"/>
      <c r="P303" s="97" t="s">
        <v>1269</v>
      </c>
      <c r="Q303" s="97"/>
      <c r="R303" s="97"/>
      <c r="S303" s="97"/>
      <c r="T303" s="87"/>
      <c r="U303" s="87"/>
      <c r="V303" s="87"/>
      <c r="W303" s="87"/>
      <c r="X303" s="87"/>
      <c r="Y303" s="87"/>
      <c r="Z303" s="87"/>
      <c r="AA303" s="87"/>
      <c r="AB303" s="87"/>
      <c r="AC303" s="87"/>
      <c r="AD303" s="87"/>
      <c r="AE303" s="91"/>
      <c r="AF303" s="91"/>
      <c r="AG303" s="91"/>
      <c r="AH303" s="91"/>
    </row>
    <row r="304" spans="1:34" x14ac:dyDescent="0.2">
      <c r="G304" s="82">
        <f t="shared" si="42"/>
        <v>2</v>
      </c>
      <c r="H304" s="96">
        <v>1</v>
      </c>
      <c r="L304" s="97" t="s">
        <v>1254</v>
      </c>
      <c r="M304" s="97"/>
      <c r="N304" s="97"/>
      <c r="O304" s="97"/>
      <c r="P304" s="97" t="s">
        <v>1270</v>
      </c>
      <c r="Q304" s="97"/>
      <c r="R304" s="97"/>
      <c r="S304" s="97"/>
      <c r="T304" s="87"/>
      <c r="U304" s="87"/>
      <c r="V304" s="87"/>
      <c r="W304" s="87"/>
      <c r="X304" s="87"/>
      <c r="Y304" s="87"/>
      <c r="Z304" s="87"/>
      <c r="AA304" s="87"/>
      <c r="AB304" s="87"/>
      <c r="AC304" s="87"/>
      <c r="AD304" s="87"/>
      <c r="AE304" s="91"/>
      <c r="AF304" s="91"/>
      <c r="AG304" s="91"/>
      <c r="AH304" s="91"/>
    </row>
    <row r="305" spans="1:34" x14ac:dyDescent="0.2">
      <c r="G305" s="82">
        <f t="shared" si="42"/>
        <v>2</v>
      </c>
      <c r="H305" s="83">
        <v>2</v>
      </c>
      <c r="L305" s="87" t="s">
        <v>1255</v>
      </c>
      <c r="M305" s="87"/>
      <c r="N305" s="87"/>
      <c r="O305" s="87"/>
      <c r="P305" s="87" t="s">
        <v>1271</v>
      </c>
      <c r="Q305" s="87"/>
      <c r="R305" s="87"/>
      <c r="S305" s="87"/>
      <c r="T305" s="87"/>
      <c r="U305" s="87"/>
      <c r="V305" s="87"/>
      <c r="W305" s="87"/>
      <c r="X305" s="87"/>
      <c r="Y305" s="87"/>
      <c r="Z305" s="87"/>
      <c r="AA305" s="87"/>
      <c r="AB305" s="87"/>
      <c r="AC305" s="87"/>
      <c r="AD305" s="87"/>
      <c r="AE305" s="91"/>
      <c r="AF305" s="91"/>
      <c r="AG305" s="91"/>
      <c r="AH305" s="91"/>
    </row>
    <row r="306" spans="1:34" x14ac:dyDescent="0.2">
      <c r="G306" s="82">
        <f t="shared" si="42"/>
        <v>2</v>
      </c>
      <c r="H306" s="83">
        <v>2</v>
      </c>
      <c r="L306" s="87" t="s">
        <v>1256</v>
      </c>
      <c r="M306" s="87"/>
      <c r="N306" s="87"/>
      <c r="O306" s="87"/>
      <c r="P306" s="87" t="s">
        <v>1272</v>
      </c>
      <c r="Q306" s="87"/>
      <c r="R306" s="87"/>
      <c r="S306" s="87"/>
      <c r="T306" s="87"/>
      <c r="U306" s="87"/>
      <c r="V306" s="87"/>
      <c r="W306" s="87"/>
      <c r="X306" s="87"/>
      <c r="Y306" s="87"/>
      <c r="Z306" s="87"/>
      <c r="AA306" s="87"/>
      <c r="AB306" s="87"/>
      <c r="AC306" s="87"/>
      <c r="AD306" s="87"/>
      <c r="AE306" s="91"/>
      <c r="AF306" s="91"/>
      <c r="AG306" s="91"/>
      <c r="AH306" s="91"/>
    </row>
    <row r="307" spans="1:34" x14ac:dyDescent="0.2">
      <c r="G307" s="82">
        <f t="shared" si="42"/>
        <v>2</v>
      </c>
      <c r="H307" s="96">
        <v>3</v>
      </c>
      <c r="L307" s="97" t="s">
        <v>1257</v>
      </c>
      <c r="M307" s="97"/>
      <c r="N307" s="97"/>
      <c r="O307" s="97"/>
      <c r="P307" s="97" t="s">
        <v>1273</v>
      </c>
      <c r="Q307" s="97"/>
      <c r="R307" s="97"/>
      <c r="S307" s="97"/>
      <c r="T307" s="87"/>
      <c r="U307" s="87"/>
      <c r="V307" s="87"/>
      <c r="W307" s="87"/>
      <c r="X307" s="87"/>
      <c r="Y307" s="87"/>
      <c r="Z307" s="87"/>
      <c r="AA307" s="87"/>
      <c r="AB307" s="87"/>
      <c r="AC307" s="87"/>
      <c r="AD307" s="87"/>
      <c r="AE307" s="91"/>
      <c r="AF307" s="91"/>
      <c r="AG307" s="91"/>
      <c r="AH307" s="91"/>
    </row>
    <row r="308" spans="1:34" x14ac:dyDescent="0.2">
      <c r="G308" s="82">
        <f t="shared" si="42"/>
        <v>2</v>
      </c>
      <c r="H308" s="96">
        <v>3</v>
      </c>
      <c r="L308" s="97" t="s">
        <v>1258</v>
      </c>
      <c r="M308" s="97"/>
      <c r="N308" s="97"/>
      <c r="O308" s="97"/>
      <c r="P308" s="97" t="s">
        <v>1274</v>
      </c>
      <c r="Q308" s="97"/>
      <c r="R308" s="97"/>
      <c r="S308" s="97"/>
      <c r="T308" s="87"/>
      <c r="U308" s="87"/>
      <c r="V308" s="87"/>
      <c r="W308" s="87"/>
      <c r="X308" s="87"/>
      <c r="Y308" s="87"/>
      <c r="Z308" s="87"/>
      <c r="AA308" s="87"/>
      <c r="AB308" s="87"/>
      <c r="AC308" s="87"/>
      <c r="AD308" s="87"/>
      <c r="AE308" s="91"/>
      <c r="AF308" s="91"/>
      <c r="AG308" s="91"/>
      <c r="AH308" s="91"/>
    </row>
    <row r="309" spans="1:34" x14ac:dyDescent="0.2">
      <c r="G309" s="82">
        <f t="shared" si="42"/>
        <v>2</v>
      </c>
      <c r="H309" s="83" t="s">
        <v>1259</v>
      </c>
      <c r="L309" s="87" t="s">
        <v>1275</v>
      </c>
      <c r="M309" s="87"/>
      <c r="N309" s="87"/>
      <c r="O309" s="87"/>
      <c r="P309" s="87" t="s">
        <v>1276</v>
      </c>
      <c r="Q309" s="87"/>
      <c r="R309" s="87"/>
      <c r="S309" s="87"/>
      <c r="T309" s="87"/>
      <c r="U309" s="87"/>
      <c r="V309" s="87"/>
      <c r="W309" s="87"/>
      <c r="X309" s="87"/>
      <c r="Y309" s="87"/>
      <c r="Z309" s="87"/>
      <c r="AA309" s="87"/>
      <c r="AB309" s="87"/>
      <c r="AC309" s="87"/>
      <c r="AD309" s="87"/>
      <c r="AE309" s="91"/>
      <c r="AF309" s="91"/>
      <c r="AG309" s="91"/>
      <c r="AH309" s="91"/>
    </row>
    <row r="310" spans="1:34" x14ac:dyDescent="0.2">
      <c r="G310" s="82">
        <f t="shared" si="42"/>
        <v>2</v>
      </c>
      <c r="H310" s="83" t="s">
        <v>1259</v>
      </c>
      <c r="L310" s="87" t="s">
        <v>1277</v>
      </c>
      <c r="M310" s="87"/>
      <c r="N310" s="87"/>
      <c r="O310" s="87"/>
      <c r="P310" s="87" t="s">
        <v>1278</v>
      </c>
      <c r="Q310" s="87"/>
      <c r="R310" s="87"/>
      <c r="S310" s="87"/>
      <c r="T310" s="87"/>
      <c r="U310" s="87"/>
      <c r="V310" s="87"/>
      <c r="W310" s="87"/>
      <c r="X310" s="87"/>
      <c r="Y310" s="87"/>
      <c r="Z310" s="87"/>
      <c r="AA310" s="87"/>
      <c r="AB310" s="87"/>
      <c r="AC310" s="87"/>
      <c r="AD310" s="87"/>
      <c r="AE310" s="91"/>
      <c r="AF310" s="91"/>
      <c r="AG310" s="91"/>
      <c r="AH310" s="91"/>
    </row>
    <row r="311" spans="1:34" x14ac:dyDescent="0.2">
      <c r="G311" s="82">
        <f t="shared" si="42"/>
        <v>2</v>
      </c>
      <c r="H311" s="96" t="s">
        <v>1260</v>
      </c>
      <c r="L311" s="97" t="s">
        <v>1261</v>
      </c>
      <c r="M311" s="97"/>
      <c r="N311" s="97"/>
      <c r="O311" s="97"/>
      <c r="P311" s="97" t="s">
        <v>1279</v>
      </c>
      <c r="Q311" s="97"/>
      <c r="R311" s="97"/>
      <c r="S311" s="97"/>
      <c r="T311" s="87"/>
      <c r="U311" s="87"/>
      <c r="V311" s="87"/>
      <c r="W311" s="87"/>
      <c r="X311" s="87"/>
      <c r="Y311" s="87"/>
      <c r="Z311" s="87"/>
      <c r="AA311" s="87"/>
      <c r="AB311" s="87"/>
      <c r="AC311" s="87"/>
      <c r="AD311" s="87"/>
      <c r="AE311" s="91"/>
      <c r="AF311" s="91"/>
      <c r="AG311" s="91"/>
      <c r="AH311" s="91"/>
    </row>
    <row r="312" spans="1:34" x14ac:dyDescent="0.2">
      <c r="G312" s="82">
        <f t="shared" si="42"/>
        <v>2</v>
      </c>
      <c r="H312" s="96" t="s">
        <v>1260</v>
      </c>
      <c r="L312" s="97" t="s">
        <v>1280</v>
      </c>
      <c r="M312" s="97"/>
      <c r="N312" s="97"/>
      <c r="O312" s="97"/>
      <c r="P312" s="97" t="s">
        <v>1281</v>
      </c>
      <c r="Q312" s="97"/>
      <c r="R312" s="97"/>
      <c r="S312" s="97"/>
      <c r="T312" s="87"/>
      <c r="U312" s="87"/>
      <c r="V312" s="87"/>
      <c r="W312" s="87"/>
      <c r="X312" s="87"/>
      <c r="Y312" s="87"/>
      <c r="Z312" s="87"/>
      <c r="AA312" s="87"/>
      <c r="AB312" s="87"/>
      <c r="AC312" s="87"/>
      <c r="AD312" s="87"/>
      <c r="AE312" s="91"/>
      <c r="AF312" s="91"/>
      <c r="AG312" s="91"/>
      <c r="AH312" s="91"/>
    </row>
    <row r="313" spans="1:34" x14ac:dyDescent="0.2">
      <c r="E313" s="82">
        <f>SUM(G303:G312)/16</f>
        <v>1.25</v>
      </c>
      <c r="F313" s="82">
        <f>SUM(G298:G312)</f>
        <v>20</v>
      </c>
      <c r="L313" s="87"/>
      <c r="M313" s="87"/>
      <c r="N313" s="87"/>
      <c r="O313" s="87"/>
      <c r="P313" s="87"/>
      <c r="Q313" s="87"/>
      <c r="R313" s="87"/>
      <c r="S313" s="87"/>
      <c r="T313" s="87"/>
      <c r="U313" s="87"/>
      <c r="V313" s="87"/>
      <c r="W313" s="87"/>
      <c r="X313" s="87"/>
      <c r="Y313" s="87"/>
      <c r="Z313" s="87"/>
      <c r="AA313" s="87"/>
      <c r="AB313" s="87"/>
      <c r="AC313" s="87"/>
      <c r="AD313" s="87"/>
    </row>
    <row r="314" spans="1:34" x14ac:dyDescent="0.2">
      <c r="E314" s="82">
        <f>SUM(G304:G313)/16</f>
        <v>1.125</v>
      </c>
      <c r="F314" s="82">
        <f>SUM(G299:G313)</f>
        <v>20</v>
      </c>
      <c r="L314" s="87"/>
      <c r="M314" s="87"/>
      <c r="N314" s="87"/>
      <c r="O314" s="87"/>
      <c r="P314" s="87"/>
      <c r="Q314" s="87"/>
      <c r="R314" s="87"/>
      <c r="S314" s="87"/>
      <c r="T314" s="87"/>
      <c r="U314" s="87"/>
      <c r="V314" s="87"/>
      <c r="W314" s="87"/>
      <c r="X314" s="87"/>
      <c r="Y314" s="87"/>
      <c r="Z314" s="87"/>
      <c r="AA314" s="87"/>
      <c r="AB314" s="87"/>
      <c r="AC314" s="87"/>
      <c r="AD314" s="87"/>
    </row>
    <row r="315" spans="1:34" ht="13.5" thickBot="1" x14ac:dyDescent="0.25">
      <c r="H315" s="96"/>
      <c r="K315" s="86" t="str">
        <f t="shared" ref="K315:K321" si="43">+$D$316</f>
        <v>U15B-2 &amp; U15B-3</v>
      </c>
      <c r="L315" s="87"/>
      <c r="M315" s="87"/>
      <c r="N315" s="87"/>
      <c r="O315" s="87"/>
      <c r="P315" s="87"/>
      <c r="Q315" s="87"/>
      <c r="R315" s="87"/>
      <c r="S315" s="87"/>
      <c r="T315" s="87"/>
      <c r="U315" s="87"/>
      <c r="V315" s="87"/>
      <c r="W315" s="87"/>
      <c r="X315" s="87"/>
      <c r="Y315" s="87"/>
      <c r="Z315" s="87"/>
      <c r="AA315" s="87"/>
      <c r="AB315" s="87"/>
      <c r="AC315" s="87"/>
      <c r="AD315" s="87"/>
    </row>
    <row r="316" spans="1:34" ht="13.5" thickBot="1" x14ac:dyDescent="0.25">
      <c r="D316" s="88" t="s">
        <v>1528</v>
      </c>
      <c r="H316" s="82"/>
      <c r="I316" s="86"/>
      <c r="J316" s="86"/>
      <c r="K316" s="86" t="str">
        <f t="shared" si="43"/>
        <v>U15B-2 &amp; U15B-3</v>
      </c>
      <c r="L316" s="187" t="s">
        <v>1155</v>
      </c>
      <c r="M316" s="188"/>
      <c r="N316" s="188"/>
      <c r="O316" s="188"/>
      <c r="P316" s="188"/>
      <c r="Q316" s="188"/>
      <c r="R316" s="188"/>
      <c r="S316" s="189"/>
      <c r="T316" s="170"/>
      <c r="U316" s="170"/>
      <c r="V316" s="168"/>
      <c r="W316" s="187" t="s">
        <v>1180</v>
      </c>
      <c r="X316" s="188"/>
      <c r="Y316" s="188"/>
      <c r="Z316" s="188"/>
      <c r="AA316" s="188"/>
      <c r="AB316" s="188"/>
      <c r="AC316" s="188"/>
      <c r="AD316" s="189"/>
      <c r="AE316" s="91"/>
      <c r="AF316" s="91"/>
    </row>
    <row r="317" spans="1:34" ht="13.5" thickBot="1" x14ac:dyDescent="0.25">
      <c r="A317" s="82" t="str">
        <f t="shared" ref="A317:A328" si="44">+$D$316</f>
        <v>U15B-2 &amp; U15B-3</v>
      </c>
      <c r="B317" s="82" t="s">
        <v>1244</v>
      </c>
      <c r="C317" s="82" t="s">
        <v>1245</v>
      </c>
      <c r="D317" s="82" t="str">
        <f>+'patriotgames_teams_06282013 (1)'!E151</f>
        <v>GARDEN CITY '17 (NY)</v>
      </c>
      <c r="H317" s="82"/>
      <c r="I317" s="86"/>
      <c r="J317" s="86"/>
      <c r="K317" s="86" t="str">
        <f t="shared" si="43"/>
        <v>U15B-2 &amp; U15B-3</v>
      </c>
      <c r="L317" s="98" t="s">
        <v>1247</v>
      </c>
      <c r="M317" s="89" t="s">
        <v>1248</v>
      </c>
      <c r="N317" s="171" t="s">
        <v>1187</v>
      </c>
      <c r="O317" s="171" t="s">
        <v>1249</v>
      </c>
      <c r="P317" s="98" t="s">
        <v>1263</v>
      </c>
      <c r="Q317" s="89" t="s">
        <v>1248</v>
      </c>
      <c r="R317" s="171" t="s">
        <v>1187</v>
      </c>
      <c r="S317" s="171" t="s">
        <v>1249</v>
      </c>
      <c r="T317" s="98"/>
      <c r="U317" s="102"/>
      <c r="V317" s="168"/>
      <c r="W317" s="98" t="s">
        <v>1282</v>
      </c>
      <c r="X317" s="89" t="s">
        <v>1248</v>
      </c>
      <c r="Y317" s="171" t="s">
        <v>1187</v>
      </c>
      <c r="Z317" s="171" t="s">
        <v>1249</v>
      </c>
      <c r="AA317" s="98" t="s">
        <v>1283</v>
      </c>
      <c r="AB317" s="89" t="s">
        <v>1248</v>
      </c>
      <c r="AC317" s="171" t="s">
        <v>1187</v>
      </c>
      <c r="AD317" s="171" t="s">
        <v>1249</v>
      </c>
      <c r="AE317" s="91"/>
      <c r="AF317" s="91"/>
    </row>
    <row r="318" spans="1:34" x14ac:dyDescent="0.2">
      <c r="A318" s="82" t="str">
        <f t="shared" si="44"/>
        <v>U15B-2 &amp; U15B-3</v>
      </c>
      <c r="B318" s="82" t="s">
        <v>1264</v>
      </c>
      <c r="C318" s="82" t="s">
        <v>1250</v>
      </c>
      <c r="D318" s="82" t="str">
        <f>+'patriotgames_teams_06282013 (1)'!E152</f>
        <v>GREEN &amp; GOLD 7TH/8TH (NJ)</v>
      </c>
      <c r="E318" s="82" t="s">
        <v>1284</v>
      </c>
      <c r="K318" s="86" t="str">
        <f t="shared" si="43"/>
        <v>U15B-2 &amp; U15B-3</v>
      </c>
      <c r="L318" s="103" t="str">
        <f>+D317</f>
        <v>GARDEN CITY '17 (NY)</v>
      </c>
      <c r="M318" s="103">
        <v>3</v>
      </c>
      <c r="N318" s="103">
        <v>0</v>
      </c>
      <c r="O318" s="103">
        <v>1</v>
      </c>
      <c r="P318" s="103" t="str">
        <f>+D318</f>
        <v>GREEN &amp; GOLD 7TH/8TH (NJ)</v>
      </c>
      <c r="Q318" s="103">
        <v>0</v>
      </c>
      <c r="R318" s="103">
        <v>3</v>
      </c>
      <c r="S318" s="103">
        <v>3</v>
      </c>
      <c r="T318" s="103"/>
      <c r="U318" s="104"/>
      <c r="V318" s="87"/>
      <c r="W318" s="103" t="str">
        <f>+D319</f>
        <v>380 LACROSSE U-15 BLACK (PA)</v>
      </c>
      <c r="X318" s="103">
        <v>1</v>
      </c>
      <c r="Y318" s="103">
        <v>2</v>
      </c>
      <c r="Z318" s="103">
        <v>3</v>
      </c>
      <c r="AA318" s="103" t="str">
        <f>+D320</f>
        <v>LEADING EDGE SOUTH (NJ)</v>
      </c>
      <c r="AB318" s="103">
        <v>0</v>
      </c>
      <c r="AC318" s="103">
        <v>2</v>
      </c>
      <c r="AD318" s="103">
        <v>2</v>
      </c>
      <c r="AE318" s="91"/>
      <c r="AF318" s="91"/>
    </row>
    <row r="319" spans="1:34" x14ac:dyDescent="0.2">
      <c r="A319" s="82" t="str">
        <f t="shared" si="44"/>
        <v>U15B-2 &amp; U15B-3</v>
      </c>
      <c r="B319" s="82" t="s">
        <v>1285</v>
      </c>
      <c r="C319" s="82" t="s">
        <v>1286</v>
      </c>
      <c r="D319" s="82" t="str">
        <f>+'patriotgames_teams_06282013 (1)'!E143</f>
        <v>380 LACROSSE U-15 BLACK (PA)</v>
      </c>
      <c r="E319" s="82" t="s">
        <v>1284</v>
      </c>
      <c r="K319" s="86" t="str">
        <f t="shared" si="43"/>
        <v>U15B-2 &amp; U15B-3</v>
      </c>
      <c r="L319" s="100" t="str">
        <f>+D321</f>
        <v>TRI-STATE U15 GREY (NJ)</v>
      </c>
      <c r="M319" s="100">
        <v>2</v>
      </c>
      <c r="N319" s="100">
        <v>1</v>
      </c>
      <c r="O319" s="100">
        <v>2</v>
      </c>
      <c r="P319" s="92" t="str">
        <f>+D322</f>
        <v>LV LIGHTNING WHITE (PA)</v>
      </c>
      <c r="Q319" s="100">
        <v>1</v>
      </c>
      <c r="R319" s="100">
        <v>2</v>
      </c>
      <c r="S319" s="100">
        <v>2</v>
      </c>
      <c r="T319" s="100"/>
      <c r="U319" s="105"/>
      <c r="V319" s="87"/>
      <c r="W319" s="100" t="str">
        <f>+D323</f>
        <v>NJ DIESEL ELITE U15 (NJ)</v>
      </c>
      <c r="X319" s="100">
        <v>2</v>
      </c>
      <c r="Y319" s="100">
        <v>1</v>
      </c>
      <c r="Z319" s="100">
        <v>2</v>
      </c>
      <c r="AA319" s="92" t="str">
        <f>+D326</f>
        <v>ROCK'EM LACROSSE (PA)</v>
      </c>
      <c r="AB319" s="100">
        <v>2</v>
      </c>
      <c r="AC319" s="100">
        <v>1</v>
      </c>
      <c r="AD319" s="100">
        <v>1</v>
      </c>
      <c r="AE319" s="91"/>
      <c r="AF319" s="91"/>
    </row>
    <row r="320" spans="1:34" ht="13.5" thickBot="1" x14ac:dyDescent="0.25">
      <c r="A320" s="82" t="str">
        <f t="shared" si="44"/>
        <v>U15B-2 &amp; U15B-3</v>
      </c>
      <c r="B320" s="82" t="s">
        <v>1287</v>
      </c>
      <c r="C320" s="82" t="s">
        <v>1288</v>
      </c>
      <c r="D320" s="82" t="str">
        <f>+'patriotgames_teams_06282013 (1)'!E154</f>
        <v>LEADING EDGE SOUTH (NJ)</v>
      </c>
      <c r="E320" s="82" t="s">
        <v>1284</v>
      </c>
      <c r="K320" s="86" t="str">
        <f t="shared" si="43"/>
        <v>U15B-2 &amp; U15B-3</v>
      </c>
      <c r="L320" s="101" t="str">
        <f>+D325</f>
        <v>PROVIDENCE ROAD 2 (PA)</v>
      </c>
      <c r="M320" s="101">
        <v>1</v>
      </c>
      <c r="N320" s="101">
        <v>2</v>
      </c>
      <c r="O320" s="101">
        <v>3</v>
      </c>
      <c r="P320" s="101" t="str">
        <f>+D324</f>
        <v>PITLAX U15 (PA)</v>
      </c>
      <c r="Q320" s="101">
        <v>2</v>
      </c>
      <c r="R320" s="101">
        <v>1</v>
      </c>
      <c r="S320" s="101">
        <v>1</v>
      </c>
      <c r="T320" s="100"/>
      <c r="U320" s="105"/>
      <c r="V320" s="87"/>
      <c r="W320" s="101" t="str">
        <f>+D327</f>
        <v>STEPS 2018 7TH GRADE (NJ)</v>
      </c>
      <c r="X320" s="101">
        <v>3</v>
      </c>
      <c r="Y320" s="101">
        <v>0</v>
      </c>
      <c r="Z320" s="101">
        <v>1</v>
      </c>
      <c r="AA320" s="101" t="str">
        <f>+D328</f>
        <v>TEAM 91 2017 NAVY (NY)</v>
      </c>
      <c r="AB320" s="101">
        <v>0</v>
      </c>
      <c r="AC320" s="101">
        <v>2</v>
      </c>
      <c r="AD320" s="101">
        <v>3</v>
      </c>
      <c r="AE320" s="91"/>
      <c r="AF320" s="91"/>
    </row>
    <row r="321" spans="1:34" ht="13.5" thickBot="1" x14ac:dyDescent="0.25">
      <c r="A321" s="82" t="str">
        <f t="shared" si="44"/>
        <v>U15B-2 &amp; U15B-3</v>
      </c>
      <c r="B321" s="82" t="s">
        <v>1244</v>
      </c>
      <c r="C321" s="82" t="s">
        <v>1251</v>
      </c>
      <c r="D321" s="82" t="str">
        <f>+'patriotgames_teams_06282013 (1)'!E165</f>
        <v>TRI-STATE U15 GREY (NJ)</v>
      </c>
      <c r="E321" s="82" t="s">
        <v>1284</v>
      </c>
      <c r="K321" s="86" t="str">
        <f t="shared" si="43"/>
        <v>U15B-2 &amp; U15B-3</v>
      </c>
      <c r="L321" s="87"/>
      <c r="M321" s="87"/>
      <c r="N321" s="87"/>
      <c r="O321" s="87"/>
      <c r="P321" s="87"/>
      <c r="Q321" s="87"/>
      <c r="R321" s="87"/>
      <c r="S321" s="87"/>
      <c r="T321" s="101"/>
      <c r="U321" s="106"/>
      <c r="V321" s="87"/>
      <c r="W321" s="87"/>
      <c r="X321" s="87"/>
      <c r="Y321" s="87"/>
      <c r="Z321" s="87"/>
      <c r="AA321" s="87"/>
      <c r="AB321" s="87"/>
      <c r="AC321" s="87"/>
      <c r="AD321" s="87"/>
      <c r="AE321" s="91"/>
      <c r="AF321" s="91"/>
    </row>
    <row r="322" spans="1:34" s="94" customFormat="1" x14ac:dyDescent="0.2">
      <c r="A322" s="82" t="str">
        <f t="shared" si="44"/>
        <v>U15B-2 &amp; U15B-3</v>
      </c>
      <c r="B322" s="82" t="s">
        <v>1264</v>
      </c>
      <c r="C322" s="82" t="s">
        <v>1252</v>
      </c>
      <c r="D322" s="82" t="str">
        <f>+'patriotgames_teams_06282013 (1)'!E156</f>
        <v>LV LIGHTNING WHITE (PA)</v>
      </c>
      <c r="H322" s="91"/>
      <c r="I322" s="91"/>
      <c r="J322" s="95"/>
      <c r="K322" s="86"/>
      <c r="L322" s="91"/>
      <c r="M322" s="91"/>
      <c r="N322" s="91"/>
      <c r="O322" s="91"/>
      <c r="P322" s="91"/>
      <c r="Q322" s="91"/>
      <c r="R322" s="91"/>
      <c r="S322" s="91"/>
      <c r="T322" s="91"/>
      <c r="U322" s="91"/>
      <c r="V322" s="91"/>
      <c r="W322" s="91"/>
      <c r="X322" s="91"/>
      <c r="Y322" s="91"/>
      <c r="Z322" s="91"/>
      <c r="AA322" s="91"/>
      <c r="AB322" s="91"/>
      <c r="AC322" s="91"/>
      <c r="AD322" s="91"/>
      <c r="AE322" s="91"/>
      <c r="AF322" s="91"/>
      <c r="AG322" s="91"/>
      <c r="AH322" s="91"/>
    </row>
    <row r="323" spans="1:34" x14ac:dyDescent="0.2">
      <c r="A323" s="82" t="str">
        <f t="shared" si="44"/>
        <v>U15B-2 &amp; U15B-3</v>
      </c>
      <c r="B323" s="82" t="s">
        <v>1285</v>
      </c>
      <c r="C323" s="82" t="s">
        <v>1289</v>
      </c>
      <c r="D323" s="82" t="str">
        <f>+'patriotgames_teams_06282013 (1)'!E157</f>
        <v>NJ DIESEL ELITE U15 (NJ)</v>
      </c>
      <c r="G323" s="82">
        <f t="shared" ref="G323:G332" si="45">COUNTA(L323:AH323)</f>
        <v>4</v>
      </c>
      <c r="H323" s="96">
        <v>1</v>
      </c>
      <c r="L323" s="97" t="s">
        <v>1253</v>
      </c>
      <c r="M323" s="97"/>
      <c r="N323" s="97"/>
      <c r="O323" s="97"/>
      <c r="P323" s="97" t="s">
        <v>1271</v>
      </c>
      <c r="Q323" s="97"/>
      <c r="R323" s="97"/>
      <c r="S323" s="97"/>
      <c r="T323" s="97"/>
      <c r="U323" s="97"/>
      <c r="V323" s="97"/>
      <c r="W323" s="97" t="s">
        <v>1290</v>
      </c>
      <c r="X323" s="97"/>
      <c r="Y323" s="97"/>
      <c r="Z323" s="97"/>
      <c r="AA323" s="97" t="s">
        <v>1291</v>
      </c>
      <c r="AB323" s="97"/>
      <c r="AC323" s="97"/>
      <c r="AD323" s="97"/>
      <c r="AE323" s="97"/>
      <c r="AF323" s="97"/>
      <c r="AG323" s="97"/>
      <c r="AH323" s="97"/>
    </row>
    <row r="324" spans="1:34" x14ac:dyDescent="0.2">
      <c r="A324" s="82" t="str">
        <f t="shared" si="44"/>
        <v>U15B-2 &amp; U15B-3</v>
      </c>
      <c r="B324" s="82" t="s">
        <v>1287</v>
      </c>
      <c r="C324" s="82" t="s">
        <v>1292</v>
      </c>
      <c r="D324" s="82" t="str">
        <f>+'patriotgames_teams_06282013 (1)'!E158</f>
        <v>PITLAX U15 (PA)</v>
      </c>
      <c r="G324" s="82">
        <f t="shared" si="45"/>
        <v>2</v>
      </c>
      <c r="H324" s="96">
        <v>1</v>
      </c>
      <c r="L324" s="97" t="s">
        <v>1293</v>
      </c>
      <c r="M324" s="97"/>
      <c r="N324" s="97"/>
      <c r="O324" s="97"/>
      <c r="P324" s="97"/>
      <c r="Q324" s="97"/>
      <c r="R324" s="97"/>
      <c r="S324" s="97"/>
      <c r="T324" s="97"/>
      <c r="U324" s="97"/>
      <c r="V324" s="97"/>
      <c r="W324" s="97" t="s">
        <v>1294</v>
      </c>
      <c r="X324" s="97"/>
      <c r="Y324" s="97"/>
      <c r="Z324" s="97"/>
      <c r="AA324" s="97"/>
      <c r="AB324" s="97"/>
      <c r="AC324" s="97"/>
      <c r="AD324" s="97"/>
      <c r="AE324" s="97"/>
      <c r="AF324" s="97"/>
      <c r="AG324" s="97"/>
      <c r="AH324" s="97"/>
    </row>
    <row r="325" spans="1:34" x14ac:dyDescent="0.2">
      <c r="A325" s="82" t="str">
        <f t="shared" si="44"/>
        <v>U15B-2 &amp; U15B-3</v>
      </c>
      <c r="B325" s="82" t="s">
        <v>1244</v>
      </c>
      <c r="C325" s="82" t="s">
        <v>1265</v>
      </c>
      <c r="D325" s="82" t="str">
        <f>+'patriotgames_teams_06282013 (1)'!E159</f>
        <v>PROVIDENCE ROAD 2 (PA)</v>
      </c>
      <c r="G325" s="82">
        <f t="shared" si="45"/>
        <v>4</v>
      </c>
      <c r="H325" s="83">
        <v>2</v>
      </c>
      <c r="L325" s="83" t="s">
        <v>1255</v>
      </c>
      <c r="P325" s="83" t="s">
        <v>1295</v>
      </c>
      <c r="W325" s="83" t="s">
        <v>1296</v>
      </c>
      <c r="AA325" s="83" t="s">
        <v>1297</v>
      </c>
    </row>
    <row r="326" spans="1:34" x14ac:dyDescent="0.2">
      <c r="A326" s="82" t="str">
        <f t="shared" si="44"/>
        <v>U15B-2 &amp; U15B-3</v>
      </c>
      <c r="B326" s="82" t="s">
        <v>1264</v>
      </c>
      <c r="C326" s="82" t="s">
        <v>1266</v>
      </c>
      <c r="D326" s="82" t="str">
        <f>+'patriotgames_teams_06282013 (1)'!E160</f>
        <v>ROCK'EM LACROSSE (PA)</v>
      </c>
      <c r="G326" s="82">
        <f t="shared" si="45"/>
        <v>2</v>
      </c>
      <c r="H326" s="83">
        <v>2</v>
      </c>
      <c r="L326" s="83" t="s">
        <v>1269</v>
      </c>
      <c r="W326" s="83" t="s">
        <v>1298</v>
      </c>
    </row>
    <row r="327" spans="1:34" x14ac:dyDescent="0.2">
      <c r="A327" s="82" t="str">
        <f t="shared" si="44"/>
        <v>U15B-2 &amp; U15B-3</v>
      </c>
      <c r="B327" s="82" t="s">
        <v>1285</v>
      </c>
      <c r="C327" s="82" t="s">
        <v>1299</v>
      </c>
      <c r="D327" s="82" t="str">
        <f>+'patriotgames_teams_06282013 (1)'!E161</f>
        <v>STEPS 2018 7TH GRADE (NJ)</v>
      </c>
      <c r="G327" s="82">
        <f t="shared" si="45"/>
        <v>4</v>
      </c>
      <c r="H327" s="96">
        <v>3</v>
      </c>
      <c r="L327" s="97" t="s">
        <v>1257</v>
      </c>
      <c r="M327" s="97"/>
      <c r="N327" s="97"/>
      <c r="O327" s="97"/>
      <c r="P327" s="97" t="s">
        <v>1273</v>
      </c>
      <c r="Q327" s="97"/>
      <c r="R327" s="97"/>
      <c r="S327" s="97"/>
      <c r="T327" s="97"/>
      <c r="U327" s="97"/>
      <c r="V327" s="97"/>
      <c r="W327" s="97" t="s">
        <v>1300</v>
      </c>
      <c r="X327" s="97"/>
      <c r="Y327" s="97"/>
      <c r="Z327" s="97"/>
      <c r="AA327" s="97" t="s">
        <v>1301</v>
      </c>
      <c r="AB327" s="97"/>
      <c r="AC327" s="97"/>
      <c r="AD327" s="97"/>
      <c r="AE327" s="97"/>
      <c r="AF327" s="97"/>
      <c r="AG327" s="97"/>
      <c r="AH327" s="97"/>
    </row>
    <row r="328" spans="1:34" x14ac:dyDescent="0.2">
      <c r="A328" s="82" t="str">
        <f t="shared" si="44"/>
        <v>U15B-2 &amp; U15B-3</v>
      </c>
      <c r="B328" s="82" t="s">
        <v>1287</v>
      </c>
      <c r="C328" s="82" t="s">
        <v>1302</v>
      </c>
      <c r="D328" s="82" t="str">
        <f>+'patriotgames_teams_06282013 (1)'!E162</f>
        <v>TEAM 91 2017 NAVY (NY)</v>
      </c>
      <c r="G328" s="82">
        <f t="shared" si="45"/>
        <v>2</v>
      </c>
      <c r="H328" s="96">
        <v>3</v>
      </c>
      <c r="L328" s="97" t="s">
        <v>1303</v>
      </c>
      <c r="M328" s="97"/>
      <c r="N328" s="97"/>
      <c r="O328" s="97"/>
      <c r="P328" s="97"/>
      <c r="Q328" s="97"/>
      <c r="R328" s="97"/>
      <c r="S328" s="97"/>
      <c r="T328" s="97"/>
      <c r="U328" s="97"/>
      <c r="V328" s="97"/>
      <c r="W328" s="97" t="s">
        <v>1304</v>
      </c>
      <c r="X328" s="97"/>
      <c r="Y328" s="97"/>
      <c r="Z328" s="97"/>
      <c r="AA328" s="97"/>
      <c r="AB328" s="97"/>
      <c r="AC328" s="97"/>
      <c r="AD328" s="97"/>
      <c r="AE328" s="97"/>
      <c r="AF328" s="97"/>
      <c r="AG328" s="97"/>
      <c r="AH328" s="97"/>
    </row>
    <row r="329" spans="1:34" x14ac:dyDescent="0.2">
      <c r="G329" s="82">
        <f t="shared" si="45"/>
        <v>4</v>
      </c>
      <c r="H329" s="83" t="s">
        <v>1259</v>
      </c>
      <c r="L329" s="83" t="s">
        <v>1305</v>
      </c>
      <c r="P329" s="83" t="s">
        <v>1306</v>
      </c>
      <c r="W329" s="83" t="s">
        <v>1307</v>
      </c>
      <c r="AA329" s="83" t="s">
        <v>1308</v>
      </c>
      <c r="AF329" s="82"/>
      <c r="AG329" s="82"/>
    </row>
    <row r="330" spans="1:34" x14ac:dyDescent="0.2">
      <c r="G330" s="82">
        <f t="shared" si="45"/>
        <v>2</v>
      </c>
      <c r="H330" s="83" t="s">
        <v>1259</v>
      </c>
      <c r="L330" s="83" t="s">
        <v>1309</v>
      </c>
      <c r="P330" s="82"/>
      <c r="W330" s="83" t="s">
        <v>1310</v>
      </c>
      <c r="AA330" s="82"/>
    </row>
    <row r="331" spans="1:34" x14ac:dyDescent="0.2">
      <c r="G331" s="82">
        <f t="shared" si="45"/>
        <v>4</v>
      </c>
      <c r="H331" s="96" t="s">
        <v>1311</v>
      </c>
      <c r="L331" s="97" t="s">
        <v>1261</v>
      </c>
      <c r="M331" s="97"/>
      <c r="N331" s="97"/>
      <c r="O331" s="97"/>
      <c r="P331" s="97" t="s">
        <v>1312</v>
      </c>
      <c r="Q331" s="97"/>
      <c r="R331" s="97"/>
      <c r="S331" s="97"/>
      <c r="T331" s="97"/>
      <c r="U331" s="97"/>
      <c r="V331" s="97"/>
      <c r="W331" s="97" t="s">
        <v>1537</v>
      </c>
      <c r="X331" s="97"/>
      <c r="Y331" s="97"/>
      <c r="Z331" s="97"/>
      <c r="AA331" s="97" t="s">
        <v>1539</v>
      </c>
      <c r="AB331" s="97"/>
      <c r="AC331" s="97"/>
      <c r="AD331" s="97"/>
      <c r="AE331" s="82"/>
      <c r="AF331" s="97"/>
      <c r="AG331" s="97"/>
      <c r="AH331" s="97"/>
    </row>
    <row r="332" spans="1:34" x14ac:dyDescent="0.2">
      <c r="G332" s="82">
        <f t="shared" si="45"/>
        <v>2</v>
      </c>
      <c r="H332" s="96" t="s">
        <v>1311</v>
      </c>
      <c r="L332" s="97" t="s">
        <v>1314</v>
      </c>
      <c r="M332" s="97"/>
      <c r="N332" s="97"/>
      <c r="O332" s="97"/>
      <c r="P332" s="97"/>
      <c r="Q332" s="97"/>
      <c r="R332" s="97"/>
      <c r="S332" s="97"/>
      <c r="T332" s="97"/>
      <c r="U332" s="97"/>
      <c r="V332" s="97"/>
      <c r="W332" s="97" t="s">
        <v>1538</v>
      </c>
      <c r="X332" s="97"/>
      <c r="Y332" s="97"/>
      <c r="Z332" s="97"/>
      <c r="AA332" s="97"/>
      <c r="AB332" s="97"/>
      <c r="AC332" s="97"/>
      <c r="AD332" s="97"/>
      <c r="AE332" s="82"/>
      <c r="AF332" s="97"/>
      <c r="AG332" s="97"/>
      <c r="AH332" s="97"/>
    </row>
    <row r="333" spans="1:34" x14ac:dyDescent="0.2">
      <c r="G333" s="94"/>
      <c r="H333" s="91"/>
      <c r="L333" s="91"/>
      <c r="M333" s="91"/>
      <c r="N333" s="91"/>
      <c r="O333" s="91"/>
      <c r="Q333" s="91"/>
      <c r="R333" s="91"/>
      <c r="S333" s="91"/>
      <c r="X333" s="91"/>
      <c r="Y333" s="91"/>
      <c r="Z333" s="91"/>
      <c r="AB333" s="91"/>
      <c r="AC333" s="91"/>
      <c r="AD333" s="91"/>
    </row>
    <row r="334" spans="1:34" x14ac:dyDescent="0.2">
      <c r="F334" s="82">
        <f>SUM(G318:G333)</f>
        <v>30</v>
      </c>
    </row>
    <row r="335" spans="1:34" x14ac:dyDescent="0.2">
      <c r="K335" s="86"/>
      <c r="L335" s="87"/>
      <c r="M335" s="87"/>
      <c r="N335" s="87"/>
      <c r="O335" s="87"/>
      <c r="P335" s="87"/>
      <c r="Q335" s="87"/>
      <c r="R335" s="87"/>
      <c r="S335" s="87"/>
      <c r="T335" s="87"/>
      <c r="U335" s="87"/>
      <c r="V335" s="87"/>
      <c r="W335" s="87"/>
      <c r="X335" s="87"/>
      <c r="Y335" s="87"/>
      <c r="Z335" s="87"/>
      <c r="AA335" s="87"/>
      <c r="AB335" s="87"/>
      <c r="AC335" s="87"/>
      <c r="AD335" s="87"/>
    </row>
    <row r="336" spans="1:34" ht="13.5" thickBot="1" x14ac:dyDescent="0.25">
      <c r="K336" s="86" t="str">
        <f t="shared" ref="K336:K343" si="46">+$D$337</f>
        <v>U15B-4</v>
      </c>
      <c r="L336" s="87"/>
      <c r="M336" s="87"/>
      <c r="N336" s="87"/>
      <c r="O336" s="87"/>
      <c r="P336" s="87"/>
      <c r="Q336" s="87"/>
      <c r="R336" s="87"/>
      <c r="S336" s="87"/>
      <c r="T336" s="87"/>
      <c r="U336" s="87"/>
      <c r="V336" s="87"/>
      <c r="W336" s="87"/>
      <c r="X336" s="87"/>
      <c r="Y336" s="87"/>
      <c r="Z336" s="87"/>
      <c r="AA336" s="87"/>
      <c r="AB336" s="87"/>
      <c r="AC336" s="87"/>
      <c r="AD336" s="87"/>
    </row>
    <row r="337" spans="1:34" ht="13.5" thickBot="1" x14ac:dyDescent="0.25">
      <c r="D337" s="88" t="s">
        <v>1161</v>
      </c>
      <c r="H337" s="82"/>
      <c r="I337" s="86"/>
      <c r="J337" s="86"/>
      <c r="K337" s="86" t="str">
        <f t="shared" si="46"/>
        <v>U15B-4</v>
      </c>
      <c r="L337" s="187" t="str">
        <f>+D337</f>
        <v>U15B-4</v>
      </c>
      <c r="M337" s="188"/>
      <c r="N337" s="188"/>
      <c r="O337" s="188"/>
      <c r="P337" s="188"/>
      <c r="Q337" s="188"/>
      <c r="R337" s="188"/>
      <c r="S337" s="189"/>
      <c r="T337" s="166"/>
      <c r="U337" s="166"/>
      <c r="V337" s="166"/>
      <c r="W337" s="194"/>
      <c r="X337" s="194"/>
      <c r="Y337" s="194"/>
      <c r="Z337" s="194"/>
      <c r="AA337" s="194"/>
      <c r="AB337" s="168"/>
      <c r="AC337" s="168"/>
      <c r="AD337" s="168"/>
      <c r="AF337" s="82"/>
      <c r="AG337" s="82"/>
      <c r="AH337" s="82"/>
    </row>
    <row r="338" spans="1:34" ht="13.5" thickBot="1" x14ac:dyDescent="0.25">
      <c r="A338" s="82" t="str">
        <f t="shared" ref="A338:A345" si="47">+$D$337</f>
        <v>U15B-4</v>
      </c>
      <c r="B338" s="82" t="s">
        <v>1244</v>
      </c>
      <c r="C338" s="82" t="s">
        <v>1245</v>
      </c>
      <c r="D338" s="82" t="str">
        <f>+'patriotgames_teams_06282013 (1)'!E163</f>
        <v>TOP SIDE SNIPERS BLACK (NY)</v>
      </c>
      <c r="E338" s="82" t="s">
        <v>1262</v>
      </c>
      <c r="K338" s="86" t="str">
        <f t="shared" si="46"/>
        <v>U15B-4</v>
      </c>
      <c r="L338" s="98" t="s">
        <v>1247</v>
      </c>
      <c r="M338" s="89" t="s">
        <v>1248</v>
      </c>
      <c r="N338" s="171" t="s">
        <v>1187</v>
      </c>
      <c r="O338" s="171" t="s">
        <v>1249</v>
      </c>
      <c r="P338" s="98" t="s">
        <v>1263</v>
      </c>
      <c r="Q338" s="89" t="s">
        <v>1248</v>
      </c>
      <c r="R338" s="171" t="s">
        <v>1187</v>
      </c>
      <c r="S338" s="171" t="s">
        <v>1249</v>
      </c>
      <c r="T338" s="168"/>
      <c r="U338" s="168"/>
      <c r="V338" s="168"/>
      <c r="W338" s="168"/>
      <c r="X338" s="168"/>
      <c r="Y338" s="168"/>
      <c r="Z338" s="168"/>
      <c r="AA338" s="168"/>
      <c r="AB338" s="168"/>
      <c r="AC338" s="168"/>
      <c r="AD338" s="168"/>
      <c r="AE338" s="166"/>
      <c r="AF338" s="166"/>
      <c r="AG338" s="166"/>
      <c r="AH338" s="166"/>
    </row>
    <row r="339" spans="1:34" x14ac:dyDescent="0.2">
      <c r="A339" s="82" t="str">
        <f t="shared" si="47"/>
        <v>U15B-4</v>
      </c>
      <c r="B339" s="82" t="s">
        <v>1264</v>
      </c>
      <c r="C339" s="82" t="s">
        <v>1250</v>
      </c>
      <c r="D339" s="82" t="str">
        <f>+'patriotgames_teams_06282013 (1)'!E164</f>
        <v>TRI-STATE U15 GREEN (NJ)</v>
      </c>
      <c r="K339" s="86" t="str">
        <f t="shared" si="46"/>
        <v>U15B-4</v>
      </c>
      <c r="L339" s="90" t="str">
        <f>+D338</f>
        <v>TOP SIDE SNIPERS BLACK (NY)</v>
      </c>
      <c r="M339" s="90">
        <v>0</v>
      </c>
      <c r="N339" s="90">
        <v>3</v>
      </c>
      <c r="O339" s="90">
        <v>4</v>
      </c>
      <c r="P339" s="90" t="str">
        <f>+D339</f>
        <v>TRI-STATE U15 GREEN (NJ)</v>
      </c>
      <c r="Q339" s="99">
        <v>2</v>
      </c>
      <c r="R339" s="99">
        <v>1</v>
      </c>
      <c r="S339" s="99">
        <v>3</v>
      </c>
      <c r="T339" s="87"/>
      <c r="U339" s="87"/>
      <c r="V339" s="87"/>
      <c r="W339" s="87"/>
      <c r="X339" s="87"/>
      <c r="Y339" s="87"/>
      <c r="Z339" s="87"/>
      <c r="AA339" s="87"/>
      <c r="AB339" s="87"/>
      <c r="AC339" s="87"/>
      <c r="AD339" s="87"/>
      <c r="AE339" s="91"/>
      <c r="AF339" s="91"/>
      <c r="AG339" s="91"/>
      <c r="AH339" s="91"/>
    </row>
    <row r="340" spans="1:34" x14ac:dyDescent="0.2">
      <c r="A340" s="82" t="str">
        <f t="shared" si="47"/>
        <v>U15B-4</v>
      </c>
      <c r="B340" s="82" t="s">
        <v>1244</v>
      </c>
      <c r="C340" s="82" t="s">
        <v>1251</v>
      </c>
      <c r="D340" s="82" t="str">
        <f>+'patriotgames_teams_06282013 (1)'!E155</f>
        <v>LV  BLUE (PA)</v>
      </c>
      <c r="K340" s="86" t="str">
        <f t="shared" si="46"/>
        <v>U15B-4</v>
      </c>
      <c r="L340" s="92" t="str">
        <f>+D340</f>
        <v>LV  BLUE (PA)</v>
      </c>
      <c r="M340" s="92">
        <v>1</v>
      </c>
      <c r="N340" s="92">
        <v>2</v>
      </c>
      <c r="O340" s="92">
        <v>3</v>
      </c>
      <c r="P340" s="92" t="str">
        <f>+D341</f>
        <v>BLACK BEAR BLUE (PA)</v>
      </c>
      <c r="Q340" s="100">
        <v>2</v>
      </c>
      <c r="R340" s="100">
        <v>1</v>
      </c>
      <c r="S340" s="100">
        <v>1</v>
      </c>
      <c r="T340" s="87"/>
      <c r="U340" s="87"/>
      <c r="V340" s="87"/>
      <c r="W340" s="87"/>
      <c r="X340" s="87"/>
      <c r="Y340" s="87"/>
      <c r="Z340" s="87"/>
      <c r="AA340" s="87"/>
      <c r="AB340" s="87"/>
      <c r="AC340" s="87"/>
      <c r="AD340" s="87"/>
      <c r="AE340" s="91"/>
      <c r="AF340" s="91"/>
      <c r="AG340" s="91"/>
      <c r="AH340" s="91"/>
    </row>
    <row r="341" spans="1:34" x14ac:dyDescent="0.2">
      <c r="A341" s="82" t="str">
        <f t="shared" si="47"/>
        <v>U15B-4</v>
      </c>
      <c r="B341" s="82" t="s">
        <v>1264</v>
      </c>
      <c r="C341" s="82" t="s">
        <v>1252</v>
      </c>
      <c r="D341" s="82" t="str">
        <f>+'patriotgames_teams_06282013 (1)'!E146</f>
        <v>BLACK BEAR BLUE (PA)</v>
      </c>
      <c r="K341" s="86" t="str">
        <f t="shared" si="46"/>
        <v>U15B-4</v>
      </c>
      <c r="L341" s="92" t="str">
        <f>+D342</f>
        <v>TRUE BLUE 2017 WHITE (NY)</v>
      </c>
      <c r="M341" s="92">
        <v>2</v>
      </c>
      <c r="N341" s="92">
        <v>1</v>
      </c>
      <c r="O341" s="92">
        <v>2</v>
      </c>
      <c r="P341" s="92" t="str">
        <f>+D343</f>
        <v>TRUE PITTSBURGH U15 (PA)</v>
      </c>
      <c r="Q341" s="99">
        <v>2</v>
      </c>
      <c r="R341" s="99">
        <v>1</v>
      </c>
      <c r="S341" s="99">
        <v>2</v>
      </c>
      <c r="T341" s="87"/>
      <c r="U341" s="87"/>
      <c r="V341" s="87"/>
      <c r="W341" s="87"/>
      <c r="X341" s="87"/>
      <c r="Y341" s="87"/>
      <c r="Z341" s="87"/>
      <c r="AA341" s="87"/>
      <c r="AB341" s="87"/>
      <c r="AC341" s="87"/>
      <c r="AD341" s="87"/>
      <c r="AE341" s="91"/>
      <c r="AF341" s="91"/>
      <c r="AG341" s="91"/>
      <c r="AH341" s="91"/>
    </row>
    <row r="342" spans="1:34" ht="13.5" thickBot="1" x14ac:dyDescent="0.25">
      <c r="A342" s="82" t="str">
        <f t="shared" si="47"/>
        <v>U15B-4</v>
      </c>
      <c r="B342" s="82" t="s">
        <v>1244</v>
      </c>
      <c r="C342" s="82" t="s">
        <v>1265</v>
      </c>
      <c r="D342" s="82" t="str">
        <f>+'patriotgames_teams_06282013 (1)'!E167</f>
        <v>TRUE BLUE 2017 WHITE (NY)</v>
      </c>
      <c r="K342" s="86" t="str">
        <f t="shared" si="46"/>
        <v>U15B-4</v>
      </c>
      <c r="L342" s="93" t="str">
        <f>+D344</f>
        <v>FUSION TSL GOLD (NC)</v>
      </c>
      <c r="M342" s="93">
        <v>3</v>
      </c>
      <c r="N342" s="93">
        <v>0</v>
      </c>
      <c r="O342" s="93">
        <v>1</v>
      </c>
      <c r="P342" s="93" t="str">
        <f>+D345</f>
        <v>WOLFPACK - WHITE (MD)</v>
      </c>
      <c r="Q342" s="101">
        <v>0</v>
      </c>
      <c r="R342" s="101">
        <v>3</v>
      </c>
      <c r="S342" s="101">
        <v>4</v>
      </c>
      <c r="T342" s="87"/>
      <c r="U342" s="87"/>
      <c r="V342" s="87"/>
      <c r="W342" s="87"/>
      <c r="X342" s="87"/>
      <c r="Y342" s="87"/>
      <c r="Z342" s="87"/>
      <c r="AA342" s="87"/>
      <c r="AB342" s="87"/>
      <c r="AC342" s="87"/>
      <c r="AD342" s="87"/>
      <c r="AE342" s="91"/>
      <c r="AF342" s="91"/>
      <c r="AG342" s="91"/>
      <c r="AH342" s="91"/>
    </row>
    <row r="343" spans="1:34" s="94" customFormat="1" x14ac:dyDescent="0.2">
      <c r="A343" s="82" t="str">
        <f t="shared" si="47"/>
        <v>U15B-4</v>
      </c>
      <c r="B343" s="82" t="s">
        <v>1264</v>
      </c>
      <c r="C343" s="82" t="s">
        <v>1266</v>
      </c>
      <c r="D343" s="82" t="str">
        <f>+'patriotgames_teams_06282013 (1)'!E168</f>
        <v>TRUE PITTSBURGH U15 (PA)</v>
      </c>
      <c r="H343" s="91"/>
      <c r="I343" s="91"/>
      <c r="J343" s="95"/>
      <c r="K343" s="86" t="str">
        <f t="shared" si="46"/>
        <v>U15B-4</v>
      </c>
      <c r="L343" s="91"/>
      <c r="M343" s="91"/>
      <c r="N343" s="91"/>
      <c r="O343" s="91"/>
      <c r="P343" s="91"/>
      <c r="Q343" s="91"/>
      <c r="R343" s="91"/>
      <c r="S343" s="91"/>
      <c r="T343" s="91"/>
      <c r="U343" s="91"/>
      <c r="V343" s="91"/>
      <c r="W343" s="91"/>
      <c r="X343" s="91"/>
      <c r="Y343" s="91"/>
      <c r="Z343" s="91"/>
      <c r="AA343" s="91"/>
      <c r="AB343" s="91"/>
      <c r="AC343" s="91"/>
      <c r="AD343" s="91"/>
      <c r="AE343" s="91"/>
      <c r="AF343" s="91"/>
      <c r="AG343" s="91"/>
      <c r="AH343" s="91"/>
    </row>
    <row r="344" spans="1:34" x14ac:dyDescent="0.2">
      <c r="A344" s="82" t="str">
        <f t="shared" si="47"/>
        <v>U15B-4</v>
      </c>
      <c r="B344" s="82" t="s">
        <v>1244</v>
      </c>
      <c r="C344" s="82" t="s">
        <v>1267</v>
      </c>
      <c r="D344" s="82" t="str">
        <f>+'patriotgames_teams_06282013 (1)'!E169</f>
        <v>FUSION TSL GOLD (NC)</v>
      </c>
      <c r="K344" s="86"/>
      <c r="L344" s="87"/>
      <c r="M344" s="87"/>
      <c r="N344" s="87"/>
      <c r="O344" s="87"/>
      <c r="P344" s="87"/>
      <c r="Q344" s="87"/>
      <c r="R344" s="87"/>
      <c r="S344" s="87"/>
      <c r="T344" s="87"/>
      <c r="U344" s="87"/>
      <c r="V344" s="87"/>
      <c r="W344" s="87"/>
      <c r="X344" s="87"/>
      <c r="Y344" s="87"/>
      <c r="Z344" s="87"/>
      <c r="AA344" s="87"/>
      <c r="AB344" s="87"/>
      <c r="AC344" s="87"/>
      <c r="AD344" s="87"/>
      <c r="AE344" s="91"/>
      <c r="AF344" s="91"/>
      <c r="AG344" s="91"/>
      <c r="AH344" s="91"/>
    </row>
    <row r="345" spans="1:34" x14ac:dyDescent="0.2">
      <c r="A345" s="82" t="str">
        <f t="shared" si="47"/>
        <v>U15B-4</v>
      </c>
      <c r="B345" s="82" t="s">
        <v>1264</v>
      </c>
      <c r="C345" s="82" t="s">
        <v>1268</v>
      </c>
      <c r="D345" s="82" t="str">
        <f>+'patriotgames_teams_06282013 (1)'!E170</f>
        <v>WOLFPACK - WHITE (MD)</v>
      </c>
      <c r="G345" s="82">
        <f t="shared" ref="G345:G354" si="48">COUNTA(L345:AA345)</f>
        <v>2</v>
      </c>
      <c r="H345" s="96">
        <v>1</v>
      </c>
      <c r="L345" s="97" t="s">
        <v>1253</v>
      </c>
      <c r="M345" s="97"/>
      <c r="N345" s="97"/>
      <c r="O345" s="97"/>
      <c r="P345" s="97" t="s">
        <v>1269</v>
      </c>
      <c r="Q345" s="97"/>
      <c r="R345" s="97"/>
      <c r="S345" s="97"/>
      <c r="T345" s="87"/>
      <c r="U345" s="87"/>
      <c r="V345" s="87"/>
      <c r="W345" s="87"/>
      <c r="X345" s="87"/>
      <c r="Y345" s="87"/>
      <c r="Z345" s="87"/>
      <c r="AA345" s="87"/>
      <c r="AB345" s="87"/>
      <c r="AC345" s="87"/>
      <c r="AD345" s="87"/>
      <c r="AE345" s="91"/>
      <c r="AF345" s="91"/>
      <c r="AG345" s="91"/>
      <c r="AH345" s="91"/>
    </row>
    <row r="346" spans="1:34" x14ac:dyDescent="0.2">
      <c r="G346" s="82">
        <f t="shared" si="48"/>
        <v>2</v>
      </c>
      <c r="H346" s="96">
        <v>1</v>
      </c>
      <c r="L346" s="97" t="s">
        <v>1254</v>
      </c>
      <c r="M346" s="97"/>
      <c r="N346" s="97"/>
      <c r="O346" s="97"/>
      <c r="P346" s="97" t="s">
        <v>1270</v>
      </c>
      <c r="Q346" s="97"/>
      <c r="R346" s="97"/>
      <c r="S346" s="97"/>
      <c r="T346" s="87"/>
      <c r="U346" s="87"/>
      <c r="V346" s="87"/>
      <c r="W346" s="87"/>
      <c r="X346" s="87"/>
      <c r="Y346" s="87"/>
      <c r="Z346" s="87"/>
      <c r="AA346" s="87"/>
      <c r="AB346" s="87"/>
      <c r="AC346" s="87"/>
      <c r="AD346" s="87"/>
      <c r="AE346" s="91"/>
      <c r="AF346" s="91"/>
      <c r="AG346" s="91"/>
      <c r="AH346" s="91"/>
    </row>
    <row r="347" spans="1:34" x14ac:dyDescent="0.2">
      <c r="G347" s="82">
        <f t="shared" si="48"/>
        <v>2</v>
      </c>
      <c r="H347" s="83">
        <v>2</v>
      </c>
      <c r="L347" s="87" t="s">
        <v>1255</v>
      </c>
      <c r="M347" s="87"/>
      <c r="N347" s="87"/>
      <c r="O347" s="87"/>
      <c r="P347" s="87" t="s">
        <v>1271</v>
      </c>
      <c r="Q347" s="87"/>
      <c r="R347" s="87"/>
      <c r="S347" s="87"/>
      <c r="T347" s="87"/>
      <c r="U347" s="87"/>
      <c r="V347" s="87"/>
      <c r="W347" s="87"/>
      <c r="X347" s="87"/>
      <c r="Y347" s="87"/>
      <c r="Z347" s="87"/>
      <c r="AA347" s="87"/>
      <c r="AB347" s="87"/>
      <c r="AC347" s="87"/>
      <c r="AD347" s="87"/>
      <c r="AE347" s="91"/>
      <c r="AF347" s="91"/>
      <c r="AG347" s="91"/>
      <c r="AH347" s="91"/>
    </row>
    <row r="348" spans="1:34" x14ac:dyDescent="0.2">
      <c r="G348" s="82">
        <f t="shared" si="48"/>
        <v>2</v>
      </c>
      <c r="H348" s="83">
        <v>2</v>
      </c>
      <c r="L348" s="87" t="s">
        <v>1256</v>
      </c>
      <c r="M348" s="87"/>
      <c r="N348" s="87"/>
      <c r="O348" s="87"/>
      <c r="P348" s="87" t="s">
        <v>1272</v>
      </c>
      <c r="Q348" s="87"/>
      <c r="R348" s="87"/>
      <c r="S348" s="87"/>
      <c r="T348" s="87"/>
      <c r="U348" s="87"/>
      <c r="V348" s="87"/>
      <c r="W348" s="87"/>
      <c r="X348" s="87"/>
      <c r="Y348" s="87"/>
      <c r="Z348" s="87"/>
      <c r="AA348" s="87"/>
      <c r="AB348" s="87"/>
      <c r="AC348" s="87"/>
      <c r="AD348" s="87"/>
      <c r="AE348" s="91"/>
      <c r="AF348" s="91"/>
      <c r="AG348" s="91"/>
      <c r="AH348" s="91"/>
    </row>
    <row r="349" spans="1:34" x14ac:dyDescent="0.2">
      <c r="G349" s="82">
        <f t="shared" si="48"/>
        <v>2</v>
      </c>
      <c r="H349" s="96">
        <v>3</v>
      </c>
      <c r="L349" s="97" t="s">
        <v>1257</v>
      </c>
      <c r="M349" s="97"/>
      <c r="N349" s="97"/>
      <c r="O349" s="97"/>
      <c r="P349" s="97" t="s">
        <v>1273</v>
      </c>
      <c r="Q349" s="97"/>
      <c r="R349" s="97"/>
      <c r="S349" s="97"/>
      <c r="T349" s="87"/>
      <c r="U349" s="87"/>
      <c r="V349" s="87"/>
      <c r="W349" s="87"/>
      <c r="X349" s="87"/>
      <c r="Y349" s="87"/>
      <c r="Z349" s="87"/>
      <c r="AA349" s="87"/>
      <c r="AB349" s="87"/>
      <c r="AC349" s="87"/>
      <c r="AD349" s="87"/>
      <c r="AE349" s="91"/>
      <c r="AF349" s="91"/>
      <c r="AG349" s="91"/>
      <c r="AH349" s="91"/>
    </row>
    <row r="350" spans="1:34" x14ac:dyDescent="0.2">
      <c r="G350" s="82">
        <f t="shared" si="48"/>
        <v>2</v>
      </c>
      <c r="H350" s="96">
        <v>3</v>
      </c>
      <c r="L350" s="97" t="s">
        <v>1258</v>
      </c>
      <c r="M350" s="97"/>
      <c r="N350" s="97"/>
      <c r="O350" s="97"/>
      <c r="P350" s="97" t="s">
        <v>1274</v>
      </c>
      <c r="Q350" s="97"/>
      <c r="R350" s="97"/>
      <c r="S350" s="97"/>
      <c r="T350" s="87"/>
      <c r="U350" s="87"/>
      <c r="V350" s="87"/>
      <c r="W350" s="87"/>
      <c r="X350" s="87"/>
      <c r="Y350" s="87"/>
      <c r="Z350" s="87"/>
      <c r="AA350" s="87"/>
      <c r="AB350" s="87"/>
      <c r="AC350" s="87"/>
      <c r="AD350" s="87"/>
      <c r="AE350" s="91"/>
      <c r="AF350" s="91"/>
      <c r="AG350" s="91"/>
      <c r="AH350" s="91"/>
    </row>
    <row r="351" spans="1:34" x14ac:dyDescent="0.2">
      <c r="G351" s="82">
        <f t="shared" si="48"/>
        <v>2</v>
      </c>
      <c r="H351" s="83" t="s">
        <v>1259</v>
      </c>
      <c r="L351" s="87" t="s">
        <v>1275</v>
      </c>
      <c r="M351" s="87"/>
      <c r="N351" s="87"/>
      <c r="O351" s="87"/>
      <c r="P351" s="87" t="s">
        <v>1276</v>
      </c>
      <c r="Q351" s="87"/>
      <c r="R351" s="87"/>
      <c r="S351" s="87"/>
      <c r="T351" s="87"/>
      <c r="U351" s="87"/>
      <c r="V351" s="87"/>
      <c r="W351" s="87"/>
      <c r="X351" s="87"/>
      <c r="Y351" s="87"/>
      <c r="Z351" s="87"/>
      <c r="AA351" s="87"/>
      <c r="AB351" s="87"/>
      <c r="AC351" s="87"/>
      <c r="AD351" s="87"/>
      <c r="AE351" s="91"/>
      <c r="AF351" s="91"/>
      <c r="AG351" s="91"/>
      <c r="AH351" s="91"/>
    </row>
    <row r="352" spans="1:34" x14ac:dyDescent="0.2">
      <c r="G352" s="82">
        <f t="shared" si="48"/>
        <v>2</v>
      </c>
      <c r="H352" s="83" t="s">
        <v>1259</v>
      </c>
      <c r="L352" s="87" t="s">
        <v>1277</v>
      </c>
      <c r="M352" s="87"/>
      <c r="N352" s="87"/>
      <c r="O352" s="87"/>
      <c r="P352" s="87" t="s">
        <v>1278</v>
      </c>
      <c r="Q352" s="87"/>
      <c r="R352" s="87"/>
      <c r="S352" s="87"/>
      <c r="T352" s="87"/>
      <c r="U352" s="87"/>
      <c r="V352" s="87"/>
      <c r="W352" s="87"/>
      <c r="X352" s="87"/>
      <c r="Y352" s="87"/>
      <c r="Z352" s="87"/>
      <c r="AA352" s="87"/>
      <c r="AB352" s="87"/>
      <c r="AC352" s="87"/>
      <c r="AD352" s="87"/>
      <c r="AE352" s="91"/>
      <c r="AF352" s="91"/>
      <c r="AG352" s="91"/>
      <c r="AH352" s="91"/>
    </row>
    <row r="353" spans="1:34" x14ac:dyDescent="0.2">
      <c r="G353" s="82">
        <f t="shared" si="48"/>
        <v>2</v>
      </c>
      <c r="H353" s="96" t="s">
        <v>1260</v>
      </c>
      <c r="L353" s="97" t="s">
        <v>1261</v>
      </c>
      <c r="M353" s="97"/>
      <c r="N353" s="97"/>
      <c r="O353" s="97"/>
      <c r="P353" s="97" t="s">
        <v>1279</v>
      </c>
      <c r="Q353" s="97"/>
      <c r="R353" s="97"/>
      <c r="S353" s="97"/>
      <c r="T353" s="87"/>
      <c r="U353" s="87"/>
      <c r="V353" s="87"/>
      <c r="W353" s="87"/>
      <c r="X353" s="87"/>
      <c r="Y353" s="87"/>
      <c r="Z353" s="87"/>
      <c r="AA353" s="87"/>
      <c r="AB353" s="87"/>
      <c r="AC353" s="87"/>
      <c r="AD353" s="87"/>
      <c r="AE353" s="91"/>
      <c r="AF353" s="91"/>
      <c r="AG353" s="91"/>
      <c r="AH353" s="91"/>
    </row>
    <row r="354" spans="1:34" x14ac:dyDescent="0.2">
      <c r="G354" s="82">
        <f t="shared" si="48"/>
        <v>2</v>
      </c>
      <c r="H354" s="96" t="s">
        <v>1260</v>
      </c>
      <c r="L354" s="97" t="s">
        <v>1280</v>
      </c>
      <c r="M354" s="97"/>
      <c r="N354" s="97"/>
      <c r="O354" s="97"/>
      <c r="P354" s="97" t="s">
        <v>1281</v>
      </c>
      <c r="Q354" s="97"/>
      <c r="R354" s="97"/>
      <c r="S354" s="97"/>
      <c r="T354" s="87"/>
      <c r="U354" s="87"/>
      <c r="V354" s="87"/>
      <c r="W354" s="87"/>
      <c r="X354" s="87"/>
      <c r="Y354" s="87"/>
      <c r="Z354" s="87"/>
      <c r="AA354" s="87"/>
      <c r="AB354" s="87"/>
      <c r="AC354" s="87"/>
      <c r="AD354" s="87"/>
      <c r="AE354" s="91"/>
      <c r="AF354" s="91"/>
      <c r="AG354" s="91"/>
      <c r="AH354" s="91"/>
    </row>
    <row r="355" spans="1:34" x14ac:dyDescent="0.2">
      <c r="E355" s="82">
        <f>SUM(G345:G354)/16</f>
        <v>1.25</v>
      </c>
      <c r="F355" s="82">
        <f>SUM(G340:G354)</f>
        <v>20</v>
      </c>
      <c r="L355" s="87"/>
      <c r="M355" s="87"/>
      <c r="N355" s="87"/>
      <c r="O355" s="87"/>
      <c r="P355" s="87"/>
      <c r="Q355" s="87"/>
      <c r="R355" s="87"/>
      <c r="S355" s="87"/>
      <c r="T355" s="87"/>
      <c r="U355" s="87"/>
      <c r="V355" s="87"/>
      <c r="W355" s="87"/>
      <c r="X355" s="87"/>
      <c r="Y355" s="87"/>
      <c r="Z355" s="87"/>
      <c r="AA355" s="87"/>
      <c r="AB355" s="87"/>
      <c r="AC355" s="87"/>
      <c r="AD355" s="87"/>
    </row>
    <row r="356" spans="1:34" x14ac:dyDescent="0.2">
      <c r="E356" s="82">
        <f>SUM(G346:G355)/16</f>
        <v>1.125</v>
      </c>
      <c r="F356" s="82">
        <f>SUM(G341:G355)</f>
        <v>20</v>
      </c>
      <c r="L356" s="87"/>
      <c r="M356" s="87"/>
      <c r="N356" s="87"/>
      <c r="O356" s="87"/>
      <c r="P356" s="87"/>
      <c r="Q356" s="87"/>
      <c r="R356" s="87"/>
      <c r="S356" s="87"/>
      <c r="T356" s="87"/>
      <c r="U356" s="87"/>
      <c r="V356" s="87"/>
      <c r="W356" s="87"/>
      <c r="X356" s="87"/>
      <c r="Y356" s="87"/>
      <c r="Z356" s="87"/>
      <c r="AA356" s="87"/>
      <c r="AB356" s="87"/>
      <c r="AC356" s="87"/>
      <c r="AD356" s="87"/>
    </row>
    <row r="357" spans="1:34" ht="13.5" thickBot="1" x14ac:dyDescent="0.25">
      <c r="H357" s="96"/>
      <c r="K357" s="86" t="str">
        <f t="shared" ref="K357:K363" si="49">+$D$358</f>
        <v>JVA-1 &amp; JVA-2</v>
      </c>
      <c r="L357" s="87"/>
      <c r="M357" s="87"/>
      <c r="N357" s="87"/>
      <c r="O357" s="87"/>
      <c r="P357" s="87"/>
      <c r="Q357" s="87"/>
      <c r="R357" s="87"/>
      <c r="S357" s="87"/>
      <c r="T357" s="87"/>
      <c r="U357" s="87"/>
      <c r="V357" s="87"/>
      <c r="W357" s="87"/>
      <c r="X357" s="87"/>
      <c r="Y357" s="87"/>
      <c r="Z357" s="87"/>
      <c r="AA357" s="87"/>
      <c r="AB357" s="87"/>
      <c r="AC357" s="87"/>
      <c r="AD357" s="87"/>
    </row>
    <row r="358" spans="1:34" ht="13.5" thickBot="1" x14ac:dyDescent="0.25">
      <c r="D358" s="88" t="s">
        <v>1359</v>
      </c>
      <c r="H358" s="82"/>
      <c r="I358" s="86"/>
      <c r="J358" s="86"/>
      <c r="K358" s="86" t="str">
        <f t="shared" si="49"/>
        <v>JVA-1 &amp; JVA-2</v>
      </c>
      <c r="L358" s="187" t="s">
        <v>1156</v>
      </c>
      <c r="M358" s="188"/>
      <c r="N358" s="188"/>
      <c r="O358" s="188"/>
      <c r="P358" s="188"/>
      <c r="Q358" s="188"/>
      <c r="R358" s="188"/>
      <c r="S358" s="189"/>
      <c r="T358" s="170"/>
      <c r="U358" s="170"/>
      <c r="V358" s="168"/>
      <c r="W358" s="187" t="s">
        <v>1162</v>
      </c>
      <c r="X358" s="188"/>
      <c r="Y358" s="188"/>
      <c r="Z358" s="188"/>
      <c r="AA358" s="188"/>
      <c r="AB358" s="188"/>
      <c r="AC358" s="188"/>
      <c r="AD358" s="189"/>
      <c r="AE358" s="91"/>
      <c r="AF358" s="91"/>
    </row>
    <row r="359" spans="1:34" ht="13.5" thickBot="1" x14ac:dyDescent="0.25">
      <c r="A359" s="82" t="str">
        <f t="shared" ref="A359:A370" si="50">+$D$358</f>
        <v>JVA-1 &amp; JVA-2</v>
      </c>
      <c r="B359" s="82" t="s">
        <v>1244</v>
      </c>
      <c r="C359" s="82" t="s">
        <v>1245</v>
      </c>
      <c r="D359" s="82" t="str">
        <f>+'patriotgames_teams_06282013 (1)'!E2</f>
        <v>2016 BLACK (NJ)</v>
      </c>
      <c r="H359" s="82"/>
      <c r="I359" s="86"/>
      <c r="J359" s="86"/>
      <c r="K359" s="86" t="str">
        <f t="shared" si="49"/>
        <v>JVA-1 &amp; JVA-2</v>
      </c>
      <c r="L359" s="98" t="s">
        <v>1247</v>
      </c>
      <c r="M359" s="89" t="s">
        <v>1248</v>
      </c>
      <c r="N359" s="171" t="s">
        <v>1187</v>
      </c>
      <c r="O359" s="171" t="s">
        <v>1249</v>
      </c>
      <c r="P359" s="98" t="s">
        <v>1263</v>
      </c>
      <c r="Q359" s="89" t="s">
        <v>1248</v>
      </c>
      <c r="R359" s="171" t="s">
        <v>1187</v>
      </c>
      <c r="S359" s="171" t="s">
        <v>1249</v>
      </c>
      <c r="T359" s="98"/>
      <c r="U359" s="102"/>
      <c r="V359" s="168"/>
      <c r="W359" s="98" t="s">
        <v>1282</v>
      </c>
      <c r="X359" s="89" t="s">
        <v>1248</v>
      </c>
      <c r="Y359" s="171" t="s">
        <v>1187</v>
      </c>
      <c r="Z359" s="171" t="s">
        <v>1249</v>
      </c>
      <c r="AA359" s="98" t="s">
        <v>1283</v>
      </c>
      <c r="AB359" s="89" t="s">
        <v>1248</v>
      </c>
      <c r="AC359" s="171" t="s">
        <v>1187</v>
      </c>
      <c r="AD359" s="171" t="s">
        <v>1249</v>
      </c>
      <c r="AE359" s="91"/>
      <c r="AF359" s="91"/>
    </row>
    <row r="360" spans="1:34" x14ac:dyDescent="0.2">
      <c r="A360" s="82" t="str">
        <f t="shared" si="50"/>
        <v>JVA-1 &amp; JVA-2</v>
      </c>
      <c r="B360" s="82" t="s">
        <v>1264</v>
      </c>
      <c r="C360" s="82" t="s">
        <v>1250</v>
      </c>
      <c r="D360" s="82" t="str">
        <f>+'patriotgames_teams_06282013 (1)'!E3</f>
        <v>BLACK BEAR 2016 (PA)</v>
      </c>
      <c r="E360" s="82" t="s">
        <v>1284</v>
      </c>
      <c r="K360" s="86" t="str">
        <f t="shared" si="49"/>
        <v>JVA-1 &amp; JVA-2</v>
      </c>
      <c r="L360" s="103" t="str">
        <f>+D359</f>
        <v>2016 BLACK (NJ)</v>
      </c>
      <c r="M360" s="103">
        <v>3</v>
      </c>
      <c r="N360" s="103">
        <v>0</v>
      </c>
      <c r="O360" s="103">
        <v>1</v>
      </c>
      <c r="P360" s="103" t="str">
        <f>+D360</f>
        <v>BLACK BEAR 2016 (PA)</v>
      </c>
      <c r="Q360" s="103">
        <v>2</v>
      </c>
      <c r="R360" s="103">
        <v>1</v>
      </c>
      <c r="S360" s="103">
        <v>2</v>
      </c>
      <c r="T360" s="103"/>
      <c r="U360" s="104"/>
      <c r="V360" s="87"/>
      <c r="W360" s="103" t="str">
        <f>+D361</f>
        <v>TRUE LACROSSE 2016 (PA)</v>
      </c>
      <c r="X360" s="103">
        <v>1</v>
      </c>
      <c r="Y360" s="103">
        <v>2</v>
      </c>
      <c r="Z360" s="103">
        <v>2</v>
      </c>
      <c r="AA360" s="103" t="str">
        <f>+D362</f>
        <v>BUCKS 2016-HOGAN (PA)</v>
      </c>
      <c r="AB360" s="103">
        <v>2</v>
      </c>
      <c r="AC360" s="103">
        <v>1</v>
      </c>
      <c r="AD360" s="103">
        <v>2</v>
      </c>
      <c r="AE360" s="91"/>
      <c r="AF360" s="91"/>
    </row>
    <row r="361" spans="1:34" x14ac:dyDescent="0.2">
      <c r="A361" s="82" t="str">
        <f t="shared" si="50"/>
        <v>JVA-1 &amp; JVA-2</v>
      </c>
      <c r="B361" s="82" t="s">
        <v>1285</v>
      </c>
      <c r="C361" s="82" t="s">
        <v>1286</v>
      </c>
      <c r="D361" s="82" t="str">
        <f>+'patriotgames_teams_06282013 (1)'!E4</f>
        <v>TRUE LACROSSE 2016 (PA)</v>
      </c>
      <c r="E361" s="82" t="s">
        <v>1284</v>
      </c>
      <c r="K361" s="86" t="str">
        <f t="shared" si="49"/>
        <v>JVA-1 &amp; JVA-2</v>
      </c>
      <c r="L361" s="100" t="str">
        <f>+D363</f>
        <v>BUFFALO RISING SOPHS (NY)</v>
      </c>
      <c r="M361" s="100">
        <v>1</v>
      </c>
      <c r="N361" s="100">
        <v>2</v>
      </c>
      <c r="O361" s="100">
        <v>2</v>
      </c>
      <c r="P361" s="92" t="str">
        <f>+D364</f>
        <v>EDGE 2016 RED (ON)</v>
      </c>
      <c r="Q361" s="100">
        <v>3</v>
      </c>
      <c r="R361" s="100">
        <v>0</v>
      </c>
      <c r="S361" s="100">
        <v>1</v>
      </c>
      <c r="T361" s="100"/>
      <c r="U361" s="105"/>
      <c r="V361" s="87"/>
      <c r="W361" s="100" t="str">
        <f>+D365</f>
        <v>ENDLESS LACROSSE JV (MD)</v>
      </c>
      <c r="X361" s="100">
        <v>0</v>
      </c>
      <c r="Y361" s="100">
        <v>3</v>
      </c>
      <c r="Z361" s="100">
        <v>3</v>
      </c>
      <c r="AA361" s="92" t="str">
        <f>+D368</f>
        <v>NJ RIOT 2016 (NJ)</v>
      </c>
      <c r="AB361" s="100">
        <v>2</v>
      </c>
      <c r="AC361" s="100">
        <v>1</v>
      </c>
      <c r="AD361" s="100">
        <v>1</v>
      </c>
      <c r="AE361" s="91"/>
      <c r="AF361" s="91"/>
    </row>
    <row r="362" spans="1:34" ht="13.5" thickBot="1" x14ac:dyDescent="0.25">
      <c r="A362" s="82" t="str">
        <f t="shared" si="50"/>
        <v>JVA-1 &amp; JVA-2</v>
      </c>
      <c r="B362" s="82" t="s">
        <v>1287</v>
      </c>
      <c r="C362" s="82" t="s">
        <v>1288</v>
      </c>
      <c r="D362" s="82" t="str">
        <f>+'patriotgames_teams_06282013 (1)'!E5</f>
        <v>BUCKS 2016-HOGAN (PA)</v>
      </c>
      <c r="E362" s="82" t="s">
        <v>1284</v>
      </c>
      <c r="K362" s="86" t="str">
        <f t="shared" si="49"/>
        <v>JVA-1 &amp; JVA-2</v>
      </c>
      <c r="L362" s="101" t="str">
        <f>+D367</f>
        <v>MUCKDAWGS (PA)</v>
      </c>
      <c r="M362" s="101">
        <v>0</v>
      </c>
      <c r="N362" s="101">
        <v>3</v>
      </c>
      <c r="O362" s="101">
        <v>3</v>
      </c>
      <c r="P362" s="101" t="str">
        <f>+D366</f>
        <v>CASH COWS SELECT (MI)</v>
      </c>
      <c r="Q362" s="101">
        <v>0</v>
      </c>
      <c r="R362" s="101">
        <v>3</v>
      </c>
      <c r="S362" s="101">
        <v>3</v>
      </c>
      <c r="T362" s="100"/>
      <c r="U362" s="105"/>
      <c r="V362" s="87"/>
      <c r="W362" s="101" t="str">
        <f>+D369</f>
        <v>TEAM TOTAL JV (MI)</v>
      </c>
      <c r="X362" s="101">
        <v>2</v>
      </c>
      <c r="Y362" s="101">
        <v>1</v>
      </c>
      <c r="Z362" s="101">
        <v>1</v>
      </c>
      <c r="AA362" s="101" t="str">
        <f>+D370</f>
        <v>MAIN LINE LAX 2015-2016 (PA)</v>
      </c>
      <c r="AB362" s="101">
        <v>2</v>
      </c>
      <c r="AC362" s="101">
        <v>1</v>
      </c>
      <c r="AD362" s="101">
        <v>3</v>
      </c>
      <c r="AE362" s="91"/>
      <c r="AF362" s="91"/>
    </row>
    <row r="363" spans="1:34" ht="13.5" thickBot="1" x14ac:dyDescent="0.25">
      <c r="A363" s="82" t="str">
        <f t="shared" si="50"/>
        <v>JVA-1 &amp; JVA-2</v>
      </c>
      <c r="B363" s="82" t="s">
        <v>1244</v>
      </c>
      <c r="C363" s="82" t="s">
        <v>1251</v>
      </c>
      <c r="D363" s="82" t="str">
        <f>+'patriotgames_teams_06282013 (1)'!E6</f>
        <v>BUFFALO RISING SOPHS (NY)</v>
      </c>
      <c r="E363" s="82" t="s">
        <v>1284</v>
      </c>
      <c r="K363" s="86" t="str">
        <f t="shared" si="49"/>
        <v>JVA-1 &amp; JVA-2</v>
      </c>
      <c r="L363" s="87"/>
      <c r="M363" s="87"/>
      <c r="N363" s="87"/>
      <c r="O363" s="87"/>
      <c r="P363" s="87"/>
      <c r="Q363" s="87"/>
      <c r="R363" s="87"/>
      <c r="S363" s="87"/>
      <c r="T363" s="101"/>
      <c r="U363" s="106"/>
      <c r="V363" s="87"/>
      <c r="W363" s="87"/>
      <c r="X363" s="87"/>
      <c r="Y363" s="87"/>
      <c r="Z363" s="87"/>
      <c r="AA363" s="87"/>
      <c r="AB363" s="87"/>
      <c r="AC363" s="87"/>
      <c r="AD363" s="87"/>
      <c r="AE363" s="91"/>
      <c r="AF363" s="91"/>
    </row>
    <row r="364" spans="1:34" s="94" customFormat="1" x14ac:dyDescent="0.2">
      <c r="A364" s="82" t="str">
        <f t="shared" si="50"/>
        <v>JVA-1 &amp; JVA-2</v>
      </c>
      <c r="B364" s="82" t="s">
        <v>1264</v>
      </c>
      <c r="C364" s="82" t="s">
        <v>1252</v>
      </c>
      <c r="D364" s="82" t="str">
        <f>+'patriotgames_teams_06282013 (1)'!E7</f>
        <v>EDGE 2016 RED (ON)</v>
      </c>
      <c r="H364" s="91"/>
      <c r="I364" s="91"/>
      <c r="J364" s="95"/>
      <c r="K364" s="86"/>
      <c r="L364" s="91"/>
      <c r="M364" s="91"/>
      <c r="N364" s="91"/>
      <c r="O364" s="91"/>
      <c r="P364" s="91"/>
      <c r="Q364" s="91"/>
      <c r="R364" s="91"/>
      <c r="S364" s="91"/>
      <c r="T364" s="91"/>
      <c r="U364" s="91"/>
      <c r="V364" s="91"/>
      <c r="W364" s="91"/>
      <c r="X364" s="91"/>
      <c r="Y364" s="91"/>
      <c r="Z364" s="91"/>
      <c r="AA364" s="91"/>
      <c r="AB364" s="91"/>
      <c r="AC364" s="91"/>
      <c r="AD364" s="91"/>
      <c r="AE364" s="91"/>
      <c r="AF364" s="91"/>
      <c r="AG364" s="91"/>
      <c r="AH364" s="91"/>
    </row>
    <row r="365" spans="1:34" x14ac:dyDescent="0.2">
      <c r="A365" s="82" t="str">
        <f t="shared" si="50"/>
        <v>JVA-1 &amp; JVA-2</v>
      </c>
      <c r="B365" s="82" t="s">
        <v>1285</v>
      </c>
      <c r="C365" s="82" t="s">
        <v>1289</v>
      </c>
      <c r="D365" s="82" t="str">
        <f>+'patriotgames_teams_06282013 (1)'!E8</f>
        <v>ENDLESS LACROSSE JV (MD)</v>
      </c>
      <c r="G365" s="82">
        <f t="shared" ref="G365:G374" si="51">COUNTA(L365:AH365)</f>
        <v>4</v>
      </c>
      <c r="H365" s="96">
        <v>1</v>
      </c>
      <c r="L365" s="97" t="s">
        <v>1253</v>
      </c>
      <c r="M365" s="97"/>
      <c r="N365" s="97"/>
      <c r="O365" s="97"/>
      <c r="P365" s="97" t="s">
        <v>1271</v>
      </c>
      <c r="Q365" s="97"/>
      <c r="R365" s="97"/>
      <c r="S365" s="97"/>
      <c r="T365" s="97"/>
      <c r="U365" s="97"/>
      <c r="V365" s="97"/>
      <c r="W365" s="97" t="s">
        <v>1290</v>
      </c>
      <c r="X365" s="97"/>
      <c r="Y365" s="97"/>
      <c r="Z365" s="97"/>
      <c r="AA365" s="97" t="s">
        <v>1291</v>
      </c>
      <c r="AB365" s="97"/>
      <c r="AC365" s="97"/>
      <c r="AD365" s="97"/>
      <c r="AE365" s="97"/>
      <c r="AF365" s="97"/>
      <c r="AG365" s="97"/>
      <c r="AH365" s="97"/>
    </row>
    <row r="366" spans="1:34" x14ac:dyDescent="0.2">
      <c r="A366" s="82" t="str">
        <f t="shared" si="50"/>
        <v>JVA-1 &amp; JVA-2</v>
      </c>
      <c r="B366" s="82" t="s">
        <v>1287</v>
      </c>
      <c r="C366" s="82" t="s">
        <v>1292</v>
      </c>
      <c r="D366" s="82" t="str">
        <f>+'patriotgames_teams_06282013 (1)'!E13</f>
        <v>CASH COWS SELECT (MI)</v>
      </c>
      <c r="G366" s="82">
        <f t="shared" si="51"/>
        <v>2</v>
      </c>
      <c r="H366" s="96">
        <v>1</v>
      </c>
      <c r="L366" s="97" t="s">
        <v>1293</v>
      </c>
      <c r="M366" s="97"/>
      <c r="N366" s="97"/>
      <c r="O366" s="97"/>
      <c r="P366" s="97"/>
      <c r="Q366" s="97"/>
      <c r="R366" s="97"/>
      <c r="S366" s="97"/>
      <c r="T366" s="97"/>
      <c r="U366" s="97"/>
      <c r="V366" s="97"/>
      <c r="W366" s="97" t="s">
        <v>1294</v>
      </c>
      <c r="X366" s="97"/>
      <c r="Y366" s="97"/>
      <c r="Z366" s="97"/>
      <c r="AA366" s="97"/>
      <c r="AB366" s="97"/>
      <c r="AC366" s="97"/>
      <c r="AD366" s="97"/>
      <c r="AE366" s="97"/>
      <c r="AF366" s="97"/>
      <c r="AG366" s="97"/>
      <c r="AH366" s="97"/>
    </row>
    <row r="367" spans="1:34" x14ac:dyDescent="0.2">
      <c r="A367" s="82" t="str">
        <f t="shared" si="50"/>
        <v>JVA-1 &amp; JVA-2</v>
      </c>
      <c r="B367" s="82" t="s">
        <v>1244</v>
      </c>
      <c r="C367" s="82" t="s">
        <v>1265</v>
      </c>
      <c r="D367" s="82" t="str">
        <f>+'patriotgames_teams_06282013 (1)'!E10</f>
        <v>MUCKDAWGS (PA)</v>
      </c>
      <c r="G367" s="82">
        <f t="shared" si="51"/>
        <v>4</v>
      </c>
      <c r="H367" s="83">
        <v>2</v>
      </c>
      <c r="L367" s="83" t="s">
        <v>1255</v>
      </c>
      <c r="P367" s="83" t="s">
        <v>1295</v>
      </c>
      <c r="W367" s="83" t="s">
        <v>1296</v>
      </c>
      <c r="AA367" s="83" t="s">
        <v>1297</v>
      </c>
    </row>
    <row r="368" spans="1:34" x14ac:dyDescent="0.2">
      <c r="A368" s="82" t="str">
        <f t="shared" si="50"/>
        <v>JVA-1 &amp; JVA-2</v>
      </c>
      <c r="B368" s="82" t="s">
        <v>1264</v>
      </c>
      <c r="C368" s="82" t="s">
        <v>1266</v>
      </c>
      <c r="D368" s="82" t="str">
        <f>+'patriotgames_teams_06282013 (1)'!E11</f>
        <v>NJ RIOT 2016 (NJ)</v>
      </c>
      <c r="G368" s="82">
        <f t="shared" si="51"/>
        <v>2</v>
      </c>
      <c r="H368" s="83">
        <v>2</v>
      </c>
      <c r="L368" s="83" t="s">
        <v>1269</v>
      </c>
      <c r="W368" s="83" t="s">
        <v>1298</v>
      </c>
    </row>
    <row r="369" spans="1:35" x14ac:dyDescent="0.2">
      <c r="A369" s="82" t="str">
        <f t="shared" si="50"/>
        <v>JVA-1 &amp; JVA-2</v>
      </c>
      <c r="B369" s="82" t="s">
        <v>1285</v>
      </c>
      <c r="C369" s="82" t="s">
        <v>1299</v>
      </c>
      <c r="D369" s="82" t="str">
        <f>+'patriotgames_teams_06282013 (1)'!E12</f>
        <v>TEAM TOTAL JV (MI)</v>
      </c>
      <c r="G369" s="82">
        <f t="shared" si="51"/>
        <v>4</v>
      </c>
      <c r="H369" s="96">
        <v>3</v>
      </c>
      <c r="L369" s="97" t="s">
        <v>1257</v>
      </c>
      <c r="M369" s="97"/>
      <c r="N369" s="97"/>
      <c r="O369" s="97"/>
      <c r="P369" s="97" t="s">
        <v>1273</v>
      </c>
      <c r="Q369" s="97"/>
      <c r="R369" s="97"/>
      <c r="S369" s="97"/>
      <c r="T369" s="97"/>
      <c r="U369" s="97"/>
      <c r="V369" s="97"/>
      <c r="W369" s="97" t="s">
        <v>1300</v>
      </c>
      <c r="X369" s="97"/>
      <c r="Y369" s="97"/>
      <c r="Z369" s="97"/>
      <c r="AA369" s="97" t="s">
        <v>1301</v>
      </c>
      <c r="AB369" s="97"/>
      <c r="AC369" s="97"/>
      <c r="AD369" s="97"/>
      <c r="AE369" s="97"/>
      <c r="AF369" s="97"/>
      <c r="AG369" s="97"/>
      <c r="AH369" s="97"/>
    </row>
    <row r="370" spans="1:35" x14ac:dyDescent="0.2">
      <c r="A370" s="82" t="str">
        <f t="shared" si="50"/>
        <v>JVA-1 &amp; JVA-2</v>
      </c>
      <c r="B370" s="82" t="s">
        <v>1287</v>
      </c>
      <c r="C370" s="82" t="s">
        <v>1302</v>
      </c>
      <c r="D370" s="82" t="str">
        <f>+'patriotgames_teams_06282013 (1)'!E9</f>
        <v>MAIN LINE LAX 2015-2016 (PA)</v>
      </c>
      <c r="G370" s="82">
        <f t="shared" si="51"/>
        <v>2</v>
      </c>
      <c r="H370" s="96">
        <v>3</v>
      </c>
      <c r="L370" s="97" t="s">
        <v>1303</v>
      </c>
      <c r="M370" s="97"/>
      <c r="N370" s="97"/>
      <c r="O370" s="97"/>
      <c r="P370" s="97"/>
      <c r="Q370" s="97"/>
      <c r="R370" s="97"/>
      <c r="S370" s="97"/>
      <c r="T370" s="97"/>
      <c r="U370" s="97"/>
      <c r="V370" s="97"/>
      <c r="W370" s="97" t="s">
        <v>1304</v>
      </c>
      <c r="X370" s="97"/>
      <c r="Y370" s="97"/>
      <c r="Z370" s="97"/>
      <c r="AA370" s="97"/>
      <c r="AB370" s="97"/>
      <c r="AC370" s="97"/>
      <c r="AD370" s="97"/>
      <c r="AE370" s="97"/>
      <c r="AF370" s="97"/>
      <c r="AG370" s="97"/>
      <c r="AH370" s="97"/>
    </row>
    <row r="371" spans="1:35" x14ac:dyDescent="0.2">
      <c r="G371" s="82">
        <f t="shared" si="51"/>
        <v>4</v>
      </c>
      <c r="H371" s="83" t="s">
        <v>1259</v>
      </c>
      <c r="L371" s="83" t="s">
        <v>1305</v>
      </c>
      <c r="P371" s="83" t="s">
        <v>1306</v>
      </c>
      <c r="W371" s="83" t="s">
        <v>1307</v>
      </c>
      <c r="AA371" s="83" t="s">
        <v>1308</v>
      </c>
      <c r="AF371" s="82"/>
      <c r="AG371" s="82"/>
    </row>
    <row r="372" spans="1:35" x14ac:dyDescent="0.2">
      <c r="G372" s="82">
        <f t="shared" si="51"/>
        <v>2</v>
      </c>
      <c r="H372" s="83" t="s">
        <v>1259</v>
      </c>
      <c r="L372" s="83" t="s">
        <v>1309</v>
      </c>
      <c r="P372" s="82"/>
      <c r="W372" s="83" t="s">
        <v>1310</v>
      </c>
      <c r="AA372" s="82"/>
    </row>
    <row r="373" spans="1:35" x14ac:dyDescent="0.2">
      <c r="G373" s="82">
        <f t="shared" si="51"/>
        <v>3</v>
      </c>
      <c r="H373" s="96" t="s">
        <v>1311</v>
      </c>
      <c r="L373" s="97" t="s">
        <v>1261</v>
      </c>
      <c r="M373" s="97"/>
      <c r="N373" s="97"/>
      <c r="O373" s="97"/>
      <c r="P373" s="97" t="s">
        <v>1312</v>
      </c>
      <c r="Q373" s="97"/>
      <c r="R373" s="97"/>
      <c r="S373" s="97"/>
      <c r="T373" s="97"/>
      <c r="U373" s="97"/>
      <c r="V373" s="97"/>
      <c r="W373" s="97" t="s">
        <v>1313</v>
      </c>
      <c r="X373" s="97"/>
      <c r="Y373" s="97"/>
      <c r="Z373" s="97"/>
      <c r="AA373" s="97"/>
      <c r="AB373" s="97"/>
      <c r="AC373" s="97"/>
      <c r="AD373" s="97"/>
      <c r="AE373" s="82"/>
      <c r="AF373" s="97"/>
      <c r="AG373" s="97"/>
      <c r="AH373" s="97"/>
    </row>
    <row r="374" spans="1:35" x14ac:dyDescent="0.2">
      <c r="G374" s="82">
        <f t="shared" si="51"/>
        <v>3</v>
      </c>
      <c r="H374" s="96" t="s">
        <v>1311</v>
      </c>
      <c r="L374" s="97" t="s">
        <v>1314</v>
      </c>
      <c r="M374" s="97"/>
      <c r="N374" s="97"/>
      <c r="O374" s="97"/>
      <c r="P374" s="97" t="s">
        <v>1315</v>
      </c>
      <c r="Q374" s="97"/>
      <c r="R374" s="97"/>
      <c r="S374" s="97"/>
      <c r="T374" s="97"/>
      <c r="U374" s="97"/>
      <c r="V374" s="97"/>
      <c r="W374" s="97" t="s">
        <v>1316</v>
      </c>
      <c r="X374" s="97"/>
      <c r="Y374" s="97"/>
      <c r="Z374" s="97"/>
      <c r="AA374" s="97"/>
      <c r="AB374" s="97"/>
      <c r="AC374" s="97"/>
      <c r="AD374" s="97"/>
      <c r="AE374" s="82"/>
      <c r="AF374" s="97"/>
      <c r="AG374" s="97"/>
      <c r="AH374" s="97"/>
    </row>
    <row r="375" spans="1:35" x14ac:dyDescent="0.2">
      <c r="G375" s="94"/>
      <c r="H375" s="91"/>
      <c r="L375" s="91"/>
      <c r="M375" s="91"/>
      <c r="N375" s="91"/>
      <c r="O375" s="91"/>
      <c r="Q375" s="91"/>
      <c r="R375" s="91"/>
      <c r="S375" s="91"/>
      <c r="X375" s="91"/>
      <c r="Y375" s="91"/>
      <c r="Z375" s="91"/>
      <c r="AB375" s="91"/>
      <c r="AC375" s="91"/>
      <c r="AD375" s="91"/>
    </row>
    <row r="376" spans="1:35" x14ac:dyDescent="0.2">
      <c r="F376" s="82">
        <f>SUM(G360:G375)</f>
        <v>30</v>
      </c>
    </row>
    <row r="377" spans="1:35" s="94" customFormat="1" x14ac:dyDescent="0.2">
      <c r="H377" s="91"/>
      <c r="I377" s="91"/>
      <c r="J377" s="95"/>
      <c r="K377" s="95"/>
      <c r="L377" s="91"/>
      <c r="M377" s="91"/>
      <c r="N377" s="91"/>
      <c r="O377" s="91"/>
      <c r="P377" s="91"/>
      <c r="Q377" s="91"/>
      <c r="R377" s="91"/>
      <c r="S377" s="91"/>
      <c r="T377" s="91"/>
      <c r="U377" s="91"/>
      <c r="V377" s="91"/>
      <c r="W377" s="91"/>
      <c r="X377" s="91"/>
      <c r="Y377" s="91"/>
      <c r="Z377" s="91"/>
      <c r="AA377" s="91"/>
      <c r="AB377" s="91"/>
      <c r="AC377" s="91"/>
      <c r="AD377" s="91"/>
      <c r="AE377" s="91"/>
      <c r="AF377" s="91"/>
      <c r="AG377" s="91"/>
      <c r="AH377" s="91"/>
    </row>
    <row r="378" spans="1:35" s="94" customFormat="1" ht="13.5" thickBot="1" x14ac:dyDescent="0.25">
      <c r="H378" s="91"/>
      <c r="I378" s="91"/>
      <c r="J378" s="95"/>
      <c r="K378" s="86" t="str">
        <f t="shared" ref="K378:K386" si="52">+$D$379</f>
        <v>JVB-1</v>
      </c>
      <c r="L378" s="91"/>
      <c r="M378" s="91"/>
      <c r="N378" s="91"/>
      <c r="O378" s="91"/>
      <c r="P378" s="91"/>
      <c r="Q378" s="91"/>
      <c r="R378" s="91"/>
      <c r="S378" s="91"/>
      <c r="T378" s="91"/>
      <c r="U378" s="91"/>
      <c r="V378" s="91"/>
      <c r="W378" s="91"/>
      <c r="X378" s="91"/>
      <c r="Y378" s="91"/>
      <c r="Z378" s="91"/>
      <c r="AA378" s="91"/>
      <c r="AB378" s="91"/>
      <c r="AC378" s="91"/>
      <c r="AD378" s="91"/>
      <c r="AE378" s="91"/>
      <c r="AF378" s="91"/>
      <c r="AG378" s="91"/>
      <c r="AH378" s="91"/>
    </row>
    <row r="379" spans="1:35" ht="15.75" customHeight="1" thickBot="1" x14ac:dyDescent="0.25">
      <c r="D379" s="88" t="s">
        <v>1157</v>
      </c>
      <c r="H379" s="82"/>
      <c r="I379" s="86"/>
      <c r="J379" s="86"/>
      <c r="K379" s="86" t="str">
        <f t="shared" si="52"/>
        <v>JVB-1</v>
      </c>
      <c r="L379" s="191" t="str">
        <f>+D379</f>
        <v>JVB-1</v>
      </c>
      <c r="M379" s="192"/>
      <c r="N379" s="192"/>
      <c r="O379" s="192"/>
      <c r="P379" s="192"/>
      <c r="Q379" s="192"/>
      <c r="R379" s="192"/>
      <c r="S379" s="193"/>
      <c r="T379" s="167"/>
      <c r="U379" s="167"/>
      <c r="V379" s="166"/>
      <c r="W379" s="194"/>
      <c r="X379" s="194"/>
      <c r="Y379" s="194"/>
      <c r="Z379" s="194"/>
      <c r="AA379" s="194"/>
      <c r="AB379" s="194"/>
      <c r="AC379" s="194"/>
      <c r="AD379" s="194"/>
      <c r="AF379" s="107"/>
      <c r="AG379" s="107"/>
      <c r="AH379" s="107"/>
      <c r="AI379" s="107"/>
    </row>
    <row r="380" spans="1:35" ht="13.5" thickBot="1" x14ac:dyDescent="0.25">
      <c r="A380" s="82" t="str">
        <f t="shared" ref="A380:A389" si="53">+$D$379</f>
        <v>JVB-1</v>
      </c>
      <c r="B380" s="82" t="s">
        <v>1244</v>
      </c>
      <c r="D380" s="82" t="str">
        <f>+'patriotgames_teams_06282013 (1)'!E14</f>
        <v>BLACK JACKS (MA)</v>
      </c>
      <c r="E380" s="82" t="s">
        <v>1317</v>
      </c>
      <c r="H380" s="82"/>
      <c r="I380" s="86"/>
      <c r="J380" s="86"/>
      <c r="K380" s="86" t="str">
        <f t="shared" si="52"/>
        <v>JVB-1</v>
      </c>
      <c r="L380" s="89" t="s">
        <v>1247</v>
      </c>
      <c r="M380" s="89" t="s">
        <v>1248</v>
      </c>
      <c r="N380" s="171" t="s">
        <v>1187</v>
      </c>
      <c r="O380" s="171" t="s">
        <v>1249</v>
      </c>
      <c r="P380" s="89" t="s">
        <v>1263</v>
      </c>
      <c r="Q380" s="89" t="s">
        <v>1248</v>
      </c>
      <c r="R380" s="171" t="s">
        <v>1187</v>
      </c>
      <c r="S380" s="171" t="s">
        <v>1249</v>
      </c>
      <c r="T380" s="171"/>
      <c r="U380" s="169"/>
      <c r="V380" s="168"/>
      <c r="W380" s="168"/>
      <c r="X380" s="168"/>
      <c r="Y380" s="168"/>
      <c r="Z380" s="168"/>
      <c r="AA380" s="168"/>
      <c r="AB380" s="168"/>
      <c r="AC380" s="168"/>
      <c r="AD380" s="168"/>
      <c r="AE380" s="108"/>
      <c r="AF380" s="108"/>
      <c r="AG380" s="108"/>
      <c r="AH380" s="108"/>
      <c r="AI380" s="107"/>
    </row>
    <row r="381" spans="1:35" x14ac:dyDescent="0.2">
      <c r="A381" s="82" t="str">
        <f t="shared" si="53"/>
        <v>JVB-1</v>
      </c>
      <c r="B381" s="82" t="s">
        <v>1264</v>
      </c>
      <c r="D381" s="82" t="str">
        <f>+'patriotgames_teams_06282013 (1)'!E15</f>
        <v>BROTHERHOOD U16 (NJ)</v>
      </c>
      <c r="H381" s="82"/>
      <c r="I381" s="86"/>
      <c r="J381" s="86"/>
      <c r="K381" s="86" t="str">
        <f t="shared" si="52"/>
        <v>JVB-1</v>
      </c>
      <c r="L381" s="99" t="str">
        <f>+D380</f>
        <v>BLACK JACKS (MA)</v>
      </c>
      <c r="M381" s="99">
        <v>2</v>
      </c>
      <c r="N381" s="99">
        <v>1</v>
      </c>
      <c r="O381" s="99">
        <v>2</v>
      </c>
      <c r="P381" s="100" t="str">
        <f>+D381</f>
        <v>BROTHERHOOD U16 (NJ)</v>
      </c>
      <c r="Q381" s="99">
        <v>3</v>
      </c>
      <c r="R381" s="99">
        <v>0</v>
      </c>
      <c r="S381" s="99">
        <v>1</v>
      </c>
      <c r="T381" s="109"/>
      <c r="U381" s="105"/>
      <c r="V381" s="87"/>
      <c r="W381" s="87"/>
      <c r="X381" s="87"/>
      <c r="Y381" s="87"/>
      <c r="Z381" s="87"/>
      <c r="AA381" s="87"/>
      <c r="AB381" s="87"/>
      <c r="AC381" s="87"/>
      <c r="AD381" s="87"/>
      <c r="AI381" s="107"/>
    </row>
    <row r="382" spans="1:35" x14ac:dyDescent="0.2">
      <c r="A382" s="82" t="str">
        <f t="shared" si="53"/>
        <v>JVB-1</v>
      </c>
      <c r="B382" s="82" t="s">
        <v>1244</v>
      </c>
      <c r="D382" s="82" t="str">
        <f>+'patriotgames_teams_06282013 (1)'!E16</f>
        <v>BUCKS 2016 - KREUTZER (PA)</v>
      </c>
      <c r="H382" s="82"/>
      <c r="I382" s="86"/>
      <c r="J382" s="86"/>
      <c r="K382" s="86" t="str">
        <f t="shared" si="52"/>
        <v>JVB-1</v>
      </c>
      <c r="L382" s="100" t="str">
        <f>+D382</f>
        <v>BUCKS 2016 - KREUTZER (PA)</v>
      </c>
      <c r="M382" s="100">
        <v>1</v>
      </c>
      <c r="N382" s="100">
        <v>2</v>
      </c>
      <c r="O382" s="100">
        <v>4</v>
      </c>
      <c r="P382" s="100" t="str">
        <f>+D383</f>
        <v>TEAM 91 2016 STAMPEDE (NY)</v>
      </c>
      <c r="Q382" s="100">
        <v>1</v>
      </c>
      <c r="R382" s="100">
        <v>2</v>
      </c>
      <c r="S382" s="100">
        <v>4</v>
      </c>
      <c r="T382" s="109"/>
      <c r="U382" s="105"/>
      <c r="V382" s="87"/>
      <c r="W382" s="87"/>
      <c r="X382" s="87"/>
      <c r="Y382" s="87"/>
      <c r="Z382" s="87"/>
      <c r="AA382" s="87"/>
      <c r="AB382" s="87"/>
      <c r="AC382" s="87"/>
      <c r="AD382" s="87"/>
      <c r="AI382" s="107"/>
    </row>
    <row r="383" spans="1:35" x14ac:dyDescent="0.2">
      <c r="A383" s="82" t="str">
        <f t="shared" si="53"/>
        <v>JVB-1</v>
      </c>
      <c r="B383" s="82" t="s">
        <v>1264</v>
      </c>
      <c r="D383" s="82" t="str">
        <f>+'patriotgames_teams_06282013 (1)'!E28</f>
        <v>TEAM 91 2016 STAMPEDE (NY)</v>
      </c>
      <c r="K383" s="86" t="str">
        <f t="shared" si="52"/>
        <v>JVB-1</v>
      </c>
      <c r="L383" s="99" t="str">
        <f>+D384</f>
        <v>EDGE 2016 WHITE (ON)</v>
      </c>
      <c r="M383" s="99">
        <v>3</v>
      </c>
      <c r="N383" s="99">
        <v>0</v>
      </c>
      <c r="O383" s="99">
        <v>1</v>
      </c>
      <c r="P383" s="99" t="str">
        <f>+D385</f>
        <v>EMMAUS STING (PA)</v>
      </c>
      <c r="Q383" s="99">
        <v>0</v>
      </c>
      <c r="R383" s="99">
        <v>3</v>
      </c>
      <c r="S383" s="99">
        <v>5</v>
      </c>
      <c r="T383" s="110"/>
      <c r="U383" s="111"/>
      <c r="V383" s="87"/>
      <c r="W383" s="87"/>
      <c r="X383" s="87"/>
      <c r="Y383" s="87"/>
      <c r="Z383" s="87"/>
      <c r="AA383" s="87"/>
      <c r="AB383" s="87"/>
      <c r="AC383" s="87"/>
      <c r="AD383" s="87"/>
      <c r="AI383" s="107"/>
    </row>
    <row r="384" spans="1:35" x14ac:dyDescent="0.2">
      <c r="A384" s="82" t="str">
        <f t="shared" si="53"/>
        <v>JVB-1</v>
      </c>
      <c r="B384" s="82" t="s">
        <v>1244</v>
      </c>
      <c r="D384" s="82" t="str">
        <f>+'patriotgames_teams_06282013 (1)'!E18</f>
        <v>EDGE 2016 WHITE (ON)</v>
      </c>
      <c r="K384" s="86" t="str">
        <f t="shared" si="52"/>
        <v>JVB-1</v>
      </c>
      <c r="L384" s="100" t="str">
        <f>+D386</f>
        <v>GREEN &amp; GOLD JV (NJ)</v>
      </c>
      <c r="M384" s="100">
        <v>0</v>
      </c>
      <c r="N384" s="100">
        <v>3</v>
      </c>
      <c r="O384" s="100">
        <v>5</v>
      </c>
      <c r="P384" s="100" t="str">
        <f>+D387</f>
        <v>GRIP-IT N' RIP-IT BLUE (NY)</v>
      </c>
      <c r="Q384" s="100">
        <v>2</v>
      </c>
      <c r="R384" s="100">
        <v>1</v>
      </c>
      <c r="S384" s="100">
        <v>2</v>
      </c>
      <c r="T384" s="109"/>
      <c r="U384" s="105"/>
      <c r="V384" s="87"/>
      <c r="W384" s="87"/>
      <c r="X384" s="87"/>
      <c r="Y384" s="87"/>
      <c r="Z384" s="87"/>
      <c r="AA384" s="87"/>
      <c r="AB384" s="87"/>
      <c r="AC384" s="87"/>
      <c r="AD384" s="87"/>
      <c r="AI384" s="107"/>
    </row>
    <row r="385" spans="1:35" ht="13.5" thickBot="1" x14ac:dyDescent="0.25">
      <c r="A385" s="82" t="str">
        <f t="shared" si="53"/>
        <v>JVB-1</v>
      </c>
      <c r="B385" s="82" t="s">
        <v>1264</v>
      </c>
      <c r="D385" s="82" t="str">
        <f>+'patriotgames_teams_06282013 (1)'!E19</f>
        <v>EMMAUS STING (PA)</v>
      </c>
      <c r="K385" s="86" t="str">
        <f t="shared" si="52"/>
        <v>JVB-1</v>
      </c>
      <c r="L385" s="101" t="str">
        <f>+D388</f>
        <v>TEWAARATON LENAPE (NJ)</v>
      </c>
      <c r="M385" s="101">
        <v>1</v>
      </c>
      <c r="N385" s="101">
        <v>2</v>
      </c>
      <c r="O385" s="101">
        <v>3</v>
      </c>
      <c r="P385" s="101" t="str">
        <f>+D389</f>
        <v>LV LIGHTNING SELECT BLUE (PA)</v>
      </c>
      <c r="Q385" s="101">
        <v>2</v>
      </c>
      <c r="R385" s="101">
        <v>1</v>
      </c>
      <c r="S385" s="101">
        <v>3</v>
      </c>
      <c r="T385" s="112"/>
      <c r="U385" s="106"/>
      <c r="V385" s="87"/>
      <c r="W385" s="87"/>
      <c r="X385" s="87"/>
      <c r="Y385" s="87"/>
      <c r="Z385" s="87"/>
      <c r="AA385" s="87"/>
      <c r="AB385" s="87"/>
      <c r="AC385" s="87"/>
      <c r="AD385" s="87"/>
      <c r="AI385" s="107"/>
    </row>
    <row r="386" spans="1:35" x14ac:dyDescent="0.2">
      <c r="A386" s="82" t="str">
        <f t="shared" si="53"/>
        <v>JVB-1</v>
      </c>
      <c r="B386" s="82" t="s">
        <v>1244</v>
      </c>
      <c r="D386" s="82" t="str">
        <f>+'patriotgames_teams_06282013 (1)'!E20</f>
        <v>GREEN &amp; GOLD JV (NJ)</v>
      </c>
      <c r="K386" s="86" t="str">
        <f t="shared" si="52"/>
        <v>JVB-1</v>
      </c>
      <c r="L386" s="87"/>
      <c r="M386" s="87"/>
      <c r="N386" s="87"/>
      <c r="O386" s="87"/>
      <c r="P386" s="87"/>
      <c r="Q386" s="87"/>
      <c r="R386" s="87"/>
      <c r="S386" s="87"/>
      <c r="T386" s="87"/>
      <c r="U386" s="87"/>
      <c r="V386" s="87"/>
      <c r="W386" s="87"/>
      <c r="X386" s="87"/>
      <c r="Y386" s="87"/>
      <c r="Z386" s="87"/>
      <c r="AA386" s="87"/>
      <c r="AB386" s="87"/>
      <c r="AC386" s="87"/>
      <c r="AD386" s="87"/>
      <c r="AI386" s="107"/>
    </row>
    <row r="387" spans="1:35" x14ac:dyDescent="0.2">
      <c r="A387" s="82" t="str">
        <f t="shared" si="53"/>
        <v>JVB-1</v>
      </c>
      <c r="B387" s="82" t="s">
        <v>1264</v>
      </c>
      <c r="D387" s="82" t="str">
        <f>+'patriotgames_teams_06282013 (1)'!E21</f>
        <v>GRIP-IT N' RIP-IT BLUE (NY)</v>
      </c>
      <c r="G387" s="82">
        <f t="shared" ref="G387:G401" si="54">COUNTA(L387:AA387)</f>
        <v>2</v>
      </c>
      <c r="H387" s="96">
        <v>1</v>
      </c>
      <c r="L387" s="97" t="s">
        <v>1253</v>
      </c>
      <c r="M387" s="97"/>
      <c r="N387" s="97"/>
      <c r="O387" s="97"/>
      <c r="P387" s="97" t="s">
        <v>1269</v>
      </c>
      <c r="Q387" s="87"/>
      <c r="R387" s="87"/>
      <c r="S387" s="87"/>
      <c r="T387" s="87"/>
      <c r="U387" s="87"/>
      <c r="V387" s="87"/>
      <c r="W387" s="87"/>
      <c r="X387" s="87"/>
      <c r="Y387" s="87"/>
      <c r="Z387" s="87"/>
      <c r="AA387" s="87"/>
      <c r="AB387" s="87"/>
      <c r="AC387" s="87"/>
      <c r="AD387" s="87"/>
      <c r="AE387" s="96"/>
      <c r="AF387" s="96"/>
      <c r="AG387" s="96"/>
      <c r="AH387" s="96"/>
    </row>
    <row r="388" spans="1:35" x14ac:dyDescent="0.2">
      <c r="A388" s="82" t="str">
        <f t="shared" si="53"/>
        <v>JVB-1</v>
      </c>
      <c r="B388" s="82" t="s">
        <v>1244</v>
      </c>
      <c r="D388" s="82" t="str">
        <f>+'patriotgames_teams_06282013 (1)'!E22</f>
        <v>TEWAARATON LENAPE (NJ)</v>
      </c>
      <c r="G388" s="82">
        <f t="shared" si="54"/>
        <v>2</v>
      </c>
      <c r="H388" s="96">
        <v>1</v>
      </c>
      <c r="L388" s="97" t="s">
        <v>1254</v>
      </c>
      <c r="M388" s="97"/>
      <c r="N388" s="97"/>
      <c r="O388" s="97"/>
      <c r="P388" s="97" t="s">
        <v>1270</v>
      </c>
      <c r="Q388" s="87"/>
      <c r="R388" s="87"/>
      <c r="S388" s="87"/>
      <c r="T388" s="87"/>
      <c r="U388" s="87"/>
      <c r="V388" s="87"/>
      <c r="W388" s="87"/>
      <c r="X388" s="87"/>
      <c r="Y388" s="87"/>
      <c r="Z388" s="87"/>
      <c r="AA388" s="87"/>
      <c r="AB388" s="87"/>
      <c r="AC388" s="87"/>
      <c r="AD388" s="87"/>
      <c r="AE388" s="96"/>
      <c r="AF388" s="96"/>
      <c r="AG388" s="96"/>
      <c r="AH388" s="96"/>
    </row>
    <row r="389" spans="1:35" x14ac:dyDescent="0.2">
      <c r="A389" s="82" t="str">
        <f t="shared" si="53"/>
        <v>JVB-1</v>
      </c>
      <c r="B389" s="82" t="s">
        <v>1264</v>
      </c>
      <c r="D389" s="82" t="str">
        <f>+'patriotgames_teams_06282013 (1)'!E23</f>
        <v>LV LIGHTNING SELECT BLUE (PA)</v>
      </c>
      <c r="G389" s="82">
        <f t="shared" si="54"/>
        <v>1</v>
      </c>
      <c r="H389" s="96">
        <v>1</v>
      </c>
      <c r="L389" s="97" t="s">
        <v>1318</v>
      </c>
      <c r="M389" s="97"/>
      <c r="N389" s="97"/>
      <c r="O389" s="97"/>
      <c r="P389" s="97"/>
      <c r="Q389" s="87"/>
      <c r="R389" s="87"/>
      <c r="S389" s="87"/>
      <c r="T389" s="87"/>
      <c r="U389" s="87"/>
      <c r="V389" s="87"/>
      <c r="W389" s="87"/>
      <c r="X389" s="87"/>
      <c r="Y389" s="87"/>
      <c r="Z389" s="87"/>
      <c r="AA389" s="87"/>
      <c r="AB389" s="87"/>
      <c r="AC389" s="87"/>
      <c r="AD389" s="87"/>
      <c r="AE389" s="96"/>
      <c r="AF389" s="96"/>
      <c r="AG389" s="96"/>
      <c r="AH389" s="96"/>
    </row>
    <row r="390" spans="1:35" x14ac:dyDescent="0.2">
      <c r="G390" s="82">
        <f t="shared" si="54"/>
        <v>2</v>
      </c>
      <c r="H390" s="83">
        <v>2</v>
      </c>
      <c r="L390" s="87" t="s">
        <v>1255</v>
      </c>
      <c r="M390" s="87"/>
      <c r="N390" s="87"/>
      <c r="O390" s="87"/>
      <c r="P390" s="87" t="s">
        <v>1271</v>
      </c>
      <c r="Q390" s="87"/>
      <c r="R390" s="87"/>
      <c r="S390" s="87"/>
      <c r="T390" s="87"/>
      <c r="U390" s="87"/>
      <c r="V390" s="87"/>
      <c r="W390" s="87"/>
      <c r="X390" s="87"/>
      <c r="Y390" s="87"/>
      <c r="Z390" s="87"/>
      <c r="AA390" s="87"/>
      <c r="AB390" s="87"/>
      <c r="AC390" s="87"/>
      <c r="AD390" s="87"/>
    </row>
    <row r="391" spans="1:35" x14ac:dyDescent="0.2">
      <c r="G391" s="82">
        <f t="shared" si="54"/>
        <v>2</v>
      </c>
      <c r="H391" s="83">
        <v>2</v>
      </c>
      <c r="L391" s="87" t="s">
        <v>1319</v>
      </c>
      <c r="M391" s="87"/>
      <c r="N391" s="87"/>
      <c r="O391" s="87"/>
      <c r="P391" s="87" t="s">
        <v>1320</v>
      </c>
      <c r="Q391" s="87"/>
      <c r="R391" s="87"/>
      <c r="S391" s="87"/>
      <c r="T391" s="87"/>
      <c r="U391" s="87"/>
      <c r="V391" s="87"/>
      <c r="W391" s="87"/>
      <c r="X391" s="87"/>
      <c r="Y391" s="87"/>
      <c r="Z391" s="87"/>
      <c r="AA391" s="87"/>
      <c r="AB391" s="87"/>
      <c r="AC391" s="87"/>
      <c r="AD391" s="87"/>
    </row>
    <row r="392" spans="1:35" x14ac:dyDescent="0.2">
      <c r="G392" s="82">
        <f t="shared" si="54"/>
        <v>1</v>
      </c>
      <c r="H392" s="83">
        <v>2</v>
      </c>
      <c r="L392" s="87" t="s">
        <v>1321</v>
      </c>
      <c r="M392" s="87"/>
      <c r="N392" s="87"/>
      <c r="O392" s="87"/>
      <c r="P392" s="87"/>
      <c r="Q392" s="87"/>
      <c r="R392" s="87"/>
      <c r="S392" s="87"/>
      <c r="T392" s="87"/>
      <c r="U392" s="87"/>
      <c r="V392" s="87"/>
      <c r="W392" s="87"/>
      <c r="X392" s="87"/>
      <c r="Y392" s="87"/>
      <c r="Z392" s="87"/>
      <c r="AA392" s="87"/>
      <c r="AB392" s="87"/>
      <c r="AC392" s="87"/>
      <c r="AD392" s="87"/>
    </row>
    <row r="393" spans="1:35" x14ac:dyDescent="0.2">
      <c r="G393" s="82">
        <f t="shared" si="54"/>
        <v>2</v>
      </c>
      <c r="H393" s="96">
        <v>3</v>
      </c>
      <c r="L393" s="97" t="s">
        <v>1256</v>
      </c>
      <c r="M393" s="97"/>
      <c r="N393" s="97"/>
      <c r="O393" s="97"/>
      <c r="P393" s="97" t="s">
        <v>1272</v>
      </c>
      <c r="Q393" s="87"/>
      <c r="R393" s="87"/>
      <c r="S393" s="87"/>
      <c r="T393" s="87"/>
      <c r="U393" s="87"/>
      <c r="V393" s="87"/>
      <c r="W393" s="87"/>
      <c r="X393" s="87"/>
      <c r="Y393" s="87"/>
      <c r="Z393" s="87"/>
      <c r="AA393" s="87"/>
      <c r="AB393" s="87"/>
      <c r="AC393" s="87"/>
      <c r="AD393" s="87"/>
      <c r="AE393" s="96"/>
      <c r="AF393" s="96"/>
      <c r="AG393" s="96"/>
      <c r="AH393" s="96"/>
    </row>
    <row r="394" spans="1:35" x14ac:dyDescent="0.2">
      <c r="G394" s="82">
        <f t="shared" si="54"/>
        <v>2</v>
      </c>
      <c r="H394" s="96">
        <v>3</v>
      </c>
      <c r="L394" s="97" t="s">
        <v>1322</v>
      </c>
      <c r="M394" s="97"/>
      <c r="N394" s="97"/>
      <c r="O394" s="97"/>
      <c r="P394" s="97" t="s">
        <v>1323</v>
      </c>
      <c r="Q394" s="87"/>
      <c r="R394" s="87"/>
      <c r="S394" s="87"/>
      <c r="T394" s="87"/>
      <c r="U394" s="87"/>
      <c r="V394" s="87"/>
      <c r="W394" s="87"/>
      <c r="X394" s="87"/>
      <c r="Y394" s="87"/>
      <c r="Z394" s="87"/>
      <c r="AA394" s="87"/>
      <c r="AB394" s="87"/>
      <c r="AC394" s="87"/>
      <c r="AD394" s="87"/>
      <c r="AE394" s="96"/>
      <c r="AF394" s="96"/>
      <c r="AG394" s="96"/>
      <c r="AH394" s="96"/>
    </row>
    <row r="395" spans="1:35" x14ac:dyDescent="0.2">
      <c r="G395" s="82">
        <f t="shared" si="54"/>
        <v>1</v>
      </c>
      <c r="H395" s="96">
        <v>3</v>
      </c>
      <c r="L395" s="97" t="s">
        <v>1324</v>
      </c>
      <c r="M395" s="97"/>
      <c r="N395" s="97"/>
      <c r="O395" s="97"/>
      <c r="P395" s="97"/>
      <c r="Q395" s="87"/>
      <c r="R395" s="87"/>
      <c r="S395" s="87"/>
      <c r="T395" s="87"/>
      <c r="U395" s="87"/>
      <c r="V395" s="87"/>
      <c r="W395" s="87"/>
      <c r="X395" s="87"/>
      <c r="Y395" s="87"/>
      <c r="Z395" s="87"/>
      <c r="AA395" s="87"/>
      <c r="AB395" s="87"/>
      <c r="AC395" s="87"/>
      <c r="AD395" s="87"/>
      <c r="AE395" s="96"/>
      <c r="AF395" s="96"/>
      <c r="AG395" s="96"/>
      <c r="AH395" s="96"/>
    </row>
    <row r="396" spans="1:35" x14ac:dyDescent="0.2">
      <c r="G396" s="82">
        <f t="shared" si="54"/>
        <v>2</v>
      </c>
      <c r="H396" s="83" t="s">
        <v>1259</v>
      </c>
      <c r="L396" s="87" t="s">
        <v>1275</v>
      </c>
      <c r="M396" s="87"/>
      <c r="N396" s="87"/>
      <c r="O396" s="87"/>
      <c r="P396" s="87" t="s">
        <v>1278</v>
      </c>
      <c r="Q396" s="87"/>
      <c r="R396" s="87"/>
      <c r="S396" s="87"/>
      <c r="T396" s="87"/>
      <c r="U396" s="87"/>
      <c r="V396" s="87"/>
      <c r="W396" s="87"/>
      <c r="X396" s="87"/>
      <c r="Y396" s="87"/>
      <c r="Z396" s="87"/>
      <c r="AA396" s="87"/>
      <c r="AB396" s="87"/>
      <c r="AC396" s="87"/>
      <c r="AD396" s="87"/>
    </row>
    <row r="397" spans="1:35" x14ac:dyDescent="0.2">
      <c r="G397" s="82">
        <f t="shared" si="54"/>
        <v>2</v>
      </c>
      <c r="H397" s="83" t="s">
        <v>1259</v>
      </c>
      <c r="L397" s="87" t="s">
        <v>1277</v>
      </c>
      <c r="M397" s="87"/>
      <c r="N397" s="87"/>
      <c r="O397" s="87"/>
      <c r="P397" s="87" t="s">
        <v>1325</v>
      </c>
      <c r="Q397" s="87"/>
      <c r="R397" s="87"/>
      <c r="S397" s="87"/>
      <c r="T397" s="87"/>
      <c r="U397" s="87"/>
      <c r="V397" s="87"/>
      <c r="W397" s="87"/>
      <c r="X397" s="87"/>
      <c r="Y397" s="87"/>
      <c r="Z397" s="87"/>
      <c r="AA397" s="87"/>
      <c r="AB397" s="87"/>
      <c r="AC397" s="87"/>
      <c r="AD397" s="87"/>
    </row>
    <row r="398" spans="1:35" x14ac:dyDescent="0.2">
      <c r="G398" s="82">
        <f t="shared" si="54"/>
        <v>1</v>
      </c>
      <c r="H398" s="83" t="s">
        <v>1259</v>
      </c>
      <c r="L398" s="87" t="s">
        <v>1276</v>
      </c>
      <c r="M398" s="87"/>
      <c r="N398" s="87"/>
      <c r="O398" s="87"/>
      <c r="P398" s="87"/>
      <c r="Q398" s="87"/>
      <c r="R398" s="87"/>
      <c r="S398" s="87"/>
      <c r="T398" s="87"/>
      <c r="U398" s="87"/>
      <c r="V398" s="87"/>
      <c r="W398" s="87"/>
      <c r="X398" s="87"/>
      <c r="Y398" s="87"/>
      <c r="Z398" s="87"/>
      <c r="AA398" s="87"/>
      <c r="AB398" s="87"/>
      <c r="AC398" s="87"/>
      <c r="AD398" s="87"/>
    </row>
    <row r="399" spans="1:35" x14ac:dyDescent="0.2">
      <c r="G399" s="82">
        <f t="shared" si="54"/>
        <v>2</v>
      </c>
      <c r="H399" s="96" t="s">
        <v>1260</v>
      </c>
      <c r="L399" s="97" t="s">
        <v>1261</v>
      </c>
      <c r="M399" s="97"/>
      <c r="N399" s="97"/>
      <c r="O399" s="97"/>
      <c r="P399" s="97" t="s">
        <v>1326</v>
      </c>
      <c r="Q399" s="87"/>
      <c r="R399" s="87"/>
      <c r="S399" s="87"/>
      <c r="T399" s="87"/>
      <c r="U399" s="87"/>
      <c r="V399" s="87"/>
      <c r="W399" s="87"/>
      <c r="X399" s="87"/>
      <c r="Y399" s="87"/>
      <c r="Z399" s="87"/>
      <c r="AA399" s="87"/>
      <c r="AB399" s="87"/>
      <c r="AC399" s="87"/>
      <c r="AD399" s="87"/>
      <c r="AE399" s="96"/>
      <c r="AF399" s="96"/>
      <c r="AG399" s="96"/>
      <c r="AH399" s="96"/>
    </row>
    <row r="400" spans="1:35" x14ac:dyDescent="0.2">
      <c r="G400" s="82">
        <f t="shared" si="54"/>
        <v>2</v>
      </c>
      <c r="H400" s="96" t="s">
        <v>1260</v>
      </c>
      <c r="L400" s="97" t="s">
        <v>1327</v>
      </c>
      <c r="M400" s="97"/>
      <c r="N400" s="97"/>
      <c r="O400" s="97"/>
      <c r="P400" s="97" t="s">
        <v>1328</v>
      </c>
      <c r="Q400" s="87"/>
      <c r="R400" s="87"/>
      <c r="S400" s="87"/>
      <c r="T400" s="87"/>
      <c r="U400" s="87"/>
      <c r="V400" s="87"/>
      <c r="W400" s="87"/>
      <c r="X400" s="87"/>
      <c r="Y400" s="87"/>
      <c r="Z400" s="87"/>
      <c r="AA400" s="87"/>
      <c r="AB400" s="87"/>
      <c r="AC400" s="87"/>
      <c r="AD400" s="87"/>
      <c r="AE400" s="96"/>
      <c r="AF400" s="96"/>
      <c r="AG400" s="96"/>
      <c r="AH400" s="96"/>
    </row>
    <row r="401" spans="1:35" x14ac:dyDescent="0.2">
      <c r="G401" s="82">
        <f t="shared" si="54"/>
        <v>1</v>
      </c>
      <c r="H401" s="96" t="s">
        <v>1260</v>
      </c>
      <c r="L401" s="97" t="s">
        <v>1329</v>
      </c>
      <c r="M401" s="97"/>
      <c r="N401" s="97"/>
      <c r="O401" s="97"/>
      <c r="P401" s="97"/>
      <c r="Q401" s="87"/>
      <c r="R401" s="87"/>
      <c r="S401" s="87"/>
      <c r="T401" s="87"/>
      <c r="U401" s="87"/>
      <c r="V401" s="87"/>
      <c r="W401" s="87"/>
      <c r="X401" s="87"/>
      <c r="Y401" s="87"/>
      <c r="Z401" s="87"/>
      <c r="AA401" s="87"/>
      <c r="AB401" s="87"/>
      <c r="AC401" s="87"/>
      <c r="AD401" s="87"/>
    </row>
    <row r="402" spans="1:35" x14ac:dyDescent="0.2">
      <c r="K402" s="86"/>
      <c r="L402" s="87"/>
      <c r="M402" s="87"/>
      <c r="N402" s="87"/>
      <c r="O402" s="87"/>
      <c r="P402" s="87"/>
      <c r="Q402" s="87"/>
      <c r="R402" s="87"/>
      <c r="S402" s="87"/>
      <c r="T402" s="87"/>
      <c r="U402" s="87"/>
      <c r="V402" s="87"/>
      <c r="W402" s="87"/>
      <c r="X402" s="87"/>
      <c r="Y402" s="87"/>
      <c r="Z402" s="87"/>
      <c r="AA402" s="87"/>
      <c r="AB402" s="87"/>
      <c r="AC402" s="87"/>
      <c r="AD402" s="87"/>
    </row>
    <row r="403" spans="1:35" s="94" customFormat="1" x14ac:dyDescent="0.2">
      <c r="H403" s="91"/>
      <c r="I403" s="91"/>
      <c r="J403" s="95"/>
      <c r="K403" s="95"/>
      <c r="L403" s="91"/>
      <c r="M403" s="91"/>
      <c r="N403" s="91"/>
      <c r="O403" s="91"/>
      <c r="P403" s="91"/>
      <c r="Q403" s="91"/>
      <c r="R403" s="91"/>
      <c r="S403" s="91"/>
      <c r="T403" s="91"/>
      <c r="U403" s="91"/>
      <c r="V403" s="91"/>
      <c r="W403" s="91"/>
      <c r="X403" s="91"/>
      <c r="Y403" s="91"/>
      <c r="Z403" s="91"/>
      <c r="AA403" s="91"/>
      <c r="AB403" s="91"/>
      <c r="AC403" s="91"/>
      <c r="AD403" s="91"/>
      <c r="AE403" s="91"/>
      <c r="AF403" s="91"/>
      <c r="AG403" s="91"/>
      <c r="AH403" s="91"/>
    </row>
    <row r="404" spans="1:35" s="94" customFormat="1" ht="13.5" thickBot="1" x14ac:dyDescent="0.25">
      <c r="H404" s="91"/>
      <c r="I404" s="91"/>
      <c r="J404" s="95"/>
      <c r="K404" s="86" t="str">
        <f t="shared" ref="K404:K412" si="55">+$D$405</f>
        <v>JVB-2</v>
      </c>
      <c r="L404" s="91"/>
      <c r="M404" s="91"/>
      <c r="N404" s="91"/>
      <c r="O404" s="91"/>
      <c r="P404" s="91"/>
      <c r="Q404" s="91"/>
      <c r="R404" s="91"/>
      <c r="S404" s="91"/>
      <c r="T404" s="91"/>
      <c r="U404" s="91"/>
      <c r="V404" s="91"/>
      <c r="W404" s="91"/>
      <c r="X404" s="91"/>
      <c r="Y404" s="91"/>
      <c r="Z404" s="91"/>
      <c r="AA404" s="91"/>
      <c r="AB404" s="91"/>
      <c r="AC404" s="91"/>
      <c r="AD404" s="91"/>
      <c r="AE404" s="91"/>
      <c r="AF404" s="91"/>
      <c r="AG404" s="91"/>
      <c r="AH404" s="91"/>
    </row>
    <row r="405" spans="1:35" ht="15.75" customHeight="1" thickBot="1" x14ac:dyDescent="0.25">
      <c r="D405" s="88" t="s">
        <v>1163</v>
      </c>
      <c r="H405" s="82"/>
      <c r="I405" s="86"/>
      <c r="J405" s="86"/>
      <c r="K405" s="86" t="str">
        <f t="shared" si="55"/>
        <v>JVB-2</v>
      </c>
      <c r="L405" s="191" t="str">
        <f>+D405</f>
        <v>JVB-2</v>
      </c>
      <c r="M405" s="192"/>
      <c r="N405" s="192"/>
      <c r="O405" s="192"/>
      <c r="P405" s="192"/>
      <c r="Q405" s="192"/>
      <c r="R405" s="192"/>
      <c r="S405" s="193"/>
      <c r="T405" s="167"/>
      <c r="U405" s="167"/>
      <c r="V405" s="166"/>
      <c r="W405" s="194"/>
      <c r="X405" s="194"/>
      <c r="Y405" s="194"/>
      <c r="Z405" s="194"/>
      <c r="AA405" s="194"/>
      <c r="AB405" s="194"/>
      <c r="AC405" s="194"/>
      <c r="AD405" s="194"/>
      <c r="AF405" s="107"/>
      <c r="AG405" s="107"/>
      <c r="AH405" s="107"/>
      <c r="AI405" s="107"/>
    </row>
    <row r="406" spans="1:35" ht="13.5" thickBot="1" x14ac:dyDescent="0.25">
      <c r="A406" s="82" t="str">
        <f t="shared" ref="A406:A415" si="56">+$D$405</f>
        <v>JVB-2</v>
      </c>
      <c r="B406" s="82" t="s">
        <v>1244</v>
      </c>
      <c r="D406" s="82" t="str">
        <f>+'patriotgames_teams_06282013 (1)'!E24</f>
        <v>LV LIGHTNING SELECT WHITE (PA)</v>
      </c>
      <c r="E406" s="82" t="s">
        <v>1317</v>
      </c>
      <c r="H406" s="82"/>
      <c r="I406" s="86"/>
      <c r="J406" s="86"/>
      <c r="K406" s="86" t="str">
        <f t="shared" si="55"/>
        <v>JVB-2</v>
      </c>
      <c r="L406" s="89" t="s">
        <v>1247</v>
      </c>
      <c r="M406" s="89" t="s">
        <v>1248</v>
      </c>
      <c r="N406" s="171" t="s">
        <v>1187</v>
      </c>
      <c r="O406" s="171" t="s">
        <v>1249</v>
      </c>
      <c r="P406" s="89" t="s">
        <v>1263</v>
      </c>
      <c r="Q406" s="89" t="s">
        <v>1248</v>
      </c>
      <c r="R406" s="171" t="s">
        <v>1187</v>
      </c>
      <c r="S406" s="171" t="s">
        <v>1249</v>
      </c>
      <c r="T406" s="171"/>
      <c r="U406" s="169"/>
      <c r="V406" s="168"/>
      <c r="W406" s="168"/>
      <c r="X406" s="168"/>
      <c r="Y406" s="168"/>
      <c r="Z406" s="168"/>
      <c r="AA406" s="168"/>
      <c r="AB406" s="168"/>
      <c r="AC406" s="168"/>
      <c r="AD406" s="168"/>
      <c r="AE406" s="108"/>
      <c r="AF406" s="108"/>
      <c r="AG406" s="108"/>
      <c r="AH406" s="108"/>
      <c r="AI406" s="107"/>
    </row>
    <row r="407" spans="1:35" x14ac:dyDescent="0.2">
      <c r="A407" s="82" t="str">
        <f t="shared" si="56"/>
        <v>JVB-2</v>
      </c>
      <c r="B407" s="82" t="s">
        <v>1264</v>
      </c>
      <c r="D407" s="82" t="str">
        <f>+'patriotgames_teams_06282013 (1)'!E25</f>
        <v>CBW WOLVERINES (PA)</v>
      </c>
      <c r="H407" s="82"/>
      <c r="I407" s="86"/>
      <c r="J407" s="86"/>
      <c r="K407" s="86" t="str">
        <f t="shared" si="55"/>
        <v>JVB-2</v>
      </c>
      <c r="L407" s="99" t="str">
        <f>+D406</f>
        <v>LV LIGHTNING SELECT WHITE (PA)</v>
      </c>
      <c r="M407" s="99">
        <v>1</v>
      </c>
      <c r="N407" s="99">
        <v>2</v>
      </c>
      <c r="O407" s="99">
        <v>3</v>
      </c>
      <c r="P407" s="100" t="str">
        <f>+D407</f>
        <v>CBW WOLVERINES (PA)</v>
      </c>
      <c r="Q407" s="99">
        <v>0</v>
      </c>
      <c r="R407" s="99">
        <v>3</v>
      </c>
      <c r="S407" s="99">
        <v>5</v>
      </c>
      <c r="T407" s="109"/>
      <c r="U407" s="105"/>
      <c r="V407" s="87"/>
      <c r="W407" s="87"/>
      <c r="X407" s="87"/>
      <c r="Y407" s="87"/>
      <c r="Z407" s="87"/>
      <c r="AA407" s="87"/>
      <c r="AB407" s="87"/>
      <c r="AC407" s="87"/>
      <c r="AD407" s="87"/>
      <c r="AI407" s="107"/>
    </row>
    <row r="408" spans="1:35" x14ac:dyDescent="0.2">
      <c r="A408" s="82" t="str">
        <f t="shared" si="56"/>
        <v>JVB-2</v>
      </c>
      <c r="B408" s="82" t="s">
        <v>1244</v>
      </c>
      <c r="D408" s="82" t="str">
        <f>+'patriotgames_teams_06282013 (1)'!E27</f>
        <v>SOUTH JERSEY UNITED (NJ)</v>
      </c>
      <c r="H408" s="82"/>
      <c r="I408" s="86"/>
      <c r="J408" s="86"/>
      <c r="K408" s="86" t="str">
        <f t="shared" si="55"/>
        <v>JVB-2</v>
      </c>
      <c r="L408" s="100" t="str">
        <f>+D408</f>
        <v>SOUTH JERSEY UNITED (NJ)</v>
      </c>
      <c r="M408" s="100">
        <v>3</v>
      </c>
      <c r="N408" s="100">
        <v>0</v>
      </c>
      <c r="O408" s="100">
        <v>2</v>
      </c>
      <c r="P408" s="100" t="str">
        <f>+D409</f>
        <v>ROCK'EM LACROSSE (PA)</v>
      </c>
      <c r="Q408" s="100">
        <v>2</v>
      </c>
      <c r="R408" s="100">
        <v>1</v>
      </c>
      <c r="S408" s="100">
        <v>2</v>
      </c>
      <c r="T408" s="109"/>
      <c r="U408" s="105"/>
      <c r="V408" s="87"/>
      <c r="W408" s="87"/>
      <c r="X408" s="87"/>
      <c r="Y408" s="87"/>
      <c r="Z408" s="87"/>
      <c r="AA408" s="87"/>
      <c r="AB408" s="87"/>
      <c r="AC408" s="87"/>
      <c r="AD408" s="87"/>
      <c r="AI408" s="107"/>
    </row>
    <row r="409" spans="1:35" x14ac:dyDescent="0.2">
      <c r="A409" s="82" t="str">
        <f t="shared" si="56"/>
        <v>JVB-2</v>
      </c>
      <c r="B409" s="82" t="s">
        <v>1264</v>
      </c>
      <c r="D409" s="82" t="str">
        <f>+'patriotgames_teams_06282013 (1)'!E26</f>
        <v>ROCK'EM LACROSSE (PA)</v>
      </c>
      <c r="K409" s="86" t="str">
        <f t="shared" si="55"/>
        <v>JVB-2</v>
      </c>
      <c r="L409" s="99" t="str">
        <f>+D410</f>
        <v>BUFFALO RISING FRESHMAN (NY)</v>
      </c>
      <c r="M409" s="99">
        <v>0</v>
      </c>
      <c r="N409" s="99">
        <v>3</v>
      </c>
      <c r="O409" s="99">
        <v>5</v>
      </c>
      <c r="P409" s="99" t="str">
        <f>+D411</f>
        <v>TEAM 91 2016 WHITE (NY)</v>
      </c>
      <c r="Q409" s="99">
        <v>3</v>
      </c>
      <c r="R409" s="99">
        <v>0</v>
      </c>
      <c r="S409" s="99">
        <v>1</v>
      </c>
      <c r="T409" s="110"/>
      <c r="U409" s="111"/>
      <c r="V409" s="87"/>
      <c r="W409" s="87"/>
      <c r="X409" s="87"/>
      <c r="Y409" s="87"/>
      <c r="Z409" s="87"/>
      <c r="AA409" s="87"/>
      <c r="AB409" s="87"/>
      <c r="AC409" s="87"/>
      <c r="AD409" s="87"/>
      <c r="AI409" s="107"/>
    </row>
    <row r="410" spans="1:35" x14ac:dyDescent="0.2">
      <c r="A410" s="82" t="str">
        <f t="shared" si="56"/>
        <v>JVB-2</v>
      </c>
      <c r="B410" s="82" t="s">
        <v>1244</v>
      </c>
      <c r="D410" s="82" t="str">
        <f>+'patriotgames_teams_06282013 (1)'!E17</f>
        <v>BUFFALO RISING FRESHMAN (NY)</v>
      </c>
      <c r="K410" s="86" t="str">
        <f t="shared" si="55"/>
        <v>JVB-2</v>
      </c>
      <c r="L410" s="100" t="str">
        <f>+D412</f>
        <v>TEAM SMITHTOWN (NY)</v>
      </c>
      <c r="M410" s="100">
        <v>3</v>
      </c>
      <c r="N410" s="100">
        <v>0</v>
      </c>
      <c r="O410" s="100">
        <v>1</v>
      </c>
      <c r="P410" s="100" t="str">
        <f>+D413</f>
        <v>TRUE BLUE 2016 WHITE (NY)</v>
      </c>
      <c r="Q410" s="100">
        <v>1</v>
      </c>
      <c r="R410" s="100">
        <v>2</v>
      </c>
      <c r="S410" s="100">
        <v>4</v>
      </c>
      <c r="T410" s="109"/>
      <c r="U410" s="105"/>
      <c r="V410" s="87"/>
      <c r="W410" s="87"/>
      <c r="X410" s="87"/>
      <c r="Y410" s="87"/>
      <c r="Z410" s="87"/>
      <c r="AA410" s="87"/>
      <c r="AB410" s="87"/>
      <c r="AC410" s="87"/>
      <c r="AD410" s="87"/>
      <c r="AI410" s="107"/>
    </row>
    <row r="411" spans="1:35" ht="13.5" thickBot="1" x14ac:dyDescent="0.25">
      <c r="A411" s="82" t="str">
        <f t="shared" si="56"/>
        <v>JVB-2</v>
      </c>
      <c r="B411" s="82" t="s">
        <v>1264</v>
      </c>
      <c r="D411" s="82" t="str">
        <f>+'patriotgames_teams_06282013 (1)'!E29</f>
        <v>TEAM 91 2016 WHITE (NY)</v>
      </c>
      <c r="K411" s="86" t="str">
        <f t="shared" si="55"/>
        <v>JVB-2</v>
      </c>
      <c r="L411" s="101" t="str">
        <f>+D414</f>
        <v>VA LAX TEAM RECON (VA)</v>
      </c>
      <c r="M411" s="101">
        <v>0</v>
      </c>
      <c r="N411" s="101">
        <v>3</v>
      </c>
      <c r="O411" s="101">
        <v>4</v>
      </c>
      <c r="P411" s="101" t="str">
        <f>+D415</f>
        <v>BLACK DOG LEGACY (PA)</v>
      </c>
      <c r="Q411" s="101">
        <v>2</v>
      </c>
      <c r="R411" s="101">
        <v>1</v>
      </c>
      <c r="S411" s="101">
        <v>3</v>
      </c>
      <c r="T411" s="112"/>
      <c r="U411" s="106"/>
      <c r="V411" s="87"/>
      <c r="W411" s="87"/>
      <c r="X411" s="87"/>
      <c r="Y411" s="87"/>
      <c r="Z411" s="87"/>
      <c r="AA411" s="87"/>
      <c r="AB411" s="87"/>
      <c r="AC411" s="87"/>
      <c r="AD411" s="87"/>
      <c r="AI411" s="107"/>
    </row>
    <row r="412" spans="1:35" x14ac:dyDescent="0.2">
      <c r="A412" s="82" t="str">
        <f t="shared" si="56"/>
        <v>JVB-2</v>
      </c>
      <c r="B412" s="82" t="s">
        <v>1244</v>
      </c>
      <c r="D412" s="82" t="str">
        <f>+'patriotgames_teams_06282013 (1)'!E30</f>
        <v>TEAM SMITHTOWN (NY)</v>
      </c>
      <c r="K412" s="86" t="str">
        <f t="shared" si="55"/>
        <v>JVB-2</v>
      </c>
      <c r="L412" s="87"/>
      <c r="M412" s="87"/>
      <c r="N412" s="87"/>
      <c r="O412" s="87"/>
      <c r="P412" s="87"/>
      <c r="Q412" s="87"/>
      <c r="R412" s="87"/>
      <c r="S412" s="87"/>
      <c r="T412" s="87"/>
      <c r="U412" s="87"/>
      <c r="V412" s="87"/>
      <c r="W412" s="87"/>
      <c r="X412" s="87"/>
      <c r="Y412" s="87"/>
      <c r="Z412" s="87"/>
      <c r="AA412" s="87"/>
      <c r="AB412" s="87"/>
      <c r="AC412" s="87"/>
      <c r="AD412" s="87"/>
      <c r="AI412" s="107"/>
    </row>
    <row r="413" spans="1:35" x14ac:dyDescent="0.2">
      <c r="A413" s="82" t="str">
        <f t="shared" si="56"/>
        <v>JVB-2</v>
      </c>
      <c r="B413" s="82" t="s">
        <v>1264</v>
      </c>
      <c r="D413" s="82" t="str">
        <f>+'patriotgames_teams_06282013 (1)'!E31</f>
        <v>TRUE BLUE 2016 WHITE (NY)</v>
      </c>
      <c r="G413" s="82">
        <f t="shared" ref="G413:G427" si="57">COUNTA(L413:AA413)</f>
        <v>2</v>
      </c>
      <c r="H413" s="96">
        <v>1</v>
      </c>
      <c r="L413" s="97" t="s">
        <v>1253</v>
      </c>
      <c r="M413" s="97"/>
      <c r="N413" s="97"/>
      <c r="O413" s="97"/>
      <c r="P413" s="97" t="s">
        <v>1269</v>
      </c>
      <c r="Q413" s="87"/>
      <c r="R413" s="87"/>
      <c r="S413" s="87"/>
      <c r="T413" s="87"/>
      <c r="U413" s="87"/>
      <c r="V413" s="87"/>
      <c r="W413" s="87"/>
      <c r="X413" s="87"/>
      <c r="Y413" s="87"/>
      <c r="Z413" s="87"/>
      <c r="AA413" s="87"/>
      <c r="AB413" s="87"/>
      <c r="AC413" s="87"/>
      <c r="AD413" s="87"/>
      <c r="AE413" s="96"/>
      <c r="AF413" s="96"/>
      <c r="AG413" s="96"/>
      <c r="AH413" s="96"/>
    </row>
    <row r="414" spans="1:35" x14ac:dyDescent="0.2">
      <c r="A414" s="82" t="str">
        <f t="shared" si="56"/>
        <v>JVB-2</v>
      </c>
      <c r="B414" s="82" t="s">
        <v>1244</v>
      </c>
      <c r="D414" s="82" t="str">
        <f>+'patriotgames_teams_06282013 (1)'!E33</f>
        <v>VA LAX TEAM RECON (VA)</v>
      </c>
      <c r="G414" s="82">
        <f t="shared" si="57"/>
        <v>2</v>
      </c>
      <c r="H414" s="96">
        <v>1</v>
      </c>
      <c r="L414" s="97" t="s">
        <v>1254</v>
      </c>
      <c r="M414" s="97"/>
      <c r="N414" s="97"/>
      <c r="O414" s="97"/>
      <c r="P414" s="97" t="s">
        <v>1270</v>
      </c>
      <c r="Q414" s="87"/>
      <c r="R414" s="87"/>
      <c r="S414" s="87"/>
      <c r="T414" s="87"/>
      <c r="U414" s="87"/>
      <c r="V414" s="87"/>
      <c r="W414" s="87"/>
      <c r="X414" s="87"/>
      <c r="Y414" s="87"/>
      <c r="Z414" s="87"/>
      <c r="AA414" s="87"/>
      <c r="AB414" s="87"/>
      <c r="AC414" s="87"/>
      <c r="AD414" s="87"/>
      <c r="AE414" s="96"/>
      <c r="AF414" s="96"/>
      <c r="AG414" s="96"/>
      <c r="AH414" s="96"/>
    </row>
    <row r="415" spans="1:35" x14ac:dyDescent="0.2">
      <c r="A415" s="82" t="str">
        <f t="shared" si="56"/>
        <v>JVB-2</v>
      </c>
      <c r="B415" s="82" t="s">
        <v>1264</v>
      </c>
      <c r="D415" s="82" t="str">
        <f>+'patriotgames_teams_06282013 (1)'!E32</f>
        <v>BLACK DOG LEGACY (PA)</v>
      </c>
      <c r="G415" s="82">
        <f t="shared" si="57"/>
        <v>1</v>
      </c>
      <c r="H415" s="96">
        <v>1</v>
      </c>
      <c r="L415" s="97" t="s">
        <v>1318</v>
      </c>
      <c r="M415" s="97"/>
      <c r="N415" s="97"/>
      <c r="O415" s="97"/>
      <c r="P415" s="97"/>
      <c r="Q415" s="87"/>
      <c r="R415" s="87"/>
      <c r="S415" s="87"/>
      <c r="T415" s="87"/>
      <c r="U415" s="87"/>
      <c r="V415" s="87"/>
      <c r="W415" s="87"/>
      <c r="X415" s="87"/>
      <c r="Y415" s="87"/>
      <c r="Z415" s="87"/>
      <c r="AA415" s="87"/>
      <c r="AB415" s="87"/>
      <c r="AC415" s="87"/>
      <c r="AD415" s="87"/>
      <c r="AE415" s="96"/>
      <c r="AF415" s="96"/>
      <c r="AG415" s="96"/>
      <c r="AH415" s="96"/>
    </row>
    <row r="416" spans="1:35" x14ac:dyDescent="0.2">
      <c r="G416" s="82">
        <f t="shared" si="57"/>
        <v>2</v>
      </c>
      <c r="H416" s="83">
        <v>2</v>
      </c>
      <c r="L416" s="87" t="s">
        <v>1255</v>
      </c>
      <c r="M416" s="87"/>
      <c r="N416" s="87"/>
      <c r="O416" s="87"/>
      <c r="P416" s="87" t="s">
        <v>1271</v>
      </c>
      <c r="Q416" s="87"/>
      <c r="R416" s="87"/>
      <c r="S416" s="87"/>
      <c r="T416" s="87"/>
      <c r="U416" s="87"/>
      <c r="V416" s="87"/>
      <c r="W416" s="87"/>
      <c r="X416" s="87"/>
      <c r="Y416" s="87"/>
      <c r="Z416" s="87"/>
      <c r="AA416" s="87"/>
      <c r="AB416" s="87"/>
      <c r="AC416" s="87"/>
      <c r="AD416" s="87"/>
    </row>
    <row r="417" spans="1:34" x14ac:dyDescent="0.2">
      <c r="G417" s="82">
        <f t="shared" si="57"/>
        <v>2</v>
      </c>
      <c r="H417" s="83">
        <v>2</v>
      </c>
      <c r="L417" s="87" t="s">
        <v>1319</v>
      </c>
      <c r="M417" s="87"/>
      <c r="N417" s="87"/>
      <c r="O417" s="87"/>
      <c r="P417" s="87" t="s">
        <v>1320</v>
      </c>
      <c r="Q417" s="87"/>
      <c r="R417" s="87"/>
      <c r="S417" s="87"/>
      <c r="T417" s="87"/>
      <c r="U417" s="87"/>
      <c r="V417" s="87"/>
      <c r="W417" s="87"/>
      <c r="X417" s="87"/>
      <c r="Y417" s="87"/>
      <c r="Z417" s="87"/>
      <c r="AA417" s="87"/>
      <c r="AB417" s="87"/>
      <c r="AC417" s="87"/>
      <c r="AD417" s="87"/>
    </row>
    <row r="418" spans="1:34" x14ac:dyDescent="0.2">
      <c r="G418" s="82">
        <f t="shared" si="57"/>
        <v>1</v>
      </c>
      <c r="H418" s="83">
        <v>2</v>
      </c>
      <c r="L418" s="87" t="s">
        <v>1321</v>
      </c>
      <c r="M418" s="87"/>
      <c r="N418" s="87"/>
      <c r="O418" s="87"/>
      <c r="P418" s="87"/>
      <c r="Q418" s="87"/>
      <c r="R418" s="87"/>
      <c r="S418" s="87"/>
      <c r="T418" s="87"/>
      <c r="U418" s="87"/>
      <c r="V418" s="87"/>
      <c r="W418" s="87"/>
      <c r="X418" s="87"/>
      <c r="Y418" s="87"/>
      <c r="Z418" s="87"/>
      <c r="AA418" s="87"/>
      <c r="AB418" s="87"/>
      <c r="AC418" s="87"/>
      <c r="AD418" s="87"/>
    </row>
    <row r="419" spans="1:34" x14ac:dyDescent="0.2">
      <c r="G419" s="82">
        <f t="shared" si="57"/>
        <v>2</v>
      </c>
      <c r="H419" s="96">
        <v>3</v>
      </c>
      <c r="L419" s="97" t="s">
        <v>1256</v>
      </c>
      <c r="M419" s="97"/>
      <c r="N419" s="97"/>
      <c r="O419" s="97"/>
      <c r="P419" s="97" t="s">
        <v>1272</v>
      </c>
      <c r="Q419" s="87"/>
      <c r="R419" s="87"/>
      <c r="S419" s="87"/>
      <c r="T419" s="87"/>
      <c r="U419" s="87"/>
      <c r="V419" s="87"/>
      <c r="W419" s="87"/>
      <c r="X419" s="87"/>
      <c r="Y419" s="87"/>
      <c r="Z419" s="87"/>
      <c r="AA419" s="87"/>
      <c r="AB419" s="87"/>
      <c r="AC419" s="87"/>
      <c r="AD419" s="87"/>
      <c r="AE419" s="96"/>
      <c r="AF419" s="96"/>
      <c r="AG419" s="96"/>
      <c r="AH419" s="96"/>
    </row>
    <row r="420" spans="1:34" x14ac:dyDescent="0.2">
      <c r="G420" s="82">
        <f t="shared" si="57"/>
        <v>2</v>
      </c>
      <c r="H420" s="96">
        <v>3</v>
      </c>
      <c r="L420" s="97" t="s">
        <v>1322</v>
      </c>
      <c r="M420" s="97"/>
      <c r="N420" s="97"/>
      <c r="O420" s="97"/>
      <c r="P420" s="97" t="s">
        <v>1323</v>
      </c>
      <c r="Q420" s="87"/>
      <c r="R420" s="87"/>
      <c r="S420" s="87"/>
      <c r="T420" s="87"/>
      <c r="U420" s="87"/>
      <c r="V420" s="87"/>
      <c r="W420" s="87"/>
      <c r="X420" s="87"/>
      <c r="Y420" s="87"/>
      <c r="Z420" s="87"/>
      <c r="AA420" s="87"/>
      <c r="AB420" s="87"/>
      <c r="AC420" s="87"/>
      <c r="AD420" s="87"/>
      <c r="AE420" s="96"/>
      <c r="AF420" s="96"/>
      <c r="AG420" s="96"/>
      <c r="AH420" s="96"/>
    </row>
    <row r="421" spans="1:34" x14ac:dyDescent="0.2">
      <c r="G421" s="82">
        <f t="shared" si="57"/>
        <v>1</v>
      </c>
      <c r="H421" s="96">
        <v>3</v>
      </c>
      <c r="L421" s="97" t="s">
        <v>1324</v>
      </c>
      <c r="M421" s="97"/>
      <c r="N421" s="97"/>
      <c r="O421" s="97"/>
      <c r="P421" s="97"/>
      <c r="Q421" s="87"/>
      <c r="R421" s="87"/>
      <c r="S421" s="87"/>
      <c r="T421" s="87"/>
      <c r="U421" s="87"/>
      <c r="V421" s="87"/>
      <c r="W421" s="87"/>
      <c r="X421" s="87"/>
      <c r="Y421" s="87"/>
      <c r="Z421" s="87"/>
      <c r="AA421" s="87"/>
      <c r="AB421" s="87"/>
      <c r="AC421" s="87"/>
      <c r="AD421" s="87"/>
      <c r="AE421" s="96"/>
      <c r="AF421" s="96"/>
      <c r="AG421" s="96"/>
      <c r="AH421" s="96"/>
    </row>
    <row r="422" spans="1:34" x14ac:dyDescent="0.2">
      <c r="G422" s="82">
        <f t="shared" si="57"/>
        <v>2</v>
      </c>
      <c r="H422" s="83" t="s">
        <v>1259</v>
      </c>
      <c r="L422" s="87" t="s">
        <v>1275</v>
      </c>
      <c r="M422" s="87"/>
      <c r="N422" s="87"/>
      <c r="O422" s="87"/>
      <c r="P422" s="87" t="s">
        <v>1278</v>
      </c>
      <c r="Q422" s="87"/>
      <c r="R422" s="87"/>
      <c r="S422" s="87"/>
      <c r="T422" s="87"/>
      <c r="U422" s="87"/>
      <c r="V422" s="87"/>
      <c r="W422" s="87"/>
      <c r="X422" s="87"/>
      <c r="Y422" s="87"/>
      <c r="Z422" s="87"/>
      <c r="AA422" s="87"/>
      <c r="AB422" s="87"/>
      <c r="AC422" s="87"/>
      <c r="AD422" s="87"/>
    </row>
    <row r="423" spans="1:34" x14ac:dyDescent="0.2">
      <c r="G423" s="82">
        <f t="shared" si="57"/>
        <v>2</v>
      </c>
      <c r="H423" s="83" t="s">
        <v>1259</v>
      </c>
      <c r="L423" s="87" t="s">
        <v>1277</v>
      </c>
      <c r="M423" s="87"/>
      <c r="N423" s="87"/>
      <c r="O423" s="87"/>
      <c r="P423" s="87" t="s">
        <v>1325</v>
      </c>
      <c r="Q423" s="87"/>
      <c r="R423" s="87"/>
      <c r="S423" s="87"/>
      <c r="T423" s="87"/>
      <c r="U423" s="87"/>
      <c r="V423" s="87"/>
      <c r="W423" s="87"/>
      <c r="X423" s="87"/>
      <c r="Y423" s="87"/>
      <c r="Z423" s="87"/>
      <c r="AA423" s="87"/>
      <c r="AB423" s="87"/>
      <c r="AC423" s="87"/>
      <c r="AD423" s="87"/>
    </row>
    <row r="424" spans="1:34" x14ac:dyDescent="0.2">
      <c r="G424" s="82">
        <f t="shared" si="57"/>
        <v>1</v>
      </c>
      <c r="H424" s="83" t="s">
        <v>1259</v>
      </c>
      <c r="L424" s="87" t="s">
        <v>1276</v>
      </c>
      <c r="M424" s="87"/>
      <c r="N424" s="87"/>
      <c r="O424" s="87"/>
      <c r="P424" s="87"/>
      <c r="Q424" s="87"/>
      <c r="R424" s="87"/>
      <c r="S424" s="87"/>
      <c r="T424" s="87"/>
      <c r="U424" s="87"/>
      <c r="V424" s="87"/>
      <c r="W424" s="87"/>
      <c r="X424" s="87"/>
      <c r="Y424" s="87"/>
      <c r="Z424" s="87"/>
      <c r="AA424" s="87"/>
      <c r="AB424" s="87"/>
      <c r="AC424" s="87"/>
      <c r="AD424" s="87"/>
    </row>
    <row r="425" spans="1:34" x14ac:dyDescent="0.2">
      <c r="G425" s="82">
        <f t="shared" si="57"/>
        <v>2</v>
      </c>
      <c r="H425" s="96" t="s">
        <v>1260</v>
      </c>
      <c r="L425" s="97" t="s">
        <v>1261</v>
      </c>
      <c r="M425" s="97"/>
      <c r="N425" s="97"/>
      <c r="O425" s="97"/>
      <c r="P425" s="97" t="s">
        <v>1326</v>
      </c>
      <c r="Q425" s="87"/>
      <c r="R425" s="87"/>
      <c r="S425" s="87"/>
      <c r="T425" s="87"/>
      <c r="U425" s="87"/>
      <c r="V425" s="87"/>
      <c r="W425" s="87"/>
      <c r="X425" s="87"/>
      <c r="Y425" s="87"/>
      <c r="Z425" s="87"/>
      <c r="AA425" s="87"/>
      <c r="AB425" s="87"/>
      <c r="AC425" s="87"/>
      <c r="AD425" s="87"/>
      <c r="AE425" s="96"/>
      <c r="AF425" s="96"/>
      <c r="AG425" s="96"/>
      <c r="AH425" s="96"/>
    </row>
    <row r="426" spans="1:34" x14ac:dyDescent="0.2">
      <c r="G426" s="82">
        <f t="shared" si="57"/>
        <v>2</v>
      </c>
      <c r="H426" s="96" t="s">
        <v>1260</v>
      </c>
      <c r="L426" s="97" t="s">
        <v>1327</v>
      </c>
      <c r="M426" s="97"/>
      <c r="N426" s="97"/>
      <c r="O426" s="97"/>
      <c r="P426" s="97" t="s">
        <v>1328</v>
      </c>
      <c r="Q426" s="87"/>
      <c r="R426" s="87"/>
      <c r="S426" s="87"/>
      <c r="T426" s="87"/>
      <c r="U426" s="87"/>
      <c r="V426" s="87"/>
      <c r="W426" s="87"/>
      <c r="X426" s="87"/>
      <c r="Y426" s="87"/>
      <c r="Z426" s="87"/>
      <c r="AA426" s="87"/>
      <c r="AB426" s="87"/>
      <c r="AC426" s="87"/>
      <c r="AD426" s="87"/>
      <c r="AE426" s="96"/>
      <c r="AF426" s="96"/>
      <c r="AG426" s="96"/>
      <c r="AH426" s="96"/>
    </row>
    <row r="427" spans="1:34" x14ac:dyDescent="0.2">
      <c r="G427" s="82">
        <f t="shared" si="57"/>
        <v>1</v>
      </c>
      <c r="H427" s="96" t="s">
        <v>1260</v>
      </c>
      <c r="L427" s="97" t="s">
        <v>1329</v>
      </c>
      <c r="M427" s="97"/>
      <c r="N427" s="97"/>
      <c r="O427" s="97"/>
      <c r="P427" s="97"/>
      <c r="Q427" s="87"/>
      <c r="R427" s="87"/>
      <c r="S427" s="87"/>
      <c r="T427" s="87"/>
      <c r="U427" s="87"/>
      <c r="V427" s="87"/>
      <c r="W427" s="87"/>
      <c r="X427" s="87"/>
      <c r="Y427" s="87"/>
      <c r="Z427" s="87"/>
      <c r="AA427" s="87"/>
      <c r="AB427" s="87"/>
      <c r="AC427" s="87"/>
      <c r="AD427" s="87"/>
    </row>
    <row r="428" spans="1:34" x14ac:dyDescent="0.2">
      <c r="K428" s="86"/>
      <c r="L428" s="87"/>
      <c r="M428" s="87"/>
      <c r="N428" s="87"/>
      <c r="O428" s="87"/>
      <c r="P428" s="87"/>
      <c r="Q428" s="87"/>
      <c r="R428" s="87"/>
      <c r="S428" s="87"/>
      <c r="T428" s="87"/>
      <c r="U428" s="87"/>
      <c r="V428" s="87"/>
      <c r="W428" s="87"/>
      <c r="X428" s="87"/>
      <c r="Y428" s="87"/>
      <c r="Z428" s="87"/>
      <c r="AA428" s="87"/>
      <c r="AB428" s="87"/>
      <c r="AC428" s="87"/>
      <c r="AD428" s="87"/>
    </row>
    <row r="429" spans="1:34" ht="13.5" thickBot="1" x14ac:dyDescent="0.25">
      <c r="H429" s="96"/>
      <c r="K429" s="86" t="str">
        <f t="shared" ref="K429:K435" si="58">+$D$430</f>
        <v>VARA-1 &amp; VARA-2</v>
      </c>
      <c r="L429" s="87"/>
      <c r="M429" s="87"/>
      <c r="N429" s="87"/>
      <c r="O429" s="87"/>
      <c r="P429" s="87"/>
      <c r="Q429" s="87"/>
      <c r="R429" s="87"/>
      <c r="S429" s="87"/>
      <c r="T429" s="87"/>
      <c r="U429" s="87"/>
      <c r="V429" s="87"/>
      <c r="W429" s="87"/>
      <c r="X429" s="87"/>
      <c r="Y429" s="87"/>
      <c r="Z429" s="87"/>
      <c r="AA429" s="87"/>
      <c r="AB429" s="87"/>
      <c r="AC429" s="87"/>
      <c r="AD429" s="87"/>
    </row>
    <row r="430" spans="1:34" ht="13.5" thickBot="1" x14ac:dyDescent="0.25">
      <c r="D430" s="88" t="s">
        <v>1360</v>
      </c>
      <c r="H430" s="82"/>
      <c r="I430" s="86"/>
      <c r="J430" s="86"/>
      <c r="K430" s="86" t="str">
        <f t="shared" si="58"/>
        <v>VARA-1 &amp; VARA-2</v>
      </c>
      <c r="L430" s="187" t="s">
        <v>1164</v>
      </c>
      <c r="M430" s="188"/>
      <c r="N430" s="188"/>
      <c r="O430" s="188"/>
      <c r="P430" s="188"/>
      <c r="Q430" s="188"/>
      <c r="R430" s="188"/>
      <c r="S430" s="189"/>
      <c r="T430" s="170"/>
      <c r="U430" s="170"/>
      <c r="V430" s="168"/>
      <c r="W430" s="187" t="s">
        <v>1165</v>
      </c>
      <c r="X430" s="188"/>
      <c r="Y430" s="188"/>
      <c r="Z430" s="188"/>
      <c r="AA430" s="188"/>
      <c r="AB430" s="188"/>
      <c r="AC430" s="188"/>
      <c r="AD430" s="189"/>
      <c r="AE430" s="91"/>
      <c r="AF430" s="91"/>
    </row>
    <row r="431" spans="1:34" ht="13.5" thickBot="1" x14ac:dyDescent="0.25">
      <c r="A431" s="82" t="str">
        <f t="shared" ref="A431:A444" si="59">+$D$430</f>
        <v>VARA-1 &amp; VARA-2</v>
      </c>
      <c r="B431" s="82" t="s">
        <v>1244</v>
      </c>
      <c r="C431" s="82" t="s">
        <v>1245</v>
      </c>
      <c r="D431" s="82" t="str">
        <f>+'patriotgames_teams_06282013 (1)'!E179</f>
        <v>2014 PHILA FREEDOM (PA)</v>
      </c>
      <c r="H431" s="82"/>
      <c r="I431" s="86"/>
      <c r="J431" s="86"/>
      <c r="K431" s="86" t="str">
        <f t="shared" si="58"/>
        <v>VARA-1 &amp; VARA-2</v>
      </c>
      <c r="L431" s="98" t="s">
        <v>1247</v>
      </c>
      <c r="M431" s="89" t="s">
        <v>1248</v>
      </c>
      <c r="N431" s="171" t="s">
        <v>1187</v>
      </c>
      <c r="O431" s="171" t="s">
        <v>1249</v>
      </c>
      <c r="P431" s="98" t="s">
        <v>1263</v>
      </c>
      <c r="Q431" s="89" t="s">
        <v>1248</v>
      </c>
      <c r="R431" s="171" t="s">
        <v>1187</v>
      </c>
      <c r="S431" s="171" t="s">
        <v>1249</v>
      </c>
      <c r="T431" s="98"/>
      <c r="U431" s="102"/>
      <c r="V431" s="168"/>
      <c r="W431" s="98" t="s">
        <v>1282</v>
      </c>
      <c r="X431" s="89" t="s">
        <v>1248</v>
      </c>
      <c r="Y431" s="171" t="s">
        <v>1187</v>
      </c>
      <c r="Z431" s="171" t="s">
        <v>1249</v>
      </c>
      <c r="AA431" s="98" t="s">
        <v>1283</v>
      </c>
      <c r="AB431" s="89" t="s">
        <v>1248</v>
      </c>
      <c r="AC431" s="171" t="s">
        <v>1187</v>
      </c>
      <c r="AD431" s="171" t="s">
        <v>1249</v>
      </c>
      <c r="AE431" s="91"/>
      <c r="AF431" s="91"/>
    </row>
    <row r="432" spans="1:34" x14ac:dyDescent="0.2">
      <c r="A432" s="82" t="str">
        <f t="shared" si="59"/>
        <v>VARA-1 &amp; VARA-2</v>
      </c>
      <c r="B432" s="82" t="s">
        <v>1264</v>
      </c>
      <c r="C432" s="82" t="s">
        <v>1250</v>
      </c>
      <c r="D432" s="82" t="str">
        <f>+'patriotgames_teams_06282013 (1)'!E180</f>
        <v>BALTIMORE CANNONS (MD)</v>
      </c>
      <c r="E432" s="82" t="s">
        <v>1246</v>
      </c>
      <c r="K432" s="86" t="str">
        <f t="shared" si="58"/>
        <v>VARA-1 &amp; VARA-2</v>
      </c>
      <c r="L432" s="90" t="str">
        <f>+D431</f>
        <v>2014 PHILA FREEDOM (PA)</v>
      </c>
      <c r="M432" s="90">
        <v>2</v>
      </c>
      <c r="N432" s="90">
        <v>1</v>
      </c>
      <c r="O432" s="90">
        <v>2</v>
      </c>
      <c r="P432" s="90" t="str">
        <f>+D432</f>
        <v>BALTIMORE CANNONS (MD)</v>
      </c>
      <c r="Q432" s="99">
        <v>2</v>
      </c>
      <c r="R432" s="99">
        <v>1</v>
      </c>
      <c r="S432" s="99">
        <v>3</v>
      </c>
      <c r="T432" s="103"/>
      <c r="U432" s="104"/>
      <c r="V432" s="87"/>
      <c r="W432" s="103" t="str">
        <f>+D439</f>
        <v>MILITIA ELITE (VA)</v>
      </c>
      <c r="X432" s="103">
        <v>2</v>
      </c>
      <c r="Y432" s="103">
        <v>1</v>
      </c>
      <c r="Z432" s="103">
        <v>2</v>
      </c>
      <c r="AA432" s="103" t="str">
        <f>+D440</f>
        <v>SF BIG HORNS (PA)</v>
      </c>
      <c r="AB432" s="103">
        <v>0</v>
      </c>
      <c r="AC432" s="103">
        <v>3</v>
      </c>
      <c r="AD432" s="103">
        <v>3</v>
      </c>
      <c r="AE432" s="91"/>
      <c r="AF432" s="91"/>
    </row>
    <row r="433" spans="1:34" x14ac:dyDescent="0.2">
      <c r="A433" s="82" t="str">
        <f t="shared" si="59"/>
        <v>VARA-1 &amp; VARA-2</v>
      </c>
      <c r="B433" s="82" t="s">
        <v>1244</v>
      </c>
      <c r="C433" s="82" t="s">
        <v>1251</v>
      </c>
      <c r="D433" s="82" t="str">
        <f>+'patriotgames_teams_06282013 (1)'!E184</f>
        <v>DIRTY BIRDS (GA)</v>
      </c>
      <c r="E433" s="82" t="s">
        <v>1246</v>
      </c>
      <c r="K433" s="86" t="str">
        <f t="shared" si="58"/>
        <v>VARA-1 &amp; VARA-2</v>
      </c>
      <c r="L433" s="92" t="str">
        <f>+D433</f>
        <v>DIRTY BIRDS (GA)</v>
      </c>
      <c r="M433" s="92">
        <v>3</v>
      </c>
      <c r="N433" s="92">
        <v>0</v>
      </c>
      <c r="O433" s="92">
        <v>1</v>
      </c>
      <c r="P433" s="92" t="str">
        <f>+D434</f>
        <v>CASH COWS ELITE (MI)</v>
      </c>
      <c r="Q433" s="100">
        <v>2</v>
      </c>
      <c r="R433" s="100">
        <v>1</v>
      </c>
      <c r="S433" s="100">
        <v>1</v>
      </c>
      <c r="T433" s="100"/>
      <c r="U433" s="105"/>
      <c r="V433" s="87"/>
      <c r="W433" s="100" t="str">
        <f>+D441</f>
        <v>TAR HEEL LC (NC)</v>
      </c>
      <c r="X433" s="100">
        <v>3</v>
      </c>
      <c r="Y433" s="100">
        <v>0</v>
      </c>
      <c r="Z433" s="100">
        <v>1</v>
      </c>
      <c r="AA433" s="92" t="str">
        <f>+D442</f>
        <v>TEAM TOTAL ELITE (MI)</v>
      </c>
      <c r="AB433" s="100">
        <v>2</v>
      </c>
      <c r="AC433" s="100">
        <v>1</v>
      </c>
      <c r="AD433" s="100">
        <v>1</v>
      </c>
      <c r="AE433" s="91"/>
      <c r="AF433" s="91"/>
    </row>
    <row r="434" spans="1:34" ht="13.5" thickBot="1" x14ac:dyDescent="0.25">
      <c r="A434" s="82" t="str">
        <f t="shared" si="59"/>
        <v>VARA-1 &amp; VARA-2</v>
      </c>
      <c r="B434" s="82" t="s">
        <v>1264</v>
      </c>
      <c r="C434" s="82" t="s">
        <v>1252</v>
      </c>
      <c r="D434" s="82" t="str">
        <f>+'patriotgames_teams_06282013 (1)'!E182</f>
        <v>CASH COWS ELITE (MI)</v>
      </c>
      <c r="E434" s="82" t="s">
        <v>1284</v>
      </c>
      <c r="K434" s="86" t="str">
        <f t="shared" si="58"/>
        <v>VARA-1 &amp; VARA-2</v>
      </c>
      <c r="L434" s="92" t="str">
        <f>+D435</f>
        <v>DIP N DUNK (NY)</v>
      </c>
      <c r="M434" s="92">
        <v>0</v>
      </c>
      <c r="N434" s="92">
        <v>3</v>
      </c>
      <c r="O434" s="92">
        <v>4</v>
      </c>
      <c r="P434" s="92" t="str">
        <f>+D436</f>
        <v>BLACK BEAR ORANGE (PA)</v>
      </c>
      <c r="Q434" s="99">
        <v>0</v>
      </c>
      <c r="R434" s="99">
        <v>3</v>
      </c>
      <c r="S434" s="99">
        <v>4</v>
      </c>
      <c r="T434" s="100"/>
      <c r="U434" s="105"/>
      <c r="V434" s="87"/>
      <c r="W434" s="101" t="str">
        <f>+D443</f>
        <v>TRUE PITTSBURGH 2014 (PA)</v>
      </c>
      <c r="X434" s="101">
        <v>1</v>
      </c>
      <c r="Y434" s="101">
        <v>2</v>
      </c>
      <c r="Z434" s="101">
        <v>3</v>
      </c>
      <c r="AA434" s="101" t="str">
        <f>+D444</f>
        <v>QUAKE VARSITY GOLD (NJ)</v>
      </c>
      <c r="AB434" s="101">
        <v>1</v>
      </c>
      <c r="AC434" s="101">
        <v>2</v>
      </c>
      <c r="AD434" s="101">
        <v>2</v>
      </c>
      <c r="AE434" s="91"/>
      <c r="AF434" s="91"/>
    </row>
    <row r="435" spans="1:34" ht="13.5" thickBot="1" x14ac:dyDescent="0.25">
      <c r="A435" s="82" t="str">
        <f t="shared" si="59"/>
        <v>VARA-1 &amp; VARA-2</v>
      </c>
      <c r="B435" s="82" t="s">
        <v>1244</v>
      </c>
      <c r="C435" s="82" t="s">
        <v>1265</v>
      </c>
      <c r="D435" s="82" t="str">
        <f>+'patriotgames_teams_06282013 (1)'!E183</f>
        <v>DIP N DUNK (NY)</v>
      </c>
      <c r="E435" s="82" t="s">
        <v>1284</v>
      </c>
      <c r="K435" s="86" t="str">
        <f t="shared" si="58"/>
        <v>VARA-1 &amp; VARA-2</v>
      </c>
      <c r="L435" s="93" t="str">
        <f>+D437</f>
        <v>EMMAUS STING (PA)</v>
      </c>
      <c r="M435" s="93">
        <v>1</v>
      </c>
      <c r="N435" s="93">
        <v>2</v>
      </c>
      <c r="O435" s="93">
        <v>3</v>
      </c>
      <c r="P435" s="93" t="str">
        <f>+D438</f>
        <v>LOW &amp; AWAY U19 PREMIER (PA)</v>
      </c>
      <c r="Q435" s="101">
        <v>2</v>
      </c>
      <c r="R435" s="101">
        <v>1</v>
      </c>
      <c r="S435" s="101">
        <v>1</v>
      </c>
      <c r="T435" s="101"/>
      <c r="U435" s="106"/>
      <c r="V435" s="87"/>
      <c r="W435" s="87"/>
      <c r="X435" s="87"/>
      <c r="Y435" s="87"/>
      <c r="Z435" s="87"/>
      <c r="AA435" s="87"/>
      <c r="AB435" s="87"/>
      <c r="AC435" s="87"/>
      <c r="AD435" s="87"/>
      <c r="AE435" s="91"/>
      <c r="AF435" s="91"/>
    </row>
    <row r="436" spans="1:34" s="94" customFormat="1" x14ac:dyDescent="0.2">
      <c r="A436" s="82" t="str">
        <f t="shared" si="59"/>
        <v>VARA-1 &amp; VARA-2</v>
      </c>
      <c r="B436" s="82" t="s">
        <v>1264</v>
      </c>
      <c r="C436" s="82" t="s">
        <v>1266</v>
      </c>
      <c r="D436" s="82" t="str">
        <f>+'patriotgames_teams_06282013 (1)'!E181</f>
        <v>BLACK BEAR ORANGE (PA)</v>
      </c>
      <c r="H436" s="91"/>
      <c r="I436" s="91"/>
      <c r="J436" s="95"/>
      <c r="K436" s="86"/>
      <c r="L436" s="91"/>
      <c r="M436" s="91"/>
      <c r="N436" s="91"/>
      <c r="O436" s="91"/>
      <c r="P436" s="91"/>
      <c r="Q436" s="91"/>
      <c r="R436" s="91"/>
      <c r="S436" s="91"/>
      <c r="T436" s="91"/>
      <c r="U436" s="91"/>
      <c r="V436" s="91"/>
      <c r="W436" s="91"/>
      <c r="X436" s="91"/>
      <c r="Y436" s="91"/>
      <c r="Z436" s="91"/>
      <c r="AA436" s="91"/>
      <c r="AB436" s="91"/>
      <c r="AC436" s="91"/>
      <c r="AD436" s="91"/>
      <c r="AE436" s="91"/>
      <c r="AF436" s="91"/>
      <c r="AG436" s="91"/>
      <c r="AH436" s="91"/>
    </row>
    <row r="437" spans="1:34" x14ac:dyDescent="0.2">
      <c r="A437" s="82" t="str">
        <f t="shared" si="59"/>
        <v>VARA-1 &amp; VARA-2</v>
      </c>
      <c r="B437" s="82" t="s">
        <v>1244</v>
      </c>
      <c r="C437" s="82" t="s">
        <v>1267</v>
      </c>
      <c r="D437" s="82" t="str">
        <f>+'patriotgames_teams_06282013 (1)'!E185</f>
        <v>EMMAUS STING (PA)</v>
      </c>
      <c r="G437" s="82">
        <f t="shared" ref="G437:G446" si="60">COUNTA(L437:AH437)</f>
        <v>0</v>
      </c>
      <c r="H437" s="96">
        <v>1</v>
      </c>
      <c r="L437" s="87"/>
      <c r="M437" s="87"/>
      <c r="N437" s="87"/>
      <c r="O437" s="87"/>
      <c r="P437" s="87"/>
      <c r="Q437" s="87"/>
      <c r="R437" s="87"/>
      <c r="S437" s="87"/>
      <c r="T437" s="97"/>
      <c r="U437" s="97"/>
      <c r="V437" s="82"/>
      <c r="W437" s="82"/>
      <c r="X437" s="82"/>
      <c r="Y437" s="82"/>
      <c r="Z437" s="82"/>
      <c r="AA437" s="82"/>
      <c r="AB437" s="82"/>
      <c r="AC437" s="82"/>
      <c r="AD437" s="82"/>
      <c r="AE437" s="97"/>
      <c r="AF437" s="97"/>
      <c r="AG437" s="97"/>
      <c r="AH437" s="97"/>
    </row>
    <row r="438" spans="1:34" x14ac:dyDescent="0.2">
      <c r="A438" s="82" t="str">
        <f t="shared" si="59"/>
        <v>VARA-1 &amp; VARA-2</v>
      </c>
      <c r="B438" s="82" t="s">
        <v>1264</v>
      </c>
      <c r="C438" s="82" t="s">
        <v>1268</v>
      </c>
      <c r="D438" s="82" t="str">
        <f>+'patriotgames_teams_06282013 (1)'!E186</f>
        <v>LOW &amp; AWAY U19 PREMIER (PA)</v>
      </c>
      <c r="G438" s="82">
        <f t="shared" si="60"/>
        <v>4</v>
      </c>
      <c r="H438" s="96">
        <v>1</v>
      </c>
      <c r="L438" s="97" t="s">
        <v>1253</v>
      </c>
      <c r="M438" s="97"/>
      <c r="N438" s="97"/>
      <c r="O438" s="97"/>
      <c r="P438" s="97" t="s">
        <v>1269</v>
      </c>
      <c r="Q438" s="97"/>
      <c r="R438" s="97"/>
      <c r="S438" s="97"/>
      <c r="T438" s="97"/>
      <c r="U438" s="97"/>
      <c r="V438" s="97"/>
      <c r="W438" s="97" t="s">
        <v>1290</v>
      </c>
      <c r="X438" s="97"/>
      <c r="Y438" s="97"/>
      <c r="Z438" s="97"/>
      <c r="AA438" s="97" t="s">
        <v>1291</v>
      </c>
      <c r="AB438" s="97"/>
      <c r="AC438" s="97"/>
      <c r="AD438" s="97"/>
      <c r="AE438" s="97"/>
      <c r="AF438" s="97"/>
      <c r="AG438" s="97"/>
      <c r="AH438" s="97"/>
    </row>
    <row r="439" spans="1:34" x14ac:dyDescent="0.2">
      <c r="A439" s="82" t="str">
        <f t="shared" si="59"/>
        <v>VARA-1 &amp; VARA-2</v>
      </c>
      <c r="B439" s="82" t="s">
        <v>1285</v>
      </c>
      <c r="C439" s="82" t="s">
        <v>1286</v>
      </c>
      <c r="D439" s="82" t="str">
        <f>+'patriotgames_teams_06282013 (1)'!E187</f>
        <v>MILITIA ELITE (VA)</v>
      </c>
      <c r="G439" s="82">
        <f t="shared" si="60"/>
        <v>3</v>
      </c>
      <c r="H439" s="83">
        <v>2</v>
      </c>
      <c r="L439" s="97" t="s">
        <v>1254</v>
      </c>
      <c r="M439" s="97"/>
      <c r="N439" s="97"/>
      <c r="O439" s="97"/>
      <c r="P439" s="97" t="s">
        <v>1270</v>
      </c>
      <c r="Q439" s="97"/>
      <c r="R439" s="97"/>
      <c r="S439" s="97"/>
      <c r="V439" s="97"/>
      <c r="W439" s="97" t="s">
        <v>1294</v>
      </c>
      <c r="X439" s="97"/>
      <c r="Y439" s="97"/>
      <c r="Z439" s="97"/>
      <c r="AA439" s="97"/>
      <c r="AB439" s="97"/>
      <c r="AC439" s="97"/>
      <c r="AD439" s="97"/>
    </row>
    <row r="440" spans="1:34" x14ac:dyDescent="0.2">
      <c r="A440" s="82" t="str">
        <f t="shared" si="59"/>
        <v>VARA-1 &amp; VARA-2</v>
      </c>
      <c r="B440" s="82" t="s">
        <v>1287</v>
      </c>
      <c r="C440" s="82" t="s">
        <v>1288</v>
      </c>
      <c r="D440" s="82" t="str">
        <f>+'patriotgames_teams_06282013 (1)'!E188</f>
        <v>SF BIG HORNS (PA)</v>
      </c>
      <c r="G440" s="82">
        <f t="shared" si="60"/>
        <v>4</v>
      </c>
      <c r="H440" s="83">
        <v>2</v>
      </c>
      <c r="L440" s="87" t="s">
        <v>1255</v>
      </c>
      <c r="M440" s="87"/>
      <c r="N440" s="87"/>
      <c r="O440" s="87"/>
      <c r="P440" s="87" t="s">
        <v>1271</v>
      </c>
      <c r="Q440" s="87"/>
      <c r="R440" s="87"/>
      <c r="S440" s="87"/>
      <c r="W440" s="83" t="s">
        <v>1296</v>
      </c>
      <c r="AA440" s="83" t="s">
        <v>1297</v>
      </c>
    </row>
    <row r="441" spans="1:34" x14ac:dyDescent="0.2">
      <c r="A441" s="82" t="str">
        <f t="shared" si="59"/>
        <v>VARA-1 &amp; VARA-2</v>
      </c>
      <c r="B441" s="82" t="s">
        <v>1285</v>
      </c>
      <c r="C441" s="82" t="s">
        <v>1289</v>
      </c>
      <c r="D441" s="82" t="str">
        <f>+'patriotgames_teams_06282013 (1)'!E189</f>
        <v>TAR HEEL LC (NC)</v>
      </c>
      <c r="G441" s="82">
        <f t="shared" si="60"/>
        <v>3</v>
      </c>
      <c r="H441" s="96">
        <v>3</v>
      </c>
      <c r="L441" s="87" t="s">
        <v>1256</v>
      </c>
      <c r="M441" s="87"/>
      <c r="N441" s="87"/>
      <c r="O441" s="87"/>
      <c r="P441" s="87" t="s">
        <v>1272</v>
      </c>
      <c r="Q441" s="87"/>
      <c r="R441" s="87"/>
      <c r="S441" s="87"/>
      <c r="T441" s="97"/>
      <c r="U441" s="97"/>
      <c r="W441" s="83" t="s">
        <v>1298</v>
      </c>
      <c r="AE441" s="97"/>
      <c r="AF441" s="97"/>
      <c r="AG441" s="97"/>
      <c r="AH441" s="97"/>
    </row>
    <row r="442" spans="1:34" x14ac:dyDescent="0.2">
      <c r="A442" s="82" t="str">
        <f t="shared" si="59"/>
        <v>VARA-1 &amp; VARA-2</v>
      </c>
      <c r="B442" s="82" t="s">
        <v>1287</v>
      </c>
      <c r="C442" s="82" t="s">
        <v>1292</v>
      </c>
      <c r="D442" s="82" t="str">
        <f>+'patriotgames_teams_06282013 (1)'!E190</f>
        <v>TEAM TOTAL ELITE (MI)</v>
      </c>
      <c r="G442" s="82">
        <f t="shared" si="60"/>
        <v>4</v>
      </c>
      <c r="H442" s="96">
        <v>3</v>
      </c>
      <c r="L442" s="97" t="s">
        <v>1257</v>
      </c>
      <c r="M442" s="97"/>
      <c r="N442" s="97"/>
      <c r="O442" s="97"/>
      <c r="P442" s="97" t="s">
        <v>1273</v>
      </c>
      <c r="Q442" s="97"/>
      <c r="R442" s="97"/>
      <c r="S442" s="97"/>
      <c r="T442" s="97"/>
      <c r="U442" s="97"/>
      <c r="V442" s="97"/>
      <c r="W442" s="97" t="s">
        <v>1300</v>
      </c>
      <c r="X442" s="97"/>
      <c r="Y442" s="97"/>
      <c r="Z442" s="97"/>
      <c r="AA442" s="97" t="s">
        <v>1301</v>
      </c>
      <c r="AB442" s="97"/>
      <c r="AC442" s="97"/>
      <c r="AD442" s="97"/>
      <c r="AE442" s="97"/>
      <c r="AF442" s="97"/>
      <c r="AG442" s="97"/>
      <c r="AH442" s="97"/>
    </row>
    <row r="443" spans="1:34" x14ac:dyDescent="0.2">
      <c r="A443" s="82" t="str">
        <f t="shared" si="59"/>
        <v>VARA-1 &amp; VARA-2</v>
      </c>
      <c r="B443" s="82" t="s">
        <v>1285</v>
      </c>
      <c r="C443" s="82" t="s">
        <v>1299</v>
      </c>
      <c r="D443" s="82" t="str">
        <f>+'patriotgames_teams_06282013 (1)'!E191</f>
        <v>TRUE PITTSBURGH 2014 (PA)</v>
      </c>
      <c r="G443" s="82">
        <f t="shared" si="60"/>
        <v>3</v>
      </c>
      <c r="H443" s="83" t="s">
        <v>1259</v>
      </c>
      <c r="L443" s="97" t="s">
        <v>1258</v>
      </c>
      <c r="M443" s="97"/>
      <c r="N443" s="97"/>
      <c r="O443" s="97"/>
      <c r="P443" s="97" t="s">
        <v>1274</v>
      </c>
      <c r="Q443" s="97"/>
      <c r="R443" s="97"/>
      <c r="S443" s="97"/>
      <c r="V443" s="97"/>
      <c r="W443" s="97" t="s">
        <v>1304</v>
      </c>
      <c r="X443" s="97"/>
      <c r="Y443" s="97"/>
      <c r="Z443" s="97"/>
      <c r="AA443" s="97"/>
      <c r="AB443" s="97"/>
      <c r="AC443" s="97"/>
      <c r="AD443" s="97"/>
      <c r="AF443" s="82"/>
      <c r="AG443" s="82"/>
    </row>
    <row r="444" spans="1:34" x14ac:dyDescent="0.2">
      <c r="A444" s="82" t="str">
        <f t="shared" si="59"/>
        <v>VARA-1 &amp; VARA-2</v>
      </c>
      <c r="B444" s="82" t="s">
        <v>1287</v>
      </c>
      <c r="C444" s="82" t="s">
        <v>1302</v>
      </c>
      <c r="D444" s="82" t="str">
        <f>+'patriotgames_teams_06282013 (1)'!E192</f>
        <v>QUAKE VARSITY GOLD (NJ)</v>
      </c>
      <c r="G444" s="82">
        <f t="shared" si="60"/>
        <v>4</v>
      </c>
      <c r="H444" s="83" t="s">
        <v>1259</v>
      </c>
      <c r="L444" s="87" t="s">
        <v>1305</v>
      </c>
      <c r="M444" s="87"/>
      <c r="N444" s="87"/>
      <c r="O444" s="87"/>
      <c r="P444" s="87" t="s">
        <v>1306</v>
      </c>
      <c r="Q444" s="87"/>
      <c r="R444" s="87"/>
      <c r="S444" s="87"/>
      <c r="W444" s="83" t="s">
        <v>1358</v>
      </c>
      <c r="AA444" s="83" t="s">
        <v>1330</v>
      </c>
    </row>
    <row r="445" spans="1:34" x14ac:dyDescent="0.2">
      <c r="G445" s="82">
        <f t="shared" si="60"/>
        <v>3</v>
      </c>
      <c r="H445" s="96" t="s">
        <v>1311</v>
      </c>
      <c r="L445" s="87" t="s">
        <v>1309</v>
      </c>
      <c r="M445" s="87"/>
      <c r="N445" s="87"/>
      <c r="O445" s="87"/>
      <c r="P445" s="87" t="s">
        <v>1307</v>
      </c>
      <c r="Q445" s="87"/>
      <c r="R445" s="87"/>
      <c r="S445" s="87"/>
      <c r="T445" s="97"/>
      <c r="U445" s="97"/>
      <c r="W445" s="83" t="s">
        <v>1308</v>
      </c>
      <c r="AA445" s="82"/>
      <c r="AE445" s="82"/>
      <c r="AF445" s="97"/>
      <c r="AG445" s="97"/>
      <c r="AH445" s="97"/>
    </row>
    <row r="446" spans="1:34" x14ac:dyDescent="0.2">
      <c r="G446" s="82">
        <f t="shared" si="60"/>
        <v>4</v>
      </c>
      <c r="H446" s="96" t="s">
        <v>1311</v>
      </c>
      <c r="L446" s="97" t="s">
        <v>1261</v>
      </c>
      <c r="M446" s="97"/>
      <c r="N446" s="97"/>
      <c r="O446" s="97"/>
      <c r="P446" s="97" t="s">
        <v>1532</v>
      </c>
      <c r="Q446" s="97"/>
      <c r="R446" s="97"/>
      <c r="S446" s="97"/>
      <c r="T446" s="97"/>
      <c r="U446" s="97"/>
      <c r="V446" s="97"/>
      <c r="W446" s="97" t="s">
        <v>1534</v>
      </c>
      <c r="X446" s="97"/>
      <c r="Y446" s="97"/>
      <c r="Z446" s="97"/>
      <c r="AA446" s="97" t="s">
        <v>1536</v>
      </c>
      <c r="AB446" s="97"/>
      <c r="AC446" s="97"/>
      <c r="AD446" s="97"/>
      <c r="AE446" s="82"/>
      <c r="AF446" s="97"/>
      <c r="AG446" s="97"/>
      <c r="AH446" s="97"/>
    </row>
    <row r="447" spans="1:34" x14ac:dyDescent="0.2">
      <c r="G447" s="94"/>
      <c r="H447" s="91"/>
      <c r="L447" s="97" t="s">
        <v>1531</v>
      </c>
      <c r="M447" s="97"/>
      <c r="N447" s="97"/>
      <c r="O447" s="97"/>
      <c r="P447" s="97" t="s">
        <v>1533</v>
      </c>
      <c r="Q447" s="97"/>
      <c r="R447" s="97"/>
      <c r="S447" s="97"/>
      <c r="V447" s="97"/>
      <c r="W447" s="97" t="s">
        <v>1535</v>
      </c>
      <c r="X447" s="97"/>
      <c r="Y447" s="97"/>
      <c r="Z447" s="97"/>
      <c r="AA447" s="97"/>
      <c r="AB447" s="97"/>
      <c r="AC447" s="97"/>
      <c r="AD447" s="97"/>
    </row>
    <row r="448" spans="1:34" x14ac:dyDescent="0.2">
      <c r="G448" s="94"/>
      <c r="H448" s="91"/>
      <c r="L448" s="91"/>
      <c r="M448" s="91"/>
      <c r="N448" s="91"/>
      <c r="O448" s="91"/>
      <c r="P448" s="91"/>
      <c r="Q448" s="91"/>
      <c r="R448" s="91"/>
      <c r="S448" s="91"/>
      <c r="T448" s="91"/>
      <c r="U448" s="91"/>
      <c r="V448" s="91"/>
      <c r="W448" s="91"/>
      <c r="X448" s="91"/>
      <c r="Y448" s="91"/>
      <c r="Z448" s="91"/>
      <c r="AA448" s="91"/>
      <c r="AB448" s="91"/>
      <c r="AC448" s="91"/>
      <c r="AD448" s="91"/>
    </row>
    <row r="449" spans="1:34" x14ac:dyDescent="0.2">
      <c r="E449" s="82">
        <f>SUM(G439:G448)/16</f>
        <v>1.75</v>
      </c>
      <c r="F449" s="82">
        <f>SUM(G434:G448)</f>
        <v>32</v>
      </c>
      <c r="L449" s="87"/>
      <c r="M449" s="87"/>
      <c r="N449" s="87"/>
      <c r="O449" s="87"/>
      <c r="P449" s="87"/>
      <c r="Q449" s="87"/>
      <c r="R449" s="87"/>
      <c r="S449" s="87"/>
      <c r="T449" s="87"/>
      <c r="U449" s="87"/>
      <c r="V449" s="87"/>
      <c r="W449" s="87"/>
      <c r="X449" s="87"/>
      <c r="Y449" s="87"/>
      <c r="Z449" s="87"/>
      <c r="AA449" s="87"/>
      <c r="AB449" s="87"/>
      <c r="AC449" s="87"/>
      <c r="AD449" s="87"/>
    </row>
    <row r="450" spans="1:34" x14ac:dyDescent="0.2">
      <c r="H450" s="96"/>
      <c r="K450" s="86" t="str">
        <f t="shared" ref="K450:K457" si="61">+$D$452</f>
        <v>VARB-1</v>
      </c>
      <c r="L450" s="87"/>
      <c r="M450" s="87"/>
      <c r="N450" s="87"/>
      <c r="O450" s="87"/>
      <c r="P450" s="87"/>
      <c r="Q450" s="87"/>
      <c r="R450" s="87"/>
      <c r="S450" s="87"/>
      <c r="T450" s="87"/>
      <c r="U450" s="87"/>
      <c r="V450" s="87"/>
      <c r="W450" s="91"/>
      <c r="X450" s="91"/>
      <c r="Y450" s="91"/>
      <c r="Z450" s="91"/>
      <c r="AA450" s="91"/>
      <c r="AB450" s="91"/>
      <c r="AC450" s="91"/>
      <c r="AD450" s="91"/>
    </row>
    <row r="451" spans="1:34" ht="13.5" thickBot="1" x14ac:dyDescent="0.25">
      <c r="H451" s="96"/>
      <c r="K451" s="86" t="str">
        <f t="shared" si="61"/>
        <v>VARB-1</v>
      </c>
      <c r="L451" s="87"/>
      <c r="M451" s="87"/>
      <c r="N451" s="87"/>
      <c r="O451" s="87"/>
      <c r="P451" s="87"/>
      <c r="Q451" s="87"/>
      <c r="R451" s="87"/>
      <c r="S451" s="87"/>
      <c r="T451" s="87"/>
      <c r="U451" s="87"/>
      <c r="V451" s="87"/>
      <c r="W451" s="91"/>
      <c r="X451" s="91"/>
      <c r="Y451" s="91"/>
      <c r="Z451" s="91"/>
      <c r="AA451" s="91"/>
      <c r="AB451" s="91"/>
      <c r="AC451" s="91"/>
      <c r="AD451" s="91"/>
    </row>
    <row r="452" spans="1:34" ht="13.5" thickBot="1" x14ac:dyDescent="0.25">
      <c r="D452" s="88" t="s">
        <v>1158</v>
      </c>
      <c r="H452" s="82"/>
      <c r="I452" s="86"/>
      <c r="J452" s="86"/>
      <c r="K452" s="86" t="str">
        <f t="shared" si="61"/>
        <v>VARB-1</v>
      </c>
      <c r="L452" s="187" t="str">
        <f>+D452</f>
        <v>VARB-1</v>
      </c>
      <c r="M452" s="188"/>
      <c r="N452" s="188"/>
      <c r="O452" s="188"/>
      <c r="P452" s="188"/>
      <c r="Q452" s="188"/>
      <c r="R452" s="188"/>
      <c r="S452" s="189"/>
      <c r="T452" s="170"/>
      <c r="U452" s="170"/>
      <c r="V452" s="168"/>
      <c r="W452" s="190"/>
      <c r="X452" s="190"/>
      <c r="Y452" s="190"/>
      <c r="Z452" s="190"/>
      <c r="AA452" s="190"/>
      <c r="AB452" s="190"/>
      <c r="AC452" s="190"/>
      <c r="AD452" s="190"/>
      <c r="AE452" s="91"/>
      <c r="AF452" s="91"/>
    </row>
    <row r="453" spans="1:34" ht="13.5" thickBot="1" x14ac:dyDescent="0.25">
      <c r="A453" s="82" t="str">
        <f t="shared" ref="A453:A458" si="62">+$D$452</f>
        <v>VARB-1</v>
      </c>
      <c r="B453" s="82" t="s">
        <v>1244</v>
      </c>
      <c r="C453" s="82" t="s">
        <v>1245</v>
      </c>
      <c r="D453" s="82" t="str">
        <f>+'patriotgames_teams_06282013 (1)'!E199</f>
        <v>TRUE PITTSBURGH 2015 (PA)</v>
      </c>
      <c r="H453" s="82"/>
      <c r="I453" s="86"/>
      <c r="J453" s="86"/>
      <c r="K453" s="86" t="str">
        <f t="shared" si="61"/>
        <v>VARB-1</v>
      </c>
      <c r="L453" s="98" t="s">
        <v>1247</v>
      </c>
      <c r="M453" s="89" t="s">
        <v>1248</v>
      </c>
      <c r="N453" s="171" t="s">
        <v>1187</v>
      </c>
      <c r="O453" s="171" t="s">
        <v>1249</v>
      </c>
      <c r="P453" s="98" t="s">
        <v>1263</v>
      </c>
      <c r="Q453" s="89" t="s">
        <v>1248</v>
      </c>
      <c r="R453" s="171" t="s">
        <v>1187</v>
      </c>
      <c r="S453" s="171" t="s">
        <v>1249</v>
      </c>
      <c r="T453" s="98"/>
      <c r="U453" s="102"/>
      <c r="V453" s="168"/>
      <c r="W453" s="166"/>
      <c r="X453" s="166"/>
      <c r="Y453" s="166"/>
      <c r="Z453" s="166"/>
      <c r="AA453" s="166"/>
      <c r="AB453" s="166"/>
      <c r="AC453" s="166"/>
      <c r="AD453" s="166"/>
      <c r="AE453" s="91"/>
      <c r="AF453" s="91"/>
    </row>
    <row r="454" spans="1:34" x14ac:dyDescent="0.2">
      <c r="A454" s="82" t="str">
        <f t="shared" si="62"/>
        <v>VARB-1</v>
      </c>
      <c r="B454" s="82" t="s">
        <v>1264</v>
      </c>
      <c r="C454" s="82" t="s">
        <v>1250</v>
      </c>
      <c r="D454" s="82" t="str">
        <f>+'patriotgames_teams_06282013 (1)'!E194</f>
        <v>BLACK BEAR BLUE (PA)</v>
      </c>
      <c r="E454" s="82" t="s">
        <v>1284</v>
      </c>
      <c r="K454" s="86" t="str">
        <f t="shared" si="61"/>
        <v>VARB-1</v>
      </c>
      <c r="L454" s="103" t="str">
        <f>+D453</f>
        <v>TRUE PITTSBURGH 2015 (PA)</v>
      </c>
      <c r="M454" s="103">
        <v>0</v>
      </c>
      <c r="N454" s="103">
        <v>3</v>
      </c>
      <c r="O454" s="103">
        <v>3</v>
      </c>
      <c r="P454" s="103" t="str">
        <f>+D454</f>
        <v>BLACK BEAR BLUE (PA)</v>
      </c>
      <c r="Q454" s="103">
        <v>0</v>
      </c>
      <c r="R454" s="103">
        <v>3</v>
      </c>
      <c r="S454" s="103">
        <v>3</v>
      </c>
      <c r="T454" s="103"/>
      <c r="U454" s="104"/>
      <c r="V454" s="87"/>
      <c r="W454" s="91"/>
      <c r="X454" s="91"/>
      <c r="Y454" s="91"/>
      <c r="Z454" s="91"/>
      <c r="AA454" s="91"/>
      <c r="AB454" s="91"/>
      <c r="AC454" s="91"/>
      <c r="AD454" s="91"/>
      <c r="AE454" s="91"/>
      <c r="AF454" s="91"/>
    </row>
    <row r="455" spans="1:34" x14ac:dyDescent="0.2">
      <c r="A455" s="82" t="str">
        <f t="shared" si="62"/>
        <v>VARB-1</v>
      </c>
      <c r="B455" s="82" t="s">
        <v>1285</v>
      </c>
      <c r="C455" s="82" t="s">
        <v>1286</v>
      </c>
      <c r="D455" s="82" t="str">
        <f>+'patriotgames_teams_06282013 (1)'!E195</f>
        <v>BLACK DOG LEGACY (PA)</v>
      </c>
      <c r="E455" s="82" t="s">
        <v>1284</v>
      </c>
      <c r="K455" s="86" t="str">
        <f t="shared" si="61"/>
        <v>VARB-1</v>
      </c>
      <c r="L455" s="100" t="str">
        <f>+D455</f>
        <v>BLACK DOG LEGACY (PA)</v>
      </c>
      <c r="M455" s="100">
        <v>2</v>
      </c>
      <c r="N455" s="100">
        <v>1</v>
      </c>
      <c r="O455" s="100">
        <v>2</v>
      </c>
      <c r="P455" s="92" t="str">
        <f>+D456</f>
        <v>BROTHERHOOD VARSITY (NJ)</v>
      </c>
      <c r="Q455" s="100">
        <v>1</v>
      </c>
      <c r="R455" s="100">
        <v>2</v>
      </c>
      <c r="S455" s="100">
        <v>2</v>
      </c>
      <c r="T455" s="100"/>
      <c r="U455" s="105"/>
      <c r="V455" s="87"/>
      <c r="W455" s="91"/>
      <c r="X455" s="91"/>
      <c r="Y455" s="91"/>
      <c r="Z455" s="91"/>
      <c r="AA455" s="91"/>
      <c r="AB455" s="91"/>
      <c r="AC455" s="91"/>
      <c r="AD455" s="91"/>
      <c r="AE455" s="91"/>
      <c r="AF455" s="91"/>
    </row>
    <row r="456" spans="1:34" ht="13.5" thickBot="1" x14ac:dyDescent="0.25">
      <c r="A456" s="82" t="str">
        <f t="shared" si="62"/>
        <v>VARB-1</v>
      </c>
      <c r="B456" s="82" t="s">
        <v>1287</v>
      </c>
      <c r="C456" s="82" t="s">
        <v>1288</v>
      </c>
      <c r="D456" s="82" t="str">
        <f>+'patriotgames_teams_06282013 (1)'!E196</f>
        <v>BROTHERHOOD VARSITY (NJ)</v>
      </c>
      <c r="E456" s="82" t="s">
        <v>1284</v>
      </c>
      <c r="K456" s="86" t="str">
        <f t="shared" si="61"/>
        <v>VARB-1</v>
      </c>
      <c r="L456" s="101" t="str">
        <f>+D457</f>
        <v>BUCKS 2014 - RENAHAN (PA)</v>
      </c>
      <c r="M456" s="101">
        <v>3</v>
      </c>
      <c r="N456" s="101">
        <v>0</v>
      </c>
      <c r="O456" s="101">
        <v>1</v>
      </c>
      <c r="P456" s="101" t="str">
        <f>+D458</f>
        <v>GREEN &amp; GOLD VARSITY (NJ)</v>
      </c>
      <c r="Q456" s="101">
        <v>3</v>
      </c>
      <c r="R456" s="101">
        <v>0</v>
      </c>
      <c r="S456" s="101">
        <v>1</v>
      </c>
      <c r="T456" s="100"/>
      <c r="U456" s="105"/>
      <c r="V456" s="87"/>
      <c r="W456" s="91"/>
      <c r="X456" s="91"/>
      <c r="Y456" s="91"/>
      <c r="Z456" s="91"/>
      <c r="AA456" s="91"/>
      <c r="AB456" s="91"/>
      <c r="AC456" s="91"/>
      <c r="AD456" s="91"/>
      <c r="AE456" s="91"/>
      <c r="AF456" s="91"/>
    </row>
    <row r="457" spans="1:34" ht="13.5" thickBot="1" x14ac:dyDescent="0.25">
      <c r="A457" s="82" t="str">
        <f t="shared" si="62"/>
        <v>VARB-1</v>
      </c>
      <c r="B457" s="82" t="s">
        <v>1244</v>
      </c>
      <c r="C457" s="82" t="s">
        <v>1251</v>
      </c>
      <c r="D457" s="82" t="str">
        <f>+'patriotgames_teams_06282013 (1)'!E197</f>
        <v>BUCKS 2014 - RENAHAN (PA)</v>
      </c>
      <c r="E457" s="82" t="s">
        <v>1284</v>
      </c>
      <c r="K457" s="86" t="str">
        <f t="shared" si="61"/>
        <v>VARB-1</v>
      </c>
      <c r="L457" s="87"/>
      <c r="M457" s="87"/>
      <c r="N457" s="87"/>
      <c r="O457" s="87"/>
      <c r="P457" s="87"/>
      <c r="Q457" s="87"/>
      <c r="R457" s="87"/>
      <c r="S457" s="87"/>
      <c r="T457" s="101"/>
      <c r="U457" s="106"/>
      <c r="V457" s="87"/>
      <c r="W457" s="91"/>
      <c r="X457" s="91"/>
      <c r="Y457" s="91"/>
      <c r="Z457" s="91"/>
      <c r="AA457" s="91"/>
      <c r="AB457" s="91"/>
      <c r="AC457" s="91"/>
      <c r="AD457" s="91"/>
      <c r="AE457" s="91"/>
      <c r="AF457" s="91"/>
    </row>
    <row r="458" spans="1:34" s="94" customFormat="1" x14ac:dyDescent="0.2">
      <c r="A458" s="82" t="str">
        <f t="shared" si="62"/>
        <v>VARB-1</v>
      </c>
      <c r="B458" s="82" t="s">
        <v>1264</v>
      </c>
      <c r="C458" s="82" t="s">
        <v>1252</v>
      </c>
      <c r="D458" s="82" t="str">
        <f>+'patriotgames_teams_06282013 (1)'!E202</f>
        <v>GREEN &amp; GOLD VARSITY (NJ)</v>
      </c>
      <c r="H458" s="91"/>
      <c r="I458" s="91"/>
      <c r="J458" s="95"/>
      <c r="K458" s="86"/>
      <c r="L458" s="91"/>
      <c r="M458" s="91"/>
      <c r="N458" s="91"/>
      <c r="O458" s="91"/>
      <c r="P458" s="91"/>
      <c r="Q458" s="91"/>
      <c r="R458" s="91"/>
      <c r="S458" s="91"/>
      <c r="T458" s="91"/>
      <c r="U458" s="91"/>
      <c r="V458" s="91"/>
      <c r="W458" s="91"/>
      <c r="X458" s="91"/>
      <c r="Y458" s="91"/>
      <c r="Z458" s="91"/>
      <c r="AA458" s="91"/>
      <c r="AB458" s="91"/>
      <c r="AC458" s="91"/>
      <c r="AD458" s="91"/>
      <c r="AE458" s="91"/>
      <c r="AF458" s="91"/>
      <c r="AG458" s="91"/>
      <c r="AH458" s="91"/>
    </row>
    <row r="459" spans="1:34" x14ac:dyDescent="0.2">
      <c r="G459" s="82">
        <f t="shared" ref="G459:G468" si="63">COUNTA(L459:AH459)</f>
        <v>2</v>
      </c>
      <c r="H459" s="96">
        <v>1</v>
      </c>
      <c r="L459" s="97" t="s">
        <v>1253</v>
      </c>
      <c r="M459" s="97"/>
      <c r="N459" s="97"/>
      <c r="O459" s="97"/>
      <c r="P459" s="97" t="s">
        <v>1271</v>
      </c>
      <c r="Q459" s="97"/>
      <c r="R459" s="97"/>
      <c r="S459" s="97"/>
      <c r="T459" s="97"/>
      <c r="U459" s="97"/>
      <c r="V459" s="97"/>
      <c r="W459" s="91"/>
      <c r="X459" s="91"/>
      <c r="Y459" s="91"/>
      <c r="Z459" s="91"/>
      <c r="AA459" s="91"/>
      <c r="AB459" s="91"/>
      <c r="AC459" s="91"/>
      <c r="AD459" s="91"/>
      <c r="AE459" s="97"/>
      <c r="AF459" s="97"/>
      <c r="AG459" s="97"/>
      <c r="AH459" s="97"/>
    </row>
    <row r="460" spans="1:34" x14ac:dyDescent="0.2">
      <c r="G460" s="82">
        <f t="shared" si="63"/>
        <v>1</v>
      </c>
      <c r="H460" s="96">
        <v>1</v>
      </c>
      <c r="L460" s="97" t="s">
        <v>1293</v>
      </c>
      <c r="M460" s="97"/>
      <c r="N460" s="97"/>
      <c r="O460" s="97"/>
      <c r="P460" s="97"/>
      <c r="Q460" s="97"/>
      <c r="R460" s="97"/>
      <c r="S460" s="97"/>
      <c r="T460" s="97"/>
      <c r="U460" s="97"/>
      <c r="V460" s="97"/>
      <c r="W460" s="91"/>
      <c r="X460" s="91"/>
      <c r="Y460" s="91"/>
      <c r="Z460" s="91"/>
      <c r="AA460" s="91"/>
      <c r="AB460" s="91"/>
      <c r="AC460" s="91"/>
      <c r="AD460" s="91"/>
      <c r="AE460" s="97"/>
      <c r="AF460" s="97"/>
      <c r="AG460" s="97"/>
      <c r="AH460" s="97"/>
    </row>
    <row r="461" spans="1:34" x14ac:dyDescent="0.2">
      <c r="G461" s="82">
        <f t="shared" si="63"/>
        <v>2</v>
      </c>
      <c r="H461" s="83">
        <v>2</v>
      </c>
      <c r="L461" s="83" t="s">
        <v>1255</v>
      </c>
      <c r="P461" s="83" t="s">
        <v>1295</v>
      </c>
      <c r="W461" s="91"/>
      <c r="X461" s="91"/>
      <c r="Y461" s="91"/>
      <c r="Z461" s="91"/>
      <c r="AA461" s="91"/>
      <c r="AB461" s="91"/>
      <c r="AC461" s="91"/>
      <c r="AD461" s="91"/>
    </row>
    <row r="462" spans="1:34" x14ac:dyDescent="0.2">
      <c r="G462" s="82">
        <f t="shared" si="63"/>
        <v>1</v>
      </c>
      <c r="H462" s="83">
        <v>2</v>
      </c>
      <c r="L462" s="83" t="s">
        <v>1269</v>
      </c>
      <c r="W462" s="91"/>
      <c r="X462" s="91"/>
      <c r="Y462" s="91"/>
      <c r="Z462" s="91"/>
      <c r="AA462" s="91"/>
      <c r="AB462" s="91"/>
      <c r="AC462" s="91"/>
      <c r="AD462" s="91"/>
    </row>
    <row r="463" spans="1:34" x14ac:dyDescent="0.2">
      <c r="G463" s="82">
        <f t="shared" si="63"/>
        <v>2</v>
      </c>
      <c r="H463" s="96">
        <v>3</v>
      </c>
      <c r="L463" s="97" t="s">
        <v>1257</v>
      </c>
      <c r="M463" s="97"/>
      <c r="N463" s="97"/>
      <c r="O463" s="97"/>
      <c r="P463" s="97" t="s">
        <v>1273</v>
      </c>
      <c r="Q463" s="97"/>
      <c r="R463" s="97"/>
      <c r="S463" s="97"/>
      <c r="T463" s="97"/>
      <c r="U463" s="97"/>
      <c r="V463" s="97"/>
      <c r="W463" s="91"/>
      <c r="X463" s="91"/>
      <c r="Y463" s="91"/>
      <c r="Z463" s="91"/>
      <c r="AA463" s="91"/>
      <c r="AB463" s="91"/>
      <c r="AC463" s="91"/>
      <c r="AD463" s="91"/>
      <c r="AE463" s="97"/>
      <c r="AF463" s="97"/>
      <c r="AG463" s="97"/>
      <c r="AH463" s="97"/>
    </row>
    <row r="464" spans="1:34" x14ac:dyDescent="0.2">
      <c r="G464" s="82">
        <f t="shared" si="63"/>
        <v>1</v>
      </c>
      <c r="H464" s="96">
        <v>3</v>
      </c>
      <c r="L464" s="97" t="s">
        <v>1303</v>
      </c>
      <c r="M464" s="97"/>
      <c r="N464" s="97"/>
      <c r="O464" s="97"/>
      <c r="P464" s="97"/>
      <c r="Q464" s="97"/>
      <c r="R464" s="97"/>
      <c r="S464" s="97"/>
      <c r="T464" s="97"/>
      <c r="U464" s="97"/>
      <c r="V464" s="97"/>
      <c r="W464" s="91"/>
      <c r="X464" s="91"/>
      <c r="Y464" s="91"/>
      <c r="Z464" s="91"/>
      <c r="AA464" s="91"/>
      <c r="AB464" s="91"/>
      <c r="AC464" s="91"/>
      <c r="AD464" s="91"/>
      <c r="AE464" s="97"/>
      <c r="AF464" s="97"/>
      <c r="AG464" s="97"/>
      <c r="AH464" s="97"/>
    </row>
    <row r="465" spans="1:34" x14ac:dyDescent="0.2">
      <c r="G465" s="82">
        <f t="shared" si="63"/>
        <v>2</v>
      </c>
      <c r="H465" s="83" t="s">
        <v>1259</v>
      </c>
      <c r="L465" s="83" t="s">
        <v>1275</v>
      </c>
      <c r="P465" s="83" t="s">
        <v>1276</v>
      </c>
      <c r="W465" s="91"/>
      <c r="X465" s="91"/>
      <c r="Y465" s="91"/>
      <c r="Z465" s="91"/>
      <c r="AA465" s="91"/>
      <c r="AB465" s="91"/>
      <c r="AC465" s="91"/>
      <c r="AD465" s="91"/>
      <c r="AF465" s="82"/>
      <c r="AG465" s="82"/>
    </row>
    <row r="466" spans="1:34" x14ac:dyDescent="0.2">
      <c r="G466" s="82">
        <f t="shared" si="63"/>
        <v>1</v>
      </c>
      <c r="H466" s="83" t="s">
        <v>1259</v>
      </c>
      <c r="L466" s="83" t="s">
        <v>1361</v>
      </c>
      <c r="P466" s="82"/>
      <c r="W466" s="91"/>
      <c r="X466" s="91"/>
      <c r="Y466" s="91"/>
      <c r="Z466" s="91"/>
      <c r="AA466" s="135"/>
      <c r="AB466" s="91"/>
      <c r="AC466" s="91"/>
      <c r="AD466" s="91"/>
    </row>
    <row r="467" spans="1:34" x14ac:dyDescent="0.2">
      <c r="G467" s="82">
        <f t="shared" si="63"/>
        <v>2</v>
      </c>
      <c r="H467" s="96" t="s">
        <v>1311</v>
      </c>
      <c r="L467" s="97" t="s">
        <v>1261</v>
      </c>
      <c r="M467" s="97"/>
      <c r="N467" s="97"/>
      <c r="O467" s="97"/>
      <c r="P467" s="97" t="s">
        <v>1363</v>
      </c>
      <c r="Q467" s="97"/>
      <c r="R467" s="97"/>
      <c r="S467" s="97"/>
      <c r="T467" s="97"/>
      <c r="U467" s="97"/>
      <c r="V467" s="97"/>
      <c r="W467" s="91"/>
      <c r="X467" s="91"/>
      <c r="Y467" s="91"/>
      <c r="Z467" s="91"/>
      <c r="AA467" s="91"/>
      <c r="AB467" s="91"/>
      <c r="AC467" s="91"/>
      <c r="AD467" s="91"/>
      <c r="AE467" s="82"/>
      <c r="AF467" s="97"/>
      <c r="AG467" s="97"/>
      <c r="AH467" s="97"/>
    </row>
    <row r="468" spans="1:34" x14ac:dyDescent="0.2">
      <c r="G468" s="82">
        <f t="shared" si="63"/>
        <v>1</v>
      </c>
      <c r="H468" s="96" t="s">
        <v>1311</v>
      </c>
      <c r="L468" s="97" t="s">
        <v>1362</v>
      </c>
      <c r="M468" s="97"/>
      <c r="N468" s="97"/>
      <c r="O468" s="97"/>
      <c r="P468" s="97"/>
      <c r="Q468" s="97"/>
      <c r="R468" s="97"/>
      <c r="S468" s="97"/>
      <c r="T468" s="97"/>
      <c r="U468" s="97"/>
      <c r="V468" s="97"/>
      <c r="W468" s="91"/>
      <c r="X468" s="91"/>
      <c r="Y468" s="91"/>
      <c r="Z468" s="91"/>
      <c r="AA468" s="91"/>
      <c r="AB468" s="91"/>
      <c r="AC468" s="91"/>
      <c r="AD468" s="91"/>
      <c r="AE468" s="82"/>
      <c r="AF468" s="97"/>
      <c r="AG468" s="97"/>
      <c r="AH468" s="97"/>
    </row>
    <row r="469" spans="1:34" x14ac:dyDescent="0.2">
      <c r="G469" s="94"/>
      <c r="H469" s="91"/>
      <c r="L469" s="91"/>
      <c r="M469" s="91"/>
      <c r="N469" s="91"/>
      <c r="O469" s="91"/>
      <c r="Q469" s="91"/>
      <c r="R469" s="91"/>
      <c r="S469" s="91"/>
      <c r="X469" s="91"/>
      <c r="Y469" s="91"/>
      <c r="Z469" s="91"/>
      <c r="AB469" s="91"/>
      <c r="AC469" s="91"/>
      <c r="AD469" s="91"/>
    </row>
    <row r="470" spans="1:34" x14ac:dyDescent="0.2">
      <c r="F470" s="82">
        <f>SUM(G454:G469)</f>
        <v>15</v>
      </c>
    </row>
    <row r="471" spans="1:34" ht="13.5" thickBot="1" x14ac:dyDescent="0.25">
      <c r="H471" s="96"/>
      <c r="K471" s="86" t="str">
        <f t="shared" ref="K471:K477" si="64">+$D$472</f>
        <v>VARB-2</v>
      </c>
      <c r="L471" s="87"/>
      <c r="M471" s="87"/>
      <c r="N471" s="87"/>
      <c r="O471" s="87"/>
      <c r="P471" s="87"/>
      <c r="Q471" s="87"/>
      <c r="R471" s="87"/>
      <c r="S471" s="87"/>
      <c r="T471" s="87"/>
      <c r="U471" s="87"/>
      <c r="V471" s="87"/>
      <c r="W471" s="91"/>
      <c r="X471" s="91"/>
      <c r="Y471" s="91"/>
      <c r="Z471" s="91"/>
      <c r="AA471" s="91"/>
      <c r="AB471" s="91"/>
      <c r="AC471" s="91"/>
      <c r="AD471" s="91"/>
    </row>
    <row r="472" spans="1:34" ht="13.5" thickBot="1" x14ac:dyDescent="0.25">
      <c r="D472" s="88" t="s">
        <v>1184</v>
      </c>
      <c r="H472" s="82"/>
      <c r="I472" s="86"/>
      <c r="J472" s="86"/>
      <c r="K472" s="86" t="str">
        <f t="shared" si="64"/>
        <v>VARB-2</v>
      </c>
      <c r="L472" s="187" t="str">
        <f>+D472</f>
        <v>VARB-2</v>
      </c>
      <c r="M472" s="188"/>
      <c r="N472" s="188"/>
      <c r="O472" s="188"/>
      <c r="P472" s="188"/>
      <c r="Q472" s="188"/>
      <c r="R472" s="188"/>
      <c r="S472" s="189"/>
      <c r="T472" s="170"/>
      <c r="U472" s="170"/>
      <c r="V472" s="168"/>
      <c r="W472" s="190"/>
      <c r="X472" s="190"/>
      <c r="Y472" s="190"/>
      <c r="Z472" s="190"/>
      <c r="AA472" s="190"/>
      <c r="AB472" s="190"/>
      <c r="AC472" s="190"/>
      <c r="AD472" s="190"/>
      <c r="AE472" s="91"/>
      <c r="AF472" s="91"/>
    </row>
    <row r="473" spans="1:34" ht="13.5" thickBot="1" x14ac:dyDescent="0.25">
      <c r="A473" s="82" t="str">
        <f t="shared" ref="A473:A478" si="65">+$D$472</f>
        <v>VARB-2</v>
      </c>
      <c r="B473" s="82" t="s">
        <v>1244</v>
      </c>
      <c r="C473" s="82" t="s">
        <v>1245</v>
      </c>
      <c r="D473" s="82" t="str">
        <f>+'patriotgames_teams_06282013 (1)'!E205</f>
        <v>LEHIGH VALLEY STEAM (PA)</v>
      </c>
      <c r="H473" s="82"/>
      <c r="I473" s="86"/>
      <c r="J473" s="86"/>
      <c r="K473" s="86" t="str">
        <f t="shared" si="64"/>
        <v>VARB-2</v>
      </c>
      <c r="L473" s="98" t="s">
        <v>1247</v>
      </c>
      <c r="M473" s="89" t="s">
        <v>1248</v>
      </c>
      <c r="N473" s="171" t="s">
        <v>1187</v>
      </c>
      <c r="O473" s="171" t="s">
        <v>1249</v>
      </c>
      <c r="P473" s="98" t="s">
        <v>1263</v>
      </c>
      <c r="Q473" s="89" t="s">
        <v>1248</v>
      </c>
      <c r="R473" s="171" t="s">
        <v>1187</v>
      </c>
      <c r="S473" s="171" t="s">
        <v>1249</v>
      </c>
      <c r="T473" s="98"/>
      <c r="U473" s="102"/>
      <c r="V473" s="168"/>
      <c r="W473" s="166"/>
      <c r="X473" s="166"/>
      <c r="Y473" s="166"/>
      <c r="Z473" s="166"/>
      <c r="AA473" s="166"/>
      <c r="AB473" s="166"/>
      <c r="AC473" s="166"/>
      <c r="AD473" s="166"/>
      <c r="AE473" s="91"/>
      <c r="AF473" s="91"/>
    </row>
    <row r="474" spans="1:34" x14ac:dyDescent="0.2">
      <c r="A474" s="82" t="str">
        <f t="shared" si="65"/>
        <v>VARB-2</v>
      </c>
      <c r="B474" s="82" t="s">
        <v>1264</v>
      </c>
      <c r="C474" s="82" t="s">
        <v>1250</v>
      </c>
      <c r="D474" s="82" t="str">
        <f>+'patriotgames_teams_06282013 (1)'!E200</f>
        <v>ENDLESS LACROSSE CLUB (MD)</v>
      </c>
      <c r="E474" s="82" t="s">
        <v>1284</v>
      </c>
      <c r="K474" s="86" t="str">
        <f t="shared" si="64"/>
        <v>VARB-2</v>
      </c>
      <c r="L474" s="103" t="str">
        <f>+D473</f>
        <v>LEHIGH VALLEY STEAM (PA)</v>
      </c>
      <c r="M474" s="103">
        <v>2</v>
      </c>
      <c r="N474" s="103">
        <v>1</v>
      </c>
      <c r="O474" s="103">
        <v>2</v>
      </c>
      <c r="P474" s="103" t="str">
        <f>+D474</f>
        <v>ENDLESS LACROSSE CLUB (MD)</v>
      </c>
      <c r="Q474" s="103">
        <v>2</v>
      </c>
      <c r="R474" s="103">
        <v>1</v>
      </c>
      <c r="S474" s="103">
        <v>1</v>
      </c>
      <c r="T474" s="103"/>
      <c r="U474" s="104"/>
      <c r="V474" s="87"/>
      <c r="W474" s="91"/>
      <c r="X474" s="91"/>
      <c r="Y474" s="91"/>
      <c r="Z474" s="91"/>
      <c r="AA474" s="91"/>
      <c r="AB474" s="91"/>
      <c r="AC474" s="91"/>
      <c r="AD474" s="91"/>
      <c r="AE474" s="91"/>
      <c r="AF474" s="91"/>
    </row>
    <row r="475" spans="1:34" x14ac:dyDescent="0.2">
      <c r="A475" s="82" t="str">
        <f t="shared" si="65"/>
        <v>VARB-2</v>
      </c>
      <c r="B475" s="82" t="s">
        <v>1285</v>
      </c>
      <c r="C475" s="82" t="s">
        <v>1286</v>
      </c>
      <c r="D475" s="82" t="str">
        <f>+'patriotgames_teams_06282013 (1)'!E201</f>
        <v>FCA GEORGIA (GA)</v>
      </c>
      <c r="E475" s="82" t="s">
        <v>1284</v>
      </c>
      <c r="K475" s="86" t="str">
        <f t="shared" si="64"/>
        <v>VARB-2</v>
      </c>
      <c r="L475" s="100" t="str">
        <f>+D475</f>
        <v>FCA GEORGIA (GA)</v>
      </c>
      <c r="M475" s="100">
        <v>3</v>
      </c>
      <c r="N475" s="100">
        <v>0</v>
      </c>
      <c r="O475" s="100">
        <v>1</v>
      </c>
      <c r="P475" s="92" t="str">
        <f>+D476</f>
        <v>BUCKS 2014/2015 - BRUEMMER (PA)</v>
      </c>
      <c r="Q475" s="100">
        <v>0</v>
      </c>
      <c r="R475" s="100">
        <v>3</v>
      </c>
      <c r="S475" s="100">
        <v>3</v>
      </c>
      <c r="T475" s="100"/>
      <c r="U475" s="105"/>
      <c r="V475" s="87"/>
      <c r="W475" s="91"/>
      <c r="X475" s="91"/>
      <c r="Y475" s="91"/>
      <c r="Z475" s="91"/>
      <c r="AA475" s="91"/>
      <c r="AB475" s="91"/>
      <c r="AC475" s="91"/>
      <c r="AD475" s="91"/>
      <c r="AE475" s="91"/>
      <c r="AF475" s="91"/>
    </row>
    <row r="476" spans="1:34" ht="13.5" thickBot="1" x14ac:dyDescent="0.25">
      <c r="A476" s="82" t="str">
        <f t="shared" si="65"/>
        <v>VARB-2</v>
      </c>
      <c r="B476" s="82" t="s">
        <v>1287</v>
      </c>
      <c r="C476" s="82" t="s">
        <v>1288</v>
      </c>
      <c r="D476" s="82" t="str">
        <f>+'patriotgames_teams_06282013 (1)'!E198</f>
        <v>BUCKS 2014/2015 - BRUEMMER (PA)</v>
      </c>
      <c r="E476" s="82" t="s">
        <v>1284</v>
      </c>
      <c r="K476" s="86" t="str">
        <f t="shared" si="64"/>
        <v>VARB-2</v>
      </c>
      <c r="L476" s="101" t="str">
        <f>+D477</f>
        <v>GRIP-IT N' RIP-IT WHITE (NY)</v>
      </c>
      <c r="M476" s="101">
        <v>1</v>
      </c>
      <c r="N476" s="101">
        <v>2</v>
      </c>
      <c r="O476" s="101">
        <v>3</v>
      </c>
      <c r="P476" s="101" t="str">
        <f>+D478</f>
        <v>HORNETS FUTURES (NJ)</v>
      </c>
      <c r="Q476" s="101">
        <v>1</v>
      </c>
      <c r="R476" s="101">
        <v>2</v>
      </c>
      <c r="S476" s="101">
        <v>2</v>
      </c>
      <c r="T476" s="100"/>
      <c r="U476" s="105"/>
      <c r="V476" s="87"/>
      <c r="W476" s="91"/>
      <c r="X476" s="91"/>
      <c r="Y476" s="91"/>
      <c r="Z476" s="91"/>
      <c r="AA476" s="91"/>
      <c r="AB476" s="91"/>
      <c r="AC476" s="91"/>
      <c r="AD476" s="91"/>
      <c r="AE476" s="91"/>
      <c r="AF476" s="91"/>
    </row>
    <row r="477" spans="1:34" ht="13.5" thickBot="1" x14ac:dyDescent="0.25">
      <c r="A477" s="82" t="str">
        <f t="shared" si="65"/>
        <v>VARB-2</v>
      </c>
      <c r="B477" s="82" t="s">
        <v>1244</v>
      </c>
      <c r="C477" s="82" t="s">
        <v>1251</v>
      </c>
      <c r="D477" s="82" t="str">
        <f>+'patriotgames_teams_06282013 (1)'!E203</f>
        <v>GRIP-IT N' RIP-IT WHITE (NY)</v>
      </c>
      <c r="E477" s="82" t="s">
        <v>1284</v>
      </c>
      <c r="K477" s="86" t="str">
        <f t="shared" si="64"/>
        <v>VARB-2</v>
      </c>
      <c r="L477" s="87"/>
      <c r="M477" s="87"/>
      <c r="N477" s="87"/>
      <c r="O477" s="87"/>
      <c r="P477" s="87"/>
      <c r="Q477" s="87"/>
      <c r="R477" s="87"/>
      <c r="S477" s="87"/>
      <c r="T477" s="101"/>
      <c r="U477" s="106"/>
      <c r="V477" s="87"/>
      <c r="W477" s="91"/>
      <c r="X477" s="91"/>
      <c r="Y477" s="91"/>
      <c r="Z477" s="91"/>
      <c r="AA477" s="91"/>
      <c r="AB477" s="91"/>
      <c r="AC477" s="91"/>
      <c r="AD477" s="91"/>
      <c r="AE477" s="91"/>
      <c r="AF477" s="91"/>
    </row>
    <row r="478" spans="1:34" s="94" customFormat="1" x14ac:dyDescent="0.2">
      <c r="A478" s="82" t="str">
        <f t="shared" si="65"/>
        <v>VARB-2</v>
      </c>
      <c r="B478" s="82" t="s">
        <v>1264</v>
      </c>
      <c r="C478" s="82" t="s">
        <v>1252</v>
      </c>
      <c r="D478" s="82" t="str">
        <f>+'patriotgames_teams_06282013 (1)'!E204</f>
        <v>HORNETS FUTURES (NJ)</v>
      </c>
      <c r="H478" s="91"/>
      <c r="I478" s="91"/>
      <c r="J478" s="95"/>
      <c r="K478" s="86"/>
      <c r="L478" s="91"/>
      <c r="M478" s="91"/>
      <c r="N478" s="91"/>
      <c r="O478" s="91"/>
      <c r="P478" s="91"/>
      <c r="Q478" s="91"/>
      <c r="R478" s="91"/>
      <c r="S478" s="91"/>
      <c r="T478" s="91"/>
      <c r="U478" s="91"/>
      <c r="V478" s="91"/>
      <c r="W478" s="91"/>
      <c r="X478" s="91"/>
      <c r="Y478" s="91"/>
      <c r="Z478" s="91"/>
      <c r="AA478" s="91"/>
      <c r="AB478" s="91"/>
      <c r="AC478" s="91"/>
      <c r="AD478" s="91"/>
      <c r="AE478" s="91"/>
      <c r="AF478" s="91"/>
      <c r="AG478" s="91"/>
      <c r="AH478" s="91"/>
    </row>
    <row r="479" spans="1:34" x14ac:dyDescent="0.2">
      <c r="G479" s="82">
        <f t="shared" ref="G479:G488" si="66">COUNTA(L479:AH479)</f>
        <v>2</v>
      </c>
      <c r="H479" s="96">
        <v>1</v>
      </c>
      <c r="L479" s="97" t="s">
        <v>1253</v>
      </c>
      <c r="M479" s="97"/>
      <c r="N479" s="97"/>
      <c r="O479" s="97"/>
      <c r="P479" s="97" t="s">
        <v>1271</v>
      </c>
      <c r="Q479" s="97"/>
      <c r="R479" s="97"/>
      <c r="S479" s="97"/>
      <c r="T479" s="97"/>
      <c r="U479" s="97"/>
      <c r="V479" s="97"/>
      <c r="W479" s="91"/>
      <c r="X479" s="91"/>
      <c r="Y479" s="91"/>
      <c r="Z479" s="91"/>
      <c r="AA479" s="91"/>
      <c r="AB479" s="91"/>
      <c r="AC479" s="91"/>
      <c r="AD479" s="91"/>
      <c r="AE479" s="97"/>
      <c r="AF479" s="97"/>
      <c r="AG479" s="97"/>
      <c r="AH479" s="97"/>
    </row>
    <row r="480" spans="1:34" x14ac:dyDescent="0.2">
      <c r="G480" s="82">
        <f t="shared" si="66"/>
        <v>1</v>
      </c>
      <c r="H480" s="96">
        <v>1</v>
      </c>
      <c r="L480" s="97" t="s">
        <v>1293</v>
      </c>
      <c r="M480" s="97"/>
      <c r="N480" s="97"/>
      <c r="O480" s="97"/>
      <c r="P480" s="97"/>
      <c r="Q480" s="97"/>
      <c r="R480" s="97"/>
      <c r="S480" s="97"/>
      <c r="T480" s="97"/>
      <c r="U480" s="97"/>
      <c r="V480" s="97"/>
      <c r="W480" s="91"/>
      <c r="X480" s="91"/>
      <c r="Y480" s="91"/>
      <c r="Z480" s="91"/>
      <c r="AA480" s="91"/>
      <c r="AB480" s="91"/>
      <c r="AC480" s="91"/>
      <c r="AD480" s="91"/>
      <c r="AE480" s="97"/>
      <c r="AF480" s="97"/>
      <c r="AG480" s="97"/>
      <c r="AH480" s="97"/>
    </row>
    <row r="481" spans="1:34" x14ac:dyDescent="0.2">
      <c r="G481" s="82">
        <f t="shared" si="66"/>
        <v>2</v>
      </c>
      <c r="H481" s="83">
        <v>2</v>
      </c>
      <c r="L481" s="83" t="s">
        <v>1255</v>
      </c>
      <c r="P481" s="83" t="s">
        <v>1295</v>
      </c>
      <c r="W481" s="91"/>
      <c r="X481" s="91"/>
      <c r="Y481" s="91"/>
      <c r="Z481" s="91"/>
      <c r="AA481" s="91"/>
      <c r="AB481" s="91"/>
      <c r="AC481" s="91"/>
      <c r="AD481" s="91"/>
    </row>
    <row r="482" spans="1:34" x14ac:dyDescent="0.2">
      <c r="G482" s="82">
        <f t="shared" si="66"/>
        <v>1</v>
      </c>
      <c r="H482" s="83">
        <v>2</v>
      </c>
      <c r="L482" s="83" t="s">
        <v>1269</v>
      </c>
      <c r="W482" s="91"/>
      <c r="X482" s="91"/>
      <c r="Y482" s="91"/>
      <c r="Z482" s="91"/>
      <c r="AA482" s="91"/>
      <c r="AB482" s="91"/>
      <c r="AC482" s="91"/>
      <c r="AD482" s="91"/>
    </row>
    <row r="483" spans="1:34" x14ac:dyDescent="0.2">
      <c r="G483" s="82">
        <f t="shared" si="66"/>
        <v>2</v>
      </c>
      <c r="H483" s="96">
        <v>3</v>
      </c>
      <c r="L483" s="97" t="s">
        <v>1257</v>
      </c>
      <c r="M483" s="97"/>
      <c r="N483" s="97"/>
      <c r="O483" s="97"/>
      <c r="P483" s="97" t="s">
        <v>1273</v>
      </c>
      <c r="Q483" s="97"/>
      <c r="R483" s="97"/>
      <c r="S483" s="97"/>
      <c r="T483" s="97"/>
      <c r="U483" s="97"/>
      <c r="V483" s="97"/>
      <c r="W483" s="91"/>
      <c r="X483" s="91"/>
      <c r="Y483" s="91"/>
      <c r="Z483" s="91"/>
      <c r="AA483" s="91"/>
      <c r="AB483" s="91"/>
      <c r="AC483" s="91"/>
      <c r="AD483" s="91"/>
      <c r="AE483" s="97"/>
      <c r="AF483" s="97"/>
      <c r="AG483" s="97"/>
      <c r="AH483" s="97"/>
    </row>
    <row r="484" spans="1:34" x14ac:dyDescent="0.2">
      <c r="G484" s="82">
        <f t="shared" si="66"/>
        <v>1</v>
      </c>
      <c r="H484" s="96">
        <v>3</v>
      </c>
      <c r="L484" s="97" t="s">
        <v>1303</v>
      </c>
      <c r="M484" s="97"/>
      <c r="N484" s="97"/>
      <c r="O484" s="97"/>
      <c r="P484" s="97"/>
      <c r="Q484" s="97"/>
      <c r="R484" s="97"/>
      <c r="S484" s="97"/>
      <c r="T484" s="97"/>
      <c r="U484" s="97"/>
      <c r="V484" s="97"/>
      <c r="W484" s="91"/>
      <c r="X484" s="91"/>
      <c r="Y484" s="91"/>
      <c r="Z484" s="91"/>
      <c r="AA484" s="91"/>
      <c r="AB484" s="91"/>
      <c r="AC484" s="91"/>
      <c r="AD484" s="91"/>
      <c r="AE484" s="97"/>
      <c r="AF484" s="97"/>
      <c r="AG484" s="97"/>
      <c r="AH484" s="97"/>
    </row>
    <row r="485" spans="1:34" x14ac:dyDescent="0.2">
      <c r="G485" s="82">
        <f t="shared" si="66"/>
        <v>2</v>
      </c>
      <c r="H485" s="83" t="s">
        <v>1259</v>
      </c>
      <c r="L485" s="83" t="s">
        <v>1275</v>
      </c>
      <c r="P485" s="83" t="s">
        <v>1276</v>
      </c>
      <c r="W485" s="91"/>
      <c r="X485" s="91"/>
      <c r="Y485" s="91"/>
      <c r="Z485" s="91"/>
      <c r="AA485" s="91"/>
      <c r="AB485" s="91"/>
      <c r="AC485" s="91"/>
      <c r="AD485" s="91"/>
      <c r="AF485" s="82"/>
      <c r="AG485" s="82"/>
    </row>
    <row r="486" spans="1:34" x14ac:dyDescent="0.2">
      <c r="G486" s="82">
        <f t="shared" si="66"/>
        <v>1</v>
      </c>
      <c r="H486" s="83" t="s">
        <v>1259</v>
      </c>
      <c r="L486" s="83" t="s">
        <v>1361</v>
      </c>
      <c r="P486" s="82"/>
      <c r="W486" s="91"/>
      <c r="X486" s="91"/>
      <c r="Y486" s="91"/>
      <c r="Z486" s="91"/>
      <c r="AA486" s="135"/>
      <c r="AB486" s="91"/>
      <c r="AC486" s="91"/>
      <c r="AD486" s="91"/>
    </row>
    <row r="487" spans="1:34" x14ac:dyDescent="0.2">
      <c r="G487" s="82">
        <f t="shared" si="66"/>
        <v>2</v>
      </c>
      <c r="H487" s="96" t="s">
        <v>1311</v>
      </c>
      <c r="L487" s="97" t="s">
        <v>1261</v>
      </c>
      <c r="M487" s="97"/>
      <c r="N487" s="97"/>
      <c r="O487" s="97"/>
      <c r="P487" s="97" t="s">
        <v>1363</v>
      </c>
      <c r="Q487" s="97"/>
      <c r="R487" s="97"/>
      <c r="S487" s="97"/>
      <c r="T487" s="97"/>
      <c r="U487" s="97"/>
      <c r="V487" s="97"/>
      <c r="W487" s="91"/>
      <c r="X487" s="91"/>
      <c r="Y487" s="91"/>
      <c r="Z487" s="91"/>
      <c r="AA487" s="91"/>
      <c r="AB487" s="91"/>
      <c r="AC487" s="91"/>
      <c r="AD487" s="91"/>
      <c r="AE487" s="82"/>
      <c r="AF487" s="97"/>
      <c r="AG487" s="97"/>
      <c r="AH487" s="97"/>
    </row>
    <row r="488" spans="1:34" x14ac:dyDescent="0.2">
      <c r="G488" s="82">
        <f t="shared" si="66"/>
        <v>1</v>
      </c>
      <c r="H488" s="96" t="s">
        <v>1311</v>
      </c>
      <c r="L488" s="97" t="s">
        <v>1362</v>
      </c>
      <c r="M488" s="97"/>
      <c r="N488" s="97"/>
      <c r="O488" s="97"/>
      <c r="P488" s="97"/>
      <c r="Q488" s="97"/>
      <c r="R488" s="97"/>
      <c r="S488" s="97"/>
      <c r="T488" s="97"/>
      <c r="U488" s="97"/>
      <c r="V488" s="97"/>
      <c r="W488" s="91"/>
      <c r="X488" s="91"/>
      <c r="Y488" s="91"/>
      <c r="Z488" s="91"/>
      <c r="AA488" s="91"/>
      <c r="AB488" s="91"/>
      <c r="AC488" s="91"/>
      <c r="AD488" s="91"/>
      <c r="AE488" s="82"/>
      <c r="AF488" s="97"/>
      <c r="AG488" s="97"/>
      <c r="AH488" s="97"/>
    </row>
    <row r="489" spans="1:34" x14ac:dyDescent="0.2">
      <c r="G489" s="94"/>
      <c r="H489" s="91"/>
      <c r="L489" s="91"/>
      <c r="M489" s="91"/>
      <c r="N489" s="91"/>
      <c r="O489" s="91"/>
      <c r="Q489" s="91"/>
      <c r="R489" s="91"/>
      <c r="S489" s="91"/>
      <c r="X489" s="91"/>
      <c r="Y489" s="91"/>
      <c r="Z489" s="91"/>
      <c r="AB489" s="91"/>
      <c r="AC489" s="91"/>
      <c r="AD489" s="91"/>
    </row>
    <row r="490" spans="1:34" ht="13.5" thickBot="1" x14ac:dyDescent="0.25">
      <c r="H490" s="96"/>
      <c r="K490" s="86" t="str">
        <f t="shared" ref="K490:K496" si="67">+$D$491</f>
        <v>VARB-3 &amp; VARB-4</v>
      </c>
      <c r="L490" s="87"/>
      <c r="M490" s="87"/>
      <c r="N490" s="87"/>
      <c r="O490" s="87"/>
      <c r="P490" s="87"/>
      <c r="Q490" s="87"/>
      <c r="R490" s="87"/>
      <c r="S490" s="87"/>
      <c r="T490" s="87"/>
      <c r="U490" s="87"/>
      <c r="V490" s="87"/>
      <c r="W490" s="87"/>
      <c r="X490" s="87"/>
      <c r="Y490" s="87"/>
      <c r="Z490" s="87"/>
      <c r="AA490" s="87"/>
      <c r="AB490" s="87"/>
      <c r="AC490" s="87"/>
      <c r="AD490" s="87"/>
    </row>
    <row r="491" spans="1:34" ht="13.5" thickBot="1" x14ac:dyDescent="0.25">
      <c r="D491" s="88" t="s">
        <v>1364</v>
      </c>
      <c r="H491" s="82"/>
      <c r="I491" s="86"/>
      <c r="J491" s="86"/>
      <c r="K491" s="86" t="str">
        <f t="shared" si="67"/>
        <v>VARB-3 &amp; VARB-4</v>
      </c>
      <c r="L491" s="187" t="s">
        <v>1176</v>
      </c>
      <c r="M491" s="188"/>
      <c r="N491" s="188"/>
      <c r="O491" s="188"/>
      <c r="P491" s="188"/>
      <c r="Q491" s="188"/>
      <c r="R491" s="188"/>
      <c r="S491" s="189"/>
      <c r="T491" s="170"/>
      <c r="U491" s="170"/>
      <c r="V491" s="168"/>
      <c r="W491" s="187" t="s">
        <v>1182</v>
      </c>
      <c r="X491" s="188"/>
      <c r="Y491" s="188"/>
      <c r="Z491" s="188"/>
      <c r="AA491" s="188"/>
      <c r="AB491" s="188"/>
      <c r="AC491" s="188"/>
      <c r="AD491" s="189"/>
      <c r="AE491" s="91"/>
      <c r="AF491" s="91"/>
    </row>
    <row r="492" spans="1:34" ht="13.5" thickBot="1" x14ac:dyDescent="0.25">
      <c r="A492" s="82" t="str">
        <f t="shared" ref="A492:A503" si="68">+$D$491</f>
        <v>VARB-3 &amp; VARB-4</v>
      </c>
      <c r="B492" s="82" t="s">
        <v>1244</v>
      </c>
      <c r="C492" s="82" t="s">
        <v>1245</v>
      </c>
      <c r="D492" s="82" t="str">
        <f>+'patriotgames_teams_06282013 (1)'!E193</f>
        <v>ARROWHEAD (PA)</v>
      </c>
      <c r="H492" s="82"/>
      <c r="I492" s="86"/>
      <c r="J492" s="86"/>
      <c r="K492" s="86" t="str">
        <f t="shared" si="67"/>
        <v>VARB-3 &amp; VARB-4</v>
      </c>
      <c r="L492" s="98" t="s">
        <v>1247</v>
      </c>
      <c r="M492" s="89" t="s">
        <v>1248</v>
      </c>
      <c r="N492" s="171" t="s">
        <v>1187</v>
      </c>
      <c r="O492" s="171" t="s">
        <v>1249</v>
      </c>
      <c r="P492" s="98" t="s">
        <v>1263</v>
      </c>
      <c r="Q492" s="89" t="s">
        <v>1248</v>
      </c>
      <c r="R492" s="171" t="s">
        <v>1187</v>
      </c>
      <c r="S492" s="171" t="s">
        <v>1249</v>
      </c>
      <c r="T492" s="98"/>
      <c r="U492" s="102"/>
      <c r="V492" s="168"/>
      <c r="W492" s="98" t="s">
        <v>1282</v>
      </c>
      <c r="X492" s="89" t="s">
        <v>1248</v>
      </c>
      <c r="Y492" s="171" t="s">
        <v>1187</v>
      </c>
      <c r="Z492" s="171" t="s">
        <v>1249</v>
      </c>
      <c r="AA492" s="98" t="s">
        <v>1283</v>
      </c>
      <c r="AB492" s="89" t="s">
        <v>1248</v>
      </c>
      <c r="AC492" s="171" t="s">
        <v>1187</v>
      </c>
      <c r="AD492" s="171" t="s">
        <v>1249</v>
      </c>
      <c r="AE492" s="91"/>
      <c r="AF492" s="91"/>
    </row>
    <row r="493" spans="1:34" x14ac:dyDescent="0.2">
      <c r="A493" s="82" t="str">
        <f t="shared" si="68"/>
        <v>VARB-3 &amp; VARB-4</v>
      </c>
      <c r="B493" s="82" t="s">
        <v>1264</v>
      </c>
      <c r="C493" s="82" t="s">
        <v>1250</v>
      </c>
      <c r="D493" s="82" t="str">
        <f>+'patriotgames_teams_06282013 (1)'!E206</f>
        <v>LOW AND AWAY U19 (PA)</v>
      </c>
      <c r="E493" s="82" t="s">
        <v>1284</v>
      </c>
      <c r="K493" s="86" t="str">
        <f t="shared" si="67"/>
        <v>VARB-3 &amp; VARB-4</v>
      </c>
      <c r="L493" s="103" t="str">
        <f>+D492</f>
        <v>ARROWHEAD (PA)</v>
      </c>
      <c r="M493" s="103">
        <v>0</v>
      </c>
      <c r="N493" s="103">
        <v>3</v>
      </c>
      <c r="O493" s="103">
        <v>3</v>
      </c>
      <c r="P493" s="103" t="str">
        <f>+D493</f>
        <v>LOW AND AWAY U19 (PA)</v>
      </c>
      <c r="Q493" s="103">
        <v>0</v>
      </c>
      <c r="R493" s="103">
        <v>3</v>
      </c>
      <c r="S493" s="103">
        <v>3</v>
      </c>
      <c r="T493" s="103"/>
      <c r="U493" s="104"/>
      <c r="V493" s="87"/>
      <c r="W493" s="103" t="str">
        <f>+D494</f>
        <v>MUCKDAWGS (PA)</v>
      </c>
      <c r="X493" s="103">
        <v>1</v>
      </c>
      <c r="Y493" s="103">
        <v>2</v>
      </c>
      <c r="Z493" s="103">
        <v>3</v>
      </c>
      <c r="AA493" s="103" t="str">
        <f>+D495</f>
        <v>NOR'EASTER (NJ)</v>
      </c>
      <c r="AB493" s="103">
        <v>0</v>
      </c>
      <c r="AC493" s="103">
        <v>3</v>
      </c>
      <c r="AD493" s="103">
        <v>3</v>
      </c>
      <c r="AE493" s="91"/>
      <c r="AF493" s="91"/>
    </row>
    <row r="494" spans="1:34" x14ac:dyDescent="0.2">
      <c r="A494" s="82" t="str">
        <f t="shared" si="68"/>
        <v>VARB-3 &amp; VARB-4</v>
      </c>
      <c r="B494" s="82" t="s">
        <v>1285</v>
      </c>
      <c r="C494" s="82" t="s">
        <v>1286</v>
      </c>
      <c r="D494" s="82" t="str">
        <f>+'patriotgames_teams_06282013 (1)'!E207</f>
        <v>MUCKDAWGS (PA)</v>
      </c>
      <c r="E494" s="82" t="s">
        <v>1284</v>
      </c>
      <c r="K494" s="86" t="str">
        <f t="shared" si="67"/>
        <v>VARB-3 &amp; VARB-4</v>
      </c>
      <c r="L494" s="100" t="str">
        <f>+D496</f>
        <v>PENNCREST HIGH SCHOOL (PA)</v>
      </c>
      <c r="M494" s="100">
        <v>3</v>
      </c>
      <c r="N494" s="100">
        <v>0</v>
      </c>
      <c r="O494" s="100">
        <v>1</v>
      </c>
      <c r="P494" s="92" t="str">
        <f>+D503</f>
        <v>TROJANS HS B (PA)</v>
      </c>
      <c r="Q494" s="100">
        <v>1</v>
      </c>
      <c r="R494" s="100">
        <v>2</v>
      </c>
      <c r="S494" s="100">
        <v>2</v>
      </c>
      <c r="T494" s="100"/>
      <c r="U494" s="105"/>
      <c r="V494" s="87"/>
      <c r="W494" s="100" t="str">
        <f>+D498</f>
        <v>PROVIDENCE ROAD (PA)</v>
      </c>
      <c r="X494" s="100">
        <v>2</v>
      </c>
      <c r="Y494" s="100">
        <v>1</v>
      </c>
      <c r="Z494" s="100">
        <v>1</v>
      </c>
      <c r="AA494" s="92" t="str">
        <f>+D501</f>
        <v>TOP SIDE SNIPERS (NY)</v>
      </c>
      <c r="AB494" s="100">
        <v>3</v>
      </c>
      <c r="AC494" s="100">
        <v>0</v>
      </c>
      <c r="AD494" s="100">
        <v>1</v>
      </c>
      <c r="AE494" s="91"/>
      <c r="AF494" s="91"/>
    </row>
    <row r="495" spans="1:34" ht="13.5" thickBot="1" x14ac:dyDescent="0.25">
      <c r="A495" s="82" t="str">
        <f t="shared" si="68"/>
        <v>VARB-3 &amp; VARB-4</v>
      </c>
      <c r="B495" s="82" t="s">
        <v>1287</v>
      </c>
      <c r="C495" s="82" t="s">
        <v>1288</v>
      </c>
      <c r="D495" s="82" t="str">
        <f>+'patriotgames_teams_06282013 (1)'!E208</f>
        <v>NOR'EASTER (NJ)</v>
      </c>
      <c r="E495" s="82" t="s">
        <v>1284</v>
      </c>
      <c r="K495" s="86" t="str">
        <f t="shared" si="67"/>
        <v>VARB-3 &amp; VARB-4</v>
      </c>
      <c r="L495" s="101" t="str">
        <f>+D500</f>
        <v>TEAM TOTAL VARSITY (MI)</v>
      </c>
      <c r="M495" s="101">
        <v>2</v>
      </c>
      <c r="N495" s="101">
        <v>1</v>
      </c>
      <c r="O495" s="101">
        <v>2</v>
      </c>
      <c r="P495" s="101" t="str">
        <f>+D499</f>
        <v>TEAM SMITHTOWN (NY)</v>
      </c>
      <c r="Q495" s="101">
        <v>3</v>
      </c>
      <c r="R495" s="101">
        <v>0</v>
      </c>
      <c r="S495" s="101">
        <v>1</v>
      </c>
      <c r="T495" s="100"/>
      <c r="U495" s="105"/>
      <c r="V495" s="87"/>
      <c r="W495" s="101" t="str">
        <f>+D502</f>
        <v>VA LAX TEAM RECON (VA)</v>
      </c>
      <c r="X495" s="101">
        <v>2</v>
      </c>
      <c r="Y495" s="101">
        <v>1</v>
      </c>
      <c r="Z495" s="101">
        <v>2</v>
      </c>
      <c r="AA495" s="101" t="str">
        <f>+D497</f>
        <v>PITLAX U17 GREY (PA)</v>
      </c>
      <c r="AB495" s="101">
        <v>1</v>
      </c>
      <c r="AC495" s="101">
        <v>2</v>
      </c>
      <c r="AD495" s="101">
        <v>2</v>
      </c>
      <c r="AE495" s="91"/>
      <c r="AF495" s="91"/>
    </row>
    <row r="496" spans="1:34" ht="13.5" thickBot="1" x14ac:dyDescent="0.25">
      <c r="A496" s="82" t="str">
        <f t="shared" si="68"/>
        <v>VARB-3 &amp; VARB-4</v>
      </c>
      <c r="B496" s="82" t="s">
        <v>1244</v>
      </c>
      <c r="C496" s="82" t="s">
        <v>1251</v>
      </c>
      <c r="D496" s="82" t="str">
        <f>+'patriotgames_teams_06282013 (1)'!E209</f>
        <v>PENNCREST HIGH SCHOOL (PA)</v>
      </c>
      <c r="E496" s="82" t="s">
        <v>1284</v>
      </c>
      <c r="K496" s="86" t="str">
        <f t="shared" si="67"/>
        <v>VARB-3 &amp; VARB-4</v>
      </c>
      <c r="L496" s="87"/>
      <c r="M496" s="87"/>
      <c r="N496" s="87"/>
      <c r="O496" s="87"/>
      <c r="P496" s="87"/>
      <c r="Q496" s="87"/>
      <c r="R496" s="87"/>
      <c r="S496" s="87"/>
      <c r="T496" s="101"/>
      <c r="U496" s="106"/>
      <c r="V496" s="87"/>
      <c r="W496" s="87"/>
      <c r="X496" s="87"/>
      <c r="Y496" s="87"/>
      <c r="Z496" s="87"/>
      <c r="AA496" s="87"/>
      <c r="AB496" s="87"/>
      <c r="AC496" s="87"/>
      <c r="AD496" s="87"/>
      <c r="AE496" s="91"/>
      <c r="AF496" s="91"/>
    </row>
    <row r="497" spans="1:34" s="94" customFormat="1" x14ac:dyDescent="0.2">
      <c r="A497" s="82" t="str">
        <f t="shared" si="68"/>
        <v>VARB-3 &amp; VARB-4</v>
      </c>
      <c r="B497" s="82" t="s">
        <v>1264</v>
      </c>
      <c r="C497" s="82" t="s">
        <v>1252</v>
      </c>
      <c r="D497" s="82" t="str">
        <f>+'patriotgames_teams_06282013 (1)'!E210</f>
        <v>PITLAX U17 GREY (PA)</v>
      </c>
      <c r="H497" s="91"/>
      <c r="I497" s="91"/>
      <c r="J497" s="95"/>
      <c r="K497" s="86"/>
      <c r="L497" s="91"/>
      <c r="M497" s="91"/>
      <c r="N497" s="91"/>
      <c r="O497" s="91"/>
      <c r="P497" s="91"/>
      <c r="Q497" s="91"/>
      <c r="R497" s="91"/>
      <c r="S497" s="91"/>
      <c r="T497" s="91"/>
      <c r="U497" s="91"/>
      <c r="V497" s="91"/>
      <c r="W497" s="91"/>
      <c r="X497" s="91"/>
      <c r="Y497" s="91"/>
      <c r="Z497" s="91"/>
      <c r="AA497" s="91"/>
      <c r="AB497" s="91"/>
      <c r="AC497" s="91"/>
      <c r="AD497" s="91"/>
      <c r="AE497" s="91"/>
      <c r="AF497" s="91"/>
      <c r="AG497" s="91"/>
      <c r="AH497" s="91"/>
    </row>
    <row r="498" spans="1:34" x14ac:dyDescent="0.2">
      <c r="A498" s="82" t="str">
        <f t="shared" si="68"/>
        <v>VARB-3 &amp; VARB-4</v>
      </c>
      <c r="B498" s="82" t="s">
        <v>1285</v>
      </c>
      <c r="C498" s="82" t="s">
        <v>1289</v>
      </c>
      <c r="D498" s="82" t="str">
        <f>+'patriotgames_teams_06282013 (1)'!E211</f>
        <v>PROVIDENCE ROAD (PA)</v>
      </c>
      <c r="G498" s="82">
        <f t="shared" ref="G498:G507" si="69">COUNTA(L498:AH498)</f>
        <v>4</v>
      </c>
      <c r="H498" s="96">
        <v>1</v>
      </c>
      <c r="L498" s="97" t="s">
        <v>1253</v>
      </c>
      <c r="M498" s="97"/>
      <c r="N498" s="97"/>
      <c r="O498" s="97"/>
      <c r="P498" s="97" t="s">
        <v>1271</v>
      </c>
      <c r="Q498" s="97"/>
      <c r="R498" s="97"/>
      <c r="S498" s="97"/>
      <c r="T498" s="97"/>
      <c r="U498" s="97"/>
      <c r="V498" s="97"/>
      <c r="W498" s="97" t="s">
        <v>1290</v>
      </c>
      <c r="X498" s="97"/>
      <c r="Y498" s="97"/>
      <c r="Z498" s="97"/>
      <c r="AA498" s="97" t="s">
        <v>1291</v>
      </c>
      <c r="AB498" s="97"/>
      <c r="AC498" s="97"/>
      <c r="AD498" s="97"/>
      <c r="AE498" s="97"/>
      <c r="AF498" s="97"/>
      <c r="AG498" s="97"/>
      <c r="AH498" s="97"/>
    </row>
    <row r="499" spans="1:34" x14ac:dyDescent="0.2">
      <c r="A499" s="82" t="str">
        <f t="shared" si="68"/>
        <v>VARB-3 &amp; VARB-4</v>
      </c>
      <c r="B499" s="82" t="s">
        <v>1287</v>
      </c>
      <c r="C499" s="82" t="s">
        <v>1292</v>
      </c>
      <c r="D499" s="82" t="str">
        <f>+'patriotgames_teams_06282013 (1)'!E212</f>
        <v>TEAM SMITHTOWN (NY)</v>
      </c>
      <c r="G499" s="82">
        <f t="shared" si="69"/>
        <v>2</v>
      </c>
      <c r="H499" s="96">
        <v>1</v>
      </c>
      <c r="L499" s="97" t="s">
        <v>1293</v>
      </c>
      <c r="M499" s="97"/>
      <c r="N499" s="97"/>
      <c r="O499" s="97"/>
      <c r="P499" s="97"/>
      <c r="Q499" s="97"/>
      <c r="R499" s="97"/>
      <c r="S499" s="97"/>
      <c r="T499" s="97"/>
      <c r="U499" s="97"/>
      <c r="V499" s="97"/>
      <c r="W499" s="97" t="s">
        <v>1294</v>
      </c>
      <c r="X499" s="97"/>
      <c r="Y499" s="97"/>
      <c r="Z499" s="97"/>
      <c r="AA499" s="97"/>
      <c r="AB499" s="97"/>
      <c r="AC499" s="97"/>
      <c r="AD499" s="97"/>
      <c r="AE499" s="97"/>
      <c r="AF499" s="97"/>
      <c r="AG499" s="97"/>
      <c r="AH499" s="97"/>
    </row>
    <row r="500" spans="1:34" x14ac:dyDescent="0.2">
      <c r="A500" s="82" t="str">
        <f t="shared" si="68"/>
        <v>VARB-3 &amp; VARB-4</v>
      </c>
      <c r="B500" s="82" t="s">
        <v>1244</v>
      </c>
      <c r="C500" s="82" t="s">
        <v>1265</v>
      </c>
      <c r="D500" s="82" t="str">
        <f>+'patriotgames_teams_06282013 (1)'!E213</f>
        <v>TEAM TOTAL VARSITY (MI)</v>
      </c>
      <c r="G500" s="82">
        <f t="shared" si="69"/>
        <v>4</v>
      </c>
      <c r="H500" s="83">
        <v>2</v>
      </c>
      <c r="L500" s="83" t="s">
        <v>1255</v>
      </c>
      <c r="P500" s="83" t="s">
        <v>1295</v>
      </c>
      <c r="W500" s="83" t="s">
        <v>1296</v>
      </c>
      <c r="AA500" s="83" t="s">
        <v>1297</v>
      </c>
    </row>
    <row r="501" spans="1:34" x14ac:dyDescent="0.2">
      <c r="A501" s="82" t="str">
        <f t="shared" si="68"/>
        <v>VARB-3 &amp; VARB-4</v>
      </c>
      <c r="B501" s="82" t="s">
        <v>1264</v>
      </c>
      <c r="C501" s="82" t="s">
        <v>1266</v>
      </c>
      <c r="D501" s="82" t="str">
        <f>+'patriotgames_teams_06282013 (1)'!E214</f>
        <v>TOP SIDE SNIPERS (NY)</v>
      </c>
      <c r="G501" s="82">
        <f t="shared" si="69"/>
        <v>2</v>
      </c>
      <c r="H501" s="83">
        <v>2</v>
      </c>
      <c r="L501" s="83" t="s">
        <v>1269</v>
      </c>
      <c r="W501" s="83" t="s">
        <v>1298</v>
      </c>
    </row>
    <row r="502" spans="1:34" x14ac:dyDescent="0.2">
      <c r="A502" s="82" t="str">
        <f t="shared" si="68"/>
        <v>VARB-3 &amp; VARB-4</v>
      </c>
      <c r="B502" s="82" t="s">
        <v>1285</v>
      </c>
      <c r="C502" s="82" t="s">
        <v>1299</v>
      </c>
      <c r="D502" s="82" t="str">
        <f>+'patriotgames_teams_06282013 (1)'!E216</f>
        <v>VA LAX TEAM RECON (VA)</v>
      </c>
      <c r="G502" s="82">
        <f t="shared" si="69"/>
        <v>4</v>
      </c>
      <c r="H502" s="96">
        <v>3</v>
      </c>
      <c r="L502" s="97" t="s">
        <v>1257</v>
      </c>
      <c r="M502" s="97"/>
      <c r="N502" s="97"/>
      <c r="O502" s="97"/>
      <c r="P502" s="97" t="s">
        <v>1273</v>
      </c>
      <c r="Q502" s="97"/>
      <c r="R502" s="97"/>
      <c r="S502" s="97"/>
      <c r="T502" s="97"/>
      <c r="U502" s="97"/>
      <c r="V502" s="97"/>
      <c r="W502" s="97" t="s">
        <v>1300</v>
      </c>
      <c r="X502" s="97"/>
      <c r="Y502" s="97"/>
      <c r="Z502" s="97"/>
      <c r="AA502" s="97" t="s">
        <v>1301</v>
      </c>
      <c r="AB502" s="97"/>
      <c r="AC502" s="97"/>
      <c r="AD502" s="97"/>
      <c r="AE502" s="97"/>
      <c r="AF502" s="97"/>
      <c r="AG502" s="97"/>
      <c r="AH502" s="97"/>
    </row>
    <row r="503" spans="1:34" x14ac:dyDescent="0.2">
      <c r="A503" s="82" t="str">
        <f t="shared" si="68"/>
        <v>VARB-3 &amp; VARB-4</v>
      </c>
      <c r="B503" s="82" t="s">
        <v>1287</v>
      </c>
      <c r="C503" s="82" t="s">
        <v>1302</v>
      </c>
      <c r="D503" s="82" t="str">
        <f>+'patriotgames_teams_06282013 (1)'!E215</f>
        <v>TROJANS HS B (PA)</v>
      </c>
      <c r="G503" s="82">
        <f t="shared" si="69"/>
        <v>2</v>
      </c>
      <c r="H503" s="96">
        <v>3</v>
      </c>
      <c r="L503" s="97" t="s">
        <v>1303</v>
      </c>
      <c r="M503" s="97"/>
      <c r="N503" s="97"/>
      <c r="O503" s="97"/>
      <c r="P503" s="97"/>
      <c r="Q503" s="97"/>
      <c r="R503" s="97"/>
      <c r="S503" s="97"/>
      <c r="T503" s="97"/>
      <c r="U503" s="97"/>
      <c r="V503" s="97"/>
      <c r="W503" s="97" t="s">
        <v>1304</v>
      </c>
      <c r="X503" s="97"/>
      <c r="Y503" s="97"/>
      <c r="Z503" s="97"/>
      <c r="AA503" s="97"/>
      <c r="AB503" s="97"/>
      <c r="AC503" s="97"/>
      <c r="AD503" s="97"/>
      <c r="AE503" s="97"/>
      <c r="AF503" s="97"/>
      <c r="AG503" s="97"/>
      <c r="AH503" s="97"/>
    </row>
    <row r="504" spans="1:34" x14ac:dyDescent="0.2">
      <c r="G504" s="82">
        <f t="shared" si="69"/>
        <v>4</v>
      </c>
      <c r="H504" s="83" t="s">
        <v>1259</v>
      </c>
      <c r="L504" s="83" t="s">
        <v>1305</v>
      </c>
      <c r="P504" s="83" t="s">
        <v>1306</v>
      </c>
      <c r="W504" s="83" t="s">
        <v>1307</v>
      </c>
      <c r="AA504" s="83" t="s">
        <v>1308</v>
      </c>
      <c r="AF504" s="82"/>
      <c r="AG504" s="82"/>
    </row>
    <row r="505" spans="1:34" x14ac:dyDescent="0.2">
      <c r="G505" s="82">
        <f t="shared" si="69"/>
        <v>2</v>
      </c>
      <c r="H505" s="83" t="s">
        <v>1259</v>
      </c>
      <c r="L505" s="83" t="s">
        <v>1309</v>
      </c>
      <c r="P505" s="82"/>
      <c r="W505" s="83" t="s">
        <v>1310</v>
      </c>
      <c r="AA505" s="82"/>
    </row>
    <row r="506" spans="1:34" x14ac:dyDescent="0.2">
      <c r="G506" s="82">
        <f t="shared" si="69"/>
        <v>4</v>
      </c>
      <c r="H506" s="96" t="s">
        <v>1311</v>
      </c>
      <c r="L506" s="97" t="s">
        <v>1261</v>
      </c>
      <c r="M506" s="97"/>
      <c r="N506" s="97"/>
      <c r="O506" s="97"/>
      <c r="P506" s="97" t="s">
        <v>1312</v>
      </c>
      <c r="Q506" s="97"/>
      <c r="R506" s="97"/>
      <c r="S506" s="97"/>
      <c r="T506" s="97"/>
      <c r="U506" s="97"/>
      <c r="V506" s="97"/>
      <c r="W506" s="97" t="s">
        <v>1537</v>
      </c>
      <c r="X506" s="97"/>
      <c r="Y506" s="97"/>
      <c r="Z506" s="97"/>
      <c r="AA506" s="97" t="s">
        <v>1539</v>
      </c>
      <c r="AB506" s="97"/>
      <c r="AC506" s="97"/>
      <c r="AD506" s="97"/>
      <c r="AE506" s="82"/>
      <c r="AF506" s="97"/>
      <c r="AG506" s="97"/>
      <c r="AH506" s="97"/>
    </row>
    <row r="507" spans="1:34" x14ac:dyDescent="0.2">
      <c r="G507" s="82">
        <f t="shared" si="69"/>
        <v>2</v>
      </c>
      <c r="H507" s="96" t="s">
        <v>1311</v>
      </c>
      <c r="L507" s="97" t="s">
        <v>1314</v>
      </c>
      <c r="M507" s="97"/>
      <c r="N507" s="97"/>
      <c r="O507" s="97"/>
      <c r="P507" s="97"/>
      <c r="Q507" s="97"/>
      <c r="R507" s="97"/>
      <c r="S507" s="97"/>
      <c r="T507" s="97"/>
      <c r="U507" s="97"/>
      <c r="V507" s="97"/>
      <c r="W507" s="97" t="s">
        <v>1538</v>
      </c>
      <c r="X507" s="97"/>
      <c r="Y507" s="97"/>
      <c r="Z507" s="97"/>
      <c r="AA507" s="97"/>
      <c r="AB507" s="97"/>
      <c r="AC507" s="97"/>
      <c r="AD507" s="97"/>
      <c r="AE507" s="82"/>
      <c r="AF507" s="97"/>
      <c r="AG507" s="97"/>
      <c r="AH507" s="97"/>
    </row>
    <row r="508" spans="1:34" x14ac:dyDescent="0.2">
      <c r="G508" s="94"/>
      <c r="H508" s="91"/>
      <c r="L508" s="91"/>
      <c r="M508" s="91"/>
      <c r="N508" s="91"/>
      <c r="O508" s="91"/>
      <c r="Q508" s="91"/>
      <c r="R508" s="91"/>
      <c r="S508" s="91"/>
      <c r="X508" s="91"/>
      <c r="Y508" s="91"/>
      <c r="Z508" s="91"/>
      <c r="AB508" s="91"/>
      <c r="AC508" s="91"/>
      <c r="AD508" s="91"/>
    </row>
    <row r="509" spans="1:34" x14ac:dyDescent="0.2">
      <c r="G509" s="94"/>
      <c r="H509" s="91"/>
      <c r="L509" s="91"/>
      <c r="M509" s="91"/>
      <c r="N509" s="91"/>
      <c r="O509" s="91"/>
      <c r="Q509" s="91"/>
      <c r="R509" s="91"/>
      <c r="S509" s="91"/>
      <c r="X509" s="91"/>
      <c r="Y509" s="91"/>
      <c r="Z509" s="91"/>
      <c r="AB509" s="91"/>
      <c r="AC509" s="91"/>
      <c r="AD509" s="91"/>
    </row>
    <row r="510" spans="1:34" s="94" customFormat="1" x14ac:dyDescent="0.2">
      <c r="H510" s="91"/>
      <c r="I510" s="91"/>
      <c r="J510" s="95"/>
      <c r="K510" s="95"/>
      <c r="L510" s="91"/>
      <c r="M510" s="91"/>
      <c r="N510" s="91"/>
      <c r="O510" s="91"/>
      <c r="P510" s="91"/>
      <c r="Q510" s="91"/>
      <c r="R510" s="91"/>
      <c r="S510" s="91"/>
      <c r="T510" s="91"/>
      <c r="U510" s="91"/>
      <c r="V510" s="91"/>
      <c r="W510" s="91"/>
      <c r="X510" s="91"/>
      <c r="Y510" s="91"/>
      <c r="Z510" s="91"/>
      <c r="AA510" s="91"/>
      <c r="AB510" s="91"/>
      <c r="AC510" s="91"/>
      <c r="AD510" s="91"/>
      <c r="AE510" s="91"/>
      <c r="AF510" s="91"/>
      <c r="AG510" s="91"/>
      <c r="AH510" s="91"/>
    </row>
    <row r="512" spans="1:34" s="107" customFormat="1" x14ac:dyDescent="0.2">
      <c r="H512" s="83"/>
      <c r="I512" s="83"/>
      <c r="J512" s="84"/>
      <c r="K512" s="84"/>
      <c r="L512" s="83"/>
      <c r="M512" s="83"/>
      <c r="N512" s="83"/>
      <c r="O512" s="83"/>
      <c r="P512" s="83"/>
      <c r="Q512" s="83"/>
      <c r="R512" s="83"/>
      <c r="S512" s="83"/>
      <c r="T512" s="83"/>
      <c r="U512" s="83"/>
      <c r="V512" s="83"/>
      <c r="W512" s="83"/>
      <c r="X512" s="83"/>
      <c r="Y512" s="83"/>
      <c r="Z512" s="83"/>
      <c r="AA512" s="83"/>
      <c r="AB512" s="83"/>
      <c r="AC512" s="83"/>
      <c r="AD512" s="83"/>
      <c r="AE512" s="83"/>
      <c r="AF512" s="83"/>
      <c r="AG512" s="83"/>
      <c r="AH512" s="83"/>
    </row>
    <row r="513" spans="8:34" s="107" customFormat="1" x14ac:dyDescent="0.2">
      <c r="H513" s="83"/>
      <c r="I513" s="83"/>
      <c r="J513" s="84"/>
      <c r="K513" s="84"/>
      <c r="L513" s="83"/>
      <c r="M513" s="83"/>
      <c r="N513" s="83"/>
      <c r="O513" s="83"/>
      <c r="P513" s="83"/>
      <c r="Q513" s="83"/>
      <c r="R513" s="83"/>
      <c r="S513" s="83"/>
      <c r="T513" s="83"/>
      <c r="U513" s="83"/>
      <c r="V513" s="83"/>
      <c r="W513" s="83"/>
      <c r="X513" s="83"/>
      <c r="Y513" s="83"/>
      <c r="Z513" s="83"/>
      <c r="AA513" s="83"/>
      <c r="AB513" s="83"/>
      <c r="AC513" s="83"/>
      <c r="AD513" s="83"/>
      <c r="AE513" s="83"/>
      <c r="AF513" s="83"/>
      <c r="AG513" s="83"/>
      <c r="AH513" s="83"/>
    </row>
    <row r="514" spans="8:34" s="107" customFormat="1" x14ac:dyDescent="0.2">
      <c r="H514" s="83"/>
      <c r="I514" s="83"/>
      <c r="J514" s="84"/>
      <c r="K514" s="84"/>
      <c r="L514" s="190"/>
      <c r="M514" s="190"/>
      <c r="N514" s="190"/>
      <c r="O514" s="190"/>
      <c r="P514" s="190"/>
      <c r="Q514" s="190"/>
      <c r="R514" s="190"/>
      <c r="S514" s="190"/>
      <c r="T514" s="83"/>
      <c r="U514" s="83"/>
      <c r="V514" s="83"/>
      <c r="W514" s="83"/>
      <c r="X514" s="83"/>
      <c r="Y514" s="83"/>
      <c r="Z514" s="83"/>
      <c r="AA514" s="83"/>
      <c r="AB514" s="83"/>
      <c r="AC514" s="83"/>
      <c r="AD514" s="83"/>
      <c r="AE514" s="83"/>
      <c r="AF514" s="83"/>
      <c r="AG514" s="83"/>
      <c r="AH514" s="83"/>
    </row>
    <row r="515" spans="8:34" s="107" customFormat="1" x14ac:dyDescent="0.2">
      <c r="H515" s="83"/>
      <c r="I515" s="83"/>
      <c r="J515" s="84"/>
      <c r="K515" s="84"/>
      <c r="L515" s="166"/>
      <c r="M515" s="166"/>
      <c r="N515" s="166"/>
      <c r="O515" s="166"/>
      <c r="P515" s="166"/>
      <c r="Q515" s="166"/>
      <c r="R515" s="166"/>
      <c r="S515" s="166"/>
      <c r="T515" s="83"/>
      <c r="U515" s="83"/>
      <c r="V515" s="83"/>
      <c r="W515" s="83"/>
      <c r="X515" s="83"/>
      <c r="Y515" s="83"/>
      <c r="Z515" s="83"/>
      <c r="AA515" s="83"/>
      <c r="AB515" s="83"/>
      <c r="AC515" s="83"/>
      <c r="AD515" s="83"/>
      <c r="AE515" s="83"/>
      <c r="AF515" s="83"/>
      <c r="AG515" s="83"/>
      <c r="AH515" s="83"/>
    </row>
    <row r="516" spans="8:34" s="107" customFormat="1" x14ac:dyDescent="0.2">
      <c r="H516" s="83"/>
      <c r="I516" s="83"/>
      <c r="J516" s="84"/>
      <c r="K516" s="84"/>
      <c r="L516" s="91"/>
      <c r="M516" s="91"/>
      <c r="N516" s="91"/>
      <c r="O516" s="91"/>
      <c r="P516" s="91"/>
      <c r="Q516" s="91"/>
      <c r="R516" s="91"/>
      <c r="S516" s="91"/>
      <c r="T516" s="83"/>
      <c r="U516" s="83"/>
      <c r="V516" s="83"/>
      <c r="W516" s="83"/>
      <c r="X516" s="83"/>
      <c r="Y516" s="83"/>
      <c r="Z516" s="83"/>
      <c r="AA516" s="83"/>
      <c r="AB516" s="83"/>
      <c r="AC516" s="83"/>
      <c r="AD516" s="83"/>
      <c r="AE516" s="83"/>
      <c r="AF516" s="83"/>
      <c r="AG516" s="83"/>
      <c r="AH516" s="83"/>
    </row>
    <row r="517" spans="8:34" s="107" customFormat="1" x14ac:dyDescent="0.2">
      <c r="H517" s="83"/>
      <c r="I517" s="83"/>
      <c r="J517" s="84"/>
      <c r="K517" s="84"/>
      <c r="L517" s="91"/>
      <c r="M517" s="91"/>
      <c r="N517" s="91"/>
      <c r="O517" s="91"/>
      <c r="P517" s="91"/>
      <c r="Q517" s="91"/>
      <c r="R517" s="91"/>
      <c r="S517" s="91"/>
      <c r="T517" s="83"/>
      <c r="U517" s="83"/>
      <c r="V517" s="83"/>
      <c r="W517" s="83"/>
      <c r="X517" s="83"/>
      <c r="Y517" s="83"/>
      <c r="Z517" s="83"/>
      <c r="AA517" s="83"/>
      <c r="AB517" s="83"/>
      <c r="AC517" s="83"/>
      <c r="AD517" s="83"/>
      <c r="AE517" s="83"/>
      <c r="AF517" s="83"/>
      <c r="AG517" s="83"/>
      <c r="AH517" s="83"/>
    </row>
    <row r="518" spans="8:34" s="107" customFormat="1" x14ac:dyDescent="0.2">
      <c r="H518" s="83"/>
      <c r="I518" s="83"/>
      <c r="J518" s="84"/>
      <c r="K518" s="84"/>
      <c r="L518" s="91"/>
      <c r="M518" s="91"/>
      <c r="N518" s="91"/>
      <c r="O518" s="91"/>
      <c r="P518" s="91"/>
      <c r="Q518" s="91"/>
      <c r="R518" s="91"/>
      <c r="S518" s="91"/>
      <c r="T518" s="83"/>
      <c r="U518" s="83"/>
      <c r="V518" s="83"/>
      <c r="W518" s="83"/>
      <c r="X518" s="83"/>
      <c r="Y518" s="83"/>
      <c r="Z518" s="83"/>
      <c r="AA518" s="83"/>
      <c r="AB518" s="83"/>
      <c r="AC518" s="83"/>
      <c r="AD518" s="83"/>
      <c r="AE518" s="83"/>
      <c r="AF518" s="83"/>
      <c r="AG518" s="83"/>
      <c r="AH518" s="83"/>
    </row>
    <row r="519" spans="8:34" s="107" customFormat="1" x14ac:dyDescent="0.2">
      <c r="H519" s="83"/>
      <c r="I519" s="83"/>
      <c r="J519" s="84"/>
      <c r="K519" s="84"/>
      <c r="L519" s="83"/>
      <c r="M519" s="83"/>
      <c r="N519" s="83"/>
      <c r="O519" s="83"/>
      <c r="P519" s="83"/>
      <c r="Q519" s="83"/>
      <c r="R519" s="83"/>
      <c r="S519" s="83"/>
      <c r="T519" s="83"/>
      <c r="U519" s="83"/>
      <c r="V519" s="83"/>
      <c r="W519" s="83"/>
      <c r="X519" s="83"/>
      <c r="Y519" s="83"/>
      <c r="Z519" s="83"/>
      <c r="AA519" s="83"/>
      <c r="AB519" s="83"/>
      <c r="AC519" s="83"/>
      <c r="AD519" s="83"/>
      <c r="AE519" s="83"/>
      <c r="AF519" s="83"/>
      <c r="AG519" s="83"/>
      <c r="AH519" s="83"/>
    </row>
    <row r="520" spans="8:34" s="107" customFormat="1" x14ac:dyDescent="0.2">
      <c r="H520" s="83"/>
      <c r="I520" s="83"/>
      <c r="J520" s="84"/>
      <c r="K520" s="84"/>
      <c r="L520" s="83"/>
      <c r="M520" s="83"/>
      <c r="N520" s="83"/>
      <c r="O520" s="83"/>
      <c r="P520" s="83"/>
      <c r="Q520" s="83"/>
      <c r="R520" s="83"/>
      <c r="S520" s="83"/>
      <c r="T520" s="83"/>
      <c r="U520" s="83"/>
      <c r="V520" s="83"/>
      <c r="W520" s="83"/>
      <c r="X520" s="83"/>
      <c r="Y520" s="83"/>
      <c r="Z520" s="83"/>
      <c r="AA520" s="83"/>
      <c r="AB520" s="83"/>
      <c r="AC520" s="83"/>
      <c r="AD520" s="83"/>
      <c r="AE520" s="83"/>
      <c r="AF520" s="83"/>
      <c r="AG520" s="83"/>
      <c r="AH520" s="83"/>
    </row>
    <row r="521" spans="8:34" s="107" customFormat="1" x14ac:dyDescent="0.2">
      <c r="H521" s="83"/>
      <c r="I521" s="83"/>
      <c r="J521" s="84"/>
      <c r="K521" s="84"/>
      <c r="L521" s="83"/>
      <c r="M521" s="83"/>
      <c r="N521" s="83"/>
      <c r="O521" s="83"/>
      <c r="P521" s="83"/>
      <c r="Q521" s="83"/>
      <c r="R521" s="83"/>
      <c r="S521" s="83"/>
      <c r="T521" s="83"/>
      <c r="U521" s="83"/>
      <c r="V521" s="83"/>
      <c r="W521" s="83"/>
      <c r="X521" s="83"/>
      <c r="Y521" s="83"/>
      <c r="Z521" s="83"/>
      <c r="AA521" s="83"/>
      <c r="AB521" s="83"/>
      <c r="AC521" s="83"/>
      <c r="AD521" s="83"/>
      <c r="AE521" s="83"/>
      <c r="AF521" s="83"/>
      <c r="AG521" s="83"/>
      <c r="AH521" s="83"/>
    </row>
    <row r="522" spans="8:34" s="107" customFormat="1" x14ac:dyDescent="0.2">
      <c r="H522" s="83"/>
      <c r="I522" s="83"/>
      <c r="J522" s="84"/>
      <c r="K522" s="84"/>
      <c r="L522" s="83"/>
      <c r="M522" s="83"/>
      <c r="N522" s="83"/>
      <c r="O522" s="83"/>
      <c r="P522" s="83"/>
      <c r="Q522" s="83"/>
      <c r="R522" s="83"/>
      <c r="S522" s="83"/>
      <c r="T522" s="83"/>
      <c r="U522" s="83"/>
      <c r="V522" s="83"/>
      <c r="W522" s="83"/>
      <c r="X522" s="83"/>
      <c r="Y522" s="83"/>
      <c r="Z522" s="83"/>
      <c r="AA522" s="83"/>
      <c r="AB522" s="83"/>
      <c r="AC522" s="83"/>
      <c r="AD522" s="83"/>
      <c r="AE522" s="83"/>
      <c r="AF522" s="83"/>
      <c r="AG522" s="83"/>
      <c r="AH522" s="83"/>
    </row>
    <row r="523" spans="8:34" s="107" customFormat="1" x14ac:dyDescent="0.2">
      <c r="H523" s="83"/>
      <c r="I523" s="83"/>
      <c r="J523" s="84"/>
      <c r="K523" s="84"/>
      <c r="L523" s="83"/>
      <c r="M523" s="83"/>
      <c r="N523" s="83"/>
      <c r="O523" s="83"/>
      <c r="P523" s="83"/>
      <c r="Q523" s="83"/>
      <c r="R523" s="83"/>
      <c r="S523" s="83"/>
      <c r="T523" s="83"/>
      <c r="U523" s="83"/>
      <c r="V523" s="83"/>
      <c r="W523" s="83"/>
      <c r="X523" s="83"/>
      <c r="Y523" s="83"/>
      <c r="Z523" s="83"/>
      <c r="AA523" s="83"/>
      <c r="AB523" s="83"/>
      <c r="AC523" s="83"/>
      <c r="AD523" s="83"/>
      <c r="AE523" s="83"/>
      <c r="AF523" s="83"/>
      <c r="AG523" s="83"/>
      <c r="AH523" s="83"/>
    </row>
  </sheetData>
  <autoFilter ref="A1:AI524"/>
  <mergeCells count="47">
    <mergeCell ref="L514:S514"/>
    <mergeCell ref="L69:S69"/>
    <mergeCell ref="W69:AA69"/>
    <mergeCell ref="L95:S95"/>
    <mergeCell ref="W95:AA95"/>
    <mergeCell ref="L116:S116"/>
    <mergeCell ref="W116:AA116"/>
    <mergeCell ref="L227:S227"/>
    <mergeCell ref="W227:AA227"/>
    <mergeCell ref="L249:S249"/>
    <mergeCell ref="L206:S206"/>
    <mergeCell ref="W206:AD206"/>
    <mergeCell ref="L137:S137"/>
    <mergeCell ref="W137:AD137"/>
    <mergeCell ref="L162:S162"/>
    <mergeCell ref="W162:AA162"/>
    <mergeCell ref="W184:AA184"/>
    <mergeCell ref="W249:AD249"/>
    <mergeCell ref="L274:S274"/>
    <mergeCell ref="W274:AA274"/>
    <mergeCell ref="L2:S2"/>
    <mergeCell ref="W2:AA2"/>
    <mergeCell ref="W23:AD23"/>
    <mergeCell ref="L23:S23"/>
    <mergeCell ref="L44:S44"/>
    <mergeCell ref="W44:AD44"/>
    <mergeCell ref="L184:S184"/>
    <mergeCell ref="L295:S295"/>
    <mergeCell ref="W295:AA295"/>
    <mergeCell ref="L316:S316"/>
    <mergeCell ref="W316:AD316"/>
    <mergeCell ref="L337:S337"/>
    <mergeCell ref="W337:AA337"/>
    <mergeCell ref="L358:S358"/>
    <mergeCell ref="W358:AD358"/>
    <mergeCell ref="L379:S379"/>
    <mergeCell ref="W379:AD379"/>
    <mergeCell ref="L405:S405"/>
    <mergeCell ref="W405:AD405"/>
    <mergeCell ref="L430:S430"/>
    <mergeCell ref="W430:AD430"/>
    <mergeCell ref="L452:S452"/>
    <mergeCell ref="W452:AD452"/>
    <mergeCell ref="L491:S491"/>
    <mergeCell ref="W491:AD491"/>
    <mergeCell ref="L472:S472"/>
    <mergeCell ref="W472:AD472"/>
  </mergeCells>
  <printOptions horizontalCentered="1" verticalCentered="1"/>
  <pageMargins left="0.25" right="0.25" top="0.75" bottom="1" header="0.3" footer="0.3"/>
  <pageSetup paperSize="5" scale="83" fitToHeight="6" pageOrder="overThenDown" orientation="landscape" horizontalDpi="1200" verticalDpi="1200" r:id="rId1"/>
  <headerFooter alignWithMargins="0">
    <oddHeader>&amp;CPATRIOT GAMES BRACKETS - 2013&amp;R&amp;D, &amp;T</oddHeader>
    <oddFooter>&amp;C&amp;G</oddFooter>
  </headerFooter>
  <rowBreaks count="5" manualBreakCount="5">
    <brk id="76" min="11" max="29" man="1"/>
    <brk id="168" min="11" max="29" man="1"/>
    <brk id="256" min="11" max="29" man="1"/>
    <brk id="356" min="11" max="29" man="1"/>
    <brk id="412" min="11" max="29" man="1"/>
  </rowBreaks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E138"/>
  <sheetViews>
    <sheetView zoomScale="80" zoomScaleNormal="80" workbookViewId="0">
      <pane xSplit="2" ySplit="3" topLeftCell="C8" activePane="bottomRight" state="frozen"/>
      <selection pane="topRight" activeCell="C1" sqref="C1"/>
      <selection pane="bottomLeft" activeCell="A4" sqref="A4"/>
      <selection pane="bottomRight" activeCell="N133" sqref="N133"/>
    </sheetView>
  </sheetViews>
  <sheetFormatPr defaultRowHeight="12.75" x14ac:dyDescent="0.2"/>
  <cols>
    <col min="1" max="1" width="11.7109375" style="5" bestFit="1" customWidth="1"/>
    <col min="2" max="3" width="10.7109375" style="18" customWidth="1"/>
    <col min="4" max="6" width="11.7109375" style="18" bestFit="1" customWidth="1"/>
    <col min="7" max="7" width="12.42578125" style="18" customWidth="1"/>
    <col min="8" max="14" width="10.7109375" style="18" customWidth="1"/>
    <col min="15" max="15" width="16.7109375" style="18" customWidth="1"/>
    <col min="16" max="16" width="14.7109375" style="18" customWidth="1"/>
    <col min="17" max="38" width="10.7109375" style="18" customWidth="1"/>
    <col min="39" max="39" width="17.28515625" style="18" customWidth="1"/>
    <col min="40" max="266" width="10.7109375" style="18" customWidth="1"/>
    <col min="267" max="16384" width="9.140625" style="18"/>
  </cols>
  <sheetData>
    <row r="1" spans="1:37" s="5" customFormat="1" ht="15.75" customHeight="1" thickBot="1" x14ac:dyDescent="0.25">
      <c r="A1" s="195" t="s">
        <v>1584</v>
      </c>
      <c r="B1" s="196"/>
      <c r="C1" s="196"/>
      <c r="D1" s="196"/>
      <c r="E1" s="196"/>
      <c r="F1" s="196"/>
      <c r="G1" s="196"/>
      <c r="H1" s="196"/>
      <c r="I1" s="196"/>
      <c r="J1" s="196"/>
      <c r="K1" s="195" t="str">
        <f>+A1</f>
        <v>PATRIOT GAMES - FIELD GRID - 07/19/13</v>
      </c>
      <c r="L1" s="196"/>
      <c r="M1" s="196"/>
      <c r="N1" s="196"/>
      <c r="O1" s="196"/>
      <c r="P1" s="196"/>
      <c r="Q1" s="196"/>
      <c r="R1" s="196"/>
      <c r="S1" s="197"/>
      <c r="T1" s="195" t="str">
        <f>+K1</f>
        <v>PATRIOT GAMES - FIELD GRID - 07/19/13</v>
      </c>
      <c r="U1" s="196"/>
      <c r="V1" s="196"/>
      <c r="W1" s="196"/>
      <c r="X1" s="196"/>
      <c r="Y1" s="196"/>
      <c r="Z1" s="196"/>
      <c r="AA1" s="196"/>
      <c r="AB1" s="196"/>
      <c r="AC1" s="197"/>
      <c r="AD1" s="3"/>
      <c r="AE1" s="3"/>
      <c r="AF1" s="3"/>
      <c r="AG1" s="3"/>
      <c r="AH1" s="3"/>
      <c r="AI1" s="3"/>
      <c r="AJ1" s="4"/>
    </row>
    <row r="2" spans="1:37" s="5" customFormat="1" ht="20.25" thickBot="1" x14ac:dyDescent="0.3">
      <c r="A2" s="198" t="s">
        <v>1147</v>
      </c>
      <c r="B2" s="199"/>
      <c r="C2" s="199"/>
      <c r="D2" s="199"/>
      <c r="E2" s="199"/>
      <c r="F2" s="199"/>
      <c r="G2" s="199"/>
      <c r="H2" s="199"/>
      <c r="I2" s="199"/>
      <c r="J2" s="199"/>
      <c r="K2" s="199"/>
      <c r="L2" s="199"/>
      <c r="M2" s="199"/>
      <c r="N2" s="199"/>
      <c r="O2" s="199"/>
      <c r="P2" s="199"/>
      <c r="Q2" s="199"/>
      <c r="R2" s="199"/>
      <c r="S2" s="199"/>
      <c r="T2" s="199"/>
      <c r="U2" s="199"/>
      <c r="V2" s="199"/>
      <c r="W2" s="199"/>
      <c r="X2" s="199"/>
      <c r="Y2" s="199"/>
      <c r="Z2" s="199"/>
      <c r="AA2" s="199"/>
      <c r="AB2" s="199"/>
      <c r="AC2" s="200"/>
      <c r="AD2" s="6"/>
      <c r="AE2" s="6"/>
      <c r="AF2" s="6"/>
      <c r="AG2" s="6"/>
      <c r="AH2" s="6"/>
      <c r="AI2" s="6"/>
      <c r="AJ2" s="4"/>
    </row>
    <row r="3" spans="1:37" s="5" customFormat="1" ht="15.75" customHeight="1" thickBot="1" x14ac:dyDescent="0.25">
      <c r="A3" s="195" t="s">
        <v>1148</v>
      </c>
      <c r="B3" s="197"/>
      <c r="C3" s="201" t="s">
        <v>1149</v>
      </c>
      <c r="D3" s="202"/>
      <c r="E3" s="202"/>
      <c r="F3" s="202"/>
      <c r="G3" s="202"/>
      <c r="H3" s="202"/>
      <c r="I3" s="202"/>
      <c r="J3" s="203"/>
      <c r="K3" s="201" t="s">
        <v>1150</v>
      </c>
      <c r="L3" s="202"/>
      <c r="M3" s="202"/>
      <c r="N3" s="202"/>
      <c r="O3" s="202"/>
      <c r="P3" s="202"/>
      <c r="Q3" s="202"/>
      <c r="R3" s="202"/>
      <c r="S3" s="202"/>
      <c r="T3" s="195" t="s">
        <v>1151</v>
      </c>
      <c r="U3" s="196"/>
      <c r="V3" s="196"/>
      <c r="W3" s="196"/>
      <c r="X3" s="196"/>
      <c r="Y3" s="196"/>
      <c r="Z3" s="197"/>
      <c r="AA3" s="195" t="s">
        <v>1242</v>
      </c>
      <c r="AB3" s="196"/>
      <c r="AC3" s="197"/>
      <c r="AD3" s="3"/>
      <c r="AE3" s="3"/>
      <c r="AF3" s="3"/>
      <c r="AG3" s="3"/>
      <c r="AH3" s="3"/>
      <c r="AI3" s="3"/>
      <c r="AJ3" s="4"/>
    </row>
    <row r="4" spans="1:37" s="5" customFormat="1" ht="13.5" thickBot="1" x14ac:dyDescent="0.25">
      <c r="A4" s="7" t="s">
        <v>1152</v>
      </c>
      <c r="B4" s="8" t="s">
        <v>1153</v>
      </c>
      <c r="C4" s="9">
        <v>1</v>
      </c>
      <c r="D4" s="8">
        <v>2</v>
      </c>
      <c r="E4" s="8">
        <v>3</v>
      </c>
      <c r="F4" s="8">
        <v>4</v>
      </c>
      <c r="G4" s="10">
        <v>5</v>
      </c>
      <c r="H4" s="10">
        <v>6</v>
      </c>
      <c r="I4" s="10">
        <v>7</v>
      </c>
      <c r="J4" s="11">
        <v>8</v>
      </c>
      <c r="K4" s="11">
        <v>9</v>
      </c>
      <c r="L4" s="12">
        <v>10</v>
      </c>
      <c r="M4" s="12">
        <v>11</v>
      </c>
      <c r="N4" s="12">
        <v>12</v>
      </c>
      <c r="O4" s="12">
        <v>13</v>
      </c>
      <c r="P4" s="12">
        <v>14</v>
      </c>
      <c r="Q4" s="12">
        <v>15</v>
      </c>
      <c r="R4" s="12">
        <v>16</v>
      </c>
      <c r="S4" s="13">
        <v>17</v>
      </c>
      <c r="T4" s="14">
        <v>18</v>
      </c>
      <c r="U4" s="15">
        <v>19</v>
      </c>
      <c r="V4" s="15">
        <v>20</v>
      </c>
      <c r="W4" s="15">
        <v>21</v>
      </c>
      <c r="X4" s="16">
        <v>22</v>
      </c>
      <c r="Y4" s="15">
        <v>23</v>
      </c>
      <c r="Z4" s="15">
        <v>24</v>
      </c>
      <c r="AA4" s="15">
        <v>25</v>
      </c>
      <c r="AB4" s="15">
        <v>26</v>
      </c>
      <c r="AC4" s="12">
        <v>27</v>
      </c>
      <c r="AD4" s="3"/>
      <c r="AE4" s="3"/>
      <c r="AF4" s="3"/>
      <c r="AG4" s="3"/>
      <c r="AH4" s="3"/>
      <c r="AI4" s="3"/>
      <c r="AJ4" s="3"/>
    </row>
    <row r="5" spans="1:37" hidden="1" x14ac:dyDescent="0.2">
      <c r="A5" s="17">
        <v>1.3333333333333333</v>
      </c>
      <c r="B5" s="79" t="s">
        <v>1154</v>
      </c>
      <c r="C5" s="32"/>
      <c r="D5" s="33"/>
      <c r="E5" s="33"/>
      <c r="F5" s="33"/>
      <c r="G5" s="33"/>
      <c r="H5" s="33"/>
      <c r="I5" s="33"/>
      <c r="J5" s="19"/>
      <c r="K5" s="32"/>
      <c r="L5" s="33"/>
      <c r="M5" s="33"/>
      <c r="N5" s="33"/>
      <c r="O5" s="33"/>
      <c r="P5" s="33"/>
      <c r="Q5" s="33"/>
      <c r="R5" s="33"/>
      <c r="S5" s="19"/>
      <c r="T5" s="32"/>
      <c r="U5" s="33"/>
      <c r="V5" s="33"/>
      <c r="W5" s="33"/>
      <c r="X5" s="33"/>
      <c r="Y5" s="33"/>
      <c r="Z5" s="19"/>
      <c r="AA5" s="33"/>
      <c r="AB5" s="33"/>
      <c r="AC5" s="19"/>
      <c r="AD5" s="20"/>
      <c r="AE5" s="20"/>
      <c r="AF5" s="20"/>
      <c r="AG5" s="20"/>
      <c r="AH5" s="20"/>
      <c r="AI5" s="20"/>
      <c r="AJ5" s="21">
        <f>14*24</f>
        <v>336</v>
      </c>
    </row>
    <row r="6" spans="1:37" x14ac:dyDescent="0.2">
      <c r="A6" s="17">
        <f>+A5+5/6/24</f>
        <v>1.3680555555555556</v>
      </c>
      <c r="B6" s="79" t="s">
        <v>1154</v>
      </c>
      <c r="C6" s="32" t="s">
        <v>1155</v>
      </c>
      <c r="D6" s="33" t="s">
        <v>1155</v>
      </c>
      <c r="E6" s="33" t="s">
        <v>1155</v>
      </c>
      <c r="F6" s="33" t="s">
        <v>1171</v>
      </c>
      <c r="G6" s="33" t="s">
        <v>1171</v>
      </c>
      <c r="H6" s="33" t="s">
        <v>1171</v>
      </c>
      <c r="I6" s="33" t="s">
        <v>1171</v>
      </c>
      <c r="J6" s="19" t="s">
        <v>1171</v>
      </c>
      <c r="K6" s="32" t="s">
        <v>1179</v>
      </c>
      <c r="L6" s="33" t="s">
        <v>1179</v>
      </c>
      <c r="M6" s="33" t="s">
        <v>1179</v>
      </c>
      <c r="N6" s="33" t="s">
        <v>1179</v>
      </c>
      <c r="O6" s="33" t="s">
        <v>1157</v>
      </c>
      <c r="P6" s="33" t="s">
        <v>1157</v>
      </c>
      <c r="Q6" s="33" t="s">
        <v>1157</v>
      </c>
      <c r="R6" s="33" t="s">
        <v>1157</v>
      </c>
      <c r="S6" s="19" t="s">
        <v>1157</v>
      </c>
      <c r="T6" s="32" t="s">
        <v>1351</v>
      </c>
      <c r="U6" s="33" t="s">
        <v>1351</v>
      </c>
      <c r="V6" s="33" t="s">
        <v>1351</v>
      </c>
      <c r="W6" s="33" t="s">
        <v>1351</v>
      </c>
      <c r="X6" s="33" t="s">
        <v>1158</v>
      </c>
      <c r="Y6" s="33" t="s">
        <v>1158</v>
      </c>
      <c r="Z6" s="19" t="s">
        <v>1158</v>
      </c>
      <c r="AA6" s="33" t="s">
        <v>1190</v>
      </c>
      <c r="AB6" s="33" t="s">
        <v>1190</v>
      </c>
      <c r="AC6" s="19" t="s">
        <v>1190</v>
      </c>
      <c r="AD6" s="20"/>
      <c r="AE6" s="20"/>
      <c r="AF6" s="20"/>
      <c r="AG6" s="20"/>
      <c r="AH6" s="20"/>
      <c r="AI6" s="20"/>
      <c r="AJ6" s="21">
        <v>-291</v>
      </c>
    </row>
    <row r="7" spans="1:37" x14ac:dyDescent="0.2">
      <c r="A7" s="22">
        <f t="shared" ref="A7:A18" si="0">+A6+5/6/24</f>
        <v>1.4027777777777779</v>
      </c>
      <c r="B7" s="80" t="s">
        <v>1159</v>
      </c>
      <c r="C7" s="34" t="s">
        <v>1180</v>
      </c>
      <c r="D7" s="20" t="s">
        <v>1180</v>
      </c>
      <c r="E7" s="20" t="s">
        <v>1180</v>
      </c>
      <c r="F7" s="20" t="s">
        <v>1160</v>
      </c>
      <c r="G7" s="20" t="s">
        <v>1160</v>
      </c>
      <c r="H7" s="20" t="s">
        <v>1160</v>
      </c>
      <c r="I7" s="20" t="s">
        <v>1160</v>
      </c>
      <c r="J7" s="23" t="s">
        <v>1160</v>
      </c>
      <c r="K7" s="34" t="s">
        <v>381</v>
      </c>
      <c r="L7" s="20" t="s">
        <v>381</v>
      </c>
      <c r="M7" s="20" t="s">
        <v>381</v>
      </c>
      <c r="N7" s="20" t="s">
        <v>381</v>
      </c>
      <c r="O7" s="20" t="s">
        <v>1163</v>
      </c>
      <c r="P7" s="20" t="s">
        <v>1163</v>
      </c>
      <c r="Q7" s="20" t="s">
        <v>1163</v>
      </c>
      <c r="R7" s="20" t="s">
        <v>1163</v>
      </c>
      <c r="S7" s="23" t="s">
        <v>1163</v>
      </c>
      <c r="T7" s="34" t="s">
        <v>1164</v>
      </c>
      <c r="U7" s="20" t="s">
        <v>1164</v>
      </c>
      <c r="V7" s="20" t="s">
        <v>1164</v>
      </c>
      <c r="W7" s="20" t="s">
        <v>1164</v>
      </c>
      <c r="X7" s="20" t="s">
        <v>1165</v>
      </c>
      <c r="Y7" s="20" t="s">
        <v>1165</v>
      </c>
      <c r="Z7" s="23" t="s">
        <v>1165</v>
      </c>
      <c r="AA7" s="20" t="s">
        <v>1184</v>
      </c>
      <c r="AB7" s="20" t="s">
        <v>1184</v>
      </c>
      <c r="AC7" s="23" t="s">
        <v>1184</v>
      </c>
      <c r="AD7" s="20"/>
      <c r="AE7" s="20"/>
      <c r="AF7" s="20"/>
      <c r="AG7" s="20"/>
      <c r="AH7" s="20"/>
      <c r="AI7" s="20"/>
      <c r="AJ7" s="21">
        <f>+AJ5+AJ6</f>
        <v>45</v>
      </c>
    </row>
    <row r="8" spans="1:37" x14ac:dyDescent="0.2">
      <c r="A8" s="22">
        <f t="shared" si="0"/>
        <v>1.4375000000000002</v>
      </c>
      <c r="B8" s="80" t="s">
        <v>1166</v>
      </c>
      <c r="C8" s="34" t="s">
        <v>1155</v>
      </c>
      <c r="D8" s="20" t="s">
        <v>1155</v>
      </c>
      <c r="E8" s="20" t="s">
        <v>1155</v>
      </c>
      <c r="F8" s="20" t="s">
        <v>1171</v>
      </c>
      <c r="G8" s="20" t="s">
        <v>1171</v>
      </c>
      <c r="H8" s="20" t="s">
        <v>1171</v>
      </c>
      <c r="I8" s="20" t="s">
        <v>1171</v>
      </c>
      <c r="J8" s="23" t="s">
        <v>1171</v>
      </c>
      <c r="K8" s="34" t="s">
        <v>1179</v>
      </c>
      <c r="L8" s="20" t="s">
        <v>1179</v>
      </c>
      <c r="M8" s="20" t="s">
        <v>1179</v>
      </c>
      <c r="N8" s="20" t="s">
        <v>1179</v>
      </c>
      <c r="O8" s="20" t="s">
        <v>1157</v>
      </c>
      <c r="P8" s="20" t="s">
        <v>1157</v>
      </c>
      <c r="Q8" s="20" t="s">
        <v>1157</v>
      </c>
      <c r="R8" s="20" t="s">
        <v>1157</v>
      </c>
      <c r="S8" s="23" t="s">
        <v>1157</v>
      </c>
      <c r="T8" s="34" t="s">
        <v>1351</v>
      </c>
      <c r="U8" s="20" t="s">
        <v>1351</v>
      </c>
      <c r="V8" s="20" t="s">
        <v>1351</v>
      </c>
      <c r="W8" s="20" t="s">
        <v>1351</v>
      </c>
      <c r="X8" s="20" t="s">
        <v>1158</v>
      </c>
      <c r="Y8" s="20" t="s">
        <v>1158</v>
      </c>
      <c r="Z8" s="23" t="s">
        <v>1158</v>
      </c>
      <c r="AA8" s="20" t="s">
        <v>1190</v>
      </c>
      <c r="AB8" s="20" t="s">
        <v>1190</v>
      </c>
      <c r="AC8" s="23" t="s">
        <v>1190</v>
      </c>
      <c r="AD8" s="20"/>
      <c r="AE8" s="20"/>
      <c r="AF8" s="20"/>
      <c r="AG8" s="20"/>
      <c r="AH8" s="20"/>
      <c r="AI8" s="20"/>
      <c r="AJ8" s="21"/>
    </row>
    <row r="9" spans="1:37" x14ac:dyDescent="0.2">
      <c r="A9" s="22">
        <f t="shared" si="0"/>
        <v>1.4722222222222225</v>
      </c>
      <c r="B9" s="80" t="s">
        <v>1167</v>
      </c>
      <c r="C9" s="34" t="s">
        <v>1180</v>
      </c>
      <c r="D9" s="20" t="s">
        <v>1180</v>
      </c>
      <c r="E9" s="20" t="s">
        <v>1180</v>
      </c>
      <c r="F9" s="20" t="s">
        <v>1160</v>
      </c>
      <c r="G9" s="20" t="s">
        <v>1160</v>
      </c>
      <c r="H9" s="20" t="s">
        <v>1160</v>
      </c>
      <c r="I9" s="20" t="s">
        <v>1160</v>
      </c>
      <c r="J9" s="23" t="s">
        <v>1160</v>
      </c>
      <c r="K9" s="34" t="s">
        <v>381</v>
      </c>
      <c r="L9" s="20" t="s">
        <v>381</v>
      </c>
      <c r="M9" s="20" t="s">
        <v>381</v>
      </c>
      <c r="N9" s="20" t="s">
        <v>381</v>
      </c>
      <c r="O9" s="20" t="s">
        <v>1163</v>
      </c>
      <c r="P9" s="20" t="s">
        <v>1163</v>
      </c>
      <c r="Q9" s="20" t="s">
        <v>1163</v>
      </c>
      <c r="R9" s="20" t="s">
        <v>1163</v>
      </c>
      <c r="S9" s="23" t="s">
        <v>1163</v>
      </c>
      <c r="T9" s="34" t="s">
        <v>1164</v>
      </c>
      <c r="U9" s="20" t="s">
        <v>1164</v>
      </c>
      <c r="V9" s="20" t="s">
        <v>1164</v>
      </c>
      <c r="W9" s="20" t="s">
        <v>1164</v>
      </c>
      <c r="X9" s="20" t="s">
        <v>1165</v>
      </c>
      <c r="Y9" s="20" t="s">
        <v>1165</v>
      </c>
      <c r="Z9" s="23" t="s">
        <v>1165</v>
      </c>
      <c r="AA9" s="20" t="s">
        <v>1184</v>
      </c>
      <c r="AB9" s="20" t="s">
        <v>1184</v>
      </c>
      <c r="AC9" s="23" t="s">
        <v>1184</v>
      </c>
      <c r="AD9" s="20"/>
      <c r="AE9" s="20"/>
      <c r="AF9" s="20"/>
      <c r="AG9" s="20"/>
      <c r="AH9" s="20"/>
      <c r="AI9" s="20"/>
      <c r="AJ9" s="21"/>
    </row>
    <row r="10" spans="1:37" x14ac:dyDescent="0.2">
      <c r="A10" s="22">
        <f t="shared" si="0"/>
        <v>1.5069444444444449</v>
      </c>
      <c r="B10" s="80" t="s">
        <v>1168</v>
      </c>
      <c r="C10" s="34" t="s">
        <v>1155</v>
      </c>
      <c r="D10" s="20" t="s">
        <v>1155</v>
      </c>
      <c r="E10" s="20" t="s">
        <v>1155</v>
      </c>
      <c r="F10" s="20" t="s">
        <v>1171</v>
      </c>
      <c r="G10" s="20" t="s">
        <v>1171</v>
      </c>
      <c r="H10" s="20" t="s">
        <v>1171</v>
      </c>
      <c r="I10" s="20" t="s">
        <v>1171</v>
      </c>
      <c r="J10" s="23" t="s">
        <v>1171</v>
      </c>
      <c r="K10" s="34" t="s">
        <v>1179</v>
      </c>
      <c r="L10" s="20" t="s">
        <v>1179</v>
      </c>
      <c r="M10" s="20" t="s">
        <v>1179</v>
      </c>
      <c r="N10" s="20" t="s">
        <v>1179</v>
      </c>
      <c r="O10" s="20" t="s">
        <v>1157</v>
      </c>
      <c r="P10" s="20" t="s">
        <v>1157</v>
      </c>
      <c r="Q10" s="20" t="s">
        <v>1157</v>
      </c>
      <c r="R10" s="20" t="s">
        <v>1157</v>
      </c>
      <c r="S10" s="23" t="s">
        <v>1157</v>
      </c>
      <c r="T10" s="34" t="s">
        <v>1351</v>
      </c>
      <c r="U10" s="20" t="s">
        <v>1351</v>
      </c>
      <c r="V10" s="20" t="s">
        <v>1351</v>
      </c>
      <c r="W10" s="20" t="s">
        <v>1351</v>
      </c>
      <c r="X10" s="20" t="s">
        <v>1158</v>
      </c>
      <c r="Y10" s="20" t="s">
        <v>1158</v>
      </c>
      <c r="Z10" s="23" t="s">
        <v>1158</v>
      </c>
      <c r="AA10" s="20" t="s">
        <v>1190</v>
      </c>
      <c r="AB10" s="20" t="s">
        <v>1190</v>
      </c>
      <c r="AC10" s="23" t="s">
        <v>1190</v>
      </c>
      <c r="AD10" s="20"/>
      <c r="AE10" s="20"/>
      <c r="AF10" s="20"/>
      <c r="AG10" s="20"/>
      <c r="AH10" s="20"/>
      <c r="AI10" s="20"/>
      <c r="AJ10" s="21">
        <f>216/2*3</f>
        <v>324</v>
      </c>
    </row>
    <row r="11" spans="1:37" x14ac:dyDescent="0.2">
      <c r="A11" s="22">
        <f t="shared" si="0"/>
        <v>1.5416666666666672</v>
      </c>
      <c r="B11" s="80" t="s">
        <v>1169</v>
      </c>
      <c r="C11" s="34" t="s">
        <v>1180</v>
      </c>
      <c r="D11" s="20" t="s">
        <v>1180</v>
      </c>
      <c r="E11" s="20" t="s">
        <v>1180</v>
      </c>
      <c r="F11" s="20" t="s">
        <v>1160</v>
      </c>
      <c r="G11" s="20" t="s">
        <v>1160</v>
      </c>
      <c r="H11" s="20" t="s">
        <v>1160</v>
      </c>
      <c r="I11" s="20" t="s">
        <v>1160</v>
      </c>
      <c r="J11" s="23" t="s">
        <v>1160</v>
      </c>
      <c r="K11" s="34" t="s">
        <v>381</v>
      </c>
      <c r="L11" s="20" t="s">
        <v>381</v>
      </c>
      <c r="M11" s="20" t="s">
        <v>381</v>
      </c>
      <c r="N11" s="20" t="s">
        <v>381</v>
      </c>
      <c r="O11" s="20" t="s">
        <v>1163</v>
      </c>
      <c r="P11" s="20" t="s">
        <v>1163</v>
      </c>
      <c r="Q11" s="20" t="s">
        <v>1163</v>
      </c>
      <c r="R11" s="20" t="s">
        <v>1163</v>
      </c>
      <c r="S11" s="23" t="s">
        <v>1163</v>
      </c>
      <c r="T11" s="34" t="s">
        <v>1164</v>
      </c>
      <c r="U11" s="20" t="s">
        <v>1164</v>
      </c>
      <c r="V11" s="20" t="s">
        <v>1164</v>
      </c>
      <c r="W11" s="20" t="s">
        <v>1164</v>
      </c>
      <c r="X11" s="20" t="s">
        <v>1165</v>
      </c>
      <c r="Y11" s="20" t="s">
        <v>1165</v>
      </c>
      <c r="Z11" s="23" t="s">
        <v>1165</v>
      </c>
      <c r="AA11" s="20" t="s">
        <v>1184</v>
      </c>
      <c r="AB11" s="20" t="s">
        <v>1184</v>
      </c>
      <c r="AC11" s="23" t="s">
        <v>1184</v>
      </c>
      <c r="AD11" s="20"/>
      <c r="AE11" s="20"/>
      <c r="AF11" s="20"/>
      <c r="AG11" s="20"/>
      <c r="AH11" s="20"/>
      <c r="AI11" s="20"/>
      <c r="AJ11" s="21"/>
    </row>
    <row r="12" spans="1:37" x14ac:dyDescent="0.2">
      <c r="A12" s="22">
        <f t="shared" si="0"/>
        <v>1.5763888888888895</v>
      </c>
      <c r="B12" s="80" t="s">
        <v>1170</v>
      </c>
      <c r="C12" s="34" t="s">
        <v>1172</v>
      </c>
      <c r="D12" s="20" t="s">
        <v>1172</v>
      </c>
      <c r="E12" s="20" t="s">
        <v>1172</v>
      </c>
      <c r="F12" s="20" t="s">
        <v>1172</v>
      </c>
      <c r="G12" s="20" t="s">
        <v>82</v>
      </c>
      <c r="H12" s="20" t="s">
        <v>82</v>
      </c>
      <c r="I12" s="20" t="s">
        <v>82</v>
      </c>
      <c r="J12" s="23" t="s">
        <v>82</v>
      </c>
      <c r="K12" s="34" t="s">
        <v>1173</v>
      </c>
      <c r="L12" s="20" t="s">
        <v>1173</v>
      </c>
      <c r="M12" s="20" t="s">
        <v>1173</v>
      </c>
      <c r="N12" s="20" t="s">
        <v>1173</v>
      </c>
      <c r="O12" s="20" t="s">
        <v>1173</v>
      </c>
      <c r="P12" s="20" t="s">
        <v>1174</v>
      </c>
      <c r="Q12" s="20" t="s">
        <v>1174</v>
      </c>
      <c r="R12" s="20" t="s">
        <v>1174</v>
      </c>
      <c r="S12" s="23" t="s">
        <v>1174</v>
      </c>
      <c r="T12" s="34" t="s">
        <v>1175</v>
      </c>
      <c r="U12" s="20" t="s">
        <v>1175</v>
      </c>
      <c r="V12" s="20" t="s">
        <v>1175</v>
      </c>
      <c r="W12" s="20" t="s">
        <v>1175</v>
      </c>
      <c r="X12" s="20" t="s">
        <v>1176</v>
      </c>
      <c r="Y12" s="20" t="s">
        <v>1176</v>
      </c>
      <c r="Z12" s="23" t="s">
        <v>1176</v>
      </c>
      <c r="AA12" s="20" t="s">
        <v>1156</v>
      </c>
      <c r="AB12" s="20" t="s">
        <v>1156</v>
      </c>
      <c r="AC12" s="23" t="s">
        <v>1156</v>
      </c>
      <c r="AD12" s="24"/>
      <c r="AE12" s="24"/>
      <c r="AF12" s="24"/>
      <c r="AG12" s="24"/>
      <c r="AH12" s="24"/>
      <c r="AI12" s="24"/>
      <c r="AJ12" s="25"/>
      <c r="AK12" s="25"/>
    </row>
    <row r="13" spans="1:37" x14ac:dyDescent="0.2">
      <c r="A13" s="22">
        <f t="shared" si="0"/>
        <v>1.6111111111111118</v>
      </c>
      <c r="B13" s="80" t="s">
        <v>1177</v>
      </c>
      <c r="C13" s="34" t="s">
        <v>123</v>
      </c>
      <c r="D13" s="20" t="s">
        <v>123</v>
      </c>
      <c r="E13" s="20" t="s">
        <v>123</v>
      </c>
      <c r="F13" s="20" t="s">
        <v>123</v>
      </c>
      <c r="G13" s="20" t="s">
        <v>1191</v>
      </c>
      <c r="H13" s="20" t="s">
        <v>1191</v>
      </c>
      <c r="I13" s="20" t="s">
        <v>1191</v>
      </c>
      <c r="J13" s="23" t="s">
        <v>1191</v>
      </c>
      <c r="K13" s="160"/>
      <c r="L13" s="20" t="s">
        <v>1192</v>
      </c>
      <c r="M13" s="20" t="s">
        <v>1192</v>
      </c>
      <c r="N13" s="20" t="s">
        <v>1192</v>
      </c>
      <c r="O13" s="20" t="s">
        <v>1192</v>
      </c>
      <c r="P13" s="20" t="s">
        <v>1161</v>
      </c>
      <c r="Q13" s="20" t="s">
        <v>1161</v>
      </c>
      <c r="R13" s="20" t="s">
        <v>1161</v>
      </c>
      <c r="S13" s="23" t="s">
        <v>1161</v>
      </c>
      <c r="T13" s="34" t="s">
        <v>1181</v>
      </c>
      <c r="U13" s="20" t="s">
        <v>1181</v>
      </c>
      <c r="V13" s="20" t="s">
        <v>1181</v>
      </c>
      <c r="W13" s="20" t="s">
        <v>1181</v>
      </c>
      <c r="X13" s="20" t="s">
        <v>1182</v>
      </c>
      <c r="Y13" s="20" t="s">
        <v>1182</v>
      </c>
      <c r="Z13" s="23" t="s">
        <v>1182</v>
      </c>
      <c r="AA13" s="20" t="s">
        <v>1162</v>
      </c>
      <c r="AB13" s="20" t="s">
        <v>1162</v>
      </c>
      <c r="AC13" s="23" t="s">
        <v>1162</v>
      </c>
      <c r="AD13" s="20"/>
      <c r="AE13" s="20"/>
      <c r="AF13" s="20"/>
      <c r="AG13" s="20"/>
      <c r="AH13" s="20"/>
      <c r="AI13" s="20"/>
      <c r="AJ13" s="21"/>
    </row>
    <row r="14" spans="1:37" x14ac:dyDescent="0.2">
      <c r="A14" s="22">
        <f t="shared" si="0"/>
        <v>1.6458333333333341</v>
      </c>
      <c r="B14" s="80" t="s">
        <v>1183</v>
      </c>
      <c r="C14" s="34" t="s">
        <v>1172</v>
      </c>
      <c r="D14" s="20" t="s">
        <v>1172</v>
      </c>
      <c r="E14" s="20" t="s">
        <v>1172</v>
      </c>
      <c r="F14" s="20" t="s">
        <v>1172</v>
      </c>
      <c r="G14" s="20" t="s">
        <v>82</v>
      </c>
      <c r="H14" s="20" t="s">
        <v>82</v>
      </c>
      <c r="I14" s="20" t="s">
        <v>82</v>
      </c>
      <c r="J14" s="23" t="s">
        <v>82</v>
      </c>
      <c r="K14" s="34" t="s">
        <v>1173</v>
      </c>
      <c r="L14" s="20" t="s">
        <v>1173</v>
      </c>
      <c r="M14" s="20" t="s">
        <v>1173</v>
      </c>
      <c r="N14" s="20" t="s">
        <v>1173</v>
      </c>
      <c r="O14" s="20" t="s">
        <v>1173</v>
      </c>
      <c r="P14" s="20" t="s">
        <v>1174</v>
      </c>
      <c r="Q14" s="20" t="s">
        <v>1174</v>
      </c>
      <c r="R14" s="20" t="s">
        <v>1174</v>
      </c>
      <c r="S14" s="23" t="s">
        <v>1174</v>
      </c>
      <c r="T14" s="34" t="s">
        <v>1175</v>
      </c>
      <c r="U14" s="20" t="s">
        <v>1175</v>
      </c>
      <c r="V14" s="20" t="s">
        <v>1175</v>
      </c>
      <c r="W14" s="20" t="s">
        <v>1175</v>
      </c>
      <c r="X14" s="20" t="s">
        <v>1176</v>
      </c>
      <c r="Y14" s="20" t="s">
        <v>1176</v>
      </c>
      <c r="Z14" s="23" t="s">
        <v>1176</v>
      </c>
      <c r="AA14" s="20" t="s">
        <v>1156</v>
      </c>
      <c r="AB14" s="20" t="s">
        <v>1156</v>
      </c>
      <c r="AC14" s="23" t="s">
        <v>1156</v>
      </c>
      <c r="AD14" s="20"/>
      <c r="AE14" s="20"/>
      <c r="AF14" s="20"/>
      <c r="AG14" s="20"/>
      <c r="AH14" s="20"/>
      <c r="AI14" s="20"/>
      <c r="AJ14" s="21"/>
    </row>
    <row r="15" spans="1:37" x14ac:dyDescent="0.2">
      <c r="A15" s="22">
        <f t="shared" si="0"/>
        <v>1.6805555555555565</v>
      </c>
      <c r="B15" s="80" t="s">
        <v>1185</v>
      </c>
      <c r="C15" s="34" t="s">
        <v>123</v>
      </c>
      <c r="D15" s="20" t="s">
        <v>123</v>
      </c>
      <c r="E15" s="20" t="s">
        <v>123</v>
      </c>
      <c r="F15" s="20" t="s">
        <v>123</v>
      </c>
      <c r="G15" s="20" t="s">
        <v>1191</v>
      </c>
      <c r="H15" s="20" t="s">
        <v>1191</v>
      </c>
      <c r="I15" s="20" t="s">
        <v>1191</v>
      </c>
      <c r="J15" s="23" t="s">
        <v>1191</v>
      </c>
      <c r="K15" s="160"/>
      <c r="L15" s="20" t="s">
        <v>1192</v>
      </c>
      <c r="M15" s="20" t="s">
        <v>1192</v>
      </c>
      <c r="N15" s="20" t="s">
        <v>1192</v>
      </c>
      <c r="O15" s="20" t="s">
        <v>1192</v>
      </c>
      <c r="P15" s="20" t="s">
        <v>1161</v>
      </c>
      <c r="Q15" s="20" t="s">
        <v>1161</v>
      </c>
      <c r="R15" s="20" t="s">
        <v>1161</v>
      </c>
      <c r="S15" s="23" t="s">
        <v>1161</v>
      </c>
      <c r="T15" s="34" t="s">
        <v>1181</v>
      </c>
      <c r="U15" s="20" t="s">
        <v>1181</v>
      </c>
      <c r="V15" s="20" t="s">
        <v>1181</v>
      </c>
      <c r="W15" s="20" t="s">
        <v>1181</v>
      </c>
      <c r="X15" s="20" t="s">
        <v>1182</v>
      </c>
      <c r="Y15" s="20" t="s">
        <v>1182</v>
      </c>
      <c r="Z15" s="23" t="s">
        <v>1182</v>
      </c>
      <c r="AA15" s="20" t="s">
        <v>1162</v>
      </c>
      <c r="AB15" s="20" t="s">
        <v>1162</v>
      </c>
      <c r="AC15" s="23" t="s">
        <v>1162</v>
      </c>
      <c r="AD15" s="20"/>
      <c r="AE15" s="20"/>
      <c r="AF15" s="20"/>
      <c r="AG15" s="20"/>
      <c r="AH15" s="20"/>
      <c r="AI15" s="20"/>
      <c r="AJ15" s="21"/>
    </row>
    <row r="16" spans="1:37" x14ac:dyDescent="0.2">
      <c r="A16" s="22">
        <f t="shared" si="0"/>
        <v>1.7152777777777788</v>
      </c>
      <c r="B16" s="80" t="s">
        <v>1186</v>
      </c>
      <c r="C16" s="34" t="s">
        <v>1172</v>
      </c>
      <c r="D16" s="20" t="s">
        <v>1172</v>
      </c>
      <c r="E16" s="20" t="s">
        <v>1172</v>
      </c>
      <c r="F16" s="20" t="s">
        <v>1172</v>
      </c>
      <c r="G16" s="20" t="s">
        <v>82</v>
      </c>
      <c r="H16" s="20" t="s">
        <v>82</v>
      </c>
      <c r="I16" s="20" t="s">
        <v>82</v>
      </c>
      <c r="J16" s="23" t="s">
        <v>82</v>
      </c>
      <c r="K16" s="34" t="s">
        <v>1173</v>
      </c>
      <c r="L16" s="20" t="s">
        <v>1173</v>
      </c>
      <c r="M16" s="20" t="s">
        <v>1173</v>
      </c>
      <c r="N16" s="20" t="s">
        <v>1173</v>
      </c>
      <c r="O16" s="20" t="s">
        <v>1173</v>
      </c>
      <c r="P16" s="20" t="s">
        <v>1174</v>
      </c>
      <c r="Q16" s="20" t="s">
        <v>1174</v>
      </c>
      <c r="R16" s="20" t="s">
        <v>1174</v>
      </c>
      <c r="S16" s="23" t="s">
        <v>1174</v>
      </c>
      <c r="T16" s="34" t="s">
        <v>1175</v>
      </c>
      <c r="U16" s="20" t="s">
        <v>1175</v>
      </c>
      <c r="V16" s="20" t="s">
        <v>1175</v>
      </c>
      <c r="W16" s="20" t="s">
        <v>1175</v>
      </c>
      <c r="X16" s="20" t="s">
        <v>1176</v>
      </c>
      <c r="Y16" s="20" t="s">
        <v>1176</v>
      </c>
      <c r="Z16" s="23" t="s">
        <v>1176</v>
      </c>
      <c r="AA16" s="20" t="s">
        <v>1156</v>
      </c>
      <c r="AB16" s="20" t="s">
        <v>1156</v>
      </c>
      <c r="AC16" s="23" t="s">
        <v>1156</v>
      </c>
      <c r="AD16" s="20"/>
      <c r="AE16" s="20"/>
      <c r="AF16" s="20"/>
      <c r="AG16" s="20"/>
      <c r="AH16" s="20"/>
      <c r="AI16" s="20"/>
      <c r="AJ16" s="21">
        <f>288+36</f>
        <v>324</v>
      </c>
    </row>
    <row r="17" spans="1:38" ht="13.5" thickBot="1" x14ac:dyDescent="0.25">
      <c r="A17" s="26">
        <f t="shared" si="0"/>
        <v>1.7500000000000011</v>
      </c>
      <c r="B17" s="81" t="s">
        <v>1187</v>
      </c>
      <c r="C17" s="27" t="s">
        <v>123</v>
      </c>
      <c r="D17" s="28" t="s">
        <v>123</v>
      </c>
      <c r="E17" s="28" t="s">
        <v>123</v>
      </c>
      <c r="F17" s="28" t="s">
        <v>123</v>
      </c>
      <c r="G17" s="28" t="s">
        <v>1191</v>
      </c>
      <c r="H17" s="28" t="s">
        <v>1191</v>
      </c>
      <c r="I17" s="28" t="s">
        <v>1191</v>
      </c>
      <c r="J17" s="29" t="s">
        <v>1191</v>
      </c>
      <c r="K17" s="161"/>
      <c r="L17" s="28" t="s">
        <v>1192</v>
      </c>
      <c r="M17" s="28" t="s">
        <v>1192</v>
      </c>
      <c r="N17" s="28" t="s">
        <v>1192</v>
      </c>
      <c r="O17" s="28" t="s">
        <v>1192</v>
      </c>
      <c r="P17" s="28" t="s">
        <v>1161</v>
      </c>
      <c r="Q17" s="28" t="s">
        <v>1161</v>
      </c>
      <c r="R17" s="28" t="s">
        <v>1161</v>
      </c>
      <c r="S17" s="29" t="s">
        <v>1161</v>
      </c>
      <c r="T17" s="27" t="s">
        <v>1181</v>
      </c>
      <c r="U17" s="28" t="s">
        <v>1181</v>
      </c>
      <c r="V17" s="28" t="s">
        <v>1181</v>
      </c>
      <c r="W17" s="28" t="s">
        <v>1181</v>
      </c>
      <c r="X17" s="28" t="s">
        <v>1182</v>
      </c>
      <c r="Y17" s="28" t="s">
        <v>1182</v>
      </c>
      <c r="Z17" s="29" t="s">
        <v>1182</v>
      </c>
      <c r="AA17" s="28" t="s">
        <v>1162</v>
      </c>
      <c r="AB17" s="28" t="s">
        <v>1162</v>
      </c>
      <c r="AC17" s="29" t="s">
        <v>1162</v>
      </c>
      <c r="AD17" s="20"/>
      <c r="AE17" s="20"/>
      <c r="AF17" s="20"/>
      <c r="AG17" s="20"/>
      <c r="AH17" s="20"/>
      <c r="AI17" s="20"/>
      <c r="AJ17" s="20"/>
    </row>
    <row r="18" spans="1:38" ht="13.5" hidden="1" thickBot="1" x14ac:dyDescent="0.25">
      <c r="A18" s="26">
        <f t="shared" si="0"/>
        <v>1.7847222222222234</v>
      </c>
      <c r="B18" s="81" t="s">
        <v>1189</v>
      </c>
      <c r="C18" s="27"/>
      <c r="D18" s="28"/>
      <c r="E18" s="28"/>
      <c r="F18" s="28"/>
      <c r="G18" s="28"/>
      <c r="H18" s="28"/>
      <c r="I18" s="28"/>
      <c r="J18" s="29"/>
      <c r="K18" s="27"/>
      <c r="L18" s="28"/>
      <c r="M18" s="28"/>
      <c r="N18" s="28"/>
      <c r="O18" s="28"/>
      <c r="P18" s="28"/>
      <c r="Q18" s="28"/>
      <c r="R18" s="28"/>
      <c r="S18" s="29"/>
      <c r="T18" s="27"/>
      <c r="U18" s="28"/>
      <c r="V18" s="28"/>
      <c r="W18" s="28"/>
      <c r="X18" s="28"/>
      <c r="Y18" s="28"/>
      <c r="Z18" s="29"/>
      <c r="AA18" s="28"/>
      <c r="AB18" s="28"/>
      <c r="AC18" s="29"/>
      <c r="AD18" s="20"/>
      <c r="AE18" s="20"/>
      <c r="AF18" s="20"/>
      <c r="AG18" s="20"/>
      <c r="AH18" s="20"/>
      <c r="AI18" s="20"/>
      <c r="AJ18" s="21"/>
    </row>
    <row r="19" spans="1:38" ht="13.5" thickBot="1" x14ac:dyDescent="0.25">
      <c r="A19" s="30"/>
      <c r="B19" s="75"/>
      <c r="K19" s="20"/>
      <c r="L19" s="20"/>
      <c r="M19" s="20"/>
      <c r="N19" s="20"/>
      <c r="O19" s="20"/>
      <c r="P19" s="20"/>
      <c r="Q19" s="20"/>
      <c r="R19" s="20"/>
      <c r="S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75"/>
    </row>
    <row r="20" spans="1:38" ht="12.75" customHeight="1" thickBot="1" x14ac:dyDescent="0.25">
      <c r="A20" s="195" t="str">
        <f>+A1</f>
        <v>PATRIOT GAMES - FIELD GRID - 07/19/13</v>
      </c>
      <c r="B20" s="196"/>
      <c r="C20" s="196"/>
      <c r="D20" s="196"/>
      <c r="E20" s="196"/>
      <c r="F20" s="196"/>
      <c r="G20" s="196"/>
      <c r="H20" s="196"/>
      <c r="I20" s="196"/>
      <c r="J20" s="196"/>
      <c r="K20" s="195" t="str">
        <f>+A20</f>
        <v>PATRIOT GAMES - FIELD GRID - 07/19/13</v>
      </c>
      <c r="L20" s="196"/>
      <c r="M20" s="196"/>
      <c r="N20" s="196"/>
      <c r="O20" s="196"/>
      <c r="P20" s="196"/>
      <c r="Q20" s="196"/>
      <c r="R20" s="196"/>
      <c r="S20" s="197"/>
      <c r="T20" s="195" t="str">
        <f>+K20</f>
        <v>PATRIOT GAMES - FIELD GRID - 07/19/13</v>
      </c>
      <c r="U20" s="196"/>
      <c r="V20" s="196"/>
      <c r="W20" s="196"/>
      <c r="X20" s="196"/>
      <c r="Y20" s="196"/>
      <c r="Z20" s="196"/>
      <c r="AA20" s="196"/>
      <c r="AB20" s="196"/>
      <c r="AC20" s="197"/>
      <c r="AD20" s="20"/>
      <c r="AE20" s="20"/>
      <c r="AF20" s="20"/>
      <c r="AG20" s="20"/>
      <c r="AH20" s="20"/>
      <c r="AI20" s="20"/>
    </row>
    <row r="21" spans="1:38" s="5" customFormat="1" ht="20.25" thickBot="1" x14ac:dyDescent="0.3">
      <c r="A21" s="198" t="s">
        <v>1193</v>
      </c>
      <c r="B21" s="199"/>
      <c r="C21" s="199"/>
      <c r="D21" s="199"/>
      <c r="E21" s="199"/>
      <c r="F21" s="199"/>
      <c r="G21" s="199"/>
      <c r="H21" s="199"/>
      <c r="I21" s="199"/>
      <c r="J21" s="199"/>
      <c r="K21" s="199"/>
      <c r="L21" s="199"/>
      <c r="M21" s="199"/>
      <c r="N21" s="199"/>
      <c r="O21" s="199"/>
      <c r="P21" s="199"/>
      <c r="Q21" s="199"/>
      <c r="R21" s="199"/>
      <c r="S21" s="199"/>
      <c r="T21" s="199"/>
      <c r="U21" s="199"/>
      <c r="V21" s="199"/>
      <c r="W21" s="199"/>
      <c r="X21" s="199"/>
      <c r="Y21" s="199"/>
      <c r="Z21" s="199"/>
      <c r="AA21" s="199"/>
      <c r="AB21" s="199"/>
      <c r="AC21" s="200"/>
      <c r="AD21" s="6"/>
      <c r="AE21" s="6"/>
      <c r="AF21" s="6"/>
      <c r="AG21" s="6"/>
      <c r="AH21" s="6"/>
      <c r="AI21" s="6"/>
      <c r="AJ21" s="4"/>
    </row>
    <row r="22" spans="1:38" s="5" customFormat="1" ht="15.75" customHeight="1" thickBot="1" x14ac:dyDescent="0.25">
      <c r="A22" s="195" t="s">
        <v>1194</v>
      </c>
      <c r="B22" s="197"/>
      <c r="C22" s="195" t="s">
        <v>1149</v>
      </c>
      <c r="D22" s="196"/>
      <c r="E22" s="196"/>
      <c r="F22" s="196"/>
      <c r="G22" s="196"/>
      <c r="H22" s="196"/>
      <c r="I22" s="196"/>
      <c r="J22" s="197"/>
      <c r="K22" s="201" t="s">
        <v>1150</v>
      </c>
      <c r="L22" s="202"/>
      <c r="M22" s="202"/>
      <c r="N22" s="202"/>
      <c r="O22" s="202"/>
      <c r="P22" s="202"/>
      <c r="Q22" s="202"/>
      <c r="R22" s="202"/>
      <c r="S22" s="202"/>
      <c r="T22" s="195" t="s">
        <v>1151</v>
      </c>
      <c r="U22" s="196"/>
      <c r="V22" s="196"/>
      <c r="W22" s="196"/>
      <c r="X22" s="196"/>
      <c r="Y22" s="196"/>
      <c r="Z22" s="197"/>
      <c r="AA22" s="195" t="s">
        <v>1242</v>
      </c>
      <c r="AB22" s="196"/>
      <c r="AC22" s="197"/>
      <c r="AD22" s="3"/>
      <c r="AE22" s="3"/>
      <c r="AF22" s="3"/>
      <c r="AG22" s="3"/>
      <c r="AH22" s="3"/>
      <c r="AI22" s="3"/>
      <c r="AJ22" s="4"/>
    </row>
    <row r="23" spans="1:38" s="5" customFormat="1" ht="13.5" thickBot="1" x14ac:dyDescent="0.25">
      <c r="A23" s="7" t="s">
        <v>1152</v>
      </c>
      <c r="B23" s="77" t="s">
        <v>1153</v>
      </c>
      <c r="C23" s="31">
        <v>1</v>
      </c>
      <c r="D23" s="31">
        <v>2</v>
      </c>
      <c r="E23" s="31">
        <v>3</v>
      </c>
      <c r="F23" s="31">
        <v>4</v>
      </c>
      <c r="G23" s="31">
        <v>5</v>
      </c>
      <c r="H23" s="31">
        <v>6</v>
      </c>
      <c r="I23" s="31">
        <v>7</v>
      </c>
      <c r="J23" s="78">
        <v>8</v>
      </c>
      <c r="K23" s="31">
        <v>9</v>
      </c>
      <c r="L23" s="31">
        <v>10</v>
      </c>
      <c r="M23" s="31">
        <v>11</v>
      </c>
      <c r="N23" s="12">
        <v>12</v>
      </c>
      <c r="O23" s="12">
        <v>13</v>
      </c>
      <c r="P23" s="12">
        <v>14</v>
      </c>
      <c r="Q23" s="12">
        <v>15</v>
      </c>
      <c r="R23" s="12">
        <v>16</v>
      </c>
      <c r="S23" s="76">
        <v>17</v>
      </c>
      <c r="T23" s="12">
        <v>18</v>
      </c>
      <c r="U23" s="11">
        <v>19</v>
      </c>
      <c r="V23" s="11">
        <v>20</v>
      </c>
      <c r="W23" s="11">
        <v>21</v>
      </c>
      <c r="X23" s="78">
        <v>22</v>
      </c>
      <c r="Y23" s="11">
        <v>23</v>
      </c>
      <c r="Z23" s="11">
        <v>24</v>
      </c>
      <c r="AA23" s="11">
        <v>25</v>
      </c>
      <c r="AB23" s="11">
        <v>26</v>
      </c>
      <c r="AC23" s="12">
        <v>27</v>
      </c>
      <c r="AD23" s="3"/>
      <c r="AE23" s="3"/>
      <c r="AF23" s="3"/>
      <c r="AG23" s="3"/>
      <c r="AH23" s="3"/>
      <c r="AI23" s="3"/>
      <c r="AJ23" s="3"/>
    </row>
    <row r="24" spans="1:38" hidden="1" x14ac:dyDescent="0.2">
      <c r="A24" s="17">
        <v>1.3333333333333333</v>
      </c>
      <c r="B24" s="79" t="s">
        <v>1154</v>
      </c>
      <c r="C24" s="32"/>
      <c r="D24" s="33"/>
      <c r="E24" s="33"/>
      <c r="F24" s="33"/>
      <c r="G24" s="33"/>
      <c r="H24" s="33"/>
      <c r="I24" s="33"/>
      <c r="J24" s="19"/>
      <c r="K24" s="32"/>
      <c r="L24" s="33"/>
      <c r="M24" s="33"/>
      <c r="N24" s="33"/>
      <c r="O24" s="33"/>
      <c r="P24" s="33"/>
      <c r="Q24" s="33"/>
      <c r="R24" s="33"/>
      <c r="S24" s="19"/>
      <c r="T24" s="33"/>
      <c r="U24" s="33"/>
      <c r="V24" s="33"/>
      <c r="W24" s="33"/>
      <c r="X24" s="33"/>
      <c r="Y24" s="33"/>
      <c r="Z24" s="19"/>
      <c r="AA24" s="33"/>
      <c r="AB24" s="33"/>
      <c r="AC24" s="19"/>
      <c r="AD24" s="20"/>
      <c r="AE24" s="20"/>
      <c r="AF24" s="20"/>
      <c r="AG24" s="20"/>
      <c r="AH24" s="20"/>
      <c r="AI24" s="20"/>
      <c r="AJ24" s="21"/>
      <c r="AK24" s="21"/>
      <c r="AL24" s="20"/>
    </row>
    <row r="25" spans="1:38" x14ac:dyDescent="0.2">
      <c r="A25" s="17">
        <f t="shared" ref="A25:A36" si="1">+A24+5/6/24</f>
        <v>1.3680555555555556</v>
      </c>
      <c r="B25" s="79" t="s">
        <v>1154</v>
      </c>
      <c r="C25" s="32" t="s">
        <v>1155</v>
      </c>
      <c r="D25" s="33" t="s">
        <v>1155</v>
      </c>
      <c r="E25" s="33" t="s">
        <v>1155</v>
      </c>
      <c r="F25" s="33" t="s">
        <v>1171</v>
      </c>
      <c r="G25" s="33" t="s">
        <v>1171</v>
      </c>
      <c r="H25" s="33" t="s">
        <v>1171</v>
      </c>
      <c r="I25" s="33" t="s">
        <v>1171</v>
      </c>
      <c r="J25" s="19" t="s">
        <v>1171</v>
      </c>
      <c r="K25" s="33" t="s">
        <v>1179</v>
      </c>
      <c r="L25" s="33" t="s">
        <v>1179</v>
      </c>
      <c r="M25" s="33" t="s">
        <v>1179</v>
      </c>
      <c r="N25" s="33" t="s">
        <v>1179</v>
      </c>
      <c r="O25" s="33" t="s">
        <v>1157</v>
      </c>
      <c r="P25" s="33" t="s">
        <v>1157</v>
      </c>
      <c r="Q25" s="33" t="s">
        <v>1157</v>
      </c>
      <c r="R25" s="33" t="s">
        <v>1157</v>
      </c>
      <c r="S25" s="33" t="s">
        <v>1157</v>
      </c>
      <c r="T25" s="32" t="s">
        <v>1351</v>
      </c>
      <c r="U25" s="33" t="s">
        <v>1351</v>
      </c>
      <c r="V25" s="33" t="s">
        <v>1351</v>
      </c>
      <c r="W25" s="33" t="s">
        <v>1351</v>
      </c>
      <c r="X25" s="33" t="s">
        <v>1158</v>
      </c>
      <c r="Y25" s="33" t="s">
        <v>1158</v>
      </c>
      <c r="Z25" s="19" t="s">
        <v>1158</v>
      </c>
      <c r="AA25" s="204" t="s">
        <v>1243</v>
      </c>
      <c r="AB25" s="204"/>
      <c r="AC25" s="205"/>
      <c r="AD25" s="20"/>
      <c r="AE25" s="20"/>
      <c r="AF25" s="20"/>
      <c r="AG25" s="20"/>
      <c r="AH25" s="20"/>
      <c r="AI25" s="20"/>
      <c r="AJ25" s="21"/>
      <c r="AK25" s="21"/>
      <c r="AL25" s="20"/>
    </row>
    <row r="26" spans="1:38" x14ac:dyDescent="0.2">
      <c r="A26" s="22">
        <f t="shared" si="1"/>
        <v>1.4027777777777779</v>
      </c>
      <c r="B26" s="80" t="s">
        <v>1159</v>
      </c>
      <c r="C26" s="34" t="s">
        <v>1180</v>
      </c>
      <c r="D26" s="20" t="s">
        <v>1180</v>
      </c>
      <c r="E26" s="20" t="s">
        <v>1180</v>
      </c>
      <c r="F26" s="20" t="s">
        <v>1160</v>
      </c>
      <c r="G26" s="20" t="s">
        <v>1160</v>
      </c>
      <c r="H26" s="20" t="s">
        <v>1160</v>
      </c>
      <c r="I26" s="20" t="s">
        <v>1160</v>
      </c>
      <c r="J26" s="23" t="s">
        <v>1160</v>
      </c>
      <c r="K26" s="34" t="s">
        <v>381</v>
      </c>
      <c r="L26" s="20" t="s">
        <v>381</v>
      </c>
      <c r="M26" s="20" t="s">
        <v>381</v>
      </c>
      <c r="N26" s="20" t="s">
        <v>381</v>
      </c>
      <c r="O26" s="20" t="s">
        <v>1163</v>
      </c>
      <c r="P26" s="20" t="s">
        <v>1163</v>
      </c>
      <c r="Q26" s="20" t="s">
        <v>1163</v>
      </c>
      <c r="R26" s="20" t="s">
        <v>1163</v>
      </c>
      <c r="S26" s="20" t="s">
        <v>1163</v>
      </c>
      <c r="T26" s="34" t="s">
        <v>1164</v>
      </c>
      <c r="U26" s="20" t="s">
        <v>1164</v>
      </c>
      <c r="V26" s="20" t="s">
        <v>1164</v>
      </c>
      <c r="W26" s="20" t="s">
        <v>1164</v>
      </c>
      <c r="X26" s="20" t="s">
        <v>1165</v>
      </c>
      <c r="Y26" s="20" t="s">
        <v>1165</v>
      </c>
      <c r="Z26" s="23" t="s">
        <v>1165</v>
      </c>
      <c r="AA26" s="206"/>
      <c r="AB26" s="206"/>
      <c r="AC26" s="207"/>
      <c r="AD26" s="20"/>
      <c r="AE26" s="20"/>
      <c r="AF26" s="20"/>
      <c r="AG26" s="20"/>
      <c r="AH26" s="20"/>
      <c r="AI26" s="20"/>
      <c r="AJ26" s="21"/>
      <c r="AK26" s="21"/>
      <c r="AL26" s="20"/>
    </row>
    <row r="27" spans="1:38" x14ac:dyDescent="0.2">
      <c r="A27" s="22">
        <f t="shared" si="1"/>
        <v>1.4375000000000002</v>
      </c>
      <c r="B27" s="80" t="s">
        <v>1166</v>
      </c>
      <c r="C27" s="34" t="s">
        <v>1155</v>
      </c>
      <c r="D27" s="20" t="s">
        <v>1155</v>
      </c>
      <c r="E27" s="20" t="s">
        <v>1155</v>
      </c>
      <c r="F27" s="20" t="s">
        <v>1171</v>
      </c>
      <c r="G27" s="20" t="s">
        <v>1171</v>
      </c>
      <c r="H27" s="20" t="s">
        <v>1171</v>
      </c>
      <c r="I27" s="20" t="s">
        <v>1171</v>
      </c>
      <c r="J27" s="23" t="s">
        <v>1171</v>
      </c>
      <c r="K27" s="20" t="s">
        <v>1179</v>
      </c>
      <c r="L27" s="20" t="s">
        <v>1179</v>
      </c>
      <c r="M27" s="20" t="s">
        <v>1179</v>
      </c>
      <c r="N27" s="20" t="s">
        <v>1179</v>
      </c>
      <c r="O27" s="20" t="s">
        <v>1157</v>
      </c>
      <c r="P27" s="20" t="s">
        <v>1157</v>
      </c>
      <c r="Q27" s="20" t="s">
        <v>1157</v>
      </c>
      <c r="R27" s="20" t="s">
        <v>1157</v>
      </c>
      <c r="S27" s="20" t="s">
        <v>1157</v>
      </c>
      <c r="T27" s="34" t="s">
        <v>1351</v>
      </c>
      <c r="U27" s="20" t="s">
        <v>1351</v>
      </c>
      <c r="V27" s="20" t="s">
        <v>1351</v>
      </c>
      <c r="W27" s="20" t="s">
        <v>1351</v>
      </c>
      <c r="X27" s="20" t="s">
        <v>1158</v>
      </c>
      <c r="Y27" s="20" t="s">
        <v>1158</v>
      </c>
      <c r="Z27" s="23" t="s">
        <v>1158</v>
      </c>
      <c r="AA27" s="206"/>
      <c r="AB27" s="206"/>
      <c r="AC27" s="207"/>
      <c r="AD27" s="20"/>
      <c r="AE27" s="20"/>
      <c r="AF27" s="20"/>
      <c r="AG27" s="20"/>
      <c r="AH27" s="20"/>
      <c r="AI27" s="20"/>
      <c r="AJ27" s="21"/>
      <c r="AK27" s="21"/>
      <c r="AL27" s="20"/>
    </row>
    <row r="28" spans="1:38" x14ac:dyDescent="0.2">
      <c r="A28" s="22">
        <f t="shared" si="1"/>
        <v>1.4722222222222225</v>
      </c>
      <c r="B28" s="80" t="s">
        <v>1167</v>
      </c>
      <c r="C28" s="34" t="s">
        <v>1180</v>
      </c>
      <c r="D28" s="20" t="s">
        <v>1180</v>
      </c>
      <c r="E28" s="20" t="s">
        <v>1180</v>
      </c>
      <c r="F28" s="20" t="s">
        <v>1160</v>
      </c>
      <c r="G28" s="20" t="s">
        <v>1160</v>
      </c>
      <c r="H28" s="20" t="s">
        <v>1160</v>
      </c>
      <c r="I28" s="20" t="s">
        <v>1160</v>
      </c>
      <c r="J28" s="23" t="s">
        <v>1160</v>
      </c>
      <c r="K28" s="34" t="s">
        <v>381</v>
      </c>
      <c r="L28" s="20" t="s">
        <v>381</v>
      </c>
      <c r="M28" s="20" t="s">
        <v>381</v>
      </c>
      <c r="N28" s="20" t="s">
        <v>381</v>
      </c>
      <c r="O28" s="20" t="s">
        <v>1163</v>
      </c>
      <c r="P28" s="20" t="s">
        <v>1163</v>
      </c>
      <c r="Q28" s="20" t="s">
        <v>1163</v>
      </c>
      <c r="R28" s="20" t="s">
        <v>1163</v>
      </c>
      <c r="S28" s="20" t="s">
        <v>1163</v>
      </c>
      <c r="T28" s="34" t="s">
        <v>1164</v>
      </c>
      <c r="U28" s="20" t="s">
        <v>1164</v>
      </c>
      <c r="V28" s="20" t="s">
        <v>1164</v>
      </c>
      <c r="W28" s="20" t="s">
        <v>1164</v>
      </c>
      <c r="X28" s="20" t="s">
        <v>1165</v>
      </c>
      <c r="Y28" s="20" t="s">
        <v>1165</v>
      </c>
      <c r="Z28" s="23" t="s">
        <v>1165</v>
      </c>
      <c r="AA28" s="206"/>
      <c r="AB28" s="206"/>
      <c r="AC28" s="207"/>
      <c r="AD28" s="20"/>
      <c r="AE28" s="20"/>
      <c r="AF28" s="20"/>
      <c r="AG28" s="20"/>
      <c r="AH28" s="20"/>
      <c r="AI28" s="20"/>
      <c r="AJ28" s="21"/>
      <c r="AK28" s="21"/>
      <c r="AL28" s="20"/>
    </row>
    <row r="29" spans="1:38" x14ac:dyDescent="0.2">
      <c r="A29" s="22">
        <f t="shared" si="1"/>
        <v>1.5069444444444449</v>
      </c>
      <c r="B29" s="80" t="s">
        <v>1168</v>
      </c>
      <c r="C29" s="34" t="s">
        <v>1161</v>
      </c>
      <c r="D29" s="20" t="s">
        <v>1161</v>
      </c>
      <c r="E29" s="20" t="s">
        <v>1161</v>
      </c>
      <c r="F29" s="20" t="s">
        <v>1161</v>
      </c>
      <c r="G29" s="20" t="s">
        <v>82</v>
      </c>
      <c r="H29" s="20" t="s">
        <v>82</v>
      </c>
      <c r="I29" s="20" t="s">
        <v>82</v>
      </c>
      <c r="J29" s="23" t="s">
        <v>82</v>
      </c>
      <c r="K29" s="20" t="s">
        <v>1173</v>
      </c>
      <c r="L29" s="20" t="s">
        <v>1173</v>
      </c>
      <c r="M29" s="20" t="s">
        <v>1173</v>
      </c>
      <c r="N29" s="20" t="s">
        <v>1173</v>
      </c>
      <c r="O29" s="20" t="s">
        <v>1173</v>
      </c>
      <c r="P29" s="20" t="s">
        <v>1174</v>
      </c>
      <c r="Q29" s="20" t="s">
        <v>1174</v>
      </c>
      <c r="R29" s="20" t="s">
        <v>1174</v>
      </c>
      <c r="S29" s="20" t="s">
        <v>1174</v>
      </c>
      <c r="T29" s="34" t="s">
        <v>1175</v>
      </c>
      <c r="U29" s="20" t="s">
        <v>1175</v>
      </c>
      <c r="V29" s="20" t="s">
        <v>1175</v>
      </c>
      <c r="W29" s="20" t="s">
        <v>1175</v>
      </c>
      <c r="X29" s="20" t="s">
        <v>1176</v>
      </c>
      <c r="Y29" s="20" t="s">
        <v>1176</v>
      </c>
      <c r="Z29" s="23" t="s">
        <v>1176</v>
      </c>
      <c r="AA29" s="206"/>
      <c r="AB29" s="206"/>
      <c r="AC29" s="207"/>
      <c r="AD29" s="20"/>
      <c r="AE29" s="20"/>
      <c r="AF29" s="20"/>
      <c r="AG29" s="20"/>
      <c r="AH29" s="20"/>
      <c r="AI29" s="20"/>
      <c r="AJ29" s="21"/>
      <c r="AK29" s="21"/>
      <c r="AL29" s="20"/>
    </row>
    <row r="30" spans="1:38" x14ac:dyDescent="0.2">
      <c r="A30" s="22">
        <f t="shared" si="1"/>
        <v>1.5416666666666672</v>
      </c>
      <c r="B30" s="80" t="s">
        <v>1169</v>
      </c>
      <c r="C30" s="34"/>
      <c r="D30" s="20" t="s">
        <v>1190</v>
      </c>
      <c r="E30" s="20" t="s">
        <v>1190</v>
      </c>
      <c r="F30" s="20" t="s">
        <v>1190</v>
      </c>
      <c r="G30" s="20" t="s">
        <v>1172</v>
      </c>
      <c r="H30" s="20" t="s">
        <v>1172</v>
      </c>
      <c r="I30" s="20" t="s">
        <v>1172</v>
      </c>
      <c r="J30" s="23" t="s">
        <v>1172</v>
      </c>
      <c r="K30" s="24"/>
      <c r="L30" s="20" t="s">
        <v>1192</v>
      </c>
      <c r="M30" s="20" t="s">
        <v>1192</v>
      </c>
      <c r="N30" s="20" t="s">
        <v>1192</v>
      </c>
      <c r="O30" s="20" t="s">
        <v>1192</v>
      </c>
      <c r="P30" s="20" t="s">
        <v>1191</v>
      </c>
      <c r="Q30" s="20" t="s">
        <v>1191</v>
      </c>
      <c r="R30" s="20" t="s">
        <v>1191</v>
      </c>
      <c r="S30" s="20" t="s">
        <v>1191</v>
      </c>
      <c r="T30" s="34" t="s">
        <v>1181</v>
      </c>
      <c r="U30" s="20" t="s">
        <v>1181</v>
      </c>
      <c r="V30" s="20" t="s">
        <v>1181</v>
      </c>
      <c r="W30" s="20" t="s">
        <v>1181</v>
      </c>
      <c r="X30" s="20" t="s">
        <v>1182</v>
      </c>
      <c r="Y30" s="20" t="s">
        <v>1182</v>
      </c>
      <c r="Z30" s="23" t="s">
        <v>1182</v>
      </c>
      <c r="AA30" s="206"/>
      <c r="AB30" s="206"/>
      <c r="AC30" s="207"/>
      <c r="AD30" s="20"/>
      <c r="AE30" s="20"/>
      <c r="AF30" s="20"/>
      <c r="AG30" s="20"/>
      <c r="AH30" s="20"/>
      <c r="AI30" s="20"/>
      <c r="AJ30" s="3"/>
      <c r="AK30" s="20"/>
      <c r="AL30" s="20"/>
    </row>
    <row r="31" spans="1:38" x14ac:dyDescent="0.2">
      <c r="A31" s="22">
        <f t="shared" si="1"/>
        <v>1.5763888888888895</v>
      </c>
      <c r="B31" s="80" t="s">
        <v>1170</v>
      </c>
      <c r="C31" s="34" t="s">
        <v>123</v>
      </c>
      <c r="D31" s="20" t="s">
        <v>123</v>
      </c>
      <c r="E31" s="20" t="s">
        <v>123</v>
      </c>
      <c r="F31" s="20" t="s">
        <v>123</v>
      </c>
      <c r="G31" s="20" t="s">
        <v>82</v>
      </c>
      <c r="H31" s="20" t="s">
        <v>82</v>
      </c>
      <c r="I31" s="20" t="s">
        <v>82</v>
      </c>
      <c r="J31" s="23" t="s">
        <v>82</v>
      </c>
      <c r="K31" s="20" t="s">
        <v>1173</v>
      </c>
      <c r="L31" s="20" t="s">
        <v>1173</v>
      </c>
      <c r="M31" s="20" t="s">
        <v>1173</v>
      </c>
      <c r="N31" s="20" t="s">
        <v>1173</v>
      </c>
      <c r="O31" s="20" t="s">
        <v>1173</v>
      </c>
      <c r="P31" s="20" t="s">
        <v>1174</v>
      </c>
      <c r="Q31" s="20" t="s">
        <v>1174</v>
      </c>
      <c r="R31" s="20" t="s">
        <v>1174</v>
      </c>
      <c r="S31" s="20" t="s">
        <v>1174</v>
      </c>
      <c r="T31" s="34" t="s">
        <v>1175</v>
      </c>
      <c r="U31" s="20" t="s">
        <v>1175</v>
      </c>
      <c r="V31" s="20" t="s">
        <v>1175</v>
      </c>
      <c r="W31" s="20" t="s">
        <v>1175</v>
      </c>
      <c r="X31" s="20" t="s">
        <v>1176</v>
      </c>
      <c r="Y31" s="20" t="s">
        <v>1176</v>
      </c>
      <c r="Z31" s="23" t="s">
        <v>1176</v>
      </c>
      <c r="AA31" s="206"/>
      <c r="AB31" s="206"/>
      <c r="AC31" s="207"/>
      <c r="AJ31" s="25"/>
      <c r="AK31" s="35"/>
      <c r="AL31" s="24"/>
    </row>
    <row r="32" spans="1:38" x14ac:dyDescent="0.2">
      <c r="A32" s="22">
        <f t="shared" si="1"/>
        <v>1.6111111111111118</v>
      </c>
      <c r="B32" s="80" t="s">
        <v>1177</v>
      </c>
      <c r="C32" s="34" t="s">
        <v>1161</v>
      </c>
      <c r="D32" s="20" t="s">
        <v>1161</v>
      </c>
      <c r="E32" s="20" t="s">
        <v>1161</v>
      </c>
      <c r="F32" s="20" t="s">
        <v>1161</v>
      </c>
      <c r="G32" s="20" t="s">
        <v>1172</v>
      </c>
      <c r="H32" s="20" t="s">
        <v>1172</v>
      </c>
      <c r="I32" s="20" t="s">
        <v>1172</v>
      </c>
      <c r="J32" s="23" t="s">
        <v>1172</v>
      </c>
      <c r="K32" s="20" t="s">
        <v>1184</v>
      </c>
      <c r="L32" s="20" t="s">
        <v>1184</v>
      </c>
      <c r="M32" s="20" t="s">
        <v>1184</v>
      </c>
      <c r="N32" s="20" t="s">
        <v>1156</v>
      </c>
      <c r="O32" s="20" t="s">
        <v>1156</v>
      </c>
      <c r="P32" s="20" t="s">
        <v>1156</v>
      </c>
      <c r="Q32" s="20" t="s">
        <v>1162</v>
      </c>
      <c r="R32" s="20" t="s">
        <v>1162</v>
      </c>
      <c r="S32" s="20" t="s">
        <v>1162</v>
      </c>
      <c r="T32" s="34" t="s">
        <v>1181</v>
      </c>
      <c r="U32" s="20" t="s">
        <v>1181</v>
      </c>
      <c r="V32" s="20" t="s">
        <v>1181</v>
      </c>
      <c r="W32" s="20" t="s">
        <v>1181</v>
      </c>
      <c r="X32" s="20" t="s">
        <v>1182</v>
      </c>
      <c r="Y32" s="20" t="s">
        <v>1182</v>
      </c>
      <c r="Z32" s="23" t="s">
        <v>1182</v>
      </c>
      <c r="AA32" s="206"/>
      <c r="AB32" s="206"/>
      <c r="AC32" s="207"/>
      <c r="AD32" s="20"/>
      <c r="AE32" s="20"/>
      <c r="AF32" s="20"/>
      <c r="AG32" s="20"/>
      <c r="AH32" s="20"/>
      <c r="AI32" s="20"/>
      <c r="AJ32" s="21"/>
      <c r="AK32" s="20"/>
      <c r="AL32" s="20"/>
    </row>
    <row r="33" spans="1:41" x14ac:dyDescent="0.2">
      <c r="A33" s="22">
        <f t="shared" si="1"/>
        <v>1.6458333333333341</v>
      </c>
      <c r="B33" s="80" t="s">
        <v>1183</v>
      </c>
      <c r="C33" s="34" t="s">
        <v>123</v>
      </c>
      <c r="D33" s="20" t="s">
        <v>123</v>
      </c>
      <c r="E33" s="20" t="s">
        <v>123</v>
      </c>
      <c r="F33" s="20" t="s">
        <v>123</v>
      </c>
      <c r="G33" s="20" t="s">
        <v>1190</v>
      </c>
      <c r="H33" s="20" t="s">
        <v>1190</v>
      </c>
      <c r="I33" s="20" t="s">
        <v>1190</v>
      </c>
      <c r="J33" s="23"/>
      <c r="K33" s="24"/>
      <c r="L33" s="20" t="s">
        <v>1192</v>
      </c>
      <c r="M33" s="20" t="s">
        <v>1192</v>
      </c>
      <c r="N33" s="20" t="s">
        <v>1192</v>
      </c>
      <c r="O33" s="20" t="s">
        <v>1192</v>
      </c>
      <c r="P33" s="20" t="s">
        <v>1191</v>
      </c>
      <c r="Q33" s="20" t="s">
        <v>1191</v>
      </c>
      <c r="R33" s="20" t="s">
        <v>1191</v>
      </c>
      <c r="S33" s="20" t="s">
        <v>1191</v>
      </c>
      <c r="T33" s="34"/>
      <c r="U33" s="20"/>
      <c r="V33" s="20"/>
      <c r="W33" s="20"/>
      <c r="X33" s="20"/>
      <c r="Y33" s="20"/>
      <c r="Z33" s="23"/>
      <c r="AA33" s="206"/>
      <c r="AB33" s="206"/>
      <c r="AC33" s="207"/>
      <c r="AD33" s="20"/>
      <c r="AE33" s="20"/>
      <c r="AF33" s="20"/>
      <c r="AG33" s="20"/>
      <c r="AH33" s="20"/>
      <c r="AI33" s="20"/>
      <c r="AJ33" s="21"/>
      <c r="AK33" s="21"/>
      <c r="AL33" s="20"/>
    </row>
    <row r="34" spans="1:41" ht="13.5" thickBot="1" x14ac:dyDescent="0.25">
      <c r="A34" s="26">
        <f t="shared" si="1"/>
        <v>1.6805555555555565</v>
      </c>
      <c r="B34" s="81" t="s">
        <v>1185</v>
      </c>
      <c r="C34" s="27"/>
      <c r="D34" s="28"/>
      <c r="E34" s="28"/>
      <c r="F34" s="28"/>
      <c r="G34" s="28"/>
      <c r="H34" s="28"/>
      <c r="I34" s="28"/>
      <c r="J34" s="29"/>
      <c r="K34" s="28" t="s">
        <v>1184</v>
      </c>
      <c r="L34" s="28" t="s">
        <v>1184</v>
      </c>
      <c r="M34" s="28" t="s">
        <v>1184</v>
      </c>
      <c r="N34" s="28" t="s">
        <v>1156</v>
      </c>
      <c r="O34" s="28" t="s">
        <v>1156</v>
      </c>
      <c r="P34" s="28" t="s">
        <v>1156</v>
      </c>
      <c r="Q34" s="28" t="s">
        <v>1162</v>
      </c>
      <c r="R34" s="28" t="s">
        <v>1162</v>
      </c>
      <c r="S34" s="28" t="s">
        <v>1162</v>
      </c>
      <c r="T34" s="27"/>
      <c r="U34" s="28"/>
      <c r="V34" s="28"/>
      <c r="W34" s="28"/>
      <c r="X34" s="28"/>
      <c r="Y34" s="28"/>
      <c r="Z34" s="29"/>
      <c r="AA34" s="28"/>
      <c r="AB34" s="28"/>
      <c r="AC34" s="29"/>
      <c r="AD34" s="20"/>
      <c r="AE34" s="20"/>
      <c r="AF34" s="20"/>
      <c r="AG34" s="20"/>
      <c r="AH34" s="20"/>
      <c r="AI34" s="20"/>
      <c r="AJ34" s="75"/>
      <c r="AK34" s="75"/>
      <c r="AL34" s="20"/>
    </row>
    <row r="35" spans="1:41" hidden="1" x14ac:dyDescent="0.2">
      <c r="A35" s="22">
        <f t="shared" si="1"/>
        <v>1.7152777777777788</v>
      </c>
      <c r="B35" s="80" t="s">
        <v>1186</v>
      </c>
      <c r="C35" s="34"/>
      <c r="D35" s="20"/>
      <c r="E35" s="20"/>
      <c r="F35" s="20"/>
      <c r="G35" s="20"/>
      <c r="H35" s="20"/>
      <c r="I35" s="20"/>
      <c r="J35" s="23"/>
      <c r="K35" s="34"/>
      <c r="L35" s="20"/>
      <c r="M35" s="20"/>
      <c r="N35" s="20"/>
      <c r="O35" s="20"/>
      <c r="P35" s="20"/>
      <c r="Q35" s="20"/>
      <c r="R35" s="20"/>
      <c r="S35" s="23"/>
      <c r="T35" s="20"/>
      <c r="U35" s="20"/>
      <c r="V35" s="20"/>
      <c r="W35" s="20"/>
      <c r="X35" s="20"/>
      <c r="Y35" s="20"/>
      <c r="Z35" s="23"/>
      <c r="AA35" s="20"/>
      <c r="AB35" s="20"/>
      <c r="AC35" s="23"/>
      <c r="AD35" s="20"/>
      <c r="AE35" s="20"/>
      <c r="AF35" s="20"/>
      <c r="AG35" s="20"/>
      <c r="AH35" s="20"/>
      <c r="AI35" s="20"/>
      <c r="AJ35" s="75"/>
      <c r="AK35" s="75"/>
      <c r="AL35" s="20"/>
    </row>
    <row r="36" spans="1:41" ht="13.5" hidden="1" thickBot="1" x14ac:dyDescent="0.25">
      <c r="A36" s="26">
        <f t="shared" si="1"/>
        <v>1.7500000000000011</v>
      </c>
      <c r="B36" s="81" t="s">
        <v>1188</v>
      </c>
      <c r="C36" s="27"/>
      <c r="D36" s="28"/>
      <c r="E36" s="28"/>
      <c r="F36" s="28"/>
      <c r="G36" s="28"/>
      <c r="H36" s="28"/>
      <c r="I36" s="28"/>
      <c r="J36" s="29"/>
      <c r="K36" s="27"/>
      <c r="L36" s="28"/>
      <c r="M36" s="28"/>
      <c r="N36" s="28"/>
      <c r="O36" s="28"/>
      <c r="P36" s="28"/>
      <c r="Q36" s="28"/>
      <c r="R36" s="28"/>
      <c r="S36" s="29"/>
      <c r="T36" s="28"/>
      <c r="U36" s="28"/>
      <c r="V36" s="28"/>
      <c r="W36" s="28"/>
      <c r="X36" s="28"/>
      <c r="Y36" s="28"/>
      <c r="Z36" s="29"/>
      <c r="AA36" s="28"/>
      <c r="AB36" s="28"/>
      <c r="AC36" s="29"/>
      <c r="AD36" s="20"/>
      <c r="AE36" s="20"/>
      <c r="AF36" s="20"/>
      <c r="AG36" s="20"/>
      <c r="AH36" s="20"/>
      <c r="AI36" s="20"/>
      <c r="AJ36" s="75"/>
      <c r="AK36" s="75"/>
      <c r="AL36" s="20"/>
    </row>
    <row r="37" spans="1:41" x14ac:dyDescent="0.2">
      <c r="A37" s="30"/>
      <c r="B37" s="21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1"/>
      <c r="AK37" s="21"/>
      <c r="AL37" s="20"/>
    </row>
    <row r="38" spans="1:41" x14ac:dyDescent="0.2">
      <c r="A38" s="30"/>
      <c r="B38" s="158"/>
      <c r="C38" s="37" t="s">
        <v>1568</v>
      </c>
      <c r="D38" s="37"/>
      <c r="E38" s="37"/>
      <c r="F38" s="37"/>
      <c r="G38" s="37"/>
      <c r="H38" s="37"/>
      <c r="I38" s="37"/>
      <c r="J38" s="37"/>
      <c r="K38" s="37" t="s">
        <v>1567</v>
      </c>
      <c r="L38" s="37"/>
      <c r="M38" s="37"/>
      <c r="N38" s="37"/>
      <c r="O38" s="37"/>
      <c r="P38" s="37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158"/>
      <c r="AK38" s="158"/>
      <c r="AL38" s="20"/>
    </row>
    <row r="39" spans="1:41" x14ac:dyDescent="0.2">
      <c r="A39" s="30"/>
      <c r="B39" s="158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158"/>
      <c r="AK39" s="158"/>
      <c r="AL39" s="20"/>
    </row>
    <row r="40" spans="1:41" ht="15" x14ac:dyDescent="0.2">
      <c r="A40" s="30"/>
      <c r="B40" s="21"/>
      <c r="C40" s="20" t="s">
        <v>1354</v>
      </c>
      <c r="D40" s="18">
        <f>96*2/3</f>
        <v>64</v>
      </c>
      <c r="E40" s="18">
        <f>4*D40</f>
        <v>256</v>
      </c>
      <c r="K40" s="18">
        <f>105*2/3</f>
        <v>70</v>
      </c>
      <c r="L40" s="36" t="s">
        <v>1195</v>
      </c>
      <c r="M40" s="37"/>
      <c r="N40" s="38"/>
      <c r="P40" s="20"/>
      <c r="R40" s="20"/>
      <c r="S40" s="20"/>
      <c r="T40" s="18">
        <f>84*2/3</f>
        <v>56</v>
      </c>
      <c r="U40" s="20"/>
      <c r="V40" s="20"/>
      <c r="W40" s="20"/>
      <c r="X40" s="20">
        <f>36*2/3</f>
        <v>24</v>
      </c>
      <c r="Y40" s="20" t="s">
        <v>1573</v>
      </c>
      <c r="Z40" s="20" t="s">
        <v>1572</v>
      </c>
      <c r="AA40" s="20" t="s">
        <v>1348</v>
      </c>
      <c r="AB40" s="20" t="s">
        <v>1354</v>
      </c>
      <c r="AC40" s="20" t="s">
        <v>1355</v>
      </c>
      <c r="AD40" s="20" t="s">
        <v>1356</v>
      </c>
      <c r="AE40" s="20" t="s">
        <v>1352</v>
      </c>
      <c r="AF40" s="20"/>
      <c r="AG40" s="20"/>
      <c r="AH40" s="20"/>
      <c r="AI40" s="20"/>
      <c r="AJ40" s="21"/>
      <c r="AK40" s="21"/>
      <c r="AL40" s="20"/>
    </row>
    <row r="41" spans="1:41" ht="15.75" customHeight="1" x14ac:dyDescent="0.2">
      <c r="A41" s="39"/>
      <c r="B41" s="39"/>
      <c r="C41" s="20" t="s">
        <v>1355</v>
      </c>
      <c r="D41" s="18">
        <f>70*2/2</f>
        <v>70</v>
      </c>
      <c r="E41" s="18">
        <f>4*D41</f>
        <v>280</v>
      </c>
      <c r="F41" s="20"/>
      <c r="K41" s="18">
        <v>88</v>
      </c>
      <c r="T41" s="18">
        <v>56</v>
      </c>
      <c r="Y41" s="18">
        <f>6*AB41</f>
        <v>384</v>
      </c>
      <c r="Z41" s="18">
        <f>6*AB41/12</f>
        <v>32</v>
      </c>
      <c r="AA41" s="18" t="s">
        <v>1343</v>
      </c>
      <c r="AB41" s="18">
        <v>64</v>
      </c>
      <c r="AC41" s="18">
        <v>70</v>
      </c>
      <c r="AD41" s="20">
        <f>AVERAGE(AB41:AC41)</f>
        <v>67</v>
      </c>
      <c r="AE41" s="129">
        <f>+AD41/$AD$45</f>
        <v>0.3116279069767442</v>
      </c>
      <c r="AF41" s="20"/>
      <c r="AG41" s="20"/>
      <c r="AH41" s="20"/>
      <c r="AI41" s="20"/>
      <c r="AJ41" s="20"/>
      <c r="AK41" s="40"/>
      <c r="AL41" s="40"/>
      <c r="AM41" s="20"/>
    </row>
    <row r="42" spans="1:41" ht="15.75" customHeight="1" x14ac:dyDescent="0.2">
      <c r="A42" s="39"/>
      <c r="B42" s="39"/>
      <c r="C42" s="20"/>
      <c r="D42" s="20"/>
      <c r="E42" s="20"/>
      <c r="F42" s="20"/>
      <c r="J42" s="20"/>
      <c r="Y42" s="18">
        <f t="shared" ref="Y42:Y45" si="2">6*AB42</f>
        <v>420</v>
      </c>
      <c r="Z42" s="18">
        <f t="shared" ref="Z42:Z44" si="3">6*AB42/12</f>
        <v>35</v>
      </c>
      <c r="AA42" s="18" t="s">
        <v>1344</v>
      </c>
      <c r="AB42" s="18">
        <v>70</v>
      </c>
      <c r="AC42" s="18">
        <v>90</v>
      </c>
      <c r="AD42" s="20">
        <f>AVERAGE(AB42:AC42)</f>
        <v>80</v>
      </c>
      <c r="AE42" s="129">
        <f>+AD42/$AD$45</f>
        <v>0.37209302325581395</v>
      </c>
      <c r="AF42" s="20"/>
      <c r="AG42" s="20"/>
      <c r="AH42" s="20"/>
      <c r="AI42" s="20"/>
      <c r="AJ42" s="20"/>
      <c r="AK42" s="20"/>
      <c r="AM42" s="40"/>
      <c r="AN42" s="40"/>
      <c r="AO42" s="20"/>
    </row>
    <row r="43" spans="1:41" x14ac:dyDescent="0.2">
      <c r="A43" s="41" t="s">
        <v>1148</v>
      </c>
      <c r="B43" s="25" t="s">
        <v>1196</v>
      </c>
      <c r="C43" s="25" t="s">
        <v>1196</v>
      </c>
      <c r="D43" s="25" t="s">
        <v>1196</v>
      </c>
      <c r="E43" s="25"/>
      <c r="F43" s="25"/>
      <c r="J43" s="25"/>
      <c r="Y43" s="18">
        <f t="shared" si="2"/>
        <v>336</v>
      </c>
      <c r="Z43" s="18">
        <f t="shared" si="3"/>
        <v>28</v>
      </c>
      <c r="AA43" s="18" t="s">
        <v>1345</v>
      </c>
      <c r="AB43" s="18">
        <v>56</v>
      </c>
      <c r="AC43" s="18">
        <v>56</v>
      </c>
      <c r="AD43" s="20">
        <f>AVERAGE(AB43:AC43)</f>
        <v>56</v>
      </c>
      <c r="AE43" s="129">
        <f>+AD43/$AD$45</f>
        <v>0.26046511627906976</v>
      </c>
      <c r="AF43" s="20"/>
      <c r="AG43" s="20"/>
      <c r="AH43" s="20"/>
      <c r="AI43" s="20"/>
      <c r="AK43" s="42"/>
    </row>
    <row r="44" spans="1:41" ht="13.5" thickBot="1" x14ac:dyDescent="0.25">
      <c r="A44" s="5" t="s">
        <v>1197</v>
      </c>
      <c r="B44" s="18" t="s">
        <v>1198</v>
      </c>
      <c r="C44" s="18" t="s">
        <v>1199</v>
      </c>
      <c r="D44" s="18" t="s">
        <v>1200</v>
      </c>
      <c r="F44" s="18" t="s">
        <v>1201</v>
      </c>
      <c r="G44" s="18" t="s">
        <v>1202</v>
      </c>
      <c r="H44" s="18" t="s">
        <v>1203</v>
      </c>
      <c r="I44" s="20"/>
      <c r="J44" s="20" t="s">
        <v>1204</v>
      </c>
      <c r="K44" s="18" t="s">
        <v>1205</v>
      </c>
      <c r="L44" s="18" t="s">
        <v>1206</v>
      </c>
      <c r="Y44" s="18">
        <f t="shared" si="2"/>
        <v>144</v>
      </c>
      <c r="Z44" s="18">
        <f t="shared" si="3"/>
        <v>12</v>
      </c>
      <c r="AA44" s="18" t="s">
        <v>1353</v>
      </c>
      <c r="AB44" s="18">
        <v>24</v>
      </c>
      <c r="AC44" s="18">
        <v>0</v>
      </c>
      <c r="AD44" s="20">
        <f>AVERAGE(AB44:AC44)</f>
        <v>12</v>
      </c>
      <c r="AE44" s="129">
        <f>+AD44/$AD$45</f>
        <v>5.5813953488372092E-2</v>
      </c>
      <c r="AK44" s="43"/>
    </row>
    <row r="45" spans="1:41" ht="13.5" thickBot="1" x14ac:dyDescent="0.25">
      <c r="A45" s="44" t="s">
        <v>1351</v>
      </c>
      <c r="B45" s="18">
        <f>G45/2*3</f>
        <v>12</v>
      </c>
      <c r="C45" s="20">
        <f t="shared" ref="C45:C72" si="4">COUNTIF($C$6:$AC$18,A45)</f>
        <v>12</v>
      </c>
      <c r="D45" s="18">
        <f t="shared" ref="D45:D72" si="5">+B45/3</f>
        <v>4</v>
      </c>
      <c r="E45" s="45"/>
      <c r="F45" s="46">
        <v>8</v>
      </c>
      <c r="G45" s="46">
        <v>8</v>
      </c>
      <c r="H45" s="18" t="s">
        <v>1207</v>
      </c>
      <c r="I45" s="20"/>
      <c r="J45" s="18" t="s">
        <v>1208</v>
      </c>
      <c r="K45" s="18">
        <f>COUNTA(L45:P45)</f>
        <v>3</v>
      </c>
      <c r="L45" s="18" t="s">
        <v>1156</v>
      </c>
      <c r="M45" s="18" t="s">
        <v>1156</v>
      </c>
      <c r="N45" s="18" t="s">
        <v>1156</v>
      </c>
      <c r="Y45" s="18">
        <f t="shared" si="2"/>
        <v>1284</v>
      </c>
      <c r="Z45" s="18">
        <f>SUM(Z41:Z44)</f>
        <v>107</v>
      </c>
      <c r="AB45" s="18">
        <f>SUM(AB41:AB44)</f>
        <v>214</v>
      </c>
      <c r="AC45" s="18">
        <f>SUM(AC41:AC44)</f>
        <v>216</v>
      </c>
      <c r="AD45" s="18">
        <f>SUM(AD41:AD44)</f>
        <v>215</v>
      </c>
      <c r="AE45" s="129">
        <f>+AD45/$AD$45</f>
        <v>1</v>
      </c>
      <c r="AK45" s="43"/>
    </row>
    <row r="46" spans="1:41" ht="13.5" thickBot="1" x14ac:dyDescent="0.25">
      <c r="A46" s="44" t="s">
        <v>82</v>
      </c>
      <c r="B46" s="18">
        <f t="shared" ref="B46:B72" si="6">G46/2*3</f>
        <v>12</v>
      </c>
      <c r="C46" s="20">
        <f t="shared" si="4"/>
        <v>12</v>
      </c>
      <c r="D46" s="18">
        <f t="shared" si="5"/>
        <v>4</v>
      </c>
      <c r="E46" s="45"/>
      <c r="F46" s="46">
        <v>8</v>
      </c>
      <c r="G46" s="46">
        <v>8</v>
      </c>
      <c r="H46" s="18" t="s">
        <v>1207</v>
      </c>
      <c r="I46" s="20"/>
      <c r="J46" s="18" t="s">
        <v>1208</v>
      </c>
      <c r="K46" s="18">
        <f t="shared" ref="K46:K72" si="7">COUNTA(L46:P46)</f>
        <v>3</v>
      </c>
      <c r="L46" s="18" t="s">
        <v>1162</v>
      </c>
      <c r="M46" s="18" t="s">
        <v>1162</v>
      </c>
      <c r="N46" s="18" t="s">
        <v>1162</v>
      </c>
      <c r="AK46" s="43"/>
      <c r="AL46" s="42"/>
    </row>
    <row r="47" spans="1:41" x14ac:dyDescent="0.2">
      <c r="A47" s="31" t="s">
        <v>1160</v>
      </c>
      <c r="B47" s="18">
        <f t="shared" si="6"/>
        <v>15</v>
      </c>
      <c r="C47" s="20">
        <f t="shared" si="4"/>
        <v>15</v>
      </c>
      <c r="D47" s="18">
        <f t="shared" si="5"/>
        <v>5</v>
      </c>
      <c r="E47" s="45"/>
      <c r="F47" s="47">
        <v>10</v>
      </c>
      <c r="G47" s="47">
        <v>10</v>
      </c>
      <c r="H47" s="18" t="s">
        <v>1207</v>
      </c>
      <c r="I47" s="20"/>
      <c r="J47" s="18" t="s">
        <v>1177</v>
      </c>
      <c r="K47" s="18">
        <f t="shared" si="7"/>
        <v>3</v>
      </c>
      <c r="L47" s="18" t="s">
        <v>1190</v>
      </c>
      <c r="M47" s="18" t="s">
        <v>1190</v>
      </c>
      <c r="N47" s="18" t="s">
        <v>1190</v>
      </c>
      <c r="AK47" s="43"/>
      <c r="AL47" s="42"/>
    </row>
    <row r="48" spans="1:41" ht="13.5" thickBot="1" x14ac:dyDescent="0.25">
      <c r="A48" s="48" t="s">
        <v>1171</v>
      </c>
      <c r="B48" s="18">
        <f t="shared" si="6"/>
        <v>15</v>
      </c>
      <c r="C48" s="20">
        <f t="shared" si="4"/>
        <v>15</v>
      </c>
      <c r="D48" s="18">
        <f t="shared" si="5"/>
        <v>5</v>
      </c>
      <c r="E48" s="45"/>
      <c r="F48" s="49">
        <v>10</v>
      </c>
      <c r="G48" s="49">
        <v>10</v>
      </c>
      <c r="H48" s="18" t="s">
        <v>1209</v>
      </c>
      <c r="I48" s="20"/>
      <c r="J48" s="18" t="s">
        <v>1177</v>
      </c>
      <c r="K48" s="18">
        <f t="shared" si="7"/>
        <v>3</v>
      </c>
      <c r="L48" s="18" t="s">
        <v>1155</v>
      </c>
      <c r="M48" s="18" t="s">
        <v>1155</v>
      </c>
      <c r="N48" s="18" t="s">
        <v>1155</v>
      </c>
      <c r="AK48" s="43"/>
      <c r="AL48" s="42"/>
    </row>
    <row r="49" spans="1:38" ht="13.5" thickBot="1" x14ac:dyDescent="0.25">
      <c r="A49" s="44" t="s">
        <v>123</v>
      </c>
      <c r="B49" s="18">
        <f t="shared" si="6"/>
        <v>12</v>
      </c>
      <c r="C49" s="20">
        <f t="shared" si="4"/>
        <v>12</v>
      </c>
      <c r="D49" s="18">
        <f t="shared" si="5"/>
        <v>4</v>
      </c>
      <c r="F49" s="46">
        <v>8</v>
      </c>
      <c r="G49" s="46">
        <v>8</v>
      </c>
      <c r="H49" s="18" t="s">
        <v>1207</v>
      </c>
      <c r="I49" s="20"/>
      <c r="J49" s="18" t="s">
        <v>1177</v>
      </c>
      <c r="K49" s="18">
        <f t="shared" si="7"/>
        <v>3</v>
      </c>
      <c r="L49" s="18" t="s">
        <v>1161</v>
      </c>
      <c r="M49" s="18" t="s">
        <v>1161</v>
      </c>
      <c r="N49" s="18" t="s">
        <v>1161</v>
      </c>
      <c r="U49" s="18" t="str">
        <f>+$A$50</f>
        <v>U13A-1</v>
      </c>
      <c r="V49" s="18" t="str">
        <f>+$A$50</f>
        <v>U13A-1</v>
      </c>
      <c r="AK49" s="43"/>
      <c r="AL49" s="42"/>
    </row>
    <row r="50" spans="1:38" x14ac:dyDescent="0.2">
      <c r="A50" s="31" t="s">
        <v>1191</v>
      </c>
      <c r="B50" s="18">
        <f t="shared" si="6"/>
        <v>12</v>
      </c>
      <c r="C50" s="20">
        <f t="shared" si="4"/>
        <v>12</v>
      </c>
      <c r="D50" s="18">
        <f t="shared" si="5"/>
        <v>4</v>
      </c>
      <c r="F50" s="50">
        <v>8</v>
      </c>
      <c r="G50" s="50">
        <v>8</v>
      </c>
      <c r="H50" s="18" t="s">
        <v>1207</v>
      </c>
      <c r="I50" s="20"/>
      <c r="J50" s="18" t="s">
        <v>1189</v>
      </c>
      <c r="K50" s="18">
        <f t="shared" si="7"/>
        <v>3</v>
      </c>
      <c r="L50" s="18" t="s">
        <v>1165</v>
      </c>
      <c r="M50" s="18" t="s">
        <v>1165</v>
      </c>
      <c r="N50" s="18" t="s">
        <v>1165</v>
      </c>
      <c r="U50" s="18" t="str">
        <f>+$A$45</f>
        <v>U9</v>
      </c>
      <c r="V50" s="18" t="str">
        <f>+$A$45</f>
        <v>U9</v>
      </c>
      <c r="AK50" s="43"/>
      <c r="AL50" s="42"/>
    </row>
    <row r="51" spans="1:38" ht="13.5" thickBot="1" x14ac:dyDescent="0.25">
      <c r="A51" s="48" t="s">
        <v>1192</v>
      </c>
      <c r="B51" s="18">
        <f t="shared" si="6"/>
        <v>12</v>
      </c>
      <c r="C51" s="20">
        <f t="shared" si="4"/>
        <v>12</v>
      </c>
      <c r="D51" s="18">
        <f t="shared" si="5"/>
        <v>4</v>
      </c>
      <c r="F51" s="49">
        <v>8</v>
      </c>
      <c r="G51" s="49">
        <v>8</v>
      </c>
      <c r="H51" s="18" t="s">
        <v>1209</v>
      </c>
      <c r="I51" s="20"/>
      <c r="J51" s="18" t="s">
        <v>1189</v>
      </c>
      <c r="K51" s="18">
        <f t="shared" si="7"/>
        <v>3</v>
      </c>
      <c r="L51" s="18" t="s">
        <v>1158</v>
      </c>
      <c r="M51" s="18" t="s">
        <v>1158</v>
      </c>
      <c r="N51" s="18" t="s">
        <v>1158</v>
      </c>
      <c r="U51" s="18" t="str">
        <f>+$A$53</f>
        <v>U13B-2</v>
      </c>
      <c r="V51" s="18" t="str">
        <f>+$A$53</f>
        <v>U13B-2</v>
      </c>
      <c r="AK51" s="43"/>
      <c r="AL51" s="42"/>
    </row>
    <row r="52" spans="1:38" x14ac:dyDescent="0.2">
      <c r="A52" s="31" t="s">
        <v>1175</v>
      </c>
      <c r="B52" s="18">
        <f t="shared" si="6"/>
        <v>12</v>
      </c>
      <c r="C52" s="20">
        <f t="shared" si="4"/>
        <v>12</v>
      </c>
      <c r="D52" s="18">
        <f t="shared" si="5"/>
        <v>4</v>
      </c>
      <c r="F52" s="50">
        <v>16</v>
      </c>
      <c r="G52" s="50">
        <v>8</v>
      </c>
      <c r="H52" s="18" t="s">
        <v>1207</v>
      </c>
      <c r="I52" s="20"/>
      <c r="J52" s="18" t="s">
        <v>1189</v>
      </c>
      <c r="K52" s="18">
        <f t="shared" si="7"/>
        <v>3</v>
      </c>
      <c r="L52" s="18" t="s">
        <v>1184</v>
      </c>
      <c r="M52" s="18" t="s">
        <v>1184</v>
      </c>
      <c r="N52" s="18" t="s">
        <v>1184</v>
      </c>
      <c r="U52" s="18" t="str">
        <f>+$A$54</f>
        <v>U13B-3</v>
      </c>
      <c r="V52" s="18" t="str">
        <f>+$A$54</f>
        <v>U13B-3</v>
      </c>
      <c r="AK52" s="43"/>
      <c r="AL52" s="42"/>
    </row>
    <row r="53" spans="1:38" ht="13.5" thickBot="1" x14ac:dyDescent="0.25">
      <c r="A53" s="48" t="s">
        <v>1181</v>
      </c>
      <c r="B53" s="18">
        <f t="shared" si="6"/>
        <v>12</v>
      </c>
      <c r="C53" s="20">
        <f t="shared" si="4"/>
        <v>12</v>
      </c>
      <c r="D53" s="18">
        <f t="shared" si="5"/>
        <v>4</v>
      </c>
      <c r="F53" s="49"/>
      <c r="G53" s="49">
        <v>8</v>
      </c>
      <c r="H53" s="18" t="s">
        <v>1209</v>
      </c>
      <c r="I53" s="20"/>
      <c r="J53" s="18" t="s">
        <v>1189</v>
      </c>
      <c r="K53" s="18">
        <f t="shared" si="7"/>
        <v>3</v>
      </c>
      <c r="L53" s="18" t="s">
        <v>1176</v>
      </c>
      <c r="M53" s="18" t="s">
        <v>1176</v>
      </c>
      <c r="N53" s="18" t="s">
        <v>1176</v>
      </c>
      <c r="U53" s="18" t="str">
        <f>+$A$57</f>
        <v>U15A-1</v>
      </c>
      <c r="V53" s="18" t="str">
        <f>+$A$57</f>
        <v>U15A-1</v>
      </c>
      <c r="AK53" s="43"/>
      <c r="AL53" s="42"/>
    </row>
    <row r="54" spans="1:38" x14ac:dyDescent="0.2">
      <c r="A54" s="31" t="s">
        <v>1172</v>
      </c>
      <c r="B54" s="18">
        <f t="shared" si="6"/>
        <v>12</v>
      </c>
      <c r="C54" s="20">
        <f t="shared" si="4"/>
        <v>12</v>
      </c>
      <c r="D54" s="18">
        <f t="shared" si="5"/>
        <v>4</v>
      </c>
      <c r="F54" s="51">
        <v>14</v>
      </c>
      <c r="G54" s="47">
        <v>8</v>
      </c>
      <c r="H54" s="18" t="s">
        <v>1210</v>
      </c>
      <c r="I54" s="20"/>
      <c r="J54" s="18" t="s">
        <v>1189</v>
      </c>
      <c r="K54" s="18">
        <f t="shared" si="7"/>
        <v>3</v>
      </c>
      <c r="L54" s="18" t="s">
        <v>1182</v>
      </c>
      <c r="M54" s="18" t="s">
        <v>1182</v>
      </c>
      <c r="N54" s="18" t="s">
        <v>1182</v>
      </c>
      <c r="U54" s="18" t="str">
        <f>+$A$58</f>
        <v>U15A-2</v>
      </c>
      <c r="V54" s="18" t="str">
        <f>+$A$58</f>
        <v>U15A-2</v>
      </c>
      <c r="AK54" s="43"/>
      <c r="AL54" s="42"/>
    </row>
    <row r="55" spans="1:38" ht="13.5" thickBot="1" x14ac:dyDescent="0.25">
      <c r="A55" s="48" t="s">
        <v>1190</v>
      </c>
      <c r="B55" s="18">
        <f t="shared" si="6"/>
        <v>9</v>
      </c>
      <c r="C55" s="20">
        <f t="shared" si="4"/>
        <v>9</v>
      </c>
      <c r="D55" s="18">
        <f t="shared" si="5"/>
        <v>3</v>
      </c>
      <c r="F55" s="51"/>
      <c r="G55" s="47">
        <v>6</v>
      </c>
      <c r="H55" s="18" t="s">
        <v>1211</v>
      </c>
      <c r="I55" s="20"/>
      <c r="J55" s="18" t="s">
        <v>1177</v>
      </c>
      <c r="K55" s="18">
        <f t="shared" si="7"/>
        <v>4</v>
      </c>
      <c r="L55" s="18" t="s">
        <v>1171</v>
      </c>
      <c r="M55" s="18" t="s">
        <v>1171</v>
      </c>
      <c r="N55" s="18" t="s">
        <v>1171</v>
      </c>
      <c r="O55" s="18" t="s">
        <v>1171</v>
      </c>
      <c r="U55" s="18" t="str">
        <f>+$A$48</f>
        <v>U11B-2</v>
      </c>
      <c r="V55" s="18" t="str">
        <f>+$A$48</f>
        <v>U11B-2</v>
      </c>
      <c r="W55" s="18" t="str">
        <f>+$A$48</f>
        <v>U11B-2</v>
      </c>
      <c r="AK55" s="43"/>
      <c r="AL55" s="42"/>
    </row>
    <row r="56" spans="1:38" ht="13.5" thickBot="1" x14ac:dyDescent="0.25">
      <c r="A56" s="44" t="s">
        <v>381</v>
      </c>
      <c r="B56" s="18">
        <f t="shared" si="6"/>
        <v>12</v>
      </c>
      <c r="C56" s="20">
        <f t="shared" si="4"/>
        <v>12</v>
      </c>
      <c r="D56" s="18">
        <f t="shared" si="5"/>
        <v>4</v>
      </c>
      <c r="F56" s="52">
        <v>8</v>
      </c>
      <c r="G56" s="46">
        <v>8</v>
      </c>
      <c r="H56" s="18" t="s">
        <v>1207</v>
      </c>
      <c r="I56" s="20"/>
      <c r="J56" s="18" t="s">
        <v>1177</v>
      </c>
      <c r="K56" s="18">
        <f t="shared" si="7"/>
        <v>4</v>
      </c>
      <c r="L56" s="18" t="s">
        <v>1191</v>
      </c>
      <c r="M56" s="18" t="s">
        <v>1191</v>
      </c>
      <c r="N56" s="18" t="s">
        <v>1191</v>
      </c>
      <c r="O56" s="18" t="s">
        <v>1191</v>
      </c>
      <c r="U56" s="18" t="str">
        <f>+$A$49</f>
        <v>U13AA</v>
      </c>
      <c r="V56" s="18" t="str">
        <f>+$A$49</f>
        <v>U13AA</v>
      </c>
      <c r="W56" s="18" t="str">
        <f>+$A$49</f>
        <v>U13AA</v>
      </c>
      <c r="AK56" s="43"/>
      <c r="AL56" s="42"/>
    </row>
    <row r="57" spans="1:38" ht="13.5" thickBot="1" x14ac:dyDescent="0.25">
      <c r="A57" s="44" t="s">
        <v>1173</v>
      </c>
      <c r="B57" s="18">
        <f t="shared" si="6"/>
        <v>15</v>
      </c>
      <c r="C57" s="20">
        <f t="shared" si="4"/>
        <v>15</v>
      </c>
      <c r="D57" s="18">
        <f t="shared" si="5"/>
        <v>5</v>
      </c>
      <c r="F57" s="47">
        <v>18</v>
      </c>
      <c r="G57" s="53">
        <v>10</v>
      </c>
      <c r="H57" s="18" t="s">
        <v>1207</v>
      </c>
      <c r="I57" s="20"/>
      <c r="J57" s="18" t="s">
        <v>1177</v>
      </c>
      <c r="K57" s="18">
        <f t="shared" si="7"/>
        <v>4</v>
      </c>
      <c r="L57" s="18" t="s">
        <v>123</v>
      </c>
      <c r="M57" s="18" t="s">
        <v>123</v>
      </c>
      <c r="N57" s="18" t="s">
        <v>123</v>
      </c>
      <c r="O57" s="18" t="s">
        <v>123</v>
      </c>
      <c r="U57" s="18" t="str">
        <f>+$A$51</f>
        <v>U13A-2</v>
      </c>
      <c r="V57" s="18" t="str">
        <f>+$A$51</f>
        <v>U13A-2</v>
      </c>
      <c r="W57" s="18" t="str">
        <f>+$A$51</f>
        <v>U13A-2</v>
      </c>
      <c r="AK57" s="43"/>
      <c r="AL57" s="42"/>
    </row>
    <row r="58" spans="1:38" ht="13.5" thickBot="1" x14ac:dyDescent="0.25">
      <c r="A58" s="44" t="s">
        <v>1174</v>
      </c>
      <c r="B58" s="18">
        <f t="shared" si="6"/>
        <v>12</v>
      </c>
      <c r="C58" s="20">
        <f t="shared" si="4"/>
        <v>12</v>
      </c>
      <c r="D58" s="18">
        <f t="shared" si="5"/>
        <v>4</v>
      </c>
      <c r="F58" s="47"/>
      <c r="G58" s="53">
        <v>8</v>
      </c>
      <c r="H58" s="18" t="s">
        <v>1209</v>
      </c>
      <c r="I58" s="20"/>
      <c r="J58" s="18" t="s">
        <v>1189</v>
      </c>
      <c r="K58" s="18">
        <f t="shared" si="7"/>
        <v>4</v>
      </c>
      <c r="L58" s="18" t="s">
        <v>1175</v>
      </c>
      <c r="M58" s="18" t="s">
        <v>1175</v>
      </c>
      <c r="N58" s="18" t="s">
        <v>1175</v>
      </c>
      <c r="O58" s="18" t="s">
        <v>1175</v>
      </c>
      <c r="U58" s="18" t="str">
        <f>+$A$52</f>
        <v>U13B-1</v>
      </c>
      <c r="V58" s="18" t="str">
        <f>+$A$52</f>
        <v>U13B-1</v>
      </c>
      <c r="W58" s="18" t="str">
        <f>+$A$52</f>
        <v>U13B-1</v>
      </c>
      <c r="AK58" s="43"/>
      <c r="AL58" s="42"/>
    </row>
    <row r="59" spans="1:38" ht="13.5" thickBot="1" x14ac:dyDescent="0.25">
      <c r="A59" s="44" t="s">
        <v>1179</v>
      </c>
      <c r="B59" s="18">
        <f t="shared" si="6"/>
        <v>12</v>
      </c>
      <c r="C59" s="20">
        <f t="shared" si="4"/>
        <v>12</v>
      </c>
      <c r="D59" s="18">
        <f t="shared" si="5"/>
        <v>4</v>
      </c>
      <c r="F59" s="46">
        <v>8</v>
      </c>
      <c r="G59" s="134">
        <v>8</v>
      </c>
      <c r="H59" s="18" t="s">
        <v>1207</v>
      </c>
      <c r="I59" s="20"/>
      <c r="J59" s="18" t="s">
        <v>1189</v>
      </c>
      <c r="K59" s="18">
        <f t="shared" si="7"/>
        <v>4</v>
      </c>
      <c r="L59" s="18" t="s">
        <v>1181</v>
      </c>
      <c r="M59" s="18" t="s">
        <v>1181</v>
      </c>
      <c r="N59" s="18" t="s">
        <v>1181</v>
      </c>
      <c r="O59" s="18" t="s">
        <v>1181</v>
      </c>
      <c r="U59" s="18" t="str">
        <f>+$A$55</f>
        <v>U13B-4</v>
      </c>
      <c r="V59" s="18" t="str">
        <f>+$A$55</f>
        <v>U13B-4</v>
      </c>
      <c r="W59" s="18" t="str">
        <f>+$A$55</f>
        <v>U13B-4</v>
      </c>
      <c r="AK59" s="43"/>
      <c r="AL59" s="42"/>
    </row>
    <row r="60" spans="1:38" ht="13.5" thickBot="1" x14ac:dyDescent="0.25">
      <c r="A60" s="44" t="s">
        <v>1155</v>
      </c>
      <c r="B60" s="18">
        <f t="shared" si="6"/>
        <v>9</v>
      </c>
      <c r="C60" s="20">
        <f t="shared" si="4"/>
        <v>9</v>
      </c>
      <c r="D60" s="18">
        <f t="shared" si="5"/>
        <v>3</v>
      </c>
      <c r="F60" s="50">
        <v>6</v>
      </c>
      <c r="G60" s="54">
        <v>6</v>
      </c>
      <c r="H60" s="18" t="s">
        <v>1209</v>
      </c>
      <c r="I60" s="20"/>
      <c r="K60" s="18">
        <f t="shared" si="7"/>
        <v>4</v>
      </c>
      <c r="L60" s="18" t="s">
        <v>1172</v>
      </c>
      <c r="M60" s="18" t="s">
        <v>1172</v>
      </c>
      <c r="N60" s="18" t="s">
        <v>1172</v>
      </c>
      <c r="O60" s="18" t="s">
        <v>1172</v>
      </c>
      <c r="U60" s="18" t="str">
        <f>+$A$56</f>
        <v>U15AA</v>
      </c>
      <c r="V60" s="18" t="str">
        <f>+$A$56</f>
        <v>U15AA</v>
      </c>
      <c r="W60" s="18" t="str">
        <f>+$A$56</f>
        <v>U15AA</v>
      </c>
      <c r="AK60" s="43"/>
      <c r="AL60" s="42"/>
    </row>
    <row r="61" spans="1:38" ht="13.5" thickBot="1" x14ac:dyDescent="0.25">
      <c r="A61" s="44" t="s">
        <v>1180</v>
      </c>
      <c r="B61" s="18">
        <f t="shared" si="6"/>
        <v>9</v>
      </c>
      <c r="C61" s="20">
        <f t="shared" si="4"/>
        <v>9</v>
      </c>
      <c r="D61" s="18">
        <f t="shared" si="5"/>
        <v>3</v>
      </c>
      <c r="F61" s="49">
        <v>6</v>
      </c>
      <c r="G61" s="55">
        <v>6</v>
      </c>
      <c r="H61" s="18" t="s">
        <v>1210</v>
      </c>
      <c r="I61" s="20"/>
      <c r="J61" s="18" t="s">
        <v>1208</v>
      </c>
      <c r="K61" s="18">
        <f t="shared" si="7"/>
        <v>4</v>
      </c>
      <c r="L61" s="18" t="s">
        <v>1179</v>
      </c>
      <c r="M61" s="18" t="s">
        <v>1179</v>
      </c>
      <c r="N61" s="18" t="s">
        <v>1179</v>
      </c>
      <c r="O61" s="18" t="s">
        <v>1179</v>
      </c>
      <c r="U61" s="18" t="str">
        <f>+$A$59</f>
        <v>U15B-1</v>
      </c>
      <c r="V61" s="18" t="str">
        <f>+$A$59</f>
        <v>U15B-1</v>
      </c>
      <c r="W61" s="18" t="str">
        <f>+$A$59</f>
        <v>U15B-1</v>
      </c>
      <c r="X61" s="18" t="str">
        <f>+$A$59</f>
        <v>U15B-1</v>
      </c>
      <c r="AK61" s="43"/>
      <c r="AL61" s="42"/>
    </row>
    <row r="62" spans="1:38" ht="13.5" thickBot="1" x14ac:dyDescent="0.25">
      <c r="A62" s="44" t="s">
        <v>1161</v>
      </c>
      <c r="B62" s="18">
        <f t="shared" si="6"/>
        <v>12</v>
      </c>
      <c r="C62" s="20">
        <f t="shared" si="4"/>
        <v>12</v>
      </c>
      <c r="D62" s="18">
        <f t="shared" si="5"/>
        <v>4</v>
      </c>
      <c r="F62" s="46">
        <v>8</v>
      </c>
      <c r="G62" s="134">
        <v>8</v>
      </c>
      <c r="H62" s="18" t="s">
        <v>1211</v>
      </c>
      <c r="I62" s="20"/>
      <c r="J62" s="18" t="s">
        <v>1177</v>
      </c>
      <c r="K62" s="18">
        <f t="shared" si="7"/>
        <v>4</v>
      </c>
      <c r="L62" s="18" t="s">
        <v>1174</v>
      </c>
      <c r="M62" s="18" t="s">
        <v>1174</v>
      </c>
      <c r="N62" s="18" t="s">
        <v>1174</v>
      </c>
      <c r="O62" s="18" t="s">
        <v>1174</v>
      </c>
      <c r="U62" s="18" t="str">
        <f>+$A$61</f>
        <v>U15B-3</v>
      </c>
      <c r="V62" s="18" t="str">
        <f>+$A$61</f>
        <v>U15B-3</v>
      </c>
      <c r="W62" s="18" t="str">
        <f>+$A$61</f>
        <v>U15B-3</v>
      </c>
      <c r="X62" s="18" t="str">
        <f>+$A$61</f>
        <v>U15B-3</v>
      </c>
      <c r="AK62" s="43"/>
      <c r="AL62" s="42"/>
    </row>
    <row r="63" spans="1:38" ht="13.5" thickBot="1" x14ac:dyDescent="0.25">
      <c r="A63" s="44" t="s">
        <v>1156</v>
      </c>
      <c r="B63" s="18">
        <f t="shared" si="6"/>
        <v>9</v>
      </c>
      <c r="C63" s="20">
        <f t="shared" si="4"/>
        <v>9</v>
      </c>
      <c r="D63" s="18">
        <f t="shared" si="5"/>
        <v>3</v>
      </c>
      <c r="F63" s="47">
        <v>12</v>
      </c>
      <c r="G63" s="53">
        <v>6</v>
      </c>
      <c r="H63" s="18" t="s">
        <v>1207</v>
      </c>
      <c r="I63" s="20"/>
      <c r="J63" s="18" t="s">
        <v>1208</v>
      </c>
      <c r="K63" s="18">
        <f t="shared" si="7"/>
        <v>4</v>
      </c>
      <c r="L63" s="18" t="s">
        <v>1178</v>
      </c>
      <c r="M63" s="18" t="s">
        <v>1178</v>
      </c>
      <c r="N63" s="18" t="s">
        <v>1178</v>
      </c>
      <c r="O63" s="18" t="s">
        <v>1178</v>
      </c>
      <c r="U63" s="18" t="str">
        <f>+$A$63</f>
        <v>JVA-1</v>
      </c>
      <c r="V63" s="18" t="str">
        <f>+$A$63</f>
        <v>JVA-1</v>
      </c>
      <c r="W63" s="18" t="str">
        <f>+$A$63</f>
        <v>JVA-1</v>
      </c>
      <c r="X63" s="18" t="str">
        <f>+$A$63</f>
        <v>JVA-1</v>
      </c>
      <c r="AK63" s="43"/>
      <c r="AL63" s="42"/>
    </row>
    <row r="64" spans="1:38" ht="13.5" thickBot="1" x14ac:dyDescent="0.25">
      <c r="A64" s="44" t="s">
        <v>1162</v>
      </c>
      <c r="B64" s="18">
        <f t="shared" si="6"/>
        <v>9</v>
      </c>
      <c r="C64" s="20">
        <f t="shared" si="4"/>
        <v>9</v>
      </c>
      <c r="D64" s="18">
        <f t="shared" si="5"/>
        <v>3</v>
      </c>
      <c r="F64" s="47"/>
      <c r="G64" s="53">
        <v>6</v>
      </c>
      <c r="H64" s="18" t="s">
        <v>1209</v>
      </c>
      <c r="I64" s="20"/>
      <c r="J64" s="18" t="s">
        <v>1189</v>
      </c>
      <c r="K64" s="18">
        <f t="shared" si="7"/>
        <v>4</v>
      </c>
      <c r="L64" s="18" t="s">
        <v>1180</v>
      </c>
      <c r="M64" s="18" t="s">
        <v>1180</v>
      </c>
      <c r="N64" s="18" t="s">
        <v>1180</v>
      </c>
      <c r="O64" s="18" t="s">
        <v>1180</v>
      </c>
      <c r="U64" s="18" t="str">
        <f>+$A$65</f>
        <v>JVB-1</v>
      </c>
      <c r="V64" s="18" t="str">
        <f>+$A$65</f>
        <v>JVB-1</v>
      </c>
      <c r="W64" s="18" t="str">
        <f>+$A$65</f>
        <v>JVB-1</v>
      </c>
      <c r="X64" s="18" t="str">
        <f>+$A$65</f>
        <v>JVB-1</v>
      </c>
      <c r="AK64" s="43"/>
      <c r="AL64" s="42"/>
    </row>
    <row r="65" spans="1:55" x14ac:dyDescent="0.2">
      <c r="A65" s="31" t="s">
        <v>1157</v>
      </c>
      <c r="B65" s="18">
        <f t="shared" si="6"/>
        <v>15</v>
      </c>
      <c r="C65" s="20">
        <f t="shared" si="4"/>
        <v>15</v>
      </c>
      <c r="D65" s="18">
        <f t="shared" si="5"/>
        <v>5</v>
      </c>
      <c r="F65" s="50">
        <v>20</v>
      </c>
      <c r="G65" s="54">
        <v>10</v>
      </c>
      <c r="H65" s="18" t="s">
        <v>1207</v>
      </c>
      <c r="I65" s="20"/>
      <c r="J65" s="18" t="s">
        <v>1189</v>
      </c>
      <c r="K65" s="18">
        <f t="shared" si="7"/>
        <v>4</v>
      </c>
      <c r="L65" s="18" t="s">
        <v>317</v>
      </c>
      <c r="M65" s="18" t="s">
        <v>317</v>
      </c>
      <c r="N65" s="18" t="s">
        <v>317</v>
      </c>
      <c r="O65" s="18" t="s">
        <v>317</v>
      </c>
      <c r="U65" s="18" t="str">
        <f>+$A$66</f>
        <v>JVB-2</v>
      </c>
      <c r="V65" s="18" t="str">
        <f>+$A$66</f>
        <v>JVB-2</v>
      </c>
      <c r="W65" s="18" t="str">
        <f>+$A$66</f>
        <v>JVB-2</v>
      </c>
      <c r="X65" s="18" t="str">
        <f>+$A$66</f>
        <v>JVB-2</v>
      </c>
      <c r="AK65" s="43"/>
      <c r="AL65" s="42"/>
    </row>
    <row r="66" spans="1:55" ht="13.5" thickBot="1" x14ac:dyDescent="0.25">
      <c r="A66" s="48" t="s">
        <v>1163</v>
      </c>
      <c r="B66" s="18">
        <f t="shared" si="6"/>
        <v>15</v>
      </c>
      <c r="C66" s="20">
        <f t="shared" si="4"/>
        <v>15</v>
      </c>
      <c r="D66" s="18">
        <f t="shared" si="5"/>
        <v>5</v>
      </c>
      <c r="F66" s="47"/>
      <c r="G66" s="53">
        <v>10</v>
      </c>
      <c r="H66" s="18" t="s">
        <v>1209</v>
      </c>
      <c r="I66" s="20"/>
      <c r="J66" s="18" t="s">
        <v>1208</v>
      </c>
      <c r="K66" s="18">
        <f t="shared" si="7"/>
        <v>4</v>
      </c>
      <c r="L66" s="18" t="s">
        <v>1164</v>
      </c>
      <c r="M66" s="18" t="s">
        <v>1164</v>
      </c>
      <c r="N66" s="18" t="s">
        <v>1164</v>
      </c>
      <c r="O66" s="18" t="s">
        <v>1164</v>
      </c>
      <c r="U66" s="18" t="str">
        <f>+$A$67</f>
        <v>VARA-1</v>
      </c>
      <c r="V66" s="18" t="str">
        <f>+$A$67</f>
        <v>VARA-1</v>
      </c>
      <c r="W66" s="18" t="str">
        <f>+$A$67</f>
        <v>VARA-1</v>
      </c>
      <c r="X66" s="18" t="str">
        <f>+$A$67</f>
        <v>VARA-1</v>
      </c>
      <c r="AK66" s="43"/>
      <c r="AL66" s="56"/>
      <c r="AM66" s="20"/>
      <c r="AN66" s="20"/>
      <c r="AO66" s="20"/>
      <c r="AP66" s="20"/>
      <c r="AQ66" s="20"/>
      <c r="AR66" s="20"/>
      <c r="AS66" s="20"/>
      <c r="AT66" s="20"/>
      <c r="AU66" s="20"/>
      <c r="AV66" s="20"/>
      <c r="AW66" s="20"/>
      <c r="AX66" s="20"/>
      <c r="AY66" s="20"/>
      <c r="AZ66" s="20"/>
      <c r="BA66" s="20"/>
      <c r="BB66" s="20"/>
      <c r="BC66" s="20"/>
    </row>
    <row r="67" spans="1:55" x14ac:dyDescent="0.2">
      <c r="A67" s="31" t="s">
        <v>1164</v>
      </c>
      <c r="B67" s="18">
        <f t="shared" si="6"/>
        <v>12</v>
      </c>
      <c r="C67" s="20">
        <f t="shared" si="4"/>
        <v>12</v>
      </c>
      <c r="D67" s="18">
        <f t="shared" si="5"/>
        <v>4</v>
      </c>
      <c r="F67" s="50">
        <v>14</v>
      </c>
      <c r="G67" s="54">
        <v>8</v>
      </c>
      <c r="H67" s="18" t="s">
        <v>1207</v>
      </c>
      <c r="I67" s="20"/>
      <c r="J67" s="18" t="s">
        <v>1208</v>
      </c>
      <c r="K67" s="18">
        <f t="shared" si="7"/>
        <v>5</v>
      </c>
      <c r="L67" s="18" t="s">
        <v>1157</v>
      </c>
      <c r="M67" s="18" t="s">
        <v>1157</v>
      </c>
      <c r="N67" s="18" t="s">
        <v>1157</v>
      </c>
      <c r="O67" s="18" t="s">
        <v>1157</v>
      </c>
      <c r="P67" s="18" t="s">
        <v>1157</v>
      </c>
      <c r="Q67" s="20"/>
      <c r="U67" s="18" t="str">
        <f>+$A$68</f>
        <v>VARA-2</v>
      </c>
      <c r="V67" s="18" t="str">
        <f>+$A$68</f>
        <v>VARA-2</v>
      </c>
      <c r="W67" s="18" t="str">
        <f>+$A$68</f>
        <v>VARA-2</v>
      </c>
      <c r="X67" s="18" t="str">
        <f>+$A$68</f>
        <v>VARA-2</v>
      </c>
      <c r="AK67" s="43"/>
      <c r="AL67" s="56"/>
      <c r="AM67" s="20"/>
      <c r="AN67" s="20"/>
      <c r="AO67" s="20"/>
      <c r="AP67" s="20"/>
      <c r="AQ67" s="20"/>
      <c r="AR67" s="20"/>
      <c r="AS67" s="20"/>
      <c r="AT67" s="20"/>
      <c r="AU67" s="20"/>
      <c r="AV67" s="20"/>
      <c r="AW67" s="20"/>
      <c r="AX67" s="20"/>
      <c r="AY67" s="20"/>
      <c r="AZ67" s="20"/>
      <c r="BA67" s="20"/>
      <c r="BB67" s="20"/>
      <c r="BC67" s="20"/>
    </row>
    <row r="68" spans="1:55" ht="13.5" thickBot="1" x14ac:dyDescent="0.25">
      <c r="A68" s="48" t="s">
        <v>1165</v>
      </c>
      <c r="B68" s="18">
        <f t="shared" si="6"/>
        <v>9</v>
      </c>
      <c r="C68" s="20">
        <f t="shared" si="4"/>
        <v>9</v>
      </c>
      <c r="D68" s="18">
        <f t="shared" si="5"/>
        <v>3</v>
      </c>
      <c r="F68" s="47"/>
      <c r="G68" s="55">
        <v>6</v>
      </c>
      <c r="H68" s="18" t="s">
        <v>1209</v>
      </c>
      <c r="I68" s="20"/>
      <c r="J68" s="18" t="s">
        <v>1177</v>
      </c>
      <c r="K68" s="18">
        <f t="shared" si="7"/>
        <v>5</v>
      </c>
      <c r="L68" s="18" t="s">
        <v>1163</v>
      </c>
      <c r="M68" s="18" t="s">
        <v>1163</v>
      </c>
      <c r="N68" s="18" t="s">
        <v>1163</v>
      </c>
      <c r="O68" s="18" t="s">
        <v>1163</v>
      </c>
      <c r="P68" s="18" t="s">
        <v>1163</v>
      </c>
      <c r="Q68" s="20"/>
      <c r="U68" s="18" t="str">
        <f>+$A$69</f>
        <v>VARB-1</v>
      </c>
      <c r="V68" s="18" t="str">
        <f>+$A$69</f>
        <v>VARB-1</v>
      </c>
      <c r="W68" s="18" t="str">
        <f>+$A$69</f>
        <v>VARB-1</v>
      </c>
      <c r="X68" s="18" t="str">
        <f>+$A$69</f>
        <v>VARB-1</v>
      </c>
      <c r="AK68" s="43"/>
      <c r="AL68" s="56"/>
      <c r="AM68" s="20"/>
      <c r="AN68" s="20"/>
      <c r="AO68" s="20"/>
      <c r="AP68" s="20"/>
      <c r="AQ68" s="20"/>
      <c r="AR68" s="20"/>
      <c r="AS68" s="20"/>
      <c r="AT68" s="20"/>
      <c r="AU68" s="20"/>
      <c r="AV68" s="20"/>
      <c r="AW68" s="20"/>
      <c r="AX68" s="20"/>
      <c r="AY68" s="20"/>
      <c r="AZ68" s="20"/>
      <c r="BA68" s="20"/>
      <c r="BB68" s="20"/>
      <c r="BC68" s="20"/>
    </row>
    <row r="69" spans="1:55" x14ac:dyDescent="0.2">
      <c r="A69" s="31" t="s">
        <v>1158</v>
      </c>
      <c r="B69" s="18">
        <f t="shared" si="6"/>
        <v>9</v>
      </c>
      <c r="C69" s="20">
        <f t="shared" si="4"/>
        <v>9</v>
      </c>
      <c r="D69" s="18">
        <f t="shared" si="5"/>
        <v>3</v>
      </c>
      <c r="F69" s="50">
        <v>12</v>
      </c>
      <c r="G69" s="54">
        <v>6</v>
      </c>
      <c r="H69" s="18" t="s">
        <v>1207</v>
      </c>
      <c r="I69" s="20"/>
      <c r="J69" s="18" t="s">
        <v>1177</v>
      </c>
      <c r="K69" s="18">
        <f t="shared" si="7"/>
        <v>5</v>
      </c>
      <c r="L69" s="18" t="s">
        <v>82</v>
      </c>
      <c r="M69" s="18" t="s">
        <v>82</v>
      </c>
      <c r="N69" s="18" t="s">
        <v>82</v>
      </c>
      <c r="O69" s="18" t="s">
        <v>82</v>
      </c>
      <c r="P69" s="18" t="s">
        <v>82</v>
      </c>
      <c r="U69" s="18" t="str">
        <f>+$A$70</f>
        <v>VARB-2</v>
      </c>
      <c r="V69" s="18" t="str">
        <f>+$A$70</f>
        <v>VARB-2</v>
      </c>
      <c r="W69" s="18" t="str">
        <f>+$A$70</f>
        <v>VARB-2</v>
      </c>
      <c r="X69" s="18" t="str">
        <f>+$A$70</f>
        <v>VARB-2</v>
      </c>
      <c r="AK69" s="43"/>
      <c r="AL69" s="56"/>
      <c r="AM69" s="20"/>
      <c r="AN69" s="20"/>
      <c r="AO69" s="20"/>
      <c r="AP69" s="20"/>
      <c r="AQ69" s="20"/>
      <c r="AR69" s="20"/>
      <c r="AS69" s="20"/>
      <c r="AT69" s="20"/>
      <c r="AU69" s="20"/>
      <c r="AV69" s="20"/>
      <c r="AW69" s="20"/>
      <c r="AX69" s="20"/>
      <c r="AY69" s="20"/>
      <c r="AZ69" s="20"/>
      <c r="BA69" s="20"/>
      <c r="BB69" s="20"/>
      <c r="BC69" s="20"/>
    </row>
    <row r="70" spans="1:55" ht="13.5" thickBot="1" x14ac:dyDescent="0.25">
      <c r="A70" s="48" t="s">
        <v>1184</v>
      </c>
      <c r="B70" s="18">
        <f t="shared" si="6"/>
        <v>9</v>
      </c>
      <c r="C70" s="20">
        <f t="shared" si="4"/>
        <v>9</v>
      </c>
      <c r="D70" s="18">
        <f t="shared" si="5"/>
        <v>3</v>
      </c>
      <c r="F70" s="49"/>
      <c r="G70" s="55">
        <v>6</v>
      </c>
      <c r="H70" s="18" t="s">
        <v>1209</v>
      </c>
      <c r="I70" s="20"/>
      <c r="J70" s="18" t="s">
        <v>1177</v>
      </c>
      <c r="K70" s="18">
        <f t="shared" si="7"/>
        <v>5</v>
      </c>
      <c r="L70" s="18" t="s">
        <v>1160</v>
      </c>
      <c r="M70" s="18" t="s">
        <v>1160</v>
      </c>
      <c r="N70" s="18" t="s">
        <v>1160</v>
      </c>
      <c r="O70" s="18" t="s">
        <v>1160</v>
      </c>
      <c r="P70" s="18" t="s">
        <v>1160</v>
      </c>
      <c r="U70" s="18" t="str">
        <f>+$A$71</f>
        <v>VARB-3</v>
      </c>
      <c r="V70" s="18" t="str">
        <f>+$A$71</f>
        <v>VARB-3</v>
      </c>
      <c r="W70" s="18" t="str">
        <f>+$A$71</f>
        <v>VARB-3</v>
      </c>
      <c r="X70" s="18" t="str">
        <f>+$A$71</f>
        <v>VARB-3</v>
      </c>
      <c r="AK70" s="43"/>
      <c r="AL70" s="57"/>
      <c r="AM70" s="208"/>
      <c r="AN70" s="208"/>
      <c r="AO70" s="208"/>
      <c r="AP70" s="208"/>
      <c r="AQ70" s="208"/>
      <c r="AR70" s="208"/>
      <c r="AS70" s="208"/>
      <c r="AT70" s="208"/>
      <c r="AU70" s="208"/>
      <c r="AV70" s="209"/>
      <c r="AW70" s="209"/>
      <c r="AX70" s="209"/>
      <c r="AY70" s="209"/>
      <c r="AZ70" s="209"/>
      <c r="BA70" s="209"/>
      <c r="BB70" s="20"/>
      <c r="BC70" s="20"/>
    </row>
    <row r="71" spans="1:55" x14ac:dyDescent="0.2">
      <c r="A71" s="31" t="s">
        <v>1176</v>
      </c>
      <c r="B71" s="18">
        <f t="shared" si="6"/>
        <v>9</v>
      </c>
      <c r="C71" s="20">
        <f t="shared" si="4"/>
        <v>9</v>
      </c>
      <c r="D71" s="18">
        <f t="shared" si="5"/>
        <v>3</v>
      </c>
      <c r="F71" s="47">
        <v>12</v>
      </c>
      <c r="G71" s="53">
        <v>6</v>
      </c>
      <c r="H71" s="18" t="s">
        <v>1210</v>
      </c>
      <c r="I71" s="20"/>
      <c r="J71" s="18" t="s">
        <v>1208</v>
      </c>
      <c r="K71" s="18">
        <f t="shared" si="7"/>
        <v>5</v>
      </c>
      <c r="L71" s="18" t="s">
        <v>1192</v>
      </c>
      <c r="M71" s="18" t="s">
        <v>1192</v>
      </c>
      <c r="N71" s="18" t="s">
        <v>1192</v>
      </c>
      <c r="O71" s="18" t="s">
        <v>1192</v>
      </c>
      <c r="P71" s="18" t="s">
        <v>1192</v>
      </c>
      <c r="U71" s="18" t="str">
        <f>+$A$72</f>
        <v>VARB-4</v>
      </c>
      <c r="V71" s="18" t="str">
        <f>+$A$72</f>
        <v>VARB-4</v>
      </c>
      <c r="W71" s="18" t="str">
        <f>+$A$72</f>
        <v>VARB-4</v>
      </c>
      <c r="X71" s="18" t="str">
        <f>+$A$72</f>
        <v>VARB-4</v>
      </c>
      <c r="AK71" s="43"/>
      <c r="AL71" s="21"/>
      <c r="AM71" s="21"/>
      <c r="AN71" s="21"/>
      <c r="AO71" s="21"/>
      <c r="AP71" s="21"/>
      <c r="AQ71" s="21"/>
      <c r="AR71" s="21"/>
      <c r="AS71" s="21"/>
      <c r="AT71" s="21"/>
      <c r="AU71" s="21"/>
      <c r="AV71" s="21"/>
      <c r="AW71" s="21"/>
      <c r="AX71" s="21"/>
      <c r="AY71" s="21"/>
      <c r="AZ71" s="21"/>
      <c r="BA71" s="21"/>
      <c r="BB71" s="20"/>
      <c r="BC71" s="20"/>
    </row>
    <row r="72" spans="1:55" ht="13.5" thickBot="1" x14ac:dyDescent="0.25">
      <c r="A72" s="48" t="s">
        <v>1182</v>
      </c>
      <c r="B72" s="18">
        <f t="shared" si="6"/>
        <v>9</v>
      </c>
      <c r="C72" s="20">
        <f t="shared" si="4"/>
        <v>9</v>
      </c>
      <c r="D72" s="18">
        <f t="shared" si="5"/>
        <v>3</v>
      </c>
      <c r="F72" s="49"/>
      <c r="G72" s="55">
        <v>6</v>
      </c>
      <c r="H72" s="18" t="s">
        <v>1211</v>
      </c>
      <c r="I72" s="20"/>
      <c r="J72" s="18" t="s">
        <v>1208</v>
      </c>
      <c r="K72" s="18">
        <f t="shared" si="7"/>
        <v>5</v>
      </c>
      <c r="L72" s="18" t="s">
        <v>1173</v>
      </c>
      <c r="M72" s="18" t="s">
        <v>1173</v>
      </c>
      <c r="N72" s="18" t="s">
        <v>1173</v>
      </c>
      <c r="O72" s="18" t="s">
        <v>1173</v>
      </c>
      <c r="P72" s="18" t="s">
        <v>1173</v>
      </c>
      <c r="U72" s="18" t="str">
        <f>+$A$46</f>
        <v>U11A</v>
      </c>
      <c r="V72" s="18" t="str">
        <f>+$A$46</f>
        <v>U11A</v>
      </c>
      <c r="W72" s="18" t="str">
        <f>+$A$46</f>
        <v>U11A</v>
      </c>
      <c r="X72" s="18" t="str">
        <f>+$A$46</f>
        <v>U11A</v>
      </c>
      <c r="AK72" s="43"/>
      <c r="AL72" s="20"/>
      <c r="AM72" s="20"/>
      <c r="AN72" s="20"/>
      <c r="AO72" s="20"/>
      <c r="AP72" s="20"/>
      <c r="AQ72" s="20"/>
      <c r="AR72" s="20"/>
      <c r="AS72" s="20"/>
      <c r="AT72" s="20"/>
      <c r="AU72" s="20"/>
      <c r="AV72" s="20"/>
      <c r="AW72" s="20"/>
      <c r="AX72" s="20"/>
      <c r="AY72" s="20"/>
      <c r="AZ72" s="20"/>
      <c r="BA72" s="20"/>
      <c r="BB72" s="20"/>
      <c r="BC72" s="20"/>
    </row>
    <row r="73" spans="1:55" x14ac:dyDescent="0.2">
      <c r="B73" s="18">
        <f>SUM(B45:B72)</f>
        <v>321</v>
      </c>
      <c r="C73" s="18">
        <f>SUM(C45:C72)</f>
        <v>321</v>
      </c>
      <c r="D73" s="18">
        <f>SUM(D45:D72)</f>
        <v>107</v>
      </c>
      <c r="F73" s="18">
        <f>SUM(F45:F72)</f>
        <v>214</v>
      </c>
      <c r="G73" s="18">
        <f>SUM(G45:G72)</f>
        <v>214</v>
      </c>
      <c r="K73" s="18">
        <f>SUM(K45:K72)</f>
        <v>108</v>
      </c>
      <c r="T73" s="30"/>
      <c r="U73" s="18" t="str">
        <f>+$A$62</f>
        <v>U15B-4</v>
      </c>
      <c r="V73" s="18" t="str">
        <f>+$A$62</f>
        <v>U15B-4</v>
      </c>
      <c r="W73" s="18" t="str">
        <f>+$A$62</f>
        <v>U15B-4</v>
      </c>
      <c r="X73" s="18" t="str">
        <f>+$A$62</f>
        <v>U15B-4</v>
      </c>
      <c r="Y73" s="18" t="str">
        <f>+$A$61</f>
        <v>U15B-3</v>
      </c>
      <c r="AK73" s="43"/>
      <c r="AL73" s="20"/>
      <c r="AM73" s="20"/>
      <c r="AN73" s="20"/>
      <c r="AO73" s="20"/>
      <c r="AP73" s="20"/>
      <c r="AQ73" s="20"/>
      <c r="AR73" s="20"/>
      <c r="AS73" s="20"/>
      <c r="AT73" s="20"/>
      <c r="AU73" s="20"/>
      <c r="AV73" s="20"/>
      <c r="AW73" s="20"/>
      <c r="AX73" s="20"/>
      <c r="AY73" s="20"/>
      <c r="AZ73" s="20"/>
      <c r="BA73" s="20"/>
      <c r="BB73" s="20"/>
      <c r="BC73" s="20"/>
    </row>
    <row r="74" spans="1:55" x14ac:dyDescent="0.2">
      <c r="C74" s="18">
        <f>+B73-C73</f>
        <v>0</v>
      </c>
      <c r="J74" s="18" t="s">
        <v>1189</v>
      </c>
      <c r="K74" s="18">
        <v>28</v>
      </c>
      <c r="T74" s="30"/>
      <c r="U74" s="18" t="str">
        <f>+$A$64</f>
        <v>JVA-2</v>
      </c>
      <c r="V74" s="18" t="str">
        <f>+$A$64</f>
        <v>JVA-2</v>
      </c>
      <c r="W74" s="18" t="str">
        <f>+$A$64</f>
        <v>JVA-2</v>
      </c>
      <c r="X74" s="18" t="str">
        <f>+$A$64</f>
        <v>JVA-2</v>
      </c>
      <c r="Y74" s="18" t="str">
        <f>+$A$63</f>
        <v>JVA-1</v>
      </c>
      <c r="AK74" s="43"/>
      <c r="AL74" s="20"/>
      <c r="AM74" s="20"/>
      <c r="AN74" s="20"/>
      <c r="AO74" s="20"/>
      <c r="AP74" s="20"/>
      <c r="AQ74" s="20"/>
      <c r="AR74" s="20"/>
      <c r="AS74" s="20"/>
      <c r="AT74" s="20"/>
      <c r="AU74" s="20"/>
      <c r="AV74" s="20"/>
      <c r="AW74" s="20"/>
      <c r="AX74" s="20"/>
      <c r="AY74" s="20"/>
      <c r="AZ74" s="20"/>
      <c r="BA74" s="20"/>
      <c r="BB74" s="20"/>
      <c r="BC74" s="20"/>
    </row>
    <row r="75" spans="1:55" x14ac:dyDescent="0.2">
      <c r="A75" s="41" t="s">
        <v>1194</v>
      </c>
      <c r="B75" s="25" t="s">
        <v>1196</v>
      </c>
      <c r="C75" s="25" t="s">
        <v>1196</v>
      </c>
      <c r="D75" s="25" t="s">
        <v>1196</v>
      </c>
      <c r="E75" s="25"/>
      <c r="F75" s="25"/>
      <c r="G75" s="25"/>
      <c r="H75" s="25"/>
      <c r="J75" s="18" t="s">
        <v>1177</v>
      </c>
      <c r="K75" s="18">
        <v>32</v>
      </c>
      <c r="T75" s="30"/>
      <c r="AL75" s="20"/>
      <c r="AM75" s="20"/>
      <c r="AN75" s="20"/>
      <c r="AO75" s="20"/>
      <c r="AP75" s="20"/>
      <c r="AQ75" s="20"/>
      <c r="AR75" s="20"/>
      <c r="AS75" s="20"/>
      <c r="AT75" s="20"/>
      <c r="AU75" s="20"/>
      <c r="AV75" s="20"/>
      <c r="AW75" s="20"/>
      <c r="AX75" s="20"/>
      <c r="AY75" s="20"/>
      <c r="AZ75" s="20"/>
      <c r="BA75" s="20"/>
      <c r="BB75" s="20"/>
      <c r="BC75" s="20"/>
    </row>
    <row r="76" spans="1:55" ht="13.5" thickBot="1" x14ac:dyDescent="0.25">
      <c r="A76" s="5" t="s">
        <v>1197</v>
      </c>
      <c r="B76" s="18" t="s">
        <v>1198</v>
      </c>
      <c r="C76" s="18" t="s">
        <v>1199</v>
      </c>
      <c r="D76" s="18" t="s">
        <v>1200</v>
      </c>
      <c r="F76" s="18" t="s">
        <v>1201</v>
      </c>
      <c r="G76" s="18" t="s">
        <v>1202</v>
      </c>
      <c r="H76" s="18" t="s">
        <v>1203</v>
      </c>
      <c r="J76" s="18" t="s">
        <v>1208</v>
      </c>
      <c r="K76" s="18">
        <v>36</v>
      </c>
      <c r="T76" s="30"/>
      <c r="AL76" s="20"/>
      <c r="AM76" s="20"/>
      <c r="AN76" s="20"/>
      <c r="AO76" s="20"/>
      <c r="AP76" s="20"/>
      <c r="AQ76" s="20"/>
      <c r="AR76" s="20"/>
      <c r="AS76" s="20"/>
      <c r="AT76" s="20"/>
      <c r="AU76" s="20"/>
      <c r="AV76" s="20"/>
      <c r="AW76" s="20"/>
      <c r="AX76" s="20"/>
      <c r="AY76" s="20"/>
      <c r="AZ76" s="20"/>
      <c r="BA76" s="20"/>
      <c r="BB76" s="20"/>
      <c r="BC76" s="20"/>
    </row>
    <row r="77" spans="1:55" ht="13.5" thickBot="1" x14ac:dyDescent="0.25">
      <c r="A77" s="44" t="s">
        <v>1351</v>
      </c>
      <c r="B77" s="18">
        <f>G77/2*2</f>
        <v>8</v>
      </c>
      <c r="C77" s="20">
        <f>COUNTIF($C$25:$AC$36,A77)</f>
        <v>8</v>
      </c>
      <c r="D77" s="18">
        <f>+B77/2</f>
        <v>4</v>
      </c>
      <c r="E77" s="45"/>
      <c r="F77" s="46">
        <v>8</v>
      </c>
      <c r="G77" s="46">
        <v>8</v>
      </c>
      <c r="H77" s="18" t="s">
        <v>1207</v>
      </c>
      <c r="T77" s="30"/>
      <c r="AL77" s="20"/>
      <c r="AM77" s="20"/>
      <c r="AN77" s="20"/>
      <c r="AO77" s="20"/>
      <c r="AP77" s="20"/>
      <c r="AQ77" s="20"/>
      <c r="AR77" s="20"/>
      <c r="AS77" s="20"/>
      <c r="AT77" s="20"/>
      <c r="AU77" s="20"/>
      <c r="AV77" s="20"/>
      <c r="AW77" s="20"/>
      <c r="AX77" s="20"/>
      <c r="AY77" s="20"/>
      <c r="AZ77" s="20"/>
      <c r="BA77" s="20"/>
      <c r="BB77" s="20"/>
      <c r="BC77" s="20"/>
    </row>
    <row r="78" spans="1:55" ht="13.5" thickBot="1" x14ac:dyDescent="0.25">
      <c r="A78" s="44" t="s">
        <v>82</v>
      </c>
      <c r="B78" s="18">
        <f t="shared" ref="B78:B104" si="8">G78/2*2</f>
        <v>8</v>
      </c>
      <c r="C78" s="20">
        <f t="shared" ref="C78:C104" si="9">COUNTIF($C$25:$AC$36,A78)</f>
        <v>8</v>
      </c>
      <c r="D78" s="18">
        <f t="shared" ref="D78:D104" si="10">+B78/2</f>
        <v>4</v>
      </c>
      <c r="E78" s="45"/>
      <c r="F78" s="46">
        <v>8</v>
      </c>
      <c r="G78" s="46">
        <v>8</v>
      </c>
      <c r="H78" s="18" t="s">
        <v>1207</v>
      </c>
      <c r="AJ78" s="20"/>
      <c r="AK78" s="20"/>
      <c r="AL78" s="20"/>
      <c r="AM78" s="20"/>
      <c r="AN78" s="20"/>
      <c r="AO78" s="20"/>
      <c r="AP78" s="20"/>
      <c r="AQ78" s="20"/>
      <c r="AR78" s="20"/>
      <c r="AS78" s="20"/>
      <c r="AT78" s="20"/>
      <c r="AU78" s="20"/>
      <c r="AV78" s="20"/>
      <c r="AW78" s="20"/>
      <c r="AX78" s="20"/>
      <c r="AY78" s="20"/>
      <c r="AZ78" s="20"/>
      <c r="BA78" s="20"/>
    </row>
    <row r="79" spans="1:55" x14ac:dyDescent="0.2">
      <c r="A79" s="31" t="s">
        <v>1160</v>
      </c>
      <c r="B79" s="18">
        <f t="shared" si="8"/>
        <v>10</v>
      </c>
      <c r="C79" s="20">
        <f t="shared" si="9"/>
        <v>10</v>
      </c>
      <c r="D79" s="18">
        <f t="shared" si="10"/>
        <v>5</v>
      </c>
      <c r="E79" s="45"/>
      <c r="F79" s="47">
        <v>10</v>
      </c>
      <c r="G79" s="47">
        <v>10</v>
      </c>
      <c r="H79" s="18" t="s">
        <v>1207</v>
      </c>
      <c r="AJ79" s="20"/>
      <c r="AK79" s="20"/>
      <c r="AL79" s="20"/>
      <c r="AM79" s="20"/>
      <c r="AN79" s="20"/>
      <c r="AO79" s="20"/>
      <c r="AP79" s="20"/>
      <c r="AQ79" s="20"/>
      <c r="AR79" s="20"/>
      <c r="AS79" s="20"/>
      <c r="AT79" s="20"/>
      <c r="AU79" s="20"/>
      <c r="AV79" s="20"/>
      <c r="AW79" s="20"/>
      <c r="AX79" s="20"/>
      <c r="AY79" s="20"/>
      <c r="AZ79" s="20"/>
      <c r="BA79" s="20"/>
    </row>
    <row r="80" spans="1:55" ht="13.5" thickBot="1" x14ac:dyDescent="0.25">
      <c r="A80" s="48" t="s">
        <v>1171</v>
      </c>
      <c r="B80" s="18">
        <f t="shared" si="8"/>
        <v>10</v>
      </c>
      <c r="C80" s="20">
        <f t="shared" si="9"/>
        <v>10</v>
      </c>
      <c r="D80" s="18">
        <f t="shared" si="10"/>
        <v>5</v>
      </c>
      <c r="E80" s="45"/>
      <c r="F80" s="49">
        <v>10</v>
      </c>
      <c r="G80" s="49">
        <v>10</v>
      </c>
      <c r="H80" s="18" t="s">
        <v>1209</v>
      </c>
      <c r="AJ80" s="20"/>
      <c r="AK80" s="20"/>
      <c r="AL80" s="20"/>
      <c r="AM80" s="20"/>
      <c r="AN80" s="20"/>
      <c r="AO80" s="20"/>
      <c r="AP80" s="20"/>
      <c r="AQ80" s="20"/>
      <c r="AR80" s="20"/>
      <c r="AS80" s="20"/>
      <c r="AT80" s="20"/>
      <c r="AU80" s="20"/>
      <c r="AV80" s="20"/>
      <c r="AW80" s="20"/>
      <c r="AX80" s="20"/>
      <c r="AY80" s="20"/>
      <c r="AZ80" s="20"/>
      <c r="BA80" s="20"/>
    </row>
    <row r="81" spans="1:53" ht="13.5" thickBot="1" x14ac:dyDescent="0.25">
      <c r="A81" s="44" t="s">
        <v>123</v>
      </c>
      <c r="B81" s="18">
        <f t="shared" si="8"/>
        <v>8</v>
      </c>
      <c r="C81" s="20">
        <f t="shared" si="9"/>
        <v>8</v>
      </c>
      <c r="D81" s="18">
        <f t="shared" si="10"/>
        <v>4</v>
      </c>
      <c r="F81" s="46">
        <v>8</v>
      </c>
      <c r="G81" s="46">
        <v>8</v>
      </c>
      <c r="H81" s="18" t="s">
        <v>1207</v>
      </c>
      <c r="L81" s="25">
        <v>2008</v>
      </c>
      <c r="M81" s="25">
        <v>2009</v>
      </c>
      <c r="N81" s="25">
        <v>2010</v>
      </c>
      <c r="O81" s="25" t="s">
        <v>1212</v>
      </c>
      <c r="P81" s="24" t="s">
        <v>1213</v>
      </c>
      <c r="Q81" s="25"/>
      <c r="R81" s="58" t="s">
        <v>1214</v>
      </c>
      <c r="AJ81" s="20"/>
      <c r="AK81" s="20"/>
      <c r="AL81" s="20"/>
      <c r="AM81" s="20"/>
      <c r="AN81" s="20"/>
      <c r="AO81" s="20"/>
      <c r="AP81" s="20"/>
      <c r="AQ81" s="20"/>
      <c r="AR81" s="20"/>
      <c r="AS81" s="20"/>
      <c r="AT81" s="20"/>
      <c r="AU81" s="20"/>
      <c r="AV81" s="20"/>
      <c r="AW81" s="20"/>
      <c r="AX81" s="20"/>
      <c r="AY81" s="20"/>
      <c r="AZ81" s="20"/>
      <c r="BA81" s="20"/>
    </row>
    <row r="82" spans="1:53" x14ac:dyDescent="0.2">
      <c r="A82" s="31" t="s">
        <v>1191</v>
      </c>
      <c r="B82" s="18">
        <f t="shared" si="8"/>
        <v>8</v>
      </c>
      <c r="C82" s="20">
        <f t="shared" si="9"/>
        <v>8</v>
      </c>
      <c r="D82" s="18">
        <f t="shared" si="10"/>
        <v>4</v>
      </c>
      <c r="F82" s="50">
        <v>8</v>
      </c>
      <c r="G82" s="50">
        <v>8</v>
      </c>
      <c r="H82" s="18" t="s">
        <v>1207</v>
      </c>
      <c r="J82" s="20"/>
      <c r="L82" s="25"/>
      <c r="M82" s="25"/>
      <c r="N82" s="25"/>
      <c r="O82" s="25"/>
      <c r="P82" s="24"/>
      <c r="Q82" s="25"/>
      <c r="R82" s="59"/>
      <c r="AJ82" s="20"/>
      <c r="AK82" s="20"/>
      <c r="AL82" s="20"/>
      <c r="AM82" s="20"/>
      <c r="AN82" s="20"/>
      <c r="AO82" s="20"/>
      <c r="AP82" s="20"/>
      <c r="AQ82" s="20"/>
      <c r="AR82" s="20"/>
      <c r="AS82" s="20"/>
      <c r="AT82" s="20"/>
      <c r="AU82" s="20"/>
      <c r="AV82" s="20"/>
      <c r="AW82" s="20"/>
      <c r="AX82" s="20"/>
      <c r="AY82" s="20"/>
      <c r="AZ82" s="20"/>
      <c r="BA82" s="20"/>
    </row>
    <row r="83" spans="1:53" ht="13.5" thickBot="1" x14ac:dyDescent="0.25">
      <c r="A83" s="48" t="s">
        <v>1192</v>
      </c>
      <c r="B83" s="18">
        <f t="shared" si="8"/>
        <v>8</v>
      </c>
      <c r="C83" s="20">
        <f t="shared" si="9"/>
        <v>8</v>
      </c>
      <c r="D83" s="18">
        <f t="shared" si="10"/>
        <v>4</v>
      </c>
      <c r="F83" s="49">
        <v>8</v>
      </c>
      <c r="G83" s="49">
        <v>8</v>
      </c>
      <c r="H83" s="18" t="s">
        <v>1209</v>
      </c>
      <c r="J83" s="20"/>
      <c r="K83" s="60" t="s">
        <v>1215</v>
      </c>
      <c r="L83" s="25">
        <v>66</v>
      </c>
      <c r="M83" s="25">
        <v>112</v>
      </c>
      <c r="N83" s="25">
        <v>130</v>
      </c>
      <c r="O83" s="25">
        <v>186</v>
      </c>
      <c r="P83" s="24">
        <v>188</v>
      </c>
      <c r="Q83" s="25">
        <v>195</v>
      </c>
      <c r="R83" s="59">
        <v>216</v>
      </c>
      <c r="AJ83" s="20"/>
      <c r="AK83" s="20"/>
      <c r="AL83" s="20"/>
      <c r="AM83" s="20"/>
      <c r="AN83" s="20"/>
      <c r="AO83" s="20"/>
      <c r="AP83" s="20"/>
      <c r="AQ83" s="20"/>
      <c r="AR83" s="20"/>
      <c r="AS83" s="20"/>
      <c r="AT83" s="20"/>
      <c r="AU83" s="20"/>
      <c r="AV83" s="20"/>
      <c r="AW83" s="20"/>
      <c r="AX83" s="20"/>
      <c r="AY83" s="20"/>
      <c r="AZ83" s="20"/>
      <c r="BA83" s="20"/>
    </row>
    <row r="84" spans="1:53" x14ac:dyDescent="0.2">
      <c r="A84" s="31" t="s">
        <v>1175</v>
      </c>
      <c r="B84" s="18">
        <f t="shared" si="8"/>
        <v>8</v>
      </c>
      <c r="C84" s="20">
        <f t="shared" si="9"/>
        <v>8</v>
      </c>
      <c r="D84" s="18">
        <f t="shared" si="10"/>
        <v>4</v>
      </c>
      <c r="F84" s="50">
        <v>16</v>
      </c>
      <c r="G84" s="50">
        <v>8</v>
      </c>
      <c r="H84" s="18" t="s">
        <v>1207</v>
      </c>
      <c r="J84" s="20"/>
      <c r="K84" s="60" t="s">
        <v>1217</v>
      </c>
      <c r="L84" s="25">
        <v>2</v>
      </c>
      <c r="M84" s="25">
        <v>2</v>
      </c>
      <c r="N84" s="25">
        <v>2</v>
      </c>
      <c r="O84" s="25">
        <v>2</v>
      </c>
      <c r="P84" s="24">
        <v>2</v>
      </c>
      <c r="Q84" s="25">
        <v>2</v>
      </c>
      <c r="R84" s="59">
        <v>2</v>
      </c>
      <c r="AJ84" s="20"/>
      <c r="AK84" s="20"/>
      <c r="AL84" s="20"/>
      <c r="AM84" s="20"/>
      <c r="AN84" s="20"/>
      <c r="AO84" s="20"/>
      <c r="AP84" s="20"/>
      <c r="AQ84" s="20"/>
      <c r="AR84" s="20"/>
      <c r="AS84" s="20"/>
      <c r="AT84" s="20"/>
      <c r="AU84" s="20"/>
      <c r="AV84" s="20"/>
      <c r="AW84" s="20"/>
      <c r="AX84" s="20"/>
      <c r="AY84" s="20"/>
      <c r="AZ84" s="20"/>
      <c r="BA84" s="20"/>
    </row>
    <row r="85" spans="1:53" ht="13.5" thickBot="1" x14ac:dyDescent="0.25">
      <c r="A85" s="48" t="s">
        <v>1181</v>
      </c>
      <c r="B85" s="18">
        <f t="shared" si="8"/>
        <v>8</v>
      </c>
      <c r="C85" s="20">
        <f t="shared" si="9"/>
        <v>8</v>
      </c>
      <c r="D85" s="18">
        <f t="shared" si="10"/>
        <v>4</v>
      </c>
      <c r="F85" s="49"/>
      <c r="G85" s="49">
        <v>8</v>
      </c>
      <c r="H85" s="18" t="s">
        <v>1209</v>
      </c>
      <c r="J85" s="20"/>
      <c r="K85" s="60" t="s">
        <v>1219</v>
      </c>
      <c r="L85" s="25">
        <f t="shared" ref="L85:R85" si="11">+L83/L84</f>
        <v>33</v>
      </c>
      <c r="M85" s="25">
        <f t="shared" si="11"/>
        <v>56</v>
      </c>
      <c r="N85" s="25">
        <f t="shared" si="11"/>
        <v>65</v>
      </c>
      <c r="O85" s="25">
        <f t="shared" si="11"/>
        <v>93</v>
      </c>
      <c r="P85" s="24">
        <f t="shared" si="11"/>
        <v>94</v>
      </c>
      <c r="Q85" s="25">
        <f t="shared" si="11"/>
        <v>97.5</v>
      </c>
      <c r="R85" s="59">
        <f t="shared" si="11"/>
        <v>108</v>
      </c>
      <c r="AJ85" s="20"/>
      <c r="AK85" s="20"/>
      <c r="AL85" s="20"/>
      <c r="AM85" s="20"/>
      <c r="AN85" s="20"/>
      <c r="AO85" s="20"/>
      <c r="AP85" s="20"/>
      <c r="AQ85" s="20"/>
      <c r="AR85" s="20"/>
      <c r="AS85" s="20"/>
      <c r="AT85" s="20"/>
      <c r="AU85" s="20"/>
      <c r="AV85" s="20"/>
      <c r="AW85" s="20"/>
      <c r="AX85" s="20"/>
      <c r="AY85" s="20"/>
      <c r="AZ85" s="20"/>
      <c r="BA85" s="20"/>
    </row>
    <row r="86" spans="1:53" ht="13.5" thickBot="1" x14ac:dyDescent="0.25">
      <c r="A86" s="31" t="s">
        <v>1172</v>
      </c>
      <c r="B86" s="18">
        <f t="shared" si="8"/>
        <v>8</v>
      </c>
      <c r="C86" s="20">
        <f t="shared" si="9"/>
        <v>8</v>
      </c>
      <c r="D86" s="18">
        <f t="shared" si="10"/>
        <v>4</v>
      </c>
      <c r="F86" s="51">
        <v>14</v>
      </c>
      <c r="G86" s="47">
        <v>8</v>
      </c>
      <c r="H86" s="18" t="s">
        <v>1210</v>
      </c>
      <c r="J86" s="20"/>
      <c r="K86" s="60"/>
      <c r="L86" s="25"/>
      <c r="M86" s="25"/>
      <c r="N86" s="25"/>
      <c r="O86" s="25"/>
      <c r="P86" s="24"/>
      <c r="Q86" s="25"/>
      <c r="R86" s="59"/>
      <c r="AJ86" s="20"/>
      <c r="AK86" s="20"/>
      <c r="AL86" s="20"/>
      <c r="AM86" s="20"/>
      <c r="AN86" s="20"/>
      <c r="AO86" s="20"/>
      <c r="AP86" s="20"/>
      <c r="AQ86" s="20"/>
      <c r="AR86" s="20"/>
      <c r="AS86" s="20"/>
      <c r="AT86" s="20"/>
      <c r="AU86" s="20"/>
      <c r="AV86" s="20"/>
      <c r="AW86" s="20"/>
      <c r="AX86" s="20"/>
      <c r="AY86" s="20"/>
      <c r="AZ86" s="20"/>
      <c r="BA86" s="20"/>
    </row>
    <row r="87" spans="1:53" ht="13.5" thickBot="1" x14ac:dyDescent="0.25">
      <c r="A87" s="48" t="s">
        <v>1190</v>
      </c>
      <c r="B87" s="18">
        <f t="shared" si="8"/>
        <v>6</v>
      </c>
      <c r="C87" s="20">
        <f t="shared" si="9"/>
        <v>6</v>
      </c>
      <c r="D87" s="18">
        <f t="shared" si="10"/>
        <v>3</v>
      </c>
      <c r="F87" s="51"/>
      <c r="G87" s="47">
        <v>6</v>
      </c>
      <c r="H87" s="18" t="s">
        <v>1211</v>
      </c>
      <c r="J87" s="20"/>
      <c r="K87" s="60" t="s">
        <v>1220</v>
      </c>
      <c r="L87" s="25">
        <f t="shared" ref="L87:R87" si="12">3*L85</f>
        <v>99</v>
      </c>
      <c r="M87" s="25">
        <f t="shared" si="12"/>
        <v>168</v>
      </c>
      <c r="N87" s="25">
        <f t="shared" si="12"/>
        <v>195</v>
      </c>
      <c r="O87" s="25">
        <f t="shared" si="12"/>
        <v>279</v>
      </c>
      <c r="P87" s="24">
        <f t="shared" si="12"/>
        <v>282</v>
      </c>
      <c r="Q87" s="25">
        <f t="shared" si="12"/>
        <v>292.5</v>
      </c>
      <c r="R87" s="61">
        <f t="shared" si="12"/>
        <v>324</v>
      </c>
      <c r="AJ87" s="20"/>
      <c r="AK87" s="20"/>
      <c r="AL87" s="20"/>
      <c r="AM87" s="20"/>
      <c r="AN87" s="20"/>
      <c r="AO87" s="20"/>
      <c r="AP87" s="20"/>
      <c r="AQ87" s="20"/>
      <c r="AR87" s="20"/>
      <c r="AS87" s="20"/>
      <c r="AT87" s="20"/>
      <c r="AU87" s="20"/>
      <c r="AV87" s="20"/>
      <c r="AW87" s="20"/>
      <c r="AX87" s="20"/>
      <c r="AY87" s="20"/>
      <c r="AZ87" s="20"/>
      <c r="BA87" s="20"/>
    </row>
    <row r="88" spans="1:53" ht="13.5" thickBot="1" x14ac:dyDescent="0.25">
      <c r="A88" s="44" t="s">
        <v>381</v>
      </c>
      <c r="B88" s="18">
        <f t="shared" si="8"/>
        <v>8</v>
      </c>
      <c r="C88" s="20">
        <f t="shared" si="9"/>
        <v>8</v>
      </c>
      <c r="D88" s="18">
        <f t="shared" si="10"/>
        <v>4</v>
      </c>
      <c r="F88" s="52">
        <v>8</v>
      </c>
      <c r="G88" s="46">
        <v>8</v>
      </c>
      <c r="H88" s="18" t="s">
        <v>1207</v>
      </c>
      <c r="J88" s="20"/>
      <c r="K88" s="60" t="s">
        <v>1221</v>
      </c>
      <c r="L88" s="25">
        <v>5</v>
      </c>
      <c r="M88" s="25">
        <v>5</v>
      </c>
      <c r="N88" s="25">
        <v>5</v>
      </c>
      <c r="O88" s="25">
        <v>5</v>
      </c>
      <c r="P88" s="24">
        <v>5</v>
      </c>
      <c r="Q88" s="25">
        <v>5</v>
      </c>
      <c r="R88" s="59">
        <v>5</v>
      </c>
      <c r="AJ88" s="20"/>
      <c r="AK88" s="20"/>
      <c r="AL88" s="20"/>
      <c r="AM88" s="20"/>
      <c r="AN88" s="20"/>
      <c r="AO88" s="20"/>
      <c r="AP88" s="20"/>
      <c r="AQ88" s="20"/>
      <c r="AR88" s="20"/>
      <c r="AS88" s="20"/>
      <c r="AT88" s="20"/>
      <c r="AU88" s="20"/>
      <c r="AV88" s="20"/>
      <c r="AW88" s="20"/>
      <c r="AX88" s="20"/>
      <c r="AY88" s="20"/>
      <c r="AZ88" s="20"/>
      <c r="BA88" s="20"/>
    </row>
    <row r="89" spans="1:53" ht="13.5" thickBot="1" x14ac:dyDescent="0.25">
      <c r="A89" s="44" t="s">
        <v>1173</v>
      </c>
      <c r="B89" s="18">
        <f t="shared" si="8"/>
        <v>10</v>
      </c>
      <c r="C89" s="20">
        <f t="shared" si="9"/>
        <v>10</v>
      </c>
      <c r="D89" s="18">
        <f t="shared" si="10"/>
        <v>5</v>
      </c>
      <c r="F89" s="47">
        <v>18</v>
      </c>
      <c r="G89" s="53">
        <v>10</v>
      </c>
      <c r="H89" s="18" t="s">
        <v>1207</v>
      </c>
      <c r="J89" s="20"/>
      <c r="K89" s="60" t="s">
        <v>1222</v>
      </c>
      <c r="L89" s="25">
        <f t="shared" ref="L89:R89" si="13">+L88*L85</f>
        <v>165</v>
      </c>
      <c r="M89" s="25">
        <f t="shared" si="13"/>
        <v>280</v>
      </c>
      <c r="N89" s="25">
        <f t="shared" si="13"/>
        <v>325</v>
      </c>
      <c r="O89" s="25">
        <f t="shared" si="13"/>
        <v>465</v>
      </c>
      <c r="P89" s="24">
        <f t="shared" si="13"/>
        <v>470</v>
      </c>
      <c r="Q89" s="25">
        <f t="shared" si="13"/>
        <v>487.5</v>
      </c>
      <c r="R89" s="59">
        <f t="shared" si="13"/>
        <v>540</v>
      </c>
      <c r="AJ89" s="20"/>
      <c r="AK89" s="20"/>
      <c r="AL89" s="20"/>
      <c r="AM89" s="20"/>
      <c r="AN89" s="20"/>
      <c r="AO89" s="20"/>
      <c r="AP89" s="20"/>
      <c r="AQ89" s="20"/>
      <c r="AR89" s="20"/>
      <c r="AS89" s="20"/>
      <c r="AT89" s="20"/>
      <c r="AU89" s="20"/>
      <c r="AV89" s="20"/>
      <c r="AW89" s="20"/>
      <c r="AX89" s="20"/>
      <c r="AY89" s="20"/>
      <c r="AZ89" s="20"/>
      <c r="BA89" s="20"/>
    </row>
    <row r="90" spans="1:53" ht="13.5" thickBot="1" x14ac:dyDescent="0.25">
      <c r="A90" s="44" t="s">
        <v>1174</v>
      </c>
      <c r="B90" s="18">
        <f t="shared" si="8"/>
        <v>8</v>
      </c>
      <c r="C90" s="20">
        <f t="shared" si="9"/>
        <v>8</v>
      </c>
      <c r="D90" s="18">
        <f t="shared" si="10"/>
        <v>4</v>
      </c>
      <c r="F90" s="47"/>
      <c r="G90" s="53">
        <v>8</v>
      </c>
      <c r="H90" s="18" t="s">
        <v>1209</v>
      </c>
      <c r="J90" s="20"/>
      <c r="L90" s="25"/>
      <c r="M90" s="25"/>
      <c r="N90" s="25"/>
      <c r="O90" s="25"/>
      <c r="P90" s="24"/>
      <c r="Q90" s="25"/>
      <c r="R90" s="59"/>
      <c r="AJ90" s="20"/>
      <c r="AK90" s="20"/>
      <c r="AL90" s="20"/>
      <c r="AM90" s="20"/>
      <c r="AN90" s="20"/>
      <c r="AO90" s="20"/>
      <c r="AP90" s="20"/>
      <c r="AQ90" s="20"/>
      <c r="AR90" s="20"/>
      <c r="AS90" s="20"/>
      <c r="AT90" s="20"/>
      <c r="AU90" s="20"/>
      <c r="AV90" s="20"/>
      <c r="AW90" s="20"/>
      <c r="AX90" s="20"/>
      <c r="AY90" s="20"/>
      <c r="AZ90" s="20"/>
      <c r="BA90" s="20"/>
    </row>
    <row r="91" spans="1:53" ht="13.5" thickBot="1" x14ac:dyDescent="0.25">
      <c r="A91" s="44" t="s">
        <v>1179</v>
      </c>
      <c r="B91" s="18">
        <f t="shared" si="8"/>
        <v>8</v>
      </c>
      <c r="C91" s="20">
        <f t="shared" si="9"/>
        <v>8</v>
      </c>
      <c r="D91" s="18">
        <f t="shared" si="10"/>
        <v>4</v>
      </c>
      <c r="F91" s="46">
        <v>8</v>
      </c>
      <c r="G91" s="134">
        <v>8</v>
      </c>
      <c r="H91" s="18" t="s">
        <v>1207</v>
      </c>
      <c r="J91" s="20"/>
      <c r="K91" s="60" t="s">
        <v>1223</v>
      </c>
      <c r="L91" s="25">
        <v>8</v>
      </c>
      <c r="M91" s="25">
        <v>14</v>
      </c>
      <c r="N91" s="25">
        <v>16</v>
      </c>
      <c r="O91" s="25">
        <v>23</v>
      </c>
      <c r="P91" s="24">
        <v>23</v>
      </c>
      <c r="Q91" s="25">
        <v>24</v>
      </c>
      <c r="R91" s="59">
        <v>24</v>
      </c>
      <c r="AJ91" s="20"/>
      <c r="AK91" s="20"/>
      <c r="AL91" s="20"/>
      <c r="AM91" s="20"/>
      <c r="AN91" s="20"/>
      <c r="AO91" s="20"/>
      <c r="AP91" s="20"/>
      <c r="AQ91" s="20"/>
      <c r="AR91" s="20"/>
      <c r="AS91" s="20"/>
      <c r="AT91" s="20"/>
      <c r="AU91" s="20"/>
      <c r="AV91" s="20"/>
      <c r="AW91" s="20"/>
      <c r="AX91" s="20"/>
      <c r="AY91" s="20"/>
      <c r="AZ91" s="20"/>
      <c r="BA91" s="20"/>
    </row>
    <row r="92" spans="1:53" ht="13.5" thickBot="1" x14ac:dyDescent="0.25">
      <c r="A92" s="44" t="s">
        <v>1155</v>
      </c>
      <c r="B92" s="18">
        <f t="shared" si="8"/>
        <v>6</v>
      </c>
      <c r="C92" s="20">
        <f t="shared" si="9"/>
        <v>6</v>
      </c>
      <c r="D92" s="18">
        <f t="shared" si="10"/>
        <v>3</v>
      </c>
      <c r="F92" s="50">
        <v>6</v>
      </c>
      <c r="G92" s="54">
        <v>6</v>
      </c>
      <c r="H92" s="18" t="s">
        <v>1209</v>
      </c>
      <c r="K92" s="60" t="s">
        <v>1224</v>
      </c>
      <c r="L92" s="25">
        <v>13</v>
      </c>
      <c r="M92" s="25">
        <v>14</v>
      </c>
      <c r="N92" s="25">
        <v>14</v>
      </c>
      <c r="O92" s="25">
        <v>14</v>
      </c>
      <c r="P92" s="24">
        <v>14</v>
      </c>
      <c r="Q92" s="25">
        <v>14</v>
      </c>
      <c r="R92" s="59">
        <v>14</v>
      </c>
    </row>
    <row r="93" spans="1:53" ht="13.5" thickBot="1" x14ac:dyDescent="0.25">
      <c r="A93" s="44" t="s">
        <v>1180</v>
      </c>
      <c r="B93" s="18">
        <f t="shared" si="8"/>
        <v>6</v>
      </c>
      <c r="C93" s="20">
        <f t="shared" si="9"/>
        <v>6</v>
      </c>
      <c r="D93" s="18">
        <f t="shared" si="10"/>
        <v>3</v>
      </c>
      <c r="F93" s="49">
        <v>6</v>
      </c>
      <c r="G93" s="55">
        <v>6</v>
      </c>
      <c r="H93" s="18" t="s">
        <v>1210</v>
      </c>
      <c r="K93" s="18" t="s">
        <v>1225</v>
      </c>
      <c r="L93" s="25">
        <v>10</v>
      </c>
      <c r="M93" s="25">
        <v>10</v>
      </c>
      <c r="N93" s="25">
        <v>10</v>
      </c>
      <c r="O93" s="25">
        <v>10</v>
      </c>
      <c r="P93" s="24">
        <v>10</v>
      </c>
      <c r="Q93" s="25">
        <v>10</v>
      </c>
      <c r="R93" s="59">
        <v>10</v>
      </c>
      <c r="T93" s="20"/>
      <c r="U93" s="20"/>
      <c r="V93" s="20"/>
      <c r="W93" s="20"/>
      <c r="X93" s="20"/>
      <c r="Y93" s="20"/>
      <c r="Z93" s="20"/>
      <c r="AA93" s="20"/>
      <c r="AB93" s="20"/>
    </row>
    <row r="94" spans="1:53" ht="13.5" thickBot="1" x14ac:dyDescent="0.25">
      <c r="A94" s="44" t="s">
        <v>1161</v>
      </c>
      <c r="B94" s="18">
        <f t="shared" si="8"/>
        <v>8</v>
      </c>
      <c r="C94" s="20">
        <f t="shared" si="9"/>
        <v>8</v>
      </c>
      <c r="D94" s="18">
        <f t="shared" si="10"/>
        <v>4</v>
      </c>
      <c r="F94" s="46">
        <v>8</v>
      </c>
      <c r="G94" s="134">
        <v>8</v>
      </c>
      <c r="H94" s="18" t="s">
        <v>1211</v>
      </c>
      <c r="K94" s="60" t="s">
        <v>1226</v>
      </c>
      <c r="L94" s="25">
        <f t="shared" ref="L94:R94" si="14">+L91*L92</f>
        <v>104</v>
      </c>
      <c r="M94" s="25">
        <f t="shared" si="14"/>
        <v>196</v>
      </c>
      <c r="N94" s="25">
        <f t="shared" si="14"/>
        <v>224</v>
      </c>
      <c r="O94" s="25">
        <f t="shared" si="14"/>
        <v>322</v>
      </c>
      <c r="P94" s="24">
        <f t="shared" si="14"/>
        <v>322</v>
      </c>
      <c r="Q94" s="25">
        <f t="shared" si="14"/>
        <v>336</v>
      </c>
      <c r="R94" s="59">
        <f t="shared" si="14"/>
        <v>336</v>
      </c>
      <c r="S94" s="20"/>
      <c r="T94" s="20"/>
      <c r="U94" s="20"/>
      <c r="V94" s="20"/>
      <c r="W94" s="20"/>
      <c r="X94" s="20"/>
      <c r="Y94" s="20"/>
      <c r="Z94" s="20"/>
      <c r="AA94" s="20"/>
      <c r="AB94" s="20"/>
    </row>
    <row r="95" spans="1:53" ht="13.5" thickBot="1" x14ac:dyDescent="0.25">
      <c r="A95" s="44" t="s">
        <v>1156</v>
      </c>
      <c r="B95" s="18">
        <f t="shared" si="8"/>
        <v>6</v>
      </c>
      <c r="C95" s="20">
        <f t="shared" si="9"/>
        <v>6</v>
      </c>
      <c r="D95" s="18">
        <f t="shared" si="10"/>
        <v>3</v>
      </c>
      <c r="F95" s="47">
        <v>12</v>
      </c>
      <c r="G95" s="53">
        <v>6</v>
      </c>
      <c r="H95" s="18" t="s">
        <v>1207</v>
      </c>
      <c r="K95" s="60"/>
      <c r="L95" s="25"/>
      <c r="M95" s="25"/>
      <c r="N95" s="25"/>
      <c r="O95" s="25"/>
      <c r="P95" s="24"/>
      <c r="Q95" s="25"/>
      <c r="R95" s="59"/>
      <c r="S95" s="20"/>
      <c r="T95" s="20"/>
      <c r="U95" s="20"/>
      <c r="V95" s="20"/>
      <c r="W95" s="20"/>
      <c r="X95" s="20"/>
      <c r="Y95" s="20"/>
      <c r="Z95" s="20"/>
      <c r="AA95" s="20"/>
      <c r="AB95" s="20"/>
    </row>
    <row r="96" spans="1:53" ht="13.5" thickBot="1" x14ac:dyDescent="0.25">
      <c r="A96" s="44" t="s">
        <v>1162</v>
      </c>
      <c r="B96" s="18">
        <f t="shared" si="8"/>
        <v>6</v>
      </c>
      <c r="C96" s="20">
        <f t="shared" si="9"/>
        <v>6</v>
      </c>
      <c r="D96" s="18">
        <f t="shared" si="10"/>
        <v>3</v>
      </c>
      <c r="F96" s="47"/>
      <c r="G96" s="53">
        <v>6</v>
      </c>
      <c r="H96" s="18" t="s">
        <v>1209</v>
      </c>
      <c r="K96" s="60"/>
      <c r="L96" s="25"/>
      <c r="M96" s="25"/>
      <c r="N96" s="25"/>
      <c r="O96" s="25"/>
      <c r="P96" s="24"/>
      <c r="Q96" s="25"/>
      <c r="R96" s="59"/>
      <c r="S96" s="20"/>
      <c r="T96" s="20"/>
      <c r="U96" s="20"/>
      <c r="V96" s="20"/>
      <c r="W96" s="20"/>
      <c r="X96" s="20"/>
      <c r="Y96" s="20"/>
      <c r="Z96" s="20"/>
      <c r="AA96" s="20"/>
      <c r="AB96" s="20"/>
    </row>
    <row r="97" spans="1:57" x14ac:dyDescent="0.2">
      <c r="A97" s="31" t="s">
        <v>1157</v>
      </c>
      <c r="B97" s="18">
        <f t="shared" si="8"/>
        <v>10</v>
      </c>
      <c r="C97" s="20">
        <f t="shared" si="9"/>
        <v>10</v>
      </c>
      <c r="D97" s="18">
        <f t="shared" si="10"/>
        <v>5</v>
      </c>
      <c r="F97" s="50">
        <v>20</v>
      </c>
      <c r="G97" s="54">
        <v>10</v>
      </c>
      <c r="H97" s="18" t="s">
        <v>1207</v>
      </c>
      <c r="J97" s="20"/>
      <c r="K97" s="60" t="s">
        <v>1227</v>
      </c>
      <c r="L97" s="25">
        <f t="shared" ref="L97:R97" si="15">+L93*L91</f>
        <v>80</v>
      </c>
      <c r="M97" s="25">
        <f t="shared" si="15"/>
        <v>140</v>
      </c>
      <c r="N97" s="25">
        <f t="shared" si="15"/>
        <v>160</v>
      </c>
      <c r="O97" s="25">
        <f t="shared" si="15"/>
        <v>230</v>
      </c>
      <c r="P97" s="24">
        <f t="shared" si="15"/>
        <v>230</v>
      </c>
      <c r="Q97" s="25">
        <f t="shared" si="15"/>
        <v>240</v>
      </c>
      <c r="R97" s="59">
        <f t="shared" si="15"/>
        <v>240</v>
      </c>
      <c r="S97" s="20"/>
      <c r="T97" s="20"/>
      <c r="U97" s="20"/>
      <c r="V97" s="20"/>
      <c r="W97" s="20"/>
      <c r="X97" s="20"/>
      <c r="Y97" s="20"/>
      <c r="Z97" s="20"/>
      <c r="AA97" s="20"/>
      <c r="AB97" s="20"/>
    </row>
    <row r="98" spans="1:57" ht="13.5" thickBot="1" x14ac:dyDescent="0.25">
      <c r="A98" s="48" t="s">
        <v>1163</v>
      </c>
      <c r="B98" s="18">
        <f t="shared" si="8"/>
        <v>10</v>
      </c>
      <c r="C98" s="20">
        <f t="shared" si="9"/>
        <v>10</v>
      </c>
      <c r="D98" s="18">
        <f t="shared" si="10"/>
        <v>5</v>
      </c>
      <c r="F98" s="47"/>
      <c r="G98" s="53">
        <v>10</v>
      </c>
      <c r="H98" s="18" t="s">
        <v>1209</v>
      </c>
      <c r="J98" s="20"/>
      <c r="K98" s="60"/>
      <c r="L98" s="25"/>
      <c r="M98" s="25"/>
      <c r="N98" s="25"/>
      <c r="O98" s="25"/>
      <c r="P98" s="24"/>
      <c r="Q98" s="25"/>
      <c r="R98" s="59"/>
      <c r="S98" s="20"/>
      <c r="T98" s="20"/>
      <c r="U98" s="20"/>
      <c r="V98" s="20"/>
      <c r="W98" s="20"/>
      <c r="X98" s="20"/>
      <c r="Y98" s="20"/>
      <c r="Z98" s="20"/>
      <c r="AA98" s="20"/>
      <c r="AB98" s="20"/>
    </row>
    <row r="99" spans="1:57" x14ac:dyDescent="0.2">
      <c r="A99" s="31" t="s">
        <v>1164</v>
      </c>
      <c r="B99" s="18">
        <f t="shared" si="8"/>
        <v>8</v>
      </c>
      <c r="C99" s="20">
        <f t="shared" si="9"/>
        <v>8</v>
      </c>
      <c r="D99" s="18">
        <f t="shared" si="10"/>
        <v>4</v>
      </c>
      <c r="F99" s="50">
        <v>14</v>
      </c>
      <c r="G99" s="54">
        <v>8</v>
      </c>
      <c r="H99" s="18" t="s">
        <v>1207</v>
      </c>
      <c r="J99" s="20"/>
      <c r="K99" s="60" t="s">
        <v>1228</v>
      </c>
      <c r="L99" s="25">
        <f t="shared" ref="L99:R99" si="16">+L94+L97</f>
        <v>184</v>
      </c>
      <c r="M99" s="25">
        <f t="shared" si="16"/>
        <v>336</v>
      </c>
      <c r="N99" s="25">
        <f t="shared" si="16"/>
        <v>384</v>
      </c>
      <c r="O99" s="25">
        <f t="shared" si="16"/>
        <v>552</v>
      </c>
      <c r="P99" s="24">
        <f t="shared" si="16"/>
        <v>552</v>
      </c>
      <c r="Q99" s="25">
        <f t="shared" si="16"/>
        <v>576</v>
      </c>
      <c r="R99" s="59">
        <f t="shared" si="16"/>
        <v>576</v>
      </c>
      <c r="S99" s="20"/>
      <c r="T99" s="20"/>
      <c r="U99" s="20"/>
      <c r="V99" s="20"/>
      <c r="W99" s="20"/>
      <c r="X99" s="20"/>
      <c r="Y99" s="20"/>
      <c r="Z99" s="20"/>
      <c r="AA99" s="20"/>
      <c r="AB99" s="20"/>
    </row>
    <row r="100" spans="1:57" ht="13.5" thickBot="1" x14ac:dyDescent="0.25">
      <c r="A100" s="48" t="s">
        <v>1165</v>
      </c>
      <c r="B100" s="18">
        <f t="shared" si="8"/>
        <v>6</v>
      </c>
      <c r="C100" s="20">
        <f t="shared" si="9"/>
        <v>6</v>
      </c>
      <c r="D100" s="18">
        <f t="shared" si="10"/>
        <v>3</v>
      </c>
      <c r="F100" s="47"/>
      <c r="G100" s="55">
        <v>6</v>
      </c>
      <c r="H100" s="18" t="s">
        <v>1209</v>
      </c>
      <c r="J100" s="20"/>
      <c r="L100" s="25"/>
      <c r="M100" s="25"/>
      <c r="N100" s="25"/>
      <c r="O100" s="25"/>
      <c r="P100" s="24"/>
      <c r="Q100" s="25"/>
      <c r="R100" s="59"/>
      <c r="S100" s="20"/>
      <c r="T100" s="20"/>
      <c r="U100" s="20"/>
      <c r="V100" s="20"/>
      <c r="W100" s="20"/>
      <c r="X100" s="20"/>
      <c r="Y100" s="20"/>
      <c r="Z100" s="20"/>
      <c r="AA100" s="20"/>
      <c r="AB100" s="20"/>
    </row>
    <row r="101" spans="1:57" x14ac:dyDescent="0.2">
      <c r="A101" s="31" t="s">
        <v>1158</v>
      </c>
      <c r="B101" s="18">
        <f t="shared" si="8"/>
        <v>6</v>
      </c>
      <c r="C101" s="20">
        <f t="shared" si="9"/>
        <v>6</v>
      </c>
      <c r="D101" s="18">
        <f t="shared" si="10"/>
        <v>3</v>
      </c>
      <c r="F101" s="50">
        <v>12</v>
      </c>
      <c r="G101" s="54">
        <v>6</v>
      </c>
      <c r="H101" s="18" t="s">
        <v>1207</v>
      </c>
      <c r="J101" s="20"/>
      <c r="K101" s="60" t="s">
        <v>1229</v>
      </c>
      <c r="L101" s="25">
        <f t="shared" ref="L101:R101" si="17">+L94-L87</f>
        <v>5</v>
      </c>
      <c r="M101" s="25">
        <f t="shared" si="17"/>
        <v>28</v>
      </c>
      <c r="N101" s="25">
        <f t="shared" si="17"/>
        <v>29</v>
      </c>
      <c r="O101" s="25">
        <f t="shared" si="17"/>
        <v>43</v>
      </c>
      <c r="P101" s="24">
        <f t="shared" si="17"/>
        <v>40</v>
      </c>
      <c r="Q101" s="25">
        <f t="shared" si="17"/>
        <v>43.5</v>
      </c>
      <c r="R101" s="59">
        <f t="shared" si="17"/>
        <v>12</v>
      </c>
      <c r="S101" s="20"/>
      <c r="T101" s="20"/>
      <c r="U101" s="20"/>
      <c r="V101" s="20"/>
      <c r="W101" s="20"/>
      <c r="X101" s="20"/>
      <c r="Y101" s="20"/>
      <c r="Z101" s="20"/>
      <c r="AA101" s="20"/>
      <c r="AB101" s="20"/>
    </row>
    <row r="102" spans="1:57" ht="13.5" thickBot="1" x14ac:dyDescent="0.25">
      <c r="A102" s="48" t="s">
        <v>1184</v>
      </c>
      <c r="B102" s="18">
        <f t="shared" si="8"/>
        <v>6</v>
      </c>
      <c r="C102" s="20">
        <f t="shared" si="9"/>
        <v>6</v>
      </c>
      <c r="D102" s="18">
        <f t="shared" si="10"/>
        <v>3</v>
      </c>
      <c r="F102" s="49"/>
      <c r="G102" s="55">
        <v>6</v>
      </c>
      <c r="H102" s="18" t="s">
        <v>1209</v>
      </c>
      <c r="K102" s="60" t="s">
        <v>1230</v>
      </c>
      <c r="L102" s="62">
        <f t="shared" ref="L102:R102" si="18">+L101/L87</f>
        <v>5.0505050505050504E-2</v>
      </c>
      <c r="M102" s="62">
        <f t="shared" si="18"/>
        <v>0.16666666666666666</v>
      </c>
      <c r="N102" s="62">
        <f t="shared" si="18"/>
        <v>0.14871794871794872</v>
      </c>
      <c r="O102" s="62">
        <f t="shared" si="18"/>
        <v>0.15412186379928317</v>
      </c>
      <c r="P102" s="63">
        <f t="shared" si="18"/>
        <v>0.14184397163120568</v>
      </c>
      <c r="Q102" s="62">
        <f t="shared" si="18"/>
        <v>0.14871794871794872</v>
      </c>
      <c r="R102" s="64">
        <f t="shared" si="18"/>
        <v>3.7037037037037035E-2</v>
      </c>
      <c r="S102" s="20"/>
      <c r="T102" s="20"/>
      <c r="U102" s="20"/>
      <c r="V102" s="20"/>
      <c r="W102" s="20"/>
      <c r="X102" s="20"/>
      <c r="Y102" s="20"/>
      <c r="Z102" s="20"/>
      <c r="AA102" s="20"/>
      <c r="AB102" s="20"/>
    </row>
    <row r="103" spans="1:57" x14ac:dyDescent="0.2">
      <c r="A103" s="31" t="s">
        <v>1176</v>
      </c>
      <c r="B103" s="18">
        <f t="shared" si="8"/>
        <v>6</v>
      </c>
      <c r="C103" s="20">
        <f t="shared" si="9"/>
        <v>6</v>
      </c>
      <c r="D103" s="18">
        <f t="shared" si="10"/>
        <v>3</v>
      </c>
      <c r="F103" s="47">
        <v>12</v>
      </c>
      <c r="G103" s="53">
        <v>6</v>
      </c>
      <c r="H103" s="18" t="s">
        <v>1210</v>
      </c>
      <c r="K103" s="60" t="s">
        <v>1231</v>
      </c>
      <c r="L103" s="25">
        <f t="shared" ref="L103:R103" si="19">+L99-L89</f>
        <v>19</v>
      </c>
      <c r="M103" s="25">
        <f t="shared" si="19"/>
        <v>56</v>
      </c>
      <c r="N103" s="25">
        <f t="shared" si="19"/>
        <v>59</v>
      </c>
      <c r="O103" s="25">
        <f t="shared" si="19"/>
        <v>87</v>
      </c>
      <c r="P103" s="24">
        <f t="shared" si="19"/>
        <v>82</v>
      </c>
      <c r="Q103" s="25">
        <f t="shared" si="19"/>
        <v>88.5</v>
      </c>
      <c r="R103" s="59">
        <f t="shared" si="19"/>
        <v>36</v>
      </c>
      <c r="S103" s="20"/>
      <c r="T103" s="20"/>
      <c r="U103" s="20"/>
      <c r="V103" s="20"/>
      <c r="W103" s="20"/>
      <c r="X103" s="20"/>
      <c r="Y103" s="20"/>
      <c r="Z103" s="20"/>
      <c r="AA103" s="20"/>
      <c r="AB103" s="20"/>
    </row>
    <row r="104" spans="1:57" ht="13.5" thickBot="1" x14ac:dyDescent="0.25">
      <c r="A104" s="48" t="s">
        <v>1182</v>
      </c>
      <c r="B104" s="18">
        <f t="shared" si="8"/>
        <v>6</v>
      </c>
      <c r="C104" s="20">
        <f t="shared" si="9"/>
        <v>6</v>
      </c>
      <c r="D104" s="18">
        <f t="shared" si="10"/>
        <v>3</v>
      </c>
      <c r="F104" s="49"/>
      <c r="G104" s="55">
        <v>6</v>
      </c>
      <c r="H104" s="18" t="s">
        <v>1211</v>
      </c>
      <c r="J104" s="20"/>
      <c r="K104" s="60" t="s">
        <v>1232</v>
      </c>
      <c r="L104" s="62">
        <f t="shared" ref="L104:R104" si="20">+L103/L89</f>
        <v>0.11515151515151516</v>
      </c>
      <c r="M104" s="62">
        <f t="shared" si="20"/>
        <v>0.2</v>
      </c>
      <c r="N104" s="62">
        <f t="shared" si="20"/>
        <v>0.18153846153846154</v>
      </c>
      <c r="O104" s="62">
        <f t="shared" si="20"/>
        <v>0.18709677419354839</v>
      </c>
      <c r="P104" s="63">
        <f t="shared" si="20"/>
        <v>0.17446808510638298</v>
      </c>
      <c r="Q104" s="62">
        <f t="shared" si="20"/>
        <v>0.18153846153846154</v>
      </c>
      <c r="R104" s="65">
        <f t="shared" si="20"/>
        <v>6.6666666666666666E-2</v>
      </c>
      <c r="S104" s="20"/>
      <c r="T104" s="20"/>
      <c r="U104" s="20"/>
      <c r="V104" s="20"/>
      <c r="W104" s="20"/>
      <c r="X104" s="20"/>
      <c r="Y104" s="20"/>
      <c r="Z104" s="20"/>
      <c r="AA104" s="20"/>
      <c r="AB104" s="20"/>
    </row>
    <row r="105" spans="1:57" x14ac:dyDescent="0.2">
      <c r="B105" s="18">
        <f>SUM(B77:B104)</f>
        <v>214</v>
      </c>
      <c r="C105" s="18">
        <f>SUM(C77:C104)</f>
        <v>214</v>
      </c>
      <c r="D105" s="18">
        <f>SUM(D77:D104)</f>
        <v>107</v>
      </c>
      <c r="F105" s="18">
        <f>SUM(F77:F104)</f>
        <v>214</v>
      </c>
      <c r="G105" s="18">
        <f>SUM(G77:G104)</f>
        <v>214</v>
      </c>
      <c r="P105" s="20"/>
      <c r="Q105" s="30"/>
      <c r="R105" s="20"/>
      <c r="S105" s="20"/>
      <c r="T105" s="20"/>
      <c r="U105" s="20"/>
      <c r="V105" s="20"/>
      <c r="W105" s="20"/>
      <c r="X105" s="20"/>
      <c r="Y105" s="20"/>
      <c r="Z105" s="20"/>
      <c r="AA105" s="20"/>
      <c r="AB105" s="20"/>
    </row>
    <row r="106" spans="1:57" x14ac:dyDescent="0.2">
      <c r="A106" s="159"/>
      <c r="B106" s="24"/>
      <c r="C106" s="24"/>
      <c r="D106" s="24"/>
      <c r="E106" s="24"/>
      <c r="F106" s="24"/>
      <c r="G106" s="24"/>
      <c r="R106" s="30"/>
      <c r="S106" s="20"/>
      <c r="T106" s="20"/>
      <c r="U106" s="20"/>
      <c r="V106" s="20"/>
      <c r="W106" s="20"/>
      <c r="X106" s="20"/>
      <c r="Y106" s="20"/>
      <c r="Z106" s="20"/>
      <c r="AA106" s="20"/>
      <c r="AB106" s="20"/>
    </row>
    <row r="107" spans="1:57" x14ac:dyDescent="0.2"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  <c r="AA107" s="20"/>
      <c r="AB107" s="20"/>
      <c r="AC107" s="20"/>
      <c r="AD107" s="20"/>
      <c r="AE107" s="20"/>
      <c r="AF107" s="20"/>
      <c r="AG107" s="20"/>
      <c r="AH107" s="20"/>
      <c r="AI107" s="20"/>
      <c r="AJ107" s="20"/>
      <c r="AK107" s="20"/>
      <c r="AL107" s="20"/>
      <c r="AM107" s="20"/>
      <c r="AN107" s="20"/>
      <c r="AO107" s="20"/>
      <c r="AP107" s="20"/>
      <c r="AQ107" s="20"/>
      <c r="AR107" s="20"/>
      <c r="AS107" s="20"/>
      <c r="AT107" s="20"/>
      <c r="AU107" s="20"/>
      <c r="AV107" s="20"/>
      <c r="AW107" s="20"/>
      <c r="AX107" s="20"/>
      <c r="AY107" s="20"/>
      <c r="AZ107" s="20"/>
      <c r="BA107" s="20"/>
      <c r="BB107" s="20"/>
      <c r="BC107" s="20"/>
      <c r="BD107" s="20"/>
      <c r="BE107" s="20"/>
    </row>
    <row r="108" spans="1:57" ht="13.5" thickBot="1" x14ac:dyDescent="0.25">
      <c r="A108" s="18"/>
      <c r="O108" s="20"/>
      <c r="P108" s="20"/>
      <c r="Q108" s="20"/>
      <c r="R108" s="56"/>
      <c r="S108" s="209"/>
      <c r="T108" s="209"/>
      <c r="U108" s="209"/>
      <c r="V108" s="209"/>
      <c r="W108" s="209"/>
      <c r="X108" s="209"/>
      <c r="Y108" s="209"/>
      <c r="Z108" s="209"/>
      <c r="AA108" s="209"/>
      <c r="AB108" s="209"/>
      <c r="AC108" s="209"/>
      <c r="AD108" s="209"/>
      <c r="AE108" s="209"/>
      <c r="AF108" s="209"/>
      <c r="AG108" s="209"/>
      <c r="AH108" s="209"/>
      <c r="AI108" s="209"/>
      <c r="AJ108" s="209"/>
      <c r="AK108" s="208"/>
      <c r="AL108" s="208"/>
      <c r="AM108" s="208"/>
      <c r="AN108" s="208"/>
      <c r="AO108" s="208"/>
      <c r="AP108" s="208"/>
      <c r="AQ108" s="208"/>
      <c r="AR108" s="208"/>
      <c r="AS108" s="208"/>
      <c r="AT108" s="209"/>
      <c r="AU108" s="209"/>
      <c r="AV108" s="209"/>
      <c r="AW108" s="209"/>
      <c r="AX108" s="209"/>
      <c r="AY108" s="209"/>
      <c r="AZ108" s="20"/>
      <c r="BA108" s="20"/>
      <c r="BB108" s="20"/>
      <c r="BC108" s="20"/>
      <c r="BD108" s="20"/>
      <c r="BE108" s="20"/>
    </row>
    <row r="109" spans="1:57" x14ac:dyDescent="0.2">
      <c r="B109" s="18">
        <f>+B105+B73</f>
        <v>535</v>
      </c>
      <c r="C109" s="18">
        <f>+C105+C73</f>
        <v>535</v>
      </c>
      <c r="L109" s="32" t="s">
        <v>1585</v>
      </c>
      <c r="M109" s="33">
        <v>80</v>
      </c>
      <c r="N109" s="33">
        <v>535</v>
      </c>
      <c r="O109" s="173">
        <f>+M109*N109</f>
        <v>42800</v>
      </c>
      <c r="P109" s="20"/>
      <c r="Q109" s="20"/>
      <c r="R109" s="30"/>
      <c r="S109" s="20"/>
      <c r="T109" s="20"/>
      <c r="U109" s="20"/>
      <c r="V109" s="20"/>
      <c r="W109" s="20"/>
      <c r="X109" s="20"/>
      <c r="Y109" s="20"/>
      <c r="Z109" s="20"/>
      <c r="AA109" s="20"/>
      <c r="AB109" s="20"/>
      <c r="AC109" s="20"/>
      <c r="AD109" s="20"/>
      <c r="AE109" s="20"/>
      <c r="AF109" s="20"/>
      <c r="AG109" s="20"/>
      <c r="AH109" s="20"/>
      <c r="AI109" s="20"/>
      <c r="AJ109" s="20"/>
      <c r="AK109" s="20"/>
      <c r="AL109" s="20"/>
      <c r="AM109" s="20"/>
      <c r="AN109" s="20"/>
      <c r="AO109" s="20"/>
      <c r="AP109" s="20"/>
      <c r="AQ109" s="20"/>
      <c r="AR109" s="20"/>
      <c r="AS109" s="20"/>
      <c r="AT109" s="20"/>
      <c r="AU109" s="20"/>
      <c r="AV109" s="20"/>
      <c r="AW109" s="20"/>
      <c r="AX109" s="20"/>
      <c r="AY109" s="20"/>
      <c r="AZ109" s="20"/>
      <c r="BA109" s="20"/>
      <c r="BB109" s="20"/>
      <c r="BC109" s="20"/>
      <c r="BD109" s="20"/>
      <c r="BE109" s="20"/>
    </row>
    <row r="110" spans="1:57" x14ac:dyDescent="0.2">
      <c r="L110" s="34" t="s">
        <v>1587</v>
      </c>
      <c r="M110" s="20" t="s">
        <v>1586</v>
      </c>
      <c r="N110" s="20"/>
      <c r="O110" s="174"/>
      <c r="P110" s="20"/>
      <c r="Q110" s="20"/>
      <c r="R110" s="30"/>
      <c r="S110" s="20"/>
      <c r="T110" s="20"/>
      <c r="U110" s="20"/>
      <c r="V110" s="20"/>
      <c r="W110" s="20"/>
      <c r="X110" s="20"/>
      <c r="Y110" s="20"/>
      <c r="Z110" s="20"/>
      <c r="AA110" s="20"/>
      <c r="AB110" s="20"/>
      <c r="AC110" s="20"/>
      <c r="AD110" s="20"/>
      <c r="AE110" s="20"/>
      <c r="AF110" s="20"/>
      <c r="AG110" s="20"/>
      <c r="AH110" s="20"/>
      <c r="AI110" s="20"/>
      <c r="AJ110" s="20"/>
      <c r="AK110" s="20"/>
      <c r="AL110" s="20"/>
      <c r="AM110" s="20"/>
      <c r="AN110" s="20"/>
      <c r="AO110" s="20"/>
      <c r="AP110" s="20"/>
      <c r="AQ110" s="20"/>
      <c r="AR110" s="20"/>
      <c r="AS110" s="20"/>
      <c r="AT110" s="20"/>
      <c r="AU110" s="20"/>
      <c r="AV110" s="20"/>
      <c r="AW110" s="20"/>
      <c r="AX110" s="20"/>
      <c r="AY110" s="20"/>
      <c r="AZ110" s="20"/>
      <c r="BA110" s="20"/>
      <c r="BB110" s="20"/>
      <c r="BC110" s="20"/>
      <c r="BD110" s="20"/>
      <c r="BE110" s="20"/>
    </row>
    <row r="111" spans="1:57" x14ac:dyDescent="0.2">
      <c r="A111" s="5" t="s">
        <v>1233</v>
      </c>
      <c r="B111" s="18">
        <v>145</v>
      </c>
      <c r="C111" s="66">
        <v>82.5</v>
      </c>
      <c r="D111" s="67">
        <f>+B111*C111</f>
        <v>11962.5</v>
      </c>
      <c r="L111" s="34" t="s">
        <v>1588</v>
      </c>
      <c r="M111" s="20">
        <v>16</v>
      </c>
      <c r="N111" s="20">
        <v>30</v>
      </c>
      <c r="O111" s="174">
        <f t="shared" ref="O111:O115" si="21">+M111*N111</f>
        <v>480</v>
      </c>
      <c r="P111" s="20"/>
      <c r="Q111" s="20"/>
      <c r="R111" s="30"/>
      <c r="S111" s="20"/>
      <c r="T111" s="20"/>
      <c r="U111" s="20"/>
      <c r="V111" s="20"/>
      <c r="W111" s="20"/>
      <c r="X111" s="20"/>
      <c r="Y111" s="20"/>
      <c r="Z111" s="20"/>
      <c r="AA111" s="20"/>
      <c r="AB111" s="20"/>
      <c r="AC111" s="20"/>
      <c r="AD111" s="20"/>
      <c r="AE111" s="20"/>
      <c r="AF111" s="20"/>
      <c r="AG111" s="20"/>
      <c r="AH111" s="20"/>
      <c r="AI111" s="20"/>
      <c r="AJ111" s="20"/>
      <c r="AK111" s="20"/>
      <c r="AL111" s="20"/>
      <c r="AM111" s="20"/>
      <c r="AN111" s="20"/>
      <c r="AO111" s="20"/>
      <c r="AP111" s="20"/>
      <c r="AQ111" s="20"/>
      <c r="AR111" s="20"/>
      <c r="AS111" s="20"/>
      <c r="AT111" s="20"/>
      <c r="AU111" s="20"/>
      <c r="AV111" s="20"/>
      <c r="AW111" s="20"/>
      <c r="AX111" s="20"/>
      <c r="AY111" s="20"/>
      <c r="AZ111" s="20"/>
      <c r="BA111" s="20"/>
      <c r="BB111" s="20"/>
      <c r="BC111" s="20"/>
      <c r="BD111" s="20"/>
      <c r="BE111" s="20"/>
    </row>
    <row r="112" spans="1:57" x14ac:dyDescent="0.2">
      <c r="A112" s="5" t="s">
        <v>287</v>
      </c>
      <c r="B112" s="18">
        <f>+B109-B111</f>
        <v>390</v>
      </c>
      <c r="C112" s="66">
        <v>62.5</v>
      </c>
      <c r="D112" s="67">
        <f>+C112*B112</f>
        <v>24375</v>
      </c>
      <c r="L112" s="34"/>
      <c r="M112" s="20">
        <v>16</v>
      </c>
      <c r="N112" s="20">
        <v>30</v>
      </c>
      <c r="O112" s="174">
        <f t="shared" si="21"/>
        <v>480</v>
      </c>
      <c r="P112" s="20"/>
      <c r="Q112" s="20"/>
      <c r="R112" s="30"/>
      <c r="S112" s="20"/>
      <c r="T112" s="20"/>
      <c r="U112" s="20"/>
      <c r="V112" s="20"/>
      <c r="W112" s="20"/>
      <c r="X112" s="20"/>
      <c r="Y112" s="20"/>
      <c r="Z112" s="20"/>
      <c r="AA112" s="20"/>
      <c r="AB112" s="20"/>
      <c r="AC112" s="20"/>
      <c r="AD112" s="20"/>
      <c r="AE112" s="20"/>
      <c r="AF112" s="20"/>
      <c r="AG112" s="20"/>
      <c r="AH112" s="20"/>
      <c r="AI112" s="20"/>
      <c r="AJ112" s="20"/>
      <c r="AK112" s="20"/>
      <c r="AL112" s="20"/>
      <c r="AM112" s="20"/>
      <c r="AN112" s="20"/>
      <c r="AO112" s="20"/>
      <c r="AP112" s="20"/>
      <c r="AQ112" s="20"/>
      <c r="AR112" s="20"/>
      <c r="AS112" s="20"/>
      <c r="AT112" s="20"/>
      <c r="AU112" s="20"/>
      <c r="AV112" s="20"/>
      <c r="AW112" s="20"/>
      <c r="AX112" s="20"/>
      <c r="AY112" s="20"/>
      <c r="AZ112" s="20"/>
      <c r="BA112" s="20"/>
      <c r="BB112" s="20"/>
      <c r="BC112" s="20"/>
      <c r="BD112" s="20"/>
      <c r="BE112" s="20"/>
    </row>
    <row r="113" spans="1:57" x14ac:dyDescent="0.2">
      <c r="A113" s="5" t="s">
        <v>1234</v>
      </c>
      <c r="B113" s="18">
        <f>+B111+B112</f>
        <v>535</v>
      </c>
      <c r="C113" s="66">
        <f>+D113/B113</f>
        <v>67.920560747663558</v>
      </c>
      <c r="D113" s="67">
        <f>+D111+D112</f>
        <v>36337.5</v>
      </c>
      <c r="L113" s="34"/>
      <c r="M113" s="20">
        <v>15</v>
      </c>
      <c r="N113" s="20">
        <v>30</v>
      </c>
      <c r="O113" s="174">
        <f t="shared" si="21"/>
        <v>450</v>
      </c>
      <c r="P113" s="20"/>
      <c r="Q113" s="20"/>
      <c r="R113" s="30"/>
      <c r="S113" s="20"/>
      <c r="T113" s="20"/>
      <c r="U113" s="20"/>
      <c r="V113" s="20"/>
      <c r="W113" s="20"/>
      <c r="X113" s="20"/>
      <c r="Y113" s="20"/>
      <c r="Z113" s="20"/>
      <c r="AA113" s="20"/>
      <c r="AB113" s="20"/>
      <c r="AC113" s="20"/>
      <c r="AD113" s="20"/>
      <c r="AE113" s="20"/>
      <c r="AF113" s="20"/>
      <c r="AG113" s="20"/>
      <c r="AH113" s="20"/>
      <c r="AI113" s="20"/>
      <c r="AJ113" s="20"/>
      <c r="AK113" s="20"/>
      <c r="AL113" s="20"/>
      <c r="AM113" s="20"/>
      <c r="AN113" s="20"/>
      <c r="AO113" s="20"/>
      <c r="AP113" s="20"/>
      <c r="AQ113" s="20"/>
      <c r="AR113" s="20"/>
      <c r="AS113" s="20"/>
      <c r="AT113" s="20"/>
      <c r="AU113" s="20"/>
      <c r="AV113" s="20"/>
      <c r="AW113" s="20"/>
      <c r="AX113" s="20"/>
      <c r="AY113" s="20"/>
      <c r="AZ113" s="20"/>
      <c r="BA113" s="20"/>
      <c r="BB113" s="20"/>
      <c r="BC113" s="20"/>
      <c r="BD113" s="20"/>
      <c r="BE113" s="20"/>
    </row>
    <row r="114" spans="1:57" x14ac:dyDescent="0.2">
      <c r="C114" s="66"/>
      <c r="D114" s="67"/>
      <c r="L114" s="34"/>
      <c r="M114" s="20">
        <v>4</v>
      </c>
      <c r="N114" s="20">
        <v>30</v>
      </c>
      <c r="O114" s="174">
        <f t="shared" si="21"/>
        <v>120</v>
      </c>
      <c r="P114" s="20"/>
      <c r="Q114" s="20"/>
      <c r="R114" s="30"/>
      <c r="S114" s="20"/>
      <c r="T114" s="20"/>
      <c r="U114" s="20"/>
      <c r="V114" s="20"/>
      <c r="W114" s="20"/>
      <c r="X114" s="20"/>
      <c r="Y114" s="20"/>
      <c r="Z114" s="20"/>
      <c r="AA114" s="20"/>
      <c r="AB114" s="20"/>
      <c r="AC114" s="20"/>
      <c r="AD114" s="20"/>
      <c r="AE114" s="20"/>
      <c r="AF114" s="20"/>
      <c r="AG114" s="20"/>
      <c r="AH114" s="20"/>
      <c r="AI114" s="20"/>
      <c r="AJ114" s="20"/>
      <c r="AK114" s="20"/>
      <c r="AL114" s="20"/>
      <c r="AM114" s="20"/>
      <c r="AN114" s="20"/>
      <c r="AO114" s="20"/>
      <c r="AP114" s="20"/>
      <c r="AQ114" s="20"/>
      <c r="AR114" s="20"/>
      <c r="AS114" s="20"/>
      <c r="AT114" s="20"/>
      <c r="AU114" s="20"/>
      <c r="AV114" s="20"/>
      <c r="AW114" s="20"/>
      <c r="AX114" s="20"/>
      <c r="AY114" s="20"/>
      <c r="AZ114" s="20"/>
      <c r="BA114" s="20"/>
      <c r="BB114" s="20"/>
      <c r="BC114" s="20"/>
      <c r="BD114" s="20"/>
      <c r="BE114" s="20"/>
    </row>
    <row r="115" spans="1:57" x14ac:dyDescent="0.2">
      <c r="A115" s="5" t="s">
        <v>1233</v>
      </c>
      <c r="B115" s="18">
        <v>145</v>
      </c>
      <c r="C115" s="66">
        <f>+E115*2+2.5</f>
        <v>87.5</v>
      </c>
      <c r="D115" s="67">
        <f>+B115*C115</f>
        <v>12687.5</v>
      </c>
      <c r="E115" s="68">
        <v>42.5</v>
      </c>
      <c r="F115" s="69">
        <f>+(E115-E121)/E121</f>
        <v>6.25E-2</v>
      </c>
      <c r="L115" s="34" t="s">
        <v>1589</v>
      </c>
      <c r="M115" s="20">
        <v>2.5</v>
      </c>
      <c r="N115" s="20">
        <v>535</v>
      </c>
      <c r="O115" s="174">
        <f t="shared" si="21"/>
        <v>1337.5</v>
      </c>
      <c r="P115" s="20"/>
      <c r="Q115" s="20"/>
      <c r="R115" s="30"/>
      <c r="S115" s="20"/>
      <c r="T115" s="20"/>
      <c r="U115" s="20"/>
      <c r="V115" s="20"/>
      <c r="W115" s="20"/>
      <c r="X115" s="20"/>
      <c r="Y115" s="20"/>
      <c r="Z115" s="20"/>
      <c r="AA115" s="20"/>
      <c r="AB115" s="20"/>
      <c r="AC115" s="20"/>
      <c r="AD115" s="20"/>
      <c r="AE115" s="20"/>
      <c r="AF115" s="20"/>
      <c r="AG115" s="20"/>
      <c r="AH115" s="20"/>
      <c r="AI115" s="20"/>
      <c r="AJ115" s="20"/>
      <c r="AK115" s="20"/>
      <c r="AL115" s="20"/>
      <c r="AM115" s="20"/>
      <c r="AN115" s="20"/>
      <c r="AO115" s="20"/>
      <c r="AP115" s="20"/>
      <c r="AQ115" s="20"/>
      <c r="AR115" s="20"/>
      <c r="AS115" s="20"/>
      <c r="AT115" s="20"/>
      <c r="AU115" s="20"/>
      <c r="AV115" s="20"/>
      <c r="AW115" s="20"/>
      <c r="AX115" s="20"/>
      <c r="AY115" s="20"/>
      <c r="AZ115" s="20"/>
      <c r="BA115" s="20"/>
      <c r="BB115" s="20"/>
      <c r="BC115" s="20"/>
      <c r="BD115" s="20"/>
      <c r="BE115" s="20"/>
    </row>
    <row r="116" spans="1:57" ht="13.5" thickBot="1" x14ac:dyDescent="0.25">
      <c r="A116" s="5" t="s">
        <v>287</v>
      </c>
      <c r="B116" s="18">
        <f>+B113-B115</f>
        <v>390</v>
      </c>
      <c r="C116" s="66">
        <f>+E116*2+2.5</f>
        <v>77.5</v>
      </c>
      <c r="D116" s="67">
        <f>+C116*B116</f>
        <v>30225</v>
      </c>
      <c r="E116" s="68">
        <v>37.5</v>
      </c>
      <c r="F116" s="69">
        <f>+(E116-E122)/E122</f>
        <v>0.25</v>
      </c>
      <c r="L116" s="27" t="s">
        <v>1590</v>
      </c>
      <c r="M116" s="28"/>
      <c r="N116" s="28"/>
      <c r="O116" s="175">
        <f>SUM(O109:O115)</f>
        <v>45667.5</v>
      </c>
      <c r="P116" s="4" t="s">
        <v>1591</v>
      </c>
      <c r="Q116" s="20"/>
      <c r="R116" s="30"/>
      <c r="S116" s="20"/>
      <c r="T116" s="20"/>
      <c r="U116" s="20"/>
      <c r="V116" s="20"/>
      <c r="W116" s="20"/>
      <c r="X116" s="20"/>
      <c r="Y116" s="20"/>
      <c r="Z116" s="20"/>
      <c r="AA116" s="20"/>
      <c r="AB116" s="20"/>
      <c r="AC116" s="20"/>
      <c r="AD116" s="20"/>
      <c r="AE116" s="20"/>
      <c r="AF116" s="20"/>
      <c r="AG116" s="20"/>
      <c r="AH116" s="20"/>
      <c r="AI116" s="20"/>
      <c r="AJ116" s="20"/>
      <c r="AK116" s="20"/>
      <c r="AL116" s="20"/>
      <c r="AM116" s="20"/>
      <c r="AN116" s="20"/>
      <c r="AO116" s="20"/>
      <c r="AP116" s="20"/>
      <c r="AQ116" s="20"/>
      <c r="AR116" s="20"/>
      <c r="AS116" s="20"/>
      <c r="AT116" s="20"/>
      <c r="AU116" s="20"/>
      <c r="AV116" s="20"/>
      <c r="AW116" s="20"/>
      <c r="AX116" s="20"/>
      <c r="AY116" s="20"/>
      <c r="AZ116" s="20"/>
      <c r="BA116" s="20"/>
      <c r="BB116" s="20"/>
      <c r="BC116" s="20"/>
      <c r="BD116" s="20"/>
      <c r="BE116" s="20"/>
    </row>
    <row r="117" spans="1:57" x14ac:dyDescent="0.2">
      <c r="A117" s="5" t="s">
        <v>1234</v>
      </c>
      <c r="B117" s="18">
        <f>+B115+B116</f>
        <v>535</v>
      </c>
      <c r="C117" s="66">
        <f>+D117/B117</f>
        <v>80.210280373831779</v>
      </c>
      <c r="D117" s="67">
        <f>+D115+D116</f>
        <v>42912.5</v>
      </c>
      <c r="E117" s="68"/>
      <c r="O117" s="176"/>
      <c r="P117" s="177">
        <v>41476</v>
      </c>
      <c r="Q117" s="20"/>
      <c r="R117" s="30"/>
      <c r="S117" s="20"/>
      <c r="T117" s="20"/>
      <c r="U117" s="20"/>
      <c r="V117" s="20"/>
      <c r="W117" s="20"/>
      <c r="X117" s="20"/>
      <c r="Y117" s="20"/>
      <c r="Z117" s="20"/>
      <c r="AA117" s="20"/>
      <c r="AB117" s="20"/>
      <c r="AC117" s="20"/>
      <c r="AD117" s="20"/>
      <c r="AE117" s="20"/>
      <c r="AF117" s="20"/>
      <c r="AG117" s="20"/>
      <c r="AH117" s="20"/>
      <c r="AI117" s="20"/>
      <c r="AJ117" s="20"/>
      <c r="AK117" s="20"/>
      <c r="AL117" s="20"/>
      <c r="AM117" s="20"/>
      <c r="AN117" s="20"/>
      <c r="AO117" s="20"/>
      <c r="AP117" s="20"/>
      <c r="AQ117" s="20"/>
      <c r="AR117" s="20"/>
      <c r="AS117" s="20"/>
      <c r="AT117" s="20"/>
      <c r="AU117" s="20"/>
      <c r="AV117" s="20"/>
      <c r="AW117" s="20"/>
      <c r="AX117" s="20"/>
      <c r="AY117" s="20"/>
      <c r="AZ117" s="20"/>
      <c r="BA117" s="20"/>
      <c r="BB117" s="20"/>
      <c r="BC117" s="20"/>
      <c r="BD117" s="20"/>
      <c r="BE117" s="20"/>
    </row>
    <row r="118" spans="1:57" x14ac:dyDescent="0.2">
      <c r="C118" s="66"/>
      <c r="D118" s="69">
        <f>+(D117-D113)/D113</f>
        <v>0.18094255245958032</v>
      </c>
      <c r="E118" s="68"/>
      <c r="O118" s="20"/>
      <c r="P118" s="20"/>
      <c r="Q118" s="20"/>
      <c r="R118" s="30"/>
      <c r="S118" s="20"/>
      <c r="T118" s="20"/>
      <c r="U118" s="20"/>
      <c r="V118" s="20"/>
      <c r="W118" s="20"/>
      <c r="X118" s="20"/>
      <c r="Y118" s="20"/>
      <c r="Z118" s="20"/>
      <c r="AA118" s="20"/>
      <c r="AB118" s="20"/>
      <c r="AC118" s="20"/>
      <c r="AD118" s="20"/>
      <c r="AE118" s="20"/>
      <c r="AF118" s="20"/>
      <c r="AG118" s="20"/>
      <c r="AH118" s="20"/>
      <c r="AI118" s="20"/>
      <c r="AJ118" s="20"/>
      <c r="AK118" s="20"/>
      <c r="AL118" s="20"/>
      <c r="AM118" s="20"/>
      <c r="AN118" s="20"/>
      <c r="AO118" s="20"/>
      <c r="AP118" s="20"/>
      <c r="AQ118" s="20"/>
      <c r="AR118" s="20"/>
      <c r="AS118" s="20"/>
      <c r="AT118" s="20"/>
      <c r="AU118" s="20"/>
      <c r="AV118" s="20"/>
      <c r="AW118" s="20"/>
      <c r="AX118" s="20"/>
      <c r="AY118" s="20"/>
      <c r="AZ118" s="20"/>
      <c r="BA118" s="20"/>
      <c r="BB118" s="20"/>
      <c r="BC118" s="20"/>
      <c r="BD118" s="20"/>
      <c r="BE118" s="20"/>
    </row>
    <row r="119" spans="1:57" x14ac:dyDescent="0.2">
      <c r="C119" s="66"/>
      <c r="D119" s="67"/>
      <c r="E119" s="68"/>
      <c r="O119" s="20"/>
      <c r="P119" s="20"/>
      <c r="Q119" s="20"/>
      <c r="R119" s="30"/>
      <c r="S119" s="20"/>
      <c r="T119" s="20"/>
      <c r="U119" s="20"/>
      <c r="V119" s="20"/>
      <c r="W119" s="20"/>
      <c r="X119" s="20"/>
      <c r="Y119" s="20"/>
      <c r="Z119" s="20"/>
      <c r="AA119" s="20"/>
      <c r="AB119" s="20"/>
      <c r="AC119" s="20"/>
      <c r="AD119" s="20"/>
      <c r="AE119" s="20"/>
      <c r="AF119" s="20"/>
      <c r="AG119" s="20"/>
      <c r="AH119" s="20"/>
      <c r="AI119" s="20"/>
      <c r="AJ119" s="20"/>
      <c r="AK119" s="20"/>
      <c r="AL119" s="20"/>
      <c r="AM119" s="20"/>
      <c r="AN119" s="20"/>
      <c r="AO119" s="20"/>
      <c r="AP119" s="20"/>
      <c r="AQ119" s="20"/>
      <c r="AR119" s="20"/>
      <c r="AS119" s="20"/>
      <c r="AT119" s="20"/>
      <c r="AU119" s="20"/>
      <c r="AV119" s="20"/>
      <c r="AW119" s="20"/>
      <c r="AX119" s="20"/>
      <c r="AY119" s="20"/>
      <c r="AZ119" s="20"/>
      <c r="BA119" s="20"/>
      <c r="BB119" s="20"/>
      <c r="BC119" s="20"/>
      <c r="BD119" s="20"/>
      <c r="BE119" s="20"/>
    </row>
    <row r="120" spans="1:57" x14ac:dyDescent="0.2">
      <c r="B120" s="18">
        <v>2010</v>
      </c>
      <c r="C120" s="66"/>
      <c r="D120" s="67"/>
      <c r="E120" s="68"/>
      <c r="O120" s="20"/>
      <c r="P120" s="20"/>
      <c r="Q120" s="20"/>
      <c r="R120" s="30"/>
      <c r="S120" s="20"/>
      <c r="T120" s="20"/>
      <c r="U120" s="20"/>
      <c r="V120" s="20"/>
      <c r="W120" s="20"/>
      <c r="X120" s="20"/>
      <c r="Y120" s="20"/>
      <c r="Z120" s="20"/>
      <c r="AA120" s="20"/>
      <c r="AB120" s="20"/>
      <c r="AC120" s="20"/>
      <c r="AD120" s="20"/>
      <c r="AE120" s="20"/>
      <c r="AF120" s="20"/>
      <c r="AG120" s="20"/>
      <c r="AH120" s="20"/>
      <c r="AI120" s="20"/>
      <c r="AJ120" s="20"/>
      <c r="AK120" s="20"/>
      <c r="AL120" s="20"/>
      <c r="AM120" s="20"/>
      <c r="AN120" s="20"/>
      <c r="AO120" s="20"/>
      <c r="AP120" s="20"/>
      <c r="AQ120" s="20"/>
      <c r="AR120" s="20"/>
      <c r="AS120" s="20"/>
      <c r="AT120" s="20"/>
      <c r="AU120" s="20"/>
      <c r="AV120" s="20"/>
      <c r="AW120" s="20"/>
      <c r="AX120" s="20"/>
      <c r="AY120" s="20"/>
      <c r="AZ120" s="20"/>
      <c r="BA120" s="20"/>
      <c r="BB120" s="20"/>
      <c r="BC120" s="20"/>
      <c r="BD120" s="20"/>
      <c r="BE120" s="20"/>
    </row>
    <row r="121" spans="1:57" x14ac:dyDescent="0.2">
      <c r="A121" s="5" t="s">
        <v>1233</v>
      </c>
      <c r="B121" s="18">
        <v>86</v>
      </c>
      <c r="C121" s="66">
        <f>+E121*2+2.5</f>
        <v>82.5</v>
      </c>
      <c r="D121" s="67">
        <v>7095</v>
      </c>
      <c r="E121" s="68">
        <v>40</v>
      </c>
      <c r="O121" s="20"/>
      <c r="P121" s="20"/>
      <c r="Q121" s="20"/>
      <c r="R121" s="30"/>
      <c r="S121" s="20"/>
      <c r="T121" s="20"/>
      <c r="U121" s="20"/>
      <c r="V121" s="20"/>
      <c r="W121" s="20"/>
      <c r="X121" s="20"/>
      <c r="Y121" s="20"/>
      <c r="Z121" s="20"/>
      <c r="AA121" s="20"/>
      <c r="AB121" s="20"/>
      <c r="AC121" s="20"/>
      <c r="AD121" s="20"/>
      <c r="AE121" s="20"/>
      <c r="AF121" s="20"/>
      <c r="AG121" s="20"/>
      <c r="AH121" s="20"/>
      <c r="AI121" s="20"/>
      <c r="AJ121" s="20"/>
      <c r="AK121" s="20"/>
      <c r="AL121" s="20"/>
      <c r="AM121" s="20"/>
      <c r="AN121" s="20"/>
      <c r="AO121" s="20"/>
      <c r="AP121" s="20"/>
      <c r="AQ121" s="20"/>
      <c r="AR121" s="20"/>
      <c r="AS121" s="20"/>
      <c r="AT121" s="20"/>
      <c r="AU121" s="20"/>
      <c r="AV121" s="20"/>
      <c r="AW121" s="20"/>
      <c r="AX121" s="20"/>
      <c r="AY121" s="20"/>
      <c r="AZ121" s="20"/>
      <c r="BA121" s="20"/>
      <c r="BB121" s="20"/>
      <c r="BC121" s="20"/>
      <c r="BD121" s="20"/>
      <c r="BE121" s="20"/>
    </row>
    <row r="122" spans="1:57" x14ac:dyDescent="0.2">
      <c r="A122" s="5" t="s">
        <v>287</v>
      </c>
      <c r="B122" s="18">
        <v>242</v>
      </c>
      <c r="C122" s="66">
        <f>+E122*2+2.5</f>
        <v>62.5</v>
      </c>
      <c r="D122" s="67">
        <v>15125</v>
      </c>
      <c r="E122" s="68">
        <v>30</v>
      </c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  <c r="AA122" s="20"/>
      <c r="AB122" s="20"/>
      <c r="AC122" s="20"/>
      <c r="AD122" s="20"/>
      <c r="AE122" s="20"/>
      <c r="AF122" s="20"/>
      <c r="AG122" s="20"/>
      <c r="AH122" s="20"/>
      <c r="AI122" s="20"/>
      <c r="AJ122" s="20"/>
      <c r="AK122" s="20"/>
      <c r="AL122" s="20"/>
      <c r="AM122" s="20"/>
      <c r="AN122" s="20"/>
      <c r="AO122" s="20"/>
      <c r="AP122" s="20"/>
      <c r="AQ122" s="20"/>
      <c r="AR122" s="20"/>
      <c r="AS122" s="20"/>
      <c r="AT122" s="20"/>
      <c r="AU122" s="20"/>
      <c r="AV122" s="20"/>
      <c r="AW122" s="20"/>
      <c r="AX122" s="20"/>
      <c r="AY122" s="20"/>
      <c r="AZ122" s="20"/>
      <c r="BA122" s="20"/>
      <c r="BB122" s="20"/>
      <c r="BC122" s="20"/>
      <c r="BD122" s="20"/>
      <c r="BE122" s="20"/>
    </row>
    <row r="123" spans="1:57" x14ac:dyDescent="0.2">
      <c r="A123" s="5" t="s">
        <v>1234</v>
      </c>
      <c r="B123" s="18">
        <v>328</v>
      </c>
      <c r="C123" s="66">
        <v>67.743902439024396</v>
      </c>
      <c r="D123" s="67">
        <v>22220</v>
      </c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  <c r="AA123" s="20"/>
      <c r="AB123" s="20"/>
      <c r="AC123" s="20"/>
      <c r="AD123" s="20"/>
      <c r="AE123" s="20"/>
      <c r="AF123" s="20"/>
      <c r="AG123" s="20"/>
      <c r="AH123" s="20"/>
      <c r="AI123" s="20"/>
      <c r="AJ123" s="20"/>
      <c r="AK123" s="20"/>
      <c r="AL123" s="20"/>
      <c r="AM123" s="20"/>
      <c r="AN123" s="20"/>
      <c r="AO123" s="20"/>
      <c r="AP123" s="20"/>
      <c r="AQ123" s="20"/>
      <c r="AR123" s="20"/>
      <c r="AS123" s="20"/>
      <c r="AT123" s="20"/>
      <c r="AU123" s="20"/>
      <c r="AV123" s="20"/>
      <c r="AW123" s="20"/>
      <c r="AX123" s="20"/>
      <c r="AY123" s="20"/>
      <c r="AZ123" s="20"/>
      <c r="BA123" s="20"/>
      <c r="BB123" s="20"/>
      <c r="BC123" s="20"/>
      <c r="BD123" s="20"/>
      <c r="BE123" s="20"/>
    </row>
    <row r="124" spans="1:57" x14ac:dyDescent="0.2">
      <c r="G124" s="70" t="s">
        <v>1235</v>
      </c>
      <c r="H124" s="70" t="s">
        <v>1235</v>
      </c>
      <c r="I124" s="70" t="s">
        <v>1235</v>
      </c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  <c r="AA124" s="20"/>
      <c r="AB124" s="20"/>
      <c r="AC124" s="20"/>
      <c r="AD124" s="20"/>
      <c r="AE124" s="20"/>
      <c r="AF124" s="20"/>
      <c r="AG124" s="20"/>
      <c r="AH124" s="20"/>
      <c r="AI124" s="20"/>
      <c r="AJ124" s="20"/>
      <c r="AK124" s="20"/>
      <c r="AL124" s="20"/>
      <c r="AM124" s="20"/>
      <c r="AN124" s="20"/>
      <c r="AO124" s="20"/>
      <c r="AP124" s="20"/>
      <c r="AQ124" s="20"/>
      <c r="AR124" s="20"/>
      <c r="AS124" s="20"/>
      <c r="AT124" s="20"/>
      <c r="AU124" s="20"/>
      <c r="AV124" s="20"/>
      <c r="AW124" s="20"/>
      <c r="AX124" s="20"/>
      <c r="AY124" s="20"/>
      <c r="AZ124" s="20"/>
      <c r="BA124" s="20"/>
      <c r="BB124" s="20"/>
      <c r="BC124" s="20"/>
      <c r="BD124" s="20"/>
      <c r="BE124" s="20"/>
    </row>
    <row r="125" spans="1:57" x14ac:dyDescent="0.2">
      <c r="B125" s="18" t="s">
        <v>1236</v>
      </c>
      <c r="C125" s="18">
        <v>2010</v>
      </c>
      <c r="D125" s="185">
        <v>40744</v>
      </c>
      <c r="E125" s="185">
        <v>41110</v>
      </c>
      <c r="F125" s="185">
        <v>41475</v>
      </c>
      <c r="G125" s="45" t="s">
        <v>1237</v>
      </c>
      <c r="H125" s="71" t="s">
        <v>1238</v>
      </c>
      <c r="I125" s="71" t="s">
        <v>1239</v>
      </c>
      <c r="J125" s="18">
        <v>2010</v>
      </c>
      <c r="K125" s="18">
        <v>2011</v>
      </c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  <c r="AA125" s="20"/>
      <c r="AB125" s="20"/>
      <c r="AC125" s="20"/>
      <c r="AD125" s="20"/>
      <c r="AE125" s="20"/>
      <c r="AF125" s="20"/>
      <c r="AG125" s="20"/>
      <c r="AH125" s="20"/>
      <c r="AI125" s="20"/>
      <c r="AJ125" s="20"/>
      <c r="AK125" s="20"/>
      <c r="AL125" s="20"/>
      <c r="AM125" s="20"/>
      <c r="AN125" s="20"/>
      <c r="AO125" s="20"/>
      <c r="AP125" s="20"/>
      <c r="AQ125" s="20"/>
      <c r="AR125" s="20"/>
      <c r="AS125" s="20"/>
      <c r="AT125" s="20"/>
      <c r="AU125" s="20"/>
      <c r="AV125" s="20"/>
      <c r="AW125" s="20"/>
      <c r="AX125" s="20"/>
      <c r="AY125" s="20"/>
      <c r="AZ125" s="20"/>
      <c r="BA125" s="20"/>
      <c r="BB125" s="20"/>
      <c r="BC125" s="20"/>
      <c r="BD125" s="20"/>
      <c r="BE125" s="20"/>
    </row>
    <row r="126" spans="1:57" x14ac:dyDescent="0.2">
      <c r="A126" s="5" t="s">
        <v>1233</v>
      </c>
      <c r="B126" s="72">
        <f>+B115/$B$117</f>
        <v>0.27102803738317754</v>
      </c>
      <c r="C126" s="73">
        <f>+E121</f>
        <v>40</v>
      </c>
      <c r="D126" s="73">
        <v>42.5</v>
      </c>
      <c r="E126" s="73">
        <v>45</v>
      </c>
      <c r="F126" s="73">
        <v>45</v>
      </c>
      <c r="G126" s="68">
        <f t="shared" ref="G126:I128" si="22">+D126*6/5</f>
        <v>51</v>
      </c>
      <c r="H126" s="68">
        <f t="shared" si="22"/>
        <v>54</v>
      </c>
      <c r="I126" s="68">
        <f t="shared" si="22"/>
        <v>54</v>
      </c>
      <c r="J126" s="67">
        <f>+(C126*2+2.5)*B134</f>
        <v>11962.5</v>
      </c>
      <c r="K126" s="67">
        <f>+(D126*2+2.5)*B134</f>
        <v>12687.5</v>
      </c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  <c r="AA126" s="20"/>
      <c r="AB126" s="20"/>
      <c r="AC126" s="20"/>
      <c r="AD126" s="20"/>
      <c r="AE126" s="20"/>
      <c r="AF126" s="20"/>
      <c r="AG126" s="20"/>
      <c r="AH126" s="20"/>
      <c r="AI126" s="20"/>
      <c r="AJ126" s="20"/>
      <c r="AK126" s="20"/>
      <c r="AL126" s="20"/>
      <c r="AM126" s="20"/>
      <c r="AN126" s="20"/>
      <c r="AO126" s="20"/>
      <c r="AP126" s="20"/>
      <c r="AQ126" s="20"/>
      <c r="AR126" s="20"/>
      <c r="AS126" s="20"/>
      <c r="AT126" s="20"/>
      <c r="AU126" s="20"/>
      <c r="AV126" s="20"/>
      <c r="AW126" s="20"/>
      <c r="AX126" s="20"/>
      <c r="AY126" s="20"/>
      <c r="AZ126" s="20"/>
      <c r="BA126" s="20"/>
      <c r="BB126" s="20"/>
      <c r="BC126" s="20"/>
      <c r="BD126" s="20"/>
      <c r="BE126" s="20"/>
    </row>
    <row r="127" spans="1:57" x14ac:dyDescent="0.2">
      <c r="A127" s="5" t="s">
        <v>287</v>
      </c>
      <c r="B127" s="72">
        <f>+B116/$B$117</f>
        <v>0.7289719626168224</v>
      </c>
      <c r="C127" s="73">
        <f>+E122</f>
        <v>30</v>
      </c>
      <c r="D127" s="73">
        <v>37.5</v>
      </c>
      <c r="E127" s="73">
        <v>37.5</v>
      </c>
      <c r="F127" s="73">
        <v>40</v>
      </c>
      <c r="G127" s="68">
        <f t="shared" si="22"/>
        <v>45</v>
      </c>
      <c r="H127" s="68">
        <f t="shared" si="22"/>
        <v>45</v>
      </c>
      <c r="I127" s="68">
        <f t="shared" si="22"/>
        <v>48</v>
      </c>
      <c r="J127" s="67">
        <f>+(C127*2+2.5)*B135</f>
        <v>24375</v>
      </c>
      <c r="K127" s="67">
        <f>+(D127*2+2.5)*B135</f>
        <v>30225</v>
      </c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  <c r="AA127" s="20"/>
      <c r="AB127" s="20"/>
      <c r="AC127" s="20"/>
      <c r="AD127" s="20"/>
      <c r="AE127" s="20"/>
      <c r="AF127" s="20"/>
      <c r="AG127" s="20"/>
      <c r="AH127" s="20"/>
      <c r="AI127" s="20"/>
      <c r="AJ127" s="20"/>
      <c r="AK127" s="20"/>
      <c r="AL127" s="20"/>
      <c r="AM127" s="20"/>
      <c r="AN127" s="20"/>
      <c r="AO127" s="20"/>
      <c r="AP127" s="20"/>
      <c r="AQ127" s="20"/>
      <c r="AR127" s="20"/>
      <c r="AS127" s="20"/>
      <c r="AT127" s="20"/>
      <c r="AU127" s="20"/>
      <c r="AV127" s="20"/>
      <c r="AW127" s="20"/>
      <c r="AX127" s="20"/>
      <c r="AY127" s="20"/>
      <c r="AZ127" s="20"/>
      <c r="BA127" s="20"/>
      <c r="BB127" s="20"/>
      <c r="BC127" s="20"/>
      <c r="BD127" s="20"/>
      <c r="BE127" s="20"/>
    </row>
    <row r="128" spans="1:57" x14ac:dyDescent="0.2">
      <c r="A128" s="5" t="s">
        <v>1234</v>
      </c>
      <c r="C128" s="73">
        <f>+C126*$B$126+C127*$B$127</f>
        <v>32.710280373831772</v>
      </c>
      <c r="D128" s="73">
        <f>+D126*$B$126+D127*$B$127</f>
        <v>38.855140186915889</v>
      </c>
      <c r="E128" s="73">
        <f>+E126*$B$126+E127*$B$127</f>
        <v>39.532710280373827</v>
      </c>
      <c r="F128" s="73">
        <f>+F126*$B$126+F127*$B$127</f>
        <v>41.355140186915882</v>
      </c>
      <c r="G128" s="68">
        <f t="shared" si="22"/>
        <v>46.626168224299064</v>
      </c>
      <c r="H128" s="68">
        <f t="shared" si="22"/>
        <v>47.43925233644859</v>
      </c>
      <c r="I128" s="68">
        <f t="shared" si="22"/>
        <v>49.626168224299057</v>
      </c>
      <c r="J128" s="67">
        <f>SUM(J126:J127)</f>
        <v>36337.5</v>
      </c>
      <c r="K128" s="67">
        <f>SUM(K126:K127)</f>
        <v>42912.5</v>
      </c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  <c r="AA128" s="20"/>
      <c r="AB128" s="20"/>
      <c r="AC128" s="20"/>
      <c r="AD128" s="20"/>
      <c r="AE128" s="20"/>
      <c r="AF128" s="20"/>
      <c r="AG128" s="20"/>
      <c r="AH128" s="20"/>
      <c r="AI128" s="20"/>
      <c r="AJ128" s="20"/>
      <c r="AK128" s="20"/>
      <c r="AL128" s="20"/>
      <c r="AM128" s="20"/>
      <c r="AN128" s="20"/>
      <c r="AO128" s="20"/>
      <c r="AP128" s="20"/>
      <c r="AQ128" s="20"/>
      <c r="AR128" s="20"/>
      <c r="AS128" s="20"/>
      <c r="AT128" s="20"/>
      <c r="AU128" s="20"/>
      <c r="AV128" s="20"/>
      <c r="AW128" s="20"/>
      <c r="AX128" s="20"/>
      <c r="AY128" s="20"/>
      <c r="AZ128" s="20"/>
      <c r="BA128" s="20"/>
      <c r="BB128" s="20"/>
      <c r="BC128" s="20"/>
      <c r="BD128" s="20"/>
      <c r="BE128" s="20"/>
    </row>
    <row r="129" spans="1:57" x14ac:dyDescent="0.2">
      <c r="A129" s="5" t="s">
        <v>1240</v>
      </c>
      <c r="D129" s="74">
        <f>+(D128-C128)/C128</f>
        <v>0.18785714285714306</v>
      </c>
      <c r="E129" s="74">
        <f>+(E128-D128)/D128</f>
        <v>1.7438364401683542E-2</v>
      </c>
      <c r="F129" s="74">
        <f>+(F128-E128)/E128</f>
        <v>4.6099290780141827E-2</v>
      </c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  <c r="AA129" s="20"/>
      <c r="AB129" s="20"/>
      <c r="AC129" s="20"/>
      <c r="AD129" s="20"/>
      <c r="AE129" s="20"/>
      <c r="AF129" s="20"/>
      <c r="AG129" s="20"/>
      <c r="AH129" s="20"/>
      <c r="AI129" s="20"/>
      <c r="AJ129" s="20"/>
      <c r="AK129" s="20"/>
      <c r="AL129" s="20"/>
      <c r="AM129" s="20"/>
      <c r="AN129" s="20"/>
      <c r="AO129" s="20"/>
      <c r="AP129" s="20"/>
      <c r="AQ129" s="20"/>
      <c r="AR129" s="20"/>
      <c r="AS129" s="20"/>
      <c r="AT129" s="20"/>
      <c r="AU129" s="20"/>
      <c r="AV129" s="20"/>
      <c r="AW129" s="20"/>
      <c r="AX129" s="20"/>
      <c r="AY129" s="20"/>
      <c r="AZ129" s="20"/>
      <c r="BA129" s="20"/>
      <c r="BB129" s="20"/>
      <c r="BC129" s="20"/>
      <c r="BD129" s="20"/>
      <c r="BE129" s="20"/>
    </row>
    <row r="130" spans="1:57" x14ac:dyDescent="0.2">
      <c r="A130" s="5" t="s">
        <v>1241</v>
      </c>
      <c r="F130" s="74">
        <f>+(F128-C128)/C128</f>
        <v>0.26428571428571429</v>
      </c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  <c r="AA130" s="20"/>
      <c r="AB130" s="20"/>
      <c r="AC130" s="20"/>
      <c r="AD130" s="20"/>
      <c r="AE130" s="20"/>
      <c r="AF130" s="20"/>
      <c r="AG130" s="20"/>
      <c r="AH130" s="20"/>
      <c r="AI130" s="20"/>
      <c r="AJ130" s="20"/>
      <c r="AK130" s="20"/>
      <c r="AL130" s="20"/>
      <c r="AM130" s="20"/>
      <c r="AN130" s="20"/>
      <c r="AO130" s="20"/>
      <c r="AP130" s="20"/>
      <c r="AQ130" s="20"/>
      <c r="AR130" s="20"/>
      <c r="AS130" s="20"/>
      <c r="AT130" s="20"/>
      <c r="AU130" s="20"/>
      <c r="AV130" s="20"/>
      <c r="AW130" s="20"/>
      <c r="AX130" s="20"/>
      <c r="AY130" s="20"/>
      <c r="AZ130" s="20"/>
      <c r="BA130" s="20"/>
      <c r="BB130" s="20"/>
      <c r="BC130" s="20"/>
      <c r="BD130" s="20"/>
      <c r="BE130" s="20"/>
    </row>
    <row r="131" spans="1:57" x14ac:dyDescent="0.2">
      <c r="A131" s="5" t="s">
        <v>1624</v>
      </c>
      <c r="F131" s="186">
        <f>+(F128/C128)^(0.25)-1</f>
        <v>6.037946243361092E-2</v>
      </c>
      <c r="G131" s="186">
        <f>+(45/F128)^(1/2)-1</f>
        <v>4.3137379840421097E-2</v>
      </c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  <c r="AA131" s="20"/>
      <c r="AB131" s="20"/>
      <c r="AC131" s="20"/>
      <c r="AD131" s="20"/>
      <c r="AE131" s="20"/>
      <c r="AF131" s="20"/>
      <c r="AG131" s="20"/>
      <c r="AH131" s="20"/>
      <c r="AI131" s="20"/>
      <c r="AJ131" s="20"/>
      <c r="AK131" s="20"/>
      <c r="AL131" s="20"/>
      <c r="AM131" s="20"/>
      <c r="AN131" s="20"/>
      <c r="AO131" s="20"/>
      <c r="AP131" s="20"/>
      <c r="AQ131" s="20"/>
      <c r="AR131" s="20"/>
      <c r="AS131" s="20"/>
      <c r="AT131" s="20"/>
      <c r="AU131" s="20"/>
      <c r="AV131" s="20"/>
      <c r="AW131" s="20"/>
      <c r="AX131" s="20"/>
      <c r="AY131" s="20"/>
      <c r="AZ131" s="20"/>
      <c r="BA131" s="20"/>
      <c r="BB131" s="20"/>
      <c r="BC131" s="20"/>
      <c r="BD131" s="20"/>
      <c r="BE131" s="20"/>
    </row>
    <row r="132" spans="1:57" x14ac:dyDescent="0.2">
      <c r="G132" s="70" t="s">
        <v>1235</v>
      </c>
      <c r="H132" s="70" t="s">
        <v>1235</v>
      </c>
      <c r="I132" s="70" t="s">
        <v>1235</v>
      </c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  <c r="AA132" s="20"/>
      <c r="AB132" s="20"/>
      <c r="AC132" s="20"/>
      <c r="AD132" s="20"/>
      <c r="AE132" s="20"/>
      <c r="AF132" s="20"/>
      <c r="AG132" s="20"/>
      <c r="AH132" s="20"/>
      <c r="AI132" s="20"/>
      <c r="AJ132" s="20"/>
      <c r="AK132" s="20"/>
      <c r="AL132" s="20"/>
      <c r="AM132" s="20"/>
      <c r="AN132" s="20"/>
      <c r="AO132" s="20"/>
      <c r="AP132" s="20"/>
      <c r="AQ132" s="20"/>
      <c r="AR132" s="20"/>
      <c r="AS132" s="20"/>
      <c r="AT132" s="20"/>
      <c r="AU132" s="20"/>
      <c r="AV132" s="20"/>
      <c r="AW132" s="20"/>
      <c r="AX132" s="20"/>
      <c r="AY132" s="20"/>
      <c r="AZ132" s="20"/>
      <c r="BA132" s="20"/>
      <c r="BB132" s="20"/>
      <c r="BC132" s="20"/>
      <c r="BD132" s="20"/>
      <c r="BE132" s="20"/>
    </row>
    <row r="133" spans="1:57" x14ac:dyDescent="0.2">
      <c r="B133" s="18" t="s">
        <v>1236</v>
      </c>
      <c r="C133" s="18">
        <v>2010</v>
      </c>
      <c r="D133" s="18">
        <v>2011</v>
      </c>
      <c r="E133" s="18">
        <v>2012</v>
      </c>
      <c r="F133" s="18">
        <v>2013</v>
      </c>
      <c r="G133" s="45" t="s">
        <v>1237</v>
      </c>
      <c r="H133" s="71" t="s">
        <v>1238</v>
      </c>
      <c r="I133" s="71" t="s">
        <v>1239</v>
      </c>
      <c r="J133" s="18">
        <v>2010</v>
      </c>
      <c r="K133" s="18">
        <v>2011</v>
      </c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  <c r="AA133" s="20"/>
      <c r="AB133" s="20"/>
      <c r="AC133" s="20"/>
      <c r="AD133" s="20"/>
      <c r="AE133" s="20"/>
      <c r="AF133" s="20"/>
      <c r="AG133" s="20"/>
      <c r="AH133" s="20"/>
      <c r="AI133" s="20"/>
      <c r="AJ133" s="20"/>
      <c r="AK133" s="20"/>
      <c r="AL133" s="20"/>
      <c r="AM133" s="20"/>
      <c r="AN133" s="20"/>
      <c r="AO133" s="20"/>
      <c r="AP133" s="20"/>
      <c r="AQ133" s="20"/>
      <c r="AR133" s="20"/>
      <c r="AS133" s="20"/>
      <c r="AT133" s="20"/>
      <c r="AU133" s="20"/>
      <c r="AV133" s="20"/>
      <c r="AW133" s="20"/>
      <c r="AX133" s="20"/>
      <c r="AY133" s="20"/>
      <c r="AZ133" s="20"/>
      <c r="BA133" s="20"/>
      <c r="BB133" s="20"/>
      <c r="BC133" s="20"/>
      <c r="BD133" s="20"/>
      <c r="BE133" s="20"/>
    </row>
    <row r="134" spans="1:57" x14ac:dyDescent="0.2">
      <c r="A134" s="5" t="s">
        <v>1233</v>
      </c>
      <c r="B134" s="18">
        <f>+B115</f>
        <v>145</v>
      </c>
      <c r="C134" s="73">
        <v>40</v>
      </c>
      <c r="D134" s="73">
        <v>43</v>
      </c>
      <c r="E134" s="73">
        <v>45</v>
      </c>
      <c r="F134" s="73">
        <v>45</v>
      </c>
      <c r="G134" s="68">
        <f t="shared" ref="G134:I136" si="23">+D134*6/5</f>
        <v>51.6</v>
      </c>
      <c r="H134" s="68">
        <f t="shared" si="23"/>
        <v>54</v>
      </c>
      <c r="I134" s="68">
        <f t="shared" si="23"/>
        <v>54</v>
      </c>
      <c r="J134" s="67">
        <f>+(C134*2+2.5)*B134</f>
        <v>11962.5</v>
      </c>
      <c r="K134" s="67">
        <f>+(D134*2+2.5)*B134</f>
        <v>12832.5</v>
      </c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  <c r="AA134" s="20"/>
      <c r="AB134" s="20"/>
      <c r="AC134" s="20"/>
      <c r="AD134" s="20"/>
      <c r="AE134" s="20"/>
      <c r="AF134" s="20"/>
      <c r="AG134" s="20"/>
      <c r="AH134" s="20"/>
      <c r="AI134" s="20"/>
      <c r="AJ134" s="20"/>
      <c r="AK134" s="20"/>
      <c r="AL134" s="20"/>
      <c r="AM134" s="20"/>
      <c r="AN134" s="20"/>
      <c r="AO134" s="20"/>
      <c r="AP134" s="20"/>
      <c r="AQ134" s="20"/>
      <c r="AR134" s="20"/>
      <c r="AS134" s="20"/>
      <c r="AT134" s="20"/>
      <c r="AU134" s="20"/>
      <c r="AV134" s="20"/>
      <c r="AW134" s="20"/>
      <c r="AX134" s="20"/>
      <c r="AY134" s="20"/>
      <c r="AZ134" s="20"/>
      <c r="BA134" s="20"/>
      <c r="BB134" s="20"/>
      <c r="BC134" s="20"/>
      <c r="BD134" s="20"/>
      <c r="BE134" s="20"/>
    </row>
    <row r="135" spans="1:57" x14ac:dyDescent="0.2">
      <c r="A135" s="5" t="s">
        <v>287</v>
      </c>
      <c r="B135" s="18">
        <f>+B112</f>
        <v>390</v>
      </c>
      <c r="C135" s="73">
        <v>30</v>
      </c>
      <c r="D135" s="73">
        <v>40</v>
      </c>
      <c r="E135" s="73">
        <v>40</v>
      </c>
      <c r="F135" s="73">
        <v>40</v>
      </c>
      <c r="G135" s="68">
        <f t="shared" si="23"/>
        <v>48</v>
      </c>
      <c r="H135" s="68">
        <f t="shared" si="23"/>
        <v>48</v>
      </c>
      <c r="I135" s="68">
        <f t="shared" si="23"/>
        <v>48</v>
      </c>
      <c r="J135" s="67">
        <f>+(C135*2+2.5)*B135</f>
        <v>24375</v>
      </c>
      <c r="K135" s="67">
        <f>+(D135*2+2.5)*B135</f>
        <v>32175</v>
      </c>
    </row>
    <row r="136" spans="1:57" x14ac:dyDescent="0.2">
      <c r="A136" s="5" t="s">
        <v>1234</v>
      </c>
      <c r="B136" s="18">
        <f>SUM(B134:B135)</f>
        <v>535</v>
      </c>
      <c r="C136" s="73">
        <f>+C134*$B$126+C135*$B$127</f>
        <v>32.710280373831772</v>
      </c>
      <c r="D136" s="73">
        <f>+D134*$B$126+D135*$B$127</f>
        <v>40.813084112149525</v>
      </c>
      <c r="E136" s="73">
        <f>+E134*$B$126+E135*$B$127</f>
        <v>41.355140186915882</v>
      </c>
      <c r="F136" s="73">
        <f>+F134*$B$126+F135*$B$127</f>
        <v>41.355140186915882</v>
      </c>
      <c r="G136" s="68">
        <f t="shared" si="23"/>
        <v>48.975700934579429</v>
      </c>
      <c r="H136" s="68">
        <f t="shared" si="23"/>
        <v>49.626168224299057</v>
      </c>
      <c r="I136" s="68">
        <f t="shared" si="23"/>
        <v>49.626168224299057</v>
      </c>
      <c r="J136" s="67">
        <f>SUM(J134:J135)</f>
        <v>36337.5</v>
      </c>
      <c r="K136" s="67">
        <f>SUM(K134:K135)</f>
        <v>45007.5</v>
      </c>
    </row>
    <row r="137" spans="1:57" x14ac:dyDescent="0.2">
      <c r="A137" s="5" t="s">
        <v>1240</v>
      </c>
      <c r="D137" s="74">
        <f>+(D136-C136)/C136</f>
        <v>0.24771428571428564</v>
      </c>
      <c r="E137" s="74">
        <f>+(E136-D136)/D136</f>
        <v>1.3281428898557416E-2</v>
      </c>
      <c r="F137" s="74">
        <f>+(F136-E136)/E136</f>
        <v>0</v>
      </c>
    </row>
    <row r="138" spans="1:57" x14ac:dyDescent="0.2">
      <c r="A138" s="5" t="s">
        <v>1241</v>
      </c>
      <c r="F138" s="74">
        <f>+(F136-C136)/C136</f>
        <v>0.26428571428571429</v>
      </c>
    </row>
  </sheetData>
  <mergeCells count="24">
    <mergeCell ref="AA25:AC33"/>
    <mergeCell ref="AM70:AU70"/>
    <mergeCell ref="AV70:BA70"/>
    <mergeCell ref="S108:AJ108"/>
    <mergeCell ref="AK108:AS108"/>
    <mergeCell ref="AT108:AY108"/>
    <mergeCell ref="A20:J20"/>
    <mergeCell ref="K20:S20"/>
    <mergeCell ref="T20:AC20"/>
    <mergeCell ref="A21:AC21"/>
    <mergeCell ref="A22:B22"/>
    <mergeCell ref="C22:J22"/>
    <mergeCell ref="K22:S22"/>
    <mergeCell ref="T22:Z22"/>
    <mergeCell ref="AA22:AC22"/>
    <mergeCell ref="A1:J1"/>
    <mergeCell ref="K1:S1"/>
    <mergeCell ref="T1:AC1"/>
    <mergeCell ref="A2:AC2"/>
    <mergeCell ref="A3:B3"/>
    <mergeCell ref="C3:J3"/>
    <mergeCell ref="K3:S3"/>
    <mergeCell ref="T3:Z3"/>
    <mergeCell ref="AA3:AC3"/>
  </mergeCells>
  <conditionalFormatting sqref="S94:XFD105 A73:J76 L45:P47 Q45:S68 AD5:XFD17 A44:S44 X18:XFD19 A5:B19 A45:I72 C16 C14 T75:XFD93 T73:T74 AC46:XFD51 AC54:XFD74 AJ52:XFD53 Y54:AB60 L48:L72 K18:S18 A20:XFD21 K19:T19 T16:T17 AA12:AC13 A1:XFD2 A4:XFD4 A3:T3 AA3 AD3:XFD3 A22:S23 T22 AA22 A36:XFD37 I81:R105 AD22:XFD35 Q32:S32 N34:S34 K40:P40 J42:J43 T35 A24:B35 A42:F43 AD41:XFD41 W44:X45 AD42:AD44 AE42:XFD45 A40:D41 F41 A38:Q39 W40:XFD40 T40 AB38:XFD39 I77:J80 A106:XFD108 AA44:AC44 Z45:AD45 A109:M116 O109:XFD116 A117:XFD1048576">
    <cfRule type="cellIs" dxfId="13943" priority="9437" operator="equal">
      <formula>$A$72</formula>
    </cfRule>
    <cfRule type="cellIs" dxfId="13942" priority="9438" operator="equal">
      <formula>$A$71</formula>
    </cfRule>
    <cfRule type="cellIs" dxfId="13941" priority="9439" operator="equal">
      <formula>$A$70</formula>
    </cfRule>
    <cfRule type="cellIs" dxfId="13940" priority="9440" operator="equal">
      <formula>$A$69</formula>
    </cfRule>
    <cfRule type="cellIs" dxfId="13939" priority="9441" operator="equal">
      <formula>$A$68</formula>
    </cfRule>
    <cfRule type="cellIs" dxfId="13938" priority="9442" operator="equal">
      <formula>$A$67</formula>
    </cfRule>
    <cfRule type="cellIs" dxfId="13937" priority="9443" operator="equal">
      <formula>$A$66</formula>
    </cfRule>
    <cfRule type="cellIs" dxfId="13936" priority="9444" operator="equal">
      <formula>$A$65</formula>
    </cfRule>
    <cfRule type="cellIs" dxfId="13935" priority="9445" operator="equal">
      <formula>$A$64</formula>
    </cfRule>
    <cfRule type="cellIs" dxfId="13934" priority="9446" operator="equal">
      <formula>$A$63</formula>
    </cfRule>
    <cfRule type="cellIs" dxfId="13933" priority="9447" operator="equal">
      <formula>$A$62</formula>
    </cfRule>
    <cfRule type="cellIs" dxfId="13932" priority="9448" operator="equal">
      <formula>$A$61</formula>
    </cfRule>
    <cfRule type="cellIs" dxfId="13931" priority="9449" operator="equal">
      <formula>$A$60</formula>
    </cfRule>
    <cfRule type="cellIs" dxfId="13930" priority="9450" operator="equal">
      <formula>22710</formula>
    </cfRule>
    <cfRule type="cellIs" dxfId="13929" priority="9451" operator="equal">
      <formula>$A$58</formula>
    </cfRule>
    <cfRule type="cellIs" dxfId="13928" priority="9452" operator="equal">
      <formula>$A$57</formula>
    </cfRule>
    <cfRule type="cellIs" dxfId="13927" priority="9453" operator="equal">
      <formula>$A$56</formula>
    </cfRule>
    <cfRule type="cellIs" dxfId="13926" priority="9454" operator="equal">
      <formula>$A$55</formula>
    </cfRule>
    <cfRule type="cellIs" dxfId="13925" priority="9455" operator="equal">
      <formula>$A$54</formula>
    </cfRule>
    <cfRule type="cellIs" dxfId="13924" priority="9456" operator="equal">
      <formula>$A$53</formula>
    </cfRule>
    <cfRule type="cellIs" dxfId="13923" priority="9457" operator="equal">
      <formula>$A$52</formula>
    </cfRule>
    <cfRule type="cellIs" dxfId="13922" priority="9458" operator="equal">
      <formula>$A$51</formula>
    </cfRule>
    <cfRule type="cellIs" dxfId="13921" priority="9459" operator="equal">
      <formula>$A$50</formula>
    </cfRule>
    <cfRule type="cellIs" dxfId="13920" priority="9460" operator="equal">
      <formula>$A$49</formula>
    </cfRule>
    <cfRule type="cellIs" dxfId="13919" priority="9461" operator="equal">
      <formula>$A$48</formula>
    </cfRule>
    <cfRule type="cellIs" dxfId="13918" priority="9462" operator="equal">
      <formula>$A$47</formula>
    </cfRule>
    <cfRule type="cellIs" dxfId="13917" priority="9463" operator="equal">
      <formula>$A$46</formula>
    </cfRule>
    <cfRule type="cellIs" dxfId="13916" priority="9464" operator="equal">
      <formula>$A$45</formula>
    </cfRule>
  </conditionalFormatting>
  <conditionalFormatting sqref="M48:P54 O55:P55 D16:F16 D14:F14 M56:P60 M62:P72 P73 M61:O61 L6:N6 L8:N8 L10:N10 U19:W19 U16:W17 Z6:Z17 Z35 L25:N25 L27:N27 U35:W35 Z25:Z32">
    <cfRule type="cellIs" dxfId="13915" priority="9409" operator="equal">
      <formula>$A$72</formula>
    </cfRule>
    <cfRule type="cellIs" dxfId="13914" priority="9410" operator="equal">
      <formula>$A$71</formula>
    </cfRule>
    <cfRule type="cellIs" dxfId="13913" priority="9411" operator="equal">
      <formula>$A$70</formula>
    </cfRule>
    <cfRule type="cellIs" dxfId="13912" priority="9412" operator="equal">
      <formula>$A$69</formula>
    </cfRule>
    <cfRule type="cellIs" dxfId="13911" priority="9413" operator="equal">
      <formula>$A$68</formula>
    </cfRule>
    <cfRule type="cellIs" dxfId="13910" priority="9414" operator="equal">
      <formula>$A$67</formula>
    </cfRule>
    <cfRule type="cellIs" dxfId="13909" priority="9415" operator="equal">
      <formula>$A$66</formula>
    </cfRule>
    <cfRule type="cellIs" dxfId="13908" priority="9416" operator="equal">
      <formula>$A$65</formula>
    </cfRule>
    <cfRule type="cellIs" dxfId="13907" priority="9417" operator="equal">
      <formula>$A$64</formula>
    </cfRule>
    <cfRule type="cellIs" dxfId="13906" priority="9418" operator="equal">
      <formula>$A$63</formula>
    </cfRule>
    <cfRule type="cellIs" dxfId="13905" priority="9419" operator="equal">
      <formula>$A$62</formula>
    </cfRule>
    <cfRule type="cellIs" dxfId="13904" priority="9420" operator="equal">
      <formula>$A$61</formula>
    </cfRule>
    <cfRule type="cellIs" dxfId="13903" priority="9421" operator="equal">
      <formula>$A$60</formula>
    </cfRule>
    <cfRule type="cellIs" dxfId="13902" priority="9422" operator="equal">
      <formula>22710</formula>
    </cfRule>
    <cfRule type="cellIs" dxfId="13901" priority="9423" operator="equal">
      <formula>$A$58</formula>
    </cfRule>
    <cfRule type="cellIs" dxfId="13900" priority="9424" operator="equal">
      <formula>$A$57</formula>
    </cfRule>
    <cfRule type="cellIs" dxfId="13899" priority="9425" operator="equal">
      <formula>$A$56</formula>
    </cfRule>
    <cfRule type="cellIs" dxfId="13898" priority="9426" operator="equal">
      <formula>$A$55</formula>
    </cfRule>
    <cfRule type="cellIs" dxfId="13897" priority="9427" operator="equal">
      <formula>$A$54</formula>
    </cfRule>
    <cfRule type="cellIs" dxfId="13896" priority="9428" operator="equal">
      <formula>$A$53</formula>
    </cfRule>
    <cfRule type="cellIs" dxfId="13895" priority="9429" operator="equal">
      <formula>$A$52</formula>
    </cfRule>
    <cfRule type="cellIs" dxfId="13894" priority="9430" operator="equal">
      <formula>$A$51</formula>
    </cfRule>
    <cfRule type="cellIs" dxfId="13893" priority="9431" operator="equal">
      <formula>$A$50</formula>
    </cfRule>
    <cfRule type="cellIs" dxfId="13892" priority="9432" operator="equal">
      <formula>$A$49</formula>
    </cfRule>
    <cfRule type="cellIs" dxfId="13891" priority="9433" operator="equal">
      <formula>$A$48</formula>
    </cfRule>
    <cfRule type="cellIs" dxfId="13890" priority="9434" operator="equal">
      <formula>$A$47</formula>
    </cfRule>
    <cfRule type="cellIs" dxfId="13889" priority="9435" operator="equal">
      <formula>$A$46</formula>
    </cfRule>
    <cfRule type="cellIs" dxfId="13888" priority="9436" operator="equal">
      <formula>$A$45</formula>
    </cfRule>
  </conditionalFormatting>
  <conditionalFormatting sqref="Y7">
    <cfRule type="cellIs" dxfId="13887" priority="8653" operator="equal">
      <formula>$A$72</formula>
    </cfRule>
    <cfRule type="cellIs" dxfId="13886" priority="8654" operator="equal">
      <formula>$A$71</formula>
    </cfRule>
    <cfRule type="cellIs" dxfId="13885" priority="8655" operator="equal">
      <formula>$A$70</formula>
    </cfRule>
    <cfRule type="cellIs" dxfId="13884" priority="8656" operator="equal">
      <formula>$A$69</formula>
    </cfRule>
    <cfRule type="cellIs" dxfId="13883" priority="8657" operator="equal">
      <formula>$A$68</formula>
    </cfRule>
    <cfRule type="cellIs" dxfId="13882" priority="8658" operator="equal">
      <formula>$A$67</formula>
    </cfRule>
    <cfRule type="cellIs" dxfId="13881" priority="8659" operator="equal">
      <formula>$A$66</formula>
    </cfRule>
    <cfRule type="cellIs" dxfId="13880" priority="8660" operator="equal">
      <formula>$A$65</formula>
    </cfRule>
    <cfRule type="cellIs" dxfId="13879" priority="8661" operator="equal">
      <formula>$A$64</formula>
    </cfRule>
    <cfRule type="cellIs" dxfId="13878" priority="8662" operator="equal">
      <formula>$A$63</formula>
    </cfRule>
    <cfRule type="cellIs" dxfId="13877" priority="8663" operator="equal">
      <formula>$A$62</formula>
    </cfRule>
    <cfRule type="cellIs" dxfId="13876" priority="8664" operator="equal">
      <formula>$A$61</formula>
    </cfRule>
    <cfRule type="cellIs" dxfId="13875" priority="8665" operator="equal">
      <formula>$A$60</formula>
    </cfRule>
    <cfRule type="cellIs" dxfId="13874" priority="8666" operator="equal">
      <formula>22710</formula>
    </cfRule>
    <cfRule type="cellIs" dxfId="13873" priority="8667" operator="equal">
      <formula>$A$58</formula>
    </cfRule>
    <cfRule type="cellIs" dxfId="13872" priority="8668" operator="equal">
      <formula>$A$57</formula>
    </cfRule>
    <cfRule type="cellIs" dxfId="13871" priority="8669" operator="equal">
      <formula>$A$56</formula>
    </cfRule>
    <cfRule type="cellIs" dxfId="13870" priority="8670" operator="equal">
      <formula>$A$55</formula>
    </cfRule>
    <cfRule type="cellIs" dxfId="13869" priority="8671" operator="equal">
      <formula>$A$54</formula>
    </cfRule>
    <cfRule type="cellIs" dxfId="13868" priority="8672" operator="equal">
      <formula>$A$53</formula>
    </cfRule>
    <cfRule type="cellIs" dxfId="13867" priority="8673" operator="equal">
      <formula>$A$52</formula>
    </cfRule>
    <cfRule type="cellIs" dxfId="13866" priority="8674" operator="equal">
      <formula>$A$51</formula>
    </cfRule>
    <cfRule type="cellIs" dxfId="13865" priority="8675" operator="equal">
      <formula>$A$50</formula>
    </cfRule>
    <cfRule type="cellIs" dxfId="13864" priority="8676" operator="equal">
      <formula>$A$49</formula>
    </cfRule>
    <cfRule type="cellIs" dxfId="13863" priority="8677" operator="equal">
      <formula>$A$48</formula>
    </cfRule>
    <cfRule type="cellIs" dxfId="13862" priority="8678" operator="equal">
      <formula>$A$47</formula>
    </cfRule>
    <cfRule type="cellIs" dxfId="13861" priority="8679" operator="equal">
      <formula>$A$46</formula>
    </cfRule>
    <cfRule type="cellIs" dxfId="13860" priority="8680" operator="equal">
      <formula>$A$45</formula>
    </cfRule>
  </conditionalFormatting>
  <conditionalFormatting sqref="U9:W9">
    <cfRule type="cellIs" dxfId="13859" priority="9157" operator="equal">
      <formula>$A$72</formula>
    </cfRule>
    <cfRule type="cellIs" dxfId="13858" priority="9158" operator="equal">
      <formula>$A$71</formula>
    </cfRule>
    <cfRule type="cellIs" dxfId="13857" priority="9159" operator="equal">
      <formula>$A$70</formula>
    </cfRule>
    <cfRule type="cellIs" dxfId="13856" priority="9160" operator="equal">
      <formula>$A$69</formula>
    </cfRule>
    <cfRule type="cellIs" dxfId="13855" priority="9161" operator="equal">
      <formula>$A$68</formula>
    </cfRule>
    <cfRule type="cellIs" dxfId="13854" priority="9162" operator="equal">
      <formula>$A$67</formula>
    </cfRule>
    <cfRule type="cellIs" dxfId="13853" priority="9163" operator="equal">
      <formula>$A$66</formula>
    </cfRule>
    <cfRule type="cellIs" dxfId="13852" priority="9164" operator="equal">
      <formula>$A$65</formula>
    </cfRule>
    <cfRule type="cellIs" dxfId="13851" priority="9165" operator="equal">
      <formula>$A$64</formula>
    </cfRule>
    <cfRule type="cellIs" dxfId="13850" priority="9166" operator="equal">
      <formula>$A$63</formula>
    </cfRule>
    <cfRule type="cellIs" dxfId="13849" priority="9167" operator="equal">
      <formula>$A$62</formula>
    </cfRule>
    <cfRule type="cellIs" dxfId="13848" priority="9168" operator="equal">
      <formula>$A$61</formula>
    </cfRule>
    <cfRule type="cellIs" dxfId="13847" priority="9169" operator="equal">
      <formula>$A$60</formula>
    </cfRule>
    <cfRule type="cellIs" dxfId="13846" priority="9170" operator="equal">
      <formula>22710</formula>
    </cfRule>
    <cfRule type="cellIs" dxfId="13845" priority="9171" operator="equal">
      <formula>$A$58</formula>
    </cfRule>
    <cfRule type="cellIs" dxfId="13844" priority="9172" operator="equal">
      <formula>$A$57</formula>
    </cfRule>
    <cfRule type="cellIs" dxfId="13843" priority="9173" operator="equal">
      <formula>$A$56</formula>
    </cfRule>
    <cfRule type="cellIs" dxfId="13842" priority="9174" operator="equal">
      <formula>$A$55</formula>
    </cfRule>
    <cfRule type="cellIs" dxfId="13841" priority="9175" operator="equal">
      <formula>$A$54</formula>
    </cfRule>
    <cfRule type="cellIs" dxfId="13840" priority="9176" operator="equal">
      <formula>$A$53</formula>
    </cfRule>
    <cfRule type="cellIs" dxfId="13839" priority="9177" operator="equal">
      <formula>$A$52</formula>
    </cfRule>
    <cfRule type="cellIs" dxfId="13838" priority="9178" operator="equal">
      <formula>$A$51</formula>
    </cfRule>
    <cfRule type="cellIs" dxfId="13837" priority="9179" operator="equal">
      <formula>$A$50</formula>
    </cfRule>
    <cfRule type="cellIs" dxfId="13836" priority="9180" operator="equal">
      <formula>$A$49</formula>
    </cfRule>
    <cfRule type="cellIs" dxfId="13835" priority="9181" operator="equal">
      <formula>$A$48</formula>
    </cfRule>
    <cfRule type="cellIs" dxfId="13834" priority="9182" operator="equal">
      <formula>$A$47</formula>
    </cfRule>
    <cfRule type="cellIs" dxfId="13833" priority="9183" operator="equal">
      <formula>$A$46</formula>
    </cfRule>
    <cfRule type="cellIs" dxfId="13832" priority="9184" operator="equal">
      <formula>$A$45</formula>
    </cfRule>
  </conditionalFormatting>
  <conditionalFormatting sqref="M55:N55">
    <cfRule type="cellIs" dxfId="13831" priority="9381" operator="equal">
      <formula>$A$72</formula>
    </cfRule>
    <cfRule type="cellIs" dxfId="13830" priority="9382" operator="equal">
      <formula>$A$71</formula>
    </cfRule>
    <cfRule type="cellIs" dxfId="13829" priority="9383" operator="equal">
      <formula>$A$70</formula>
    </cfRule>
    <cfRule type="cellIs" dxfId="13828" priority="9384" operator="equal">
      <formula>$A$69</formula>
    </cfRule>
    <cfRule type="cellIs" dxfId="13827" priority="9385" operator="equal">
      <formula>$A$68</formula>
    </cfRule>
    <cfRule type="cellIs" dxfId="13826" priority="9386" operator="equal">
      <formula>$A$67</formula>
    </cfRule>
    <cfRule type="cellIs" dxfId="13825" priority="9387" operator="equal">
      <formula>$A$66</formula>
    </cfRule>
    <cfRule type="cellIs" dxfId="13824" priority="9388" operator="equal">
      <formula>$A$65</formula>
    </cfRule>
    <cfRule type="cellIs" dxfId="13823" priority="9389" operator="equal">
      <formula>$A$64</formula>
    </cfRule>
    <cfRule type="cellIs" dxfId="13822" priority="9390" operator="equal">
      <formula>$A$63</formula>
    </cfRule>
    <cfRule type="cellIs" dxfId="13821" priority="9391" operator="equal">
      <formula>$A$62</formula>
    </cfRule>
    <cfRule type="cellIs" dxfId="13820" priority="9392" operator="equal">
      <formula>$A$61</formula>
    </cfRule>
    <cfRule type="cellIs" dxfId="13819" priority="9393" operator="equal">
      <formula>$A$60</formula>
    </cfRule>
    <cfRule type="cellIs" dxfId="13818" priority="9394" operator="equal">
      <formula>22710</formula>
    </cfRule>
    <cfRule type="cellIs" dxfId="13817" priority="9395" operator="equal">
      <formula>$A$58</formula>
    </cfRule>
    <cfRule type="cellIs" dxfId="13816" priority="9396" operator="equal">
      <formula>$A$57</formula>
    </cfRule>
    <cfRule type="cellIs" dxfId="13815" priority="9397" operator="equal">
      <formula>$A$56</formula>
    </cfRule>
    <cfRule type="cellIs" dxfId="13814" priority="9398" operator="equal">
      <formula>$A$55</formula>
    </cfRule>
    <cfRule type="cellIs" dxfId="13813" priority="9399" operator="equal">
      <formula>$A$54</formula>
    </cfRule>
    <cfRule type="cellIs" dxfId="13812" priority="9400" operator="equal">
      <formula>$A$53</formula>
    </cfRule>
    <cfRule type="cellIs" dxfId="13811" priority="9401" operator="equal">
      <formula>$A$52</formula>
    </cfRule>
    <cfRule type="cellIs" dxfId="13810" priority="9402" operator="equal">
      <formula>$A$51</formula>
    </cfRule>
    <cfRule type="cellIs" dxfId="13809" priority="9403" operator="equal">
      <formula>$A$50</formula>
    </cfRule>
    <cfRule type="cellIs" dxfId="13808" priority="9404" operator="equal">
      <formula>$A$49</formula>
    </cfRule>
    <cfRule type="cellIs" dxfId="13807" priority="9405" operator="equal">
      <formula>$A$48</formula>
    </cfRule>
    <cfRule type="cellIs" dxfId="13806" priority="9406" operator="equal">
      <formula>$A$47</formula>
    </cfRule>
    <cfRule type="cellIs" dxfId="13805" priority="9407" operator="equal">
      <formula>$A$46</formula>
    </cfRule>
    <cfRule type="cellIs" dxfId="13804" priority="9408" operator="equal">
      <formula>$A$45</formula>
    </cfRule>
  </conditionalFormatting>
  <conditionalFormatting sqref="O6:O7">
    <cfRule type="cellIs" dxfId="13803" priority="8513" operator="equal">
      <formula>$A$72</formula>
    </cfRule>
    <cfRule type="cellIs" dxfId="13802" priority="8514" operator="equal">
      <formula>$A$71</formula>
    </cfRule>
    <cfRule type="cellIs" dxfId="13801" priority="8515" operator="equal">
      <formula>$A$70</formula>
    </cfRule>
    <cfRule type="cellIs" dxfId="13800" priority="8516" operator="equal">
      <formula>$A$69</formula>
    </cfRule>
    <cfRule type="cellIs" dxfId="13799" priority="8517" operator="equal">
      <formula>$A$68</formula>
    </cfRule>
    <cfRule type="cellIs" dxfId="13798" priority="8518" operator="equal">
      <formula>$A$67</formula>
    </cfRule>
    <cfRule type="cellIs" dxfId="13797" priority="8519" operator="equal">
      <formula>$A$66</formula>
    </cfRule>
    <cfRule type="cellIs" dxfId="13796" priority="8520" operator="equal">
      <formula>$A$65</formula>
    </cfRule>
    <cfRule type="cellIs" dxfId="13795" priority="8521" operator="equal">
      <formula>$A$64</formula>
    </cfRule>
    <cfRule type="cellIs" dxfId="13794" priority="8522" operator="equal">
      <formula>$A$63</formula>
    </cfRule>
    <cfRule type="cellIs" dxfId="13793" priority="8523" operator="equal">
      <formula>$A$62</formula>
    </cfRule>
    <cfRule type="cellIs" dxfId="13792" priority="8524" operator="equal">
      <formula>$A$61</formula>
    </cfRule>
    <cfRule type="cellIs" dxfId="13791" priority="8525" operator="equal">
      <formula>$A$60</formula>
    </cfRule>
    <cfRule type="cellIs" dxfId="13790" priority="8526" operator="equal">
      <formula>22710</formula>
    </cfRule>
    <cfRule type="cellIs" dxfId="13789" priority="8527" operator="equal">
      <formula>$A$58</formula>
    </cfRule>
    <cfRule type="cellIs" dxfId="13788" priority="8528" operator="equal">
      <formula>$A$57</formula>
    </cfRule>
    <cfRule type="cellIs" dxfId="13787" priority="8529" operator="equal">
      <formula>$A$56</formula>
    </cfRule>
    <cfRule type="cellIs" dxfId="13786" priority="8530" operator="equal">
      <formula>$A$55</formula>
    </cfRule>
    <cfRule type="cellIs" dxfId="13785" priority="8531" operator="equal">
      <formula>$A$54</formula>
    </cfRule>
    <cfRule type="cellIs" dxfId="13784" priority="8532" operator="equal">
      <formula>$A$53</formula>
    </cfRule>
    <cfRule type="cellIs" dxfId="13783" priority="8533" operator="equal">
      <formula>$A$52</formula>
    </cfRule>
    <cfRule type="cellIs" dxfId="13782" priority="8534" operator="equal">
      <formula>$A$51</formula>
    </cfRule>
    <cfRule type="cellIs" dxfId="13781" priority="8535" operator="equal">
      <formula>$A$50</formula>
    </cfRule>
    <cfRule type="cellIs" dxfId="13780" priority="8536" operator="equal">
      <formula>$A$49</formula>
    </cfRule>
    <cfRule type="cellIs" dxfId="13779" priority="8537" operator="equal">
      <formula>$A$48</formula>
    </cfRule>
    <cfRule type="cellIs" dxfId="13778" priority="8538" operator="equal">
      <formula>$A$47</formula>
    </cfRule>
    <cfRule type="cellIs" dxfId="13777" priority="8539" operator="equal">
      <formula>$A$46</formula>
    </cfRule>
    <cfRule type="cellIs" dxfId="13776" priority="8540" operator="equal">
      <formula>$A$45</formula>
    </cfRule>
  </conditionalFormatting>
  <conditionalFormatting sqref="P6:S7">
    <cfRule type="cellIs" dxfId="13775" priority="8485" operator="equal">
      <formula>$A$72</formula>
    </cfRule>
    <cfRule type="cellIs" dxfId="13774" priority="8486" operator="equal">
      <formula>$A$71</formula>
    </cfRule>
    <cfRule type="cellIs" dxfId="13773" priority="8487" operator="equal">
      <formula>$A$70</formula>
    </cfRule>
    <cfRule type="cellIs" dxfId="13772" priority="8488" operator="equal">
      <formula>$A$69</formula>
    </cfRule>
    <cfRule type="cellIs" dxfId="13771" priority="8489" operator="equal">
      <formula>$A$68</formula>
    </cfRule>
    <cfRule type="cellIs" dxfId="13770" priority="8490" operator="equal">
      <formula>$A$67</formula>
    </cfRule>
    <cfRule type="cellIs" dxfId="13769" priority="8491" operator="equal">
      <formula>$A$66</formula>
    </cfRule>
    <cfRule type="cellIs" dxfId="13768" priority="8492" operator="equal">
      <formula>$A$65</formula>
    </cfRule>
    <cfRule type="cellIs" dxfId="13767" priority="8493" operator="equal">
      <formula>$A$64</formula>
    </cfRule>
    <cfRule type="cellIs" dxfId="13766" priority="8494" operator="equal">
      <formula>$A$63</formula>
    </cfRule>
    <cfRule type="cellIs" dxfId="13765" priority="8495" operator="equal">
      <formula>$A$62</formula>
    </cfRule>
    <cfRule type="cellIs" dxfId="13764" priority="8496" operator="equal">
      <formula>$A$61</formula>
    </cfRule>
    <cfRule type="cellIs" dxfId="13763" priority="8497" operator="equal">
      <formula>$A$60</formula>
    </cfRule>
    <cfRule type="cellIs" dxfId="13762" priority="8498" operator="equal">
      <formula>22710</formula>
    </cfRule>
    <cfRule type="cellIs" dxfId="13761" priority="8499" operator="equal">
      <formula>$A$58</formula>
    </cfRule>
    <cfRule type="cellIs" dxfId="13760" priority="8500" operator="equal">
      <formula>$A$57</formula>
    </cfRule>
    <cfRule type="cellIs" dxfId="13759" priority="8501" operator="equal">
      <formula>$A$56</formula>
    </cfRule>
    <cfRule type="cellIs" dxfId="13758" priority="8502" operator="equal">
      <formula>$A$55</formula>
    </cfRule>
    <cfRule type="cellIs" dxfId="13757" priority="8503" operator="equal">
      <formula>$A$54</formula>
    </cfRule>
    <cfRule type="cellIs" dxfId="13756" priority="8504" operator="equal">
      <formula>$A$53</formula>
    </cfRule>
    <cfRule type="cellIs" dxfId="13755" priority="8505" operator="equal">
      <formula>$A$52</formula>
    </cfRule>
    <cfRule type="cellIs" dxfId="13754" priority="8506" operator="equal">
      <formula>$A$51</formula>
    </cfRule>
    <cfRule type="cellIs" dxfId="13753" priority="8507" operator="equal">
      <formula>$A$50</formula>
    </cfRule>
    <cfRule type="cellIs" dxfId="13752" priority="8508" operator="equal">
      <formula>$A$49</formula>
    </cfRule>
    <cfRule type="cellIs" dxfId="13751" priority="8509" operator="equal">
      <formula>$A$48</formula>
    </cfRule>
    <cfRule type="cellIs" dxfId="13750" priority="8510" operator="equal">
      <formula>$A$47</formula>
    </cfRule>
    <cfRule type="cellIs" dxfId="13749" priority="8511" operator="equal">
      <formula>$A$46</formula>
    </cfRule>
    <cfRule type="cellIs" dxfId="13748" priority="8512" operator="equal">
      <formula>$A$45</formula>
    </cfRule>
  </conditionalFormatting>
  <conditionalFormatting sqref="O8:O9">
    <cfRule type="cellIs" dxfId="13747" priority="8457" operator="equal">
      <formula>$A$72</formula>
    </cfRule>
    <cfRule type="cellIs" dxfId="13746" priority="8458" operator="equal">
      <formula>$A$71</formula>
    </cfRule>
    <cfRule type="cellIs" dxfId="13745" priority="8459" operator="equal">
      <formula>$A$70</formula>
    </cfRule>
    <cfRule type="cellIs" dxfId="13744" priority="8460" operator="equal">
      <formula>$A$69</formula>
    </cfRule>
    <cfRule type="cellIs" dxfId="13743" priority="8461" operator="equal">
      <formula>$A$68</formula>
    </cfRule>
    <cfRule type="cellIs" dxfId="13742" priority="8462" operator="equal">
      <formula>$A$67</formula>
    </cfRule>
    <cfRule type="cellIs" dxfId="13741" priority="8463" operator="equal">
      <formula>$A$66</formula>
    </cfRule>
    <cfRule type="cellIs" dxfId="13740" priority="8464" operator="equal">
      <formula>$A$65</formula>
    </cfRule>
    <cfRule type="cellIs" dxfId="13739" priority="8465" operator="equal">
      <formula>$A$64</formula>
    </cfRule>
    <cfRule type="cellIs" dxfId="13738" priority="8466" operator="equal">
      <formula>$A$63</formula>
    </cfRule>
    <cfRule type="cellIs" dxfId="13737" priority="8467" operator="equal">
      <formula>$A$62</formula>
    </cfRule>
    <cfRule type="cellIs" dxfId="13736" priority="8468" operator="equal">
      <formula>$A$61</formula>
    </cfRule>
    <cfRule type="cellIs" dxfId="13735" priority="8469" operator="equal">
      <formula>$A$60</formula>
    </cfRule>
    <cfRule type="cellIs" dxfId="13734" priority="8470" operator="equal">
      <formula>22710</formula>
    </cfRule>
    <cfRule type="cellIs" dxfId="13733" priority="8471" operator="equal">
      <formula>$A$58</formula>
    </cfRule>
    <cfRule type="cellIs" dxfId="13732" priority="8472" operator="equal">
      <formula>$A$57</formula>
    </cfRule>
    <cfRule type="cellIs" dxfId="13731" priority="8473" operator="equal">
      <formula>$A$56</formula>
    </cfRule>
    <cfRule type="cellIs" dxfId="13730" priority="8474" operator="equal">
      <formula>$A$55</formula>
    </cfRule>
    <cfRule type="cellIs" dxfId="13729" priority="8475" operator="equal">
      <formula>$A$54</formula>
    </cfRule>
    <cfRule type="cellIs" dxfId="13728" priority="8476" operator="equal">
      <formula>$A$53</formula>
    </cfRule>
    <cfRule type="cellIs" dxfId="13727" priority="8477" operator="equal">
      <formula>$A$52</formula>
    </cfRule>
    <cfRule type="cellIs" dxfId="13726" priority="8478" operator="equal">
      <formula>$A$51</formula>
    </cfRule>
    <cfRule type="cellIs" dxfId="13725" priority="8479" operator="equal">
      <formula>$A$50</formula>
    </cfRule>
    <cfRule type="cellIs" dxfId="13724" priority="8480" operator="equal">
      <formula>$A$49</formula>
    </cfRule>
    <cfRule type="cellIs" dxfId="13723" priority="8481" operator="equal">
      <formula>$A$48</formula>
    </cfRule>
    <cfRule type="cellIs" dxfId="13722" priority="8482" operator="equal">
      <formula>$A$47</formula>
    </cfRule>
    <cfRule type="cellIs" dxfId="13721" priority="8483" operator="equal">
      <formula>$A$46</formula>
    </cfRule>
    <cfRule type="cellIs" dxfId="13720" priority="8484" operator="equal">
      <formula>$A$45</formula>
    </cfRule>
  </conditionalFormatting>
  <conditionalFormatting sqref="X11">
    <cfRule type="cellIs" dxfId="13719" priority="8569" operator="equal">
      <formula>$A$72</formula>
    </cfRule>
    <cfRule type="cellIs" dxfId="13718" priority="8570" operator="equal">
      <formula>$A$71</formula>
    </cfRule>
    <cfRule type="cellIs" dxfId="13717" priority="8571" operator="equal">
      <formula>$A$70</formula>
    </cfRule>
    <cfRule type="cellIs" dxfId="13716" priority="8572" operator="equal">
      <formula>$A$69</formula>
    </cfRule>
    <cfRule type="cellIs" dxfId="13715" priority="8573" operator="equal">
      <formula>$A$68</formula>
    </cfRule>
    <cfRule type="cellIs" dxfId="13714" priority="8574" operator="equal">
      <formula>$A$67</formula>
    </cfRule>
    <cfRule type="cellIs" dxfId="13713" priority="8575" operator="equal">
      <formula>$A$66</formula>
    </cfRule>
    <cfRule type="cellIs" dxfId="13712" priority="8576" operator="equal">
      <formula>$A$65</formula>
    </cfRule>
    <cfRule type="cellIs" dxfId="13711" priority="8577" operator="equal">
      <formula>$A$64</formula>
    </cfRule>
    <cfRule type="cellIs" dxfId="13710" priority="8578" operator="equal">
      <formula>$A$63</formula>
    </cfRule>
    <cfRule type="cellIs" dxfId="13709" priority="8579" operator="equal">
      <formula>$A$62</formula>
    </cfRule>
    <cfRule type="cellIs" dxfId="13708" priority="8580" operator="equal">
      <formula>$A$61</formula>
    </cfRule>
    <cfRule type="cellIs" dxfId="13707" priority="8581" operator="equal">
      <formula>$A$60</formula>
    </cfRule>
    <cfRule type="cellIs" dxfId="13706" priority="8582" operator="equal">
      <formula>22710</formula>
    </cfRule>
    <cfRule type="cellIs" dxfId="13705" priority="8583" operator="equal">
      <formula>$A$58</formula>
    </cfRule>
    <cfRule type="cellIs" dxfId="13704" priority="8584" operator="equal">
      <formula>$A$57</formula>
    </cfRule>
    <cfRule type="cellIs" dxfId="13703" priority="8585" operator="equal">
      <formula>$A$56</formula>
    </cfRule>
    <cfRule type="cellIs" dxfId="13702" priority="8586" operator="equal">
      <formula>$A$55</formula>
    </cfRule>
    <cfRule type="cellIs" dxfId="13701" priority="8587" operator="equal">
      <formula>$A$54</formula>
    </cfRule>
    <cfRule type="cellIs" dxfId="13700" priority="8588" operator="equal">
      <formula>$A$53</formula>
    </cfRule>
    <cfRule type="cellIs" dxfId="13699" priority="8589" operator="equal">
      <formula>$A$52</formula>
    </cfRule>
    <cfRule type="cellIs" dxfId="13698" priority="8590" operator="equal">
      <formula>$A$51</formula>
    </cfRule>
    <cfRule type="cellIs" dxfId="13697" priority="8591" operator="equal">
      <formula>$A$50</formula>
    </cfRule>
    <cfRule type="cellIs" dxfId="13696" priority="8592" operator="equal">
      <formula>$A$49</formula>
    </cfRule>
    <cfRule type="cellIs" dxfId="13695" priority="8593" operator="equal">
      <formula>$A$48</formula>
    </cfRule>
    <cfRule type="cellIs" dxfId="13694" priority="8594" operator="equal">
      <formula>$A$47</formula>
    </cfRule>
    <cfRule type="cellIs" dxfId="13693" priority="8595" operator="equal">
      <formula>$A$46</formula>
    </cfRule>
    <cfRule type="cellIs" dxfId="13692" priority="8596" operator="equal">
      <formula>$A$45</formula>
    </cfRule>
  </conditionalFormatting>
  <conditionalFormatting sqref="Y11">
    <cfRule type="cellIs" dxfId="13691" priority="8541" operator="equal">
      <formula>$A$72</formula>
    </cfRule>
    <cfRule type="cellIs" dxfId="13690" priority="8542" operator="equal">
      <formula>$A$71</formula>
    </cfRule>
    <cfRule type="cellIs" dxfId="13689" priority="8543" operator="equal">
      <formula>$A$70</formula>
    </cfRule>
    <cfRule type="cellIs" dxfId="13688" priority="8544" operator="equal">
      <formula>$A$69</formula>
    </cfRule>
    <cfRule type="cellIs" dxfId="13687" priority="8545" operator="equal">
      <formula>$A$68</formula>
    </cfRule>
    <cfRule type="cellIs" dxfId="13686" priority="8546" operator="equal">
      <formula>$A$67</formula>
    </cfRule>
    <cfRule type="cellIs" dxfId="13685" priority="8547" operator="equal">
      <formula>$A$66</formula>
    </cfRule>
    <cfRule type="cellIs" dxfId="13684" priority="8548" operator="equal">
      <formula>$A$65</formula>
    </cfRule>
    <cfRule type="cellIs" dxfId="13683" priority="8549" operator="equal">
      <formula>$A$64</formula>
    </cfRule>
    <cfRule type="cellIs" dxfId="13682" priority="8550" operator="equal">
      <formula>$A$63</formula>
    </cfRule>
    <cfRule type="cellIs" dxfId="13681" priority="8551" operator="equal">
      <formula>$A$62</formula>
    </cfRule>
    <cfRule type="cellIs" dxfId="13680" priority="8552" operator="equal">
      <formula>$A$61</formula>
    </cfRule>
    <cfRule type="cellIs" dxfId="13679" priority="8553" operator="equal">
      <formula>$A$60</formula>
    </cfRule>
    <cfRule type="cellIs" dxfId="13678" priority="8554" operator="equal">
      <formula>22710</formula>
    </cfRule>
    <cfRule type="cellIs" dxfId="13677" priority="8555" operator="equal">
      <formula>$A$58</formula>
    </cfRule>
    <cfRule type="cellIs" dxfId="13676" priority="8556" operator="equal">
      <formula>$A$57</formula>
    </cfRule>
    <cfRule type="cellIs" dxfId="13675" priority="8557" operator="equal">
      <formula>$A$56</formula>
    </cfRule>
    <cfRule type="cellIs" dxfId="13674" priority="8558" operator="equal">
      <formula>$A$55</formula>
    </cfRule>
    <cfRule type="cellIs" dxfId="13673" priority="8559" operator="equal">
      <formula>$A$54</formula>
    </cfRule>
    <cfRule type="cellIs" dxfId="13672" priority="8560" operator="equal">
      <formula>$A$53</formula>
    </cfRule>
    <cfRule type="cellIs" dxfId="13671" priority="8561" operator="equal">
      <formula>$A$52</formula>
    </cfRule>
    <cfRule type="cellIs" dxfId="13670" priority="8562" operator="equal">
      <formula>$A$51</formula>
    </cfRule>
    <cfRule type="cellIs" dxfId="13669" priority="8563" operator="equal">
      <formula>$A$50</formula>
    </cfRule>
    <cfRule type="cellIs" dxfId="13668" priority="8564" operator="equal">
      <formula>$A$49</formula>
    </cfRule>
    <cfRule type="cellIs" dxfId="13667" priority="8565" operator="equal">
      <formula>$A$48</formula>
    </cfRule>
    <cfRule type="cellIs" dxfId="13666" priority="8566" operator="equal">
      <formula>$A$47</formula>
    </cfRule>
    <cfRule type="cellIs" dxfId="13665" priority="8567" operator="equal">
      <formula>$A$46</formula>
    </cfRule>
    <cfRule type="cellIs" dxfId="13664" priority="8568" operator="equal">
      <formula>$A$45</formula>
    </cfRule>
  </conditionalFormatting>
  <conditionalFormatting sqref="C6">
    <cfRule type="cellIs" dxfId="13663" priority="8233" operator="equal">
      <formula>$A$72</formula>
    </cfRule>
    <cfRule type="cellIs" dxfId="13662" priority="8234" operator="equal">
      <formula>$A$71</formula>
    </cfRule>
    <cfRule type="cellIs" dxfId="13661" priority="8235" operator="equal">
      <formula>$A$70</formula>
    </cfRule>
    <cfRule type="cellIs" dxfId="13660" priority="8236" operator="equal">
      <formula>$A$69</formula>
    </cfRule>
    <cfRule type="cellIs" dxfId="13659" priority="8237" operator="equal">
      <formula>$A$68</formula>
    </cfRule>
    <cfRule type="cellIs" dxfId="13658" priority="8238" operator="equal">
      <formula>$A$67</formula>
    </cfRule>
    <cfRule type="cellIs" dxfId="13657" priority="8239" operator="equal">
      <formula>$A$66</formula>
    </cfRule>
    <cfRule type="cellIs" dxfId="13656" priority="8240" operator="equal">
      <formula>$A$65</formula>
    </cfRule>
    <cfRule type="cellIs" dxfId="13655" priority="8241" operator="equal">
      <formula>$A$64</formula>
    </cfRule>
    <cfRule type="cellIs" dxfId="13654" priority="8242" operator="equal">
      <formula>$A$63</formula>
    </cfRule>
    <cfRule type="cellIs" dxfId="13653" priority="8243" operator="equal">
      <formula>$A$62</formula>
    </cfRule>
    <cfRule type="cellIs" dxfId="13652" priority="8244" operator="equal">
      <formula>$A$61</formula>
    </cfRule>
    <cfRule type="cellIs" dxfId="13651" priority="8245" operator="equal">
      <formula>$A$60</formula>
    </cfRule>
    <cfRule type="cellIs" dxfId="13650" priority="8246" operator="equal">
      <formula>22710</formula>
    </cfRule>
    <cfRule type="cellIs" dxfId="13649" priority="8247" operator="equal">
      <formula>$A$58</formula>
    </cfRule>
    <cfRule type="cellIs" dxfId="13648" priority="8248" operator="equal">
      <formula>$A$57</formula>
    </cfRule>
    <cfRule type="cellIs" dxfId="13647" priority="8249" operator="equal">
      <formula>$A$56</formula>
    </cfRule>
    <cfRule type="cellIs" dxfId="13646" priority="8250" operator="equal">
      <formula>$A$55</formula>
    </cfRule>
    <cfRule type="cellIs" dxfId="13645" priority="8251" operator="equal">
      <formula>$A$54</formula>
    </cfRule>
    <cfRule type="cellIs" dxfId="13644" priority="8252" operator="equal">
      <formula>$A$53</formula>
    </cfRule>
    <cfRule type="cellIs" dxfId="13643" priority="8253" operator="equal">
      <formula>$A$52</formula>
    </cfRule>
    <cfRule type="cellIs" dxfId="13642" priority="8254" operator="equal">
      <formula>$A$51</formula>
    </cfRule>
    <cfRule type="cellIs" dxfId="13641" priority="8255" operator="equal">
      <formula>$A$50</formula>
    </cfRule>
    <cfRule type="cellIs" dxfId="13640" priority="8256" operator="equal">
      <formula>$A$49</formula>
    </cfRule>
    <cfRule type="cellIs" dxfId="13639" priority="8257" operator="equal">
      <formula>$A$48</formula>
    </cfRule>
    <cfRule type="cellIs" dxfId="13638" priority="8258" operator="equal">
      <formula>$A$47</formula>
    </cfRule>
    <cfRule type="cellIs" dxfId="13637" priority="8259" operator="equal">
      <formula>$A$46</formula>
    </cfRule>
    <cfRule type="cellIs" dxfId="13636" priority="8260" operator="equal">
      <formula>$A$45</formula>
    </cfRule>
  </conditionalFormatting>
  <conditionalFormatting sqref="T9">
    <cfRule type="cellIs" dxfId="13635" priority="9185" operator="equal">
      <formula>$A$72</formula>
    </cfRule>
    <cfRule type="cellIs" dxfId="13634" priority="9186" operator="equal">
      <formula>$A$71</formula>
    </cfRule>
    <cfRule type="cellIs" dxfId="13633" priority="9187" operator="equal">
      <formula>$A$70</formula>
    </cfRule>
    <cfRule type="cellIs" dxfId="13632" priority="9188" operator="equal">
      <formula>$A$69</formula>
    </cfRule>
    <cfRule type="cellIs" dxfId="13631" priority="9189" operator="equal">
      <formula>$A$68</formula>
    </cfRule>
    <cfRule type="cellIs" dxfId="13630" priority="9190" operator="equal">
      <formula>$A$67</formula>
    </cfRule>
    <cfRule type="cellIs" dxfId="13629" priority="9191" operator="equal">
      <formula>$A$66</formula>
    </cfRule>
    <cfRule type="cellIs" dxfId="13628" priority="9192" operator="equal">
      <formula>$A$65</formula>
    </cfRule>
    <cfRule type="cellIs" dxfId="13627" priority="9193" operator="equal">
      <formula>$A$64</formula>
    </cfRule>
    <cfRule type="cellIs" dxfId="13626" priority="9194" operator="equal">
      <formula>$A$63</formula>
    </cfRule>
    <cfRule type="cellIs" dxfId="13625" priority="9195" operator="equal">
      <formula>$A$62</formula>
    </cfRule>
    <cfRule type="cellIs" dxfId="13624" priority="9196" operator="equal">
      <formula>$A$61</formula>
    </cfRule>
    <cfRule type="cellIs" dxfId="13623" priority="9197" operator="equal">
      <formula>$A$60</formula>
    </cfRule>
    <cfRule type="cellIs" dxfId="13622" priority="9198" operator="equal">
      <formula>22710</formula>
    </cfRule>
    <cfRule type="cellIs" dxfId="13621" priority="9199" operator="equal">
      <formula>$A$58</formula>
    </cfRule>
    <cfRule type="cellIs" dxfId="13620" priority="9200" operator="equal">
      <formula>$A$57</formula>
    </cfRule>
    <cfRule type="cellIs" dxfId="13619" priority="9201" operator="equal">
      <formula>$A$56</formula>
    </cfRule>
    <cfRule type="cellIs" dxfId="13618" priority="9202" operator="equal">
      <formula>$A$55</formula>
    </cfRule>
    <cfRule type="cellIs" dxfId="13617" priority="9203" operator="equal">
      <formula>$A$54</formula>
    </cfRule>
    <cfRule type="cellIs" dxfId="13616" priority="9204" operator="equal">
      <formula>$A$53</formula>
    </cfRule>
    <cfRule type="cellIs" dxfId="13615" priority="9205" operator="equal">
      <formula>$A$52</formula>
    </cfRule>
    <cfRule type="cellIs" dxfId="13614" priority="9206" operator="equal">
      <formula>$A$51</formula>
    </cfRule>
    <cfRule type="cellIs" dxfId="13613" priority="9207" operator="equal">
      <formula>$A$50</formula>
    </cfRule>
    <cfRule type="cellIs" dxfId="13612" priority="9208" operator="equal">
      <formula>$A$49</formula>
    </cfRule>
    <cfRule type="cellIs" dxfId="13611" priority="9209" operator="equal">
      <formula>$A$48</formula>
    </cfRule>
    <cfRule type="cellIs" dxfId="13610" priority="9210" operator="equal">
      <formula>$A$47</formula>
    </cfRule>
    <cfRule type="cellIs" dxfId="13609" priority="9211" operator="equal">
      <formula>$A$46</formula>
    </cfRule>
    <cfRule type="cellIs" dxfId="13608" priority="9212" operator="equal">
      <formula>$A$45</formula>
    </cfRule>
  </conditionalFormatting>
  <conditionalFormatting sqref="S38:V38">
    <cfRule type="cellIs" dxfId="13607" priority="8317" operator="equal">
      <formula>$A$72</formula>
    </cfRule>
    <cfRule type="cellIs" dxfId="13606" priority="8318" operator="equal">
      <formula>$A$71</formula>
    </cfRule>
    <cfRule type="cellIs" dxfId="13605" priority="8319" operator="equal">
      <formula>$A$70</formula>
    </cfRule>
    <cfRule type="cellIs" dxfId="13604" priority="8320" operator="equal">
      <formula>$A$69</formula>
    </cfRule>
    <cfRule type="cellIs" dxfId="13603" priority="8321" operator="equal">
      <formula>$A$68</formula>
    </cfRule>
    <cfRule type="cellIs" dxfId="13602" priority="8322" operator="equal">
      <formula>$A$67</formula>
    </cfRule>
    <cfRule type="cellIs" dxfId="13601" priority="8323" operator="equal">
      <formula>$A$66</formula>
    </cfRule>
    <cfRule type="cellIs" dxfId="13600" priority="8324" operator="equal">
      <formula>$A$65</formula>
    </cfRule>
    <cfRule type="cellIs" dxfId="13599" priority="8325" operator="equal">
      <formula>$A$64</formula>
    </cfRule>
    <cfRule type="cellIs" dxfId="13598" priority="8326" operator="equal">
      <formula>$A$63</formula>
    </cfRule>
    <cfRule type="cellIs" dxfId="13597" priority="8327" operator="equal">
      <formula>$A$62</formula>
    </cfRule>
    <cfRule type="cellIs" dxfId="13596" priority="8328" operator="equal">
      <formula>$A$61</formula>
    </cfRule>
    <cfRule type="cellIs" dxfId="13595" priority="8329" operator="equal">
      <formula>$A$60</formula>
    </cfRule>
    <cfRule type="cellIs" dxfId="13594" priority="8330" operator="equal">
      <formula>22710</formula>
    </cfRule>
    <cfRule type="cellIs" dxfId="13593" priority="8331" operator="equal">
      <formula>$A$58</formula>
    </cfRule>
    <cfRule type="cellIs" dxfId="13592" priority="8332" operator="equal">
      <formula>$A$57</formula>
    </cfRule>
    <cfRule type="cellIs" dxfId="13591" priority="8333" operator="equal">
      <formula>$A$56</formula>
    </cfRule>
    <cfRule type="cellIs" dxfId="13590" priority="8334" operator="equal">
      <formula>$A$55</formula>
    </cfRule>
    <cfRule type="cellIs" dxfId="13589" priority="8335" operator="equal">
      <formula>$A$54</formula>
    </cfRule>
    <cfRule type="cellIs" dxfId="13588" priority="8336" operator="equal">
      <formula>$A$53</formula>
    </cfRule>
    <cfRule type="cellIs" dxfId="13587" priority="8337" operator="equal">
      <formula>$A$52</formula>
    </cfRule>
    <cfRule type="cellIs" dxfId="13586" priority="8338" operator="equal">
      <formula>$A$51</formula>
    </cfRule>
    <cfRule type="cellIs" dxfId="13585" priority="8339" operator="equal">
      <formula>$A$50</formula>
    </cfRule>
    <cfRule type="cellIs" dxfId="13584" priority="8340" operator="equal">
      <formula>$A$49</formula>
    </cfRule>
    <cfRule type="cellIs" dxfId="13583" priority="8341" operator="equal">
      <formula>$A$48</formula>
    </cfRule>
    <cfRule type="cellIs" dxfId="13582" priority="8342" operator="equal">
      <formula>$A$47</formula>
    </cfRule>
    <cfRule type="cellIs" dxfId="13581" priority="8343" operator="equal">
      <formula>$A$46</formula>
    </cfRule>
    <cfRule type="cellIs" dxfId="13580" priority="8344" operator="equal">
      <formula>$A$45</formula>
    </cfRule>
  </conditionalFormatting>
  <conditionalFormatting sqref="X12:X13">
    <cfRule type="cellIs" dxfId="13579" priority="9017" operator="equal">
      <formula>$A$72</formula>
    </cfRule>
    <cfRule type="cellIs" dxfId="13578" priority="9018" operator="equal">
      <formula>$A$71</formula>
    </cfRule>
    <cfRule type="cellIs" dxfId="13577" priority="9019" operator="equal">
      <formula>$A$70</formula>
    </cfRule>
    <cfRule type="cellIs" dxfId="13576" priority="9020" operator="equal">
      <formula>$A$69</formula>
    </cfRule>
    <cfRule type="cellIs" dxfId="13575" priority="9021" operator="equal">
      <formula>$A$68</formula>
    </cfRule>
    <cfRule type="cellIs" dxfId="13574" priority="9022" operator="equal">
      <formula>$A$67</formula>
    </cfRule>
    <cfRule type="cellIs" dxfId="13573" priority="9023" operator="equal">
      <formula>$A$66</formula>
    </cfRule>
    <cfRule type="cellIs" dxfId="13572" priority="9024" operator="equal">
      <formula>$A$65</formula>
    </cfRule>
    <cfRule type="cellIs" dxfId="13571" priority="9025" operator="equal">
      <formula>$A$64</formula>
    </cfRule>
    <cfRule type="cellIs" dxfId="13570" priority="9026" operator="equal">
      <formula>$A$63</formula>
    </cfRule>
    <cfRule type="cellIs" dxfId="13569" priority="9027" operator="equal">
      <formula>$A$62</formula>
    </cfRule>
    <cfRule type="cellIs" dxfId="13568" priority="9028" operator="equal">
      <formula>$A$61</formula>
    </cfRule>
    <cfRule type="cellIs" dxfId="13567" priority="9029" operator="equal">
      <formula>$A$60</formula>
    </cfRule>
    <cfRule type="cellIs" dxfId="13566" priority="9030" operator="equal">
      <formula>22710</formula>
    </cfRule>
    <cfRule type="cellIs" dxfId="13565" priority="9031" operator="equal">
      <formula>$A$58</formula>
    </cfRule>
    <cfRule type="cellIs" dxfId="13564" priority="9032" operator="equal">
      <formula>$A$57</formula>
    </cfRule>
    <cfRule type="cellIs" dxfId="13563" priority="9033" operator="equal">
      <formula>$A$56</formula>
    </cfRule>
    <cfRule type="cellIs" dxfId="13562" priority="9034" operator="equal">
      <formula>$A$55</formula>
    </cfRule>
    <cfRule type="cellIs" dxfId="13561" priority="9035" operator="equal">
      <formula>$A$54</formula>
    </cfRule>
    <cfRule type="cellIs" dxfId="13560" priority="9036" operator="equal">
      <formula>$A$53</formula>
    </cfRule>
    <cfRule type="cellIs" dxfId="13559" priority="9037" operator="equal">
      <formula>$A$52</formula>
    </cfRule>
    <cfRule type="cellIs" dxfId="13558" priority="9038" operator="equal">
      <formula>$A$51</formula>
    </cfRule>
    <cfRule type="cellIs" dxfId="13557" priority="9039" operator="equal">
      <formula>$A$50</formula>
    </cfRule>
    <cfRule type="cellIs" dxfId="13556" priority="9040" operator="equal">
      <formula>$A$49</formula>
    </cfRule>
    <cfRule type="cellIs" dxfId="13555" priority="9041" operator="equal">
      <formula>$A$48</formula>
    </cfRule>
    <cfRule type="cellIs" dxfId="13554" priority="9042" operator="equal">
      <formula>$A$47</formula>
    </cfRule>
    <cfRule type="cellIs" dxfId="13553" priority="9043" operator="equal">
      <formula>$A$46</formula>
    </cfRule>
    <cfRule type="cellIs" dxfId="13552" priority="9044" operator="equal">
      <formula>$A$45</formula>
    </cfRule>
  </conditionalFormatting>
  <conditionalFormatting sqref="Y12:Y13">
    <cfRule type="cellIs" dxfId="13551" priority="8989" operator="equal">
      <formula>$A$72</formula>
    </cfRule>
    <cfRule type="cellIs" dxfId="13550" priority="8990" operator="equal">
      <formula>$A$71</formula>
    </cfRule>
    <cfRule type="cellIs" dxfId="13549" priority="8991" operator="equal">
      <formula>$A$70</formula>
    </cfRule>
    <cfRule type="cellIs" dxfId="13548" priority="8992" operator="equal">
      <formula>$A$69</formula>
    </cfRule>
    <cfRule type="cellIs" dxfId="13547" priority="8993" operator="equal">
      <formula>$A$68</formula>
    </cfRule>
    <cfRule type="cellIs" dxfId="13546" priority="8994" operator="equal">
      <formula>$A$67</formula>
    </cfRule>
    <cfRule type="cellIs" dxfId="13545" priority="8995" operator="equal">
      <formula>$A$66</formula>
    </cfRule>
    <cfRule type="cellIs" dxfId="13544" priority="8996" operator="equal">
      <formula>$A$65</formula>
    </cfRule>
    <cfRule type="cellIs" dxfId="13543" priority="8997" operator="equal">
      <formula>$A$64</formula>
    </cfRule>
    <cfRule type="cellIs" dxfId="13542" priority="8998" operator="equal">
      <formula>$A$63</formula>
    </cfRule>
    <cfRule type="cellIs" dxfId="13541" priority="8999" operator="equal">
      <formula>$A$62</formula>
    </cfRule>
    <cfRule type="cellIs" dxfId="13540" priority="9000" operator="equal">
      <formula>$A$61</formula>
    </cfRule>
    <cfRule type="cellIs" dxfId="13539" priority="9001" operator="equal">
      <formula>$A$60</formula>
    </cfRule>
    <cfRule type="cellIs" dxfId="13538" priority="9002" operator="equal">
      <formula>22710</formula>
    </cfRule>
    <cfRule type="cellIs" dxfId="13537" priority="9003" operator="equal">
      <formula>$A$58</formula>
    </cfRule>
    <cfRule type="cellIs" dxfId="13536" priority="9004" operator="equal">
      <formula>$A$57</formula>
    </cfRule>
    <cfRule type="cellIs" dxfId="13535" priority="9005" operator="equal">
      <formula>$A$56</formula>
    </cfRule>
    <cfRule type="cellIs" dxfId="13534" priority="9006" operator="equal">
      <formula>$A$55</formula>
    </cfRule>
    <cfRule type="cellIs" dxfId="13533" priority="9007" operator="equal">
      <formula>$A$54</formula>
    </cfRule>
    <cfRule type="cellIs" dxfId="13532" priority="9008" operator="equal">
      <formula>$A$53</formula>
    </cfRule>
    <cfRule type="cellIs" dxfId="13531" priority="9009" operator="equal">
      <formula>$A$52</formula>
    </cfRule>
    <cfRule type="cellIs" dxfId="13530" priority="9010" operator="equal">
      <formula>$A$51</formula>
    </cfRule>
    <cfRule type="cellIs" dxfId="13529" priority="9011" operator="equal">
      <formula>$A$50</formula>
    </cfRule>
    <cfRule type="cellIs" dxfId="13528" priority="9012" operator="equal">
      <formula>$A$49</formula>
    </cfRule>
    <cfRule type="cellIs" dxfId="13527" priority="9013" operator="equal">
      <formula>$A$48</formula>
    </cfRule>
    <cfRule type="cellIs" dxfId="13526" priority="9014" operator="equal">
      <formula>$A$47</formula>
    </cfRule>
    <cfRule type="cellIs" dxfId="13525" priority="9015" operator="equal">
      <formula>$A$46</formula>
    </cfRule>
    <cfRule type="cellIs" dxfId="13524" priority="9016" operator="equal">
      <formula>$A$45</formula>
    </cfRule>
  </conditionalFormatting>
  <conditionalFormatting sqref="T6:W6">
    <cfRule type="cellIs" dxfId="13523" priority="9353" operator="equal">
      <formula>$A$72</formula>
    </cfRule>
    <cfRule type="cellIs" dxfId="13522" priority="9354" operator="equal">
      <formula>$A$71</formula>
    </cfRule>
    <cfRule type="cellIs" dxfId="13521" priority="9355" operator="equal">
      <formula>$A$70</formula>
    </cfRule>
    <cfRule type="cellIs" dxfId="13520" priority="9356" operator="equal">
      <formula>$A$69</formula>
    </cfRule>
    <cfRule type="cellIs" dxfId="13519" priority="9357" operator="equal">
      <formula>$A$68</formula>
    </cfRule>
    <cfRule type="cellIs" dxfId="13518" priority="9358" operator="equal">
      <formula>$A$67</formula>
    </cfRule>
    <cfRule type="cellIs" dxfId="13517" priority="9359" operator="equal">
      <formula>$A$66</formula>
    </cfRule>
    <cfRule type="cellIs" dxfId="13516" priority="9360" operator="equal">
      <formula>$A$65</formula>
    </cfRule>
    <cfRule type="cellIs" dxfId="13515" priority="9361" operator="equal">
      <formula>$A$64</formula>
    </cfRule>
    <cfRule type="cellIs" dxfId="13514" priority="9362" operator="equal">
      <formula>$A$63</formula>
    </cfRule>
    <cfRule type="cellIs" dxfId="13513" priority="9363" operator="equal">
      <formula>$A$62</formula>
    </cfRule>
    <cfRule type="cellIs" dxfId="13512" priority="9364" operator="equal">
      <formula>$A$61</formula>
    </cfRule>
    <cfRule type="cellIs" dxfId="13511" priority="9365" operator="equal">
      <formula>$A$60</formula>
    </cfRule>
    <cfRule type="cellIs" dxfId="13510" priority="9366" operator="equal">
      <formula>22710</formula>
    </cfRule>
    <cfRule type="cellIs" dxfId="13509" priority="9367" operator="equal">
      <formula>$A$58</formula>
    </cfRule>
    <cfRule type="cellIs" dxfId="13508" priority="9368" operator="equal">
      <formula>$A$57</formula>
    </cfRule>
    <cfRule type="cellIs" dxfId="13507" priority="9369" operator="equal">
      <formula>$A$56</formula>
    </cfRule>
    <cfRule type="cellIs" dxfId="13506" priority="9370" operator="equal">
      <formula>$A$55</formula>
    </cfRule>
    <cfRule type="cellIs" dxfId="13505" priority="9371" operator="equal">
      <formula>$A$54</formula>
    </cfRule>
    <cfRule type="cellIs" dxfId="13504" priority="9372" operator="equal">
      <formula>$A$53</formula>
    </cfRule>
    <cfRule type="cellIs" dxfId="13503" priority="9373" operator="equal">
      <formula>$A$52</formula>
    </cfRule>
    <cfRule type="cellIs" dxfId="13502" priority="9374" operator="equal">
      <formula>$A$51</formula>
    </cfRule>
    <cfRule type="cellIs" dxfId="13501" priority="9375" operator="equal">
      <formula>$A$50</formula>
    </cfRule>
    <cfRule type="cellIs" dxfId="13500" priority="9376" operator="equal">
      <formula>$A$49</formula>
    </cfRule>
    <cfRule type="cellIs" dxfId="13499" priority="9377" operator="equal">
      <formula>$A$48</formula>
    </cfRule>
    <cfRule type="cellIs" dxfId="13498" priority="9378" operator="equal">
      <formula>$A$47</formula>
    </cfRule>
    <cfRule type="cellIs" dxfId="13497" priority="9379" operator="equal">
      <formula>$A$46</formula>
    </cfRule>
    <cfRule type="cellIs" dxfId="13496" priority="9380" operator="equal">
      <formula>$A$45</formula>
    </cfRule>
  </conditionalFormatting>
  <conditionalFormatting sqref="T7">
    <cfRule type="cellIs" dxfId="13495" priority="9297" operator="equal">
      <formula>$A$72</formula>
    </cfRule>
    <cfRule type="cellIs" dxfId="13494" priority="9298" operator="equal">
      <formula>$A$71</formula>
    </cfRule>
    <cfRule type="cellIs" dxfId="13493" priority="9299" operator="equal">
      <formula>$A$70</formula>
    </cfRule>
    <cfRule type="cellIs" dxfId="13492" priority="9300" operator="equal">
      <formula>$A$69</formula>
    </cfRule>
    <cfRule type="cellIs" dxfId="13491" priority="9301" operator="equal">
      <formula>$A$68</formula>
    </cfRule>
    <cfRule type="cellIs" dxfId="13490" priority="9302" operator="equal">
      <formula>$A$67</formula>
    </cfRule>
    <cfRule type="cellIs" dxfId="13489" priority="9303" operator="equal">
      <formula>$A$66</formula>
    </cfRule>
    <cfRule type="cellIs" dxfId="13488" priority="9304" operator="equal">
      <formula>$A$65</formula>
    </cfRule>
    <cfRule type="cellIs" dxfId="13487" priority="9305" operator="equal">
      <formula>$A$64</formula>
    </cfRule>
    <cfRule type="cellIs" dxfId="13486" priority="9306" operator="equal">
      <formula>$A$63</formula>
    </cfRule>
    <cfRule type="cellIs" dxfId="13485" priority="9307" operator="equal">
      <formula>$A$62</formula>
    </cfRule>
    <cfRule type="cellIs" dxfId="13484" priority="9308" operator="equal">
      <formula>$A$61</formula>
    </cfRule>
    <cfRule type="cellIs" dxfId="13483" priority="9309" operator="equal">
      <formula>$A$60</formula>
    </cfRule>
    <cfRule type="cellIs" dxfId="13482" priority="9310" operator="equal">
      <formula>22710</formula>
    </cfRule>
    <cfRule type="cellIs" dxfId="13481" priority="9311" operator="equal">
      <formula>$A$58</formula>
    </cfRule>
    <cfRule type="cellIs" dxfId="13480" priority="9312" operator="equal">
      <formula>$A$57</formula>
    </cfRule>
    <cfRule type="cellIs" dxfId="13479" priority="9313" operator="equal">
      <formula>$A$56</formula>
    </cfRule>
    <cfRule type="cellIs" dxfId="13478" priority="9314" operator="equal">
      <formula>$A$55</formula>
    </cfRule>
    <cfRule type="cellIs" dxfId="13477" priority="9315" operator="equal">
      <formula>$A$54</formula>
    </cfRule>
    <cfRule type="cellIs" dxfId="13476" priority="9316" operator="equal">
      <formula>$A$53</formula>
    </cfRule>
    <cfRule type="cellIs" dxfId="13475" priority="9317" operator="equal">
      <formula>$A$52</formula>
    </cfRule>
    <cfRule type="cellIs" dxfId="13474" priority="9318" operator="equal">
      <formula>$A$51</formula>
    </cfRule>
    <cfRule type="cellIs" dxfId="13473" priority="9319" operator="equal">
      <formula>$A$50</formula>
    </cfRule>
    <cfRule type="cellIs" dxfId="13472" priority="9320" operator="equal">
      <formula>$A$49</formula>
    </cfRule>
    <cfRule type="cellIs" dxfId="13471" priority="9321" operator="equal">
      <formula>$A$48</formula>
    </cfRule>
    <cfRule type="cellIs" dxfId="13470" priority="9322" operator="equal">
      <formula>$A$47</formula>
    </cfRule>
    <cfRule type="cellIs" dxfId="13469" priority="9323" operator="equal">
      <formula>$A$46</formula>
    </cfRule>
    <cfRule type="cellIs" dxfId="13468" priority="9324" operator="equal">
      <formula>$A$45</formula>
    </cfRule>
  </conditionalFormatting>
  <conditionalFormatting sqref="U7:W7">
    <cfRule type="cellIs" dxfId="13467" priority="9269" operator="equal">
      <formula>$A$72</formula>
    </cfRule>
    <cfRule type="cellIs" dxfId="13466" priority="9270" operator="equal">
      <formula>$A$71</formula>
    </cfRule>
    <cfRule type="cellIs" dxfId="13465" priority="9271" operator="equal">
      <formula>$A$70</formula>
    </cfRule>
    <cfRule type="cellIs" dxfId="13464" priority="9272" operator="equal">
      <formula>$A$69</formula>
    </cfRule>
    <cfRule type="cellIs" dxfId="13463" priority="9273" operator="equal">
      <formula>$A$68</formula>
    </cfRule>
    <cfRule type="cellIs" dxfId="13462" priority="9274" operator="equal">
      <formula>$A$67</formula>
    </cfRule>
    <cfRule type="cellIs" dxfId="13461" priority="9275" operator="equal">
      <formula>$A$66</formula>
    </cfRule>
    <cfRule type="cellIs" dxfId="13460" priority="9276" operator="equal">
      <formula>$A$65</formula>
    </cfRule>
    <cfRule type="cellIs" dxfId="13459" priority="9277" operator="equal">
      <formula>$A$64</formula>
    </cfRule>
    <cfRule type="cellIs" dxfId="13458" priority="9278" operator="equal">
      <formula>$A$63</formula>
    </cfRule>
    <cfRule type="cellIs" dxfId="13457" priority="9279" operator="equal">
      <formula>$A$62</formula>
    </cfRule>
    <cfRule type="cellIs" dxfId="13456" priority="9280" operator="equal">
      <formula>$A$61</formula>
    </cfRule>
    <cfRule type="cellIs" dxfId="13455" priority="9281" operator="equal">
      <formula>$A$60</formula>
    </cfRule>
    <cfRule type="cellIs" dxfId="13454" priority="9282" operator="equal">
      <formula>22710</formula>
    </cfRule>
    <cfRule type="cellIs" dxfId="13453" priority="9283" operator="equal">
      <formula>$A$58</formula>
    </cfRule>
    <cfRule type="cellIs" dxfId="13452" priority="9284" operator="equal">
      <formula>$A$57</formula>
    </cfRule>
    <cfRule type="cellIs" dxfId="13451" priority="9285" operator="equal">
      <formula>$A$56</formula>
    </cfRule>
    <cfRule type="cellIs" dxfId="13450" priority="9286" operator="equal">
      <formula>$A$55</formula>
    </cfRule>
    <cfRule type="cellIs" dxfId="13449" priority="9287" operator="equal">
      <formula>$A$54</formula>
    </cfRule>
    <cfRule type="cellIs" dxfId="13448" priority="9288" operator="equal">
      <formula>$A$53</formula>
    </cfRule>
    <cfRule type="cellIs" dxfId="13447" priority="9289" operator="equal">
      <formula>$A$52</formula>
    </cfRule>
    <cfRule type="cellIs" dxfId="13446" priority="9290" operator="equal">
      <formula>$A$51</formula>
    </cfRule>
    <cfRule type="cellIs" dxfId="13445" priority="9291" operator="equal">
      <formula>$A$50</formula>
    </cfRule>
    <cfRule type="cellIs" dxfId="13444" priority="9292" operator="equal">
      <formula>$A$49</formula>
    </cfRule>
    <cfRule type="cellIs" dxfId="13443" priority="9293" operator="equal">
      <formula>$A$48</formula>
    </cfRule>
    <cfRule type="cellIs" dxfId="13442" priority="9294" operator="equal">
      <formula>$A$47</formula>
    </cfRule>
    <cfRule type="cellIs" dxfId="13441" priority="9295" operator="equal">
      <formula>$A$46</formula>
    </cfRule>
    <cfRule type="cellIs" dxfId="13440" priority="9296" operator="equal">
      <formula>$A$45</formula>
    </cfRule>
  </conditionalFormatting>
  <conditionalFormatting sqref="T11">
    <cfRule type="cellIs" dxfId="13439" priority="9073" operator="equal">
      <formula>$A$72</formula>
    </cfRule>
    <cfRule type="cellIs" dxfId="13438" priority="9074" operator="equal">
      <formula>$A$71</formula>
    </cfRule>
    <cfRule type="cellIs" dxfId="13437" priority="9075" operator="equal">
      <formula>$A$70</formula>
    </cfRule>
    <cfRule type="cellIs" dxfId="13436" priority="9076" operator="equal">
      <formula>$A$69</formula>
    </cfRule>
    <cfRule type="cellIs" dxfId="13435" priority="9077" operator="equal">
      <formula>$A$68</formula>
    </cfRule>
    <cfRule type="cellIs" dxfId="13434" priority="9078" operator="equal">
      <formula>$A$67</formula>
    </cfRule>
    <cfRule type="cellIs" dxfId="13433" priority="9079" operator="equal">
      <formula>$A$66</formula>
    </cfRule>
    <cfRule type="cellIs" dxfId="13432" priority="9080" operator="equal">
      <formula>$A$65</formula>
    </cfRule>
    <cfRule type="cellIs" dxfId="13431" priority="9081" operator="equal">
      <formula>$A$64</formula>
    </cfRule>
    <cfRule type="cellIs" dxfId="13430" priority="9082" operator="equal">
      <formula>$A$63</formula>
    </cfRule>
    <cfRule type="cellIs" dxfId="13429" priority="9083" operator="equal">
      <formula>$A$62</formula>
    </cfRule>
    <cfRule type="cellIs" dxfId="13428" priority="9084" operator="equal">
      <formula>$A$61</formula>
    </cfRule>
    <cfRule type="cellIs" dxfId="13427" priority="9085" operator="equal">
      <formula>$A$60</formula>
    </cfRule>
    <cfRule type="cellIs" dxfId="13426" priority="9086" operator="equal">
      <formula>22710</formula>
    </cfRule>
    <cfRule type="cellIs" dxfId="13425" priority="9087" operator="equal">
      <formula>$A$58</formula>
    </cfRule>
    <cfRule type="cellIs" dxfId="13424" priority="9088" operator="equal">
      <formula>$A$57</formula>
    </cfRule>
    <cfRule type="cellIs" dxfId="13423" priority="9089" operator="equal">
      <formula>$A$56</formula>
    </cfRule>
    <cfRule type="cellIs" dxfId="13422" priority="9090" operator="equal">
      <formula>$A$55</formula>
    </cfRule>
    <cfRule type="cellIs" dxfId="13421" priority="9091" operator="equal">
      <formula>$A$54</formula>
    </cfRule>
    <cfRule type="cellIs" dxfId="13420" priority="9092" operator="equal">
      <formula>$A$53</formula>
    </cfRule>
    <cfRule type="cellIs" dxfId="13419" priority="9093" operator="equal">
      <formula>$A$52</formula>
    </cfRule>
    <cfRule type="cellIs" dxfId="13418" priority="9094" operator="equal">
      <formula>$A$51</formula>
    </cfRule>
    <cfRule type="cellIs" dxfId="13417" priority="9095" operator="equal">
      <formula>$A$50</formula>
    </cfRule>
    <cfRule type="cellIs" dxfId="13416" priority="9096" operator="equal">
      <formula>$A$49</formula>
    </cfRule>
    <cfRule type="cellIs" dxfId="13415" priority="9097" operator="equal">
      <formula>$A$48</formula>
    </cfRule>
    <cfRule type="cellIs" dxfId="13414" priority="9098" operator="equal">
      <formula>$A$47</formula>
    </cfRule>
    <cfRule type="cellIs" dxfId="13413" priority="9099" operator="equal">
      <formula>$A$46</formula>
    </cfRule>
    <cfRule type="cellIs" dxfId="13412" priority="9100" operator="equal">
      <formula>$A$45</formula>
    </cfRule>
  </conditionalFormatting>
  <conditionalFormatting sqref="U11:W11">
    <cfRule type="cellIs" dxfId="13411" priority="9045" operator="equal">
      <formula>$A$72</formula>
    </cfRule>
    <cfRule type="cellIs" dxfId="13410" priority="9046" operator="equal">
      <formula>$A$71</formula>
    </cfRule>
    <cfRule type="cellIs" dxfId="13409" priority="9047" operator="equal">
      <formula>$A$70</formula>
    </cfRule>
    <cfRule type="cellIs" dxfId="13408" priority="9048" operator="equal">
      <formula>$A$69</formula>
    </cfRule>
    <cfRule type="cellIs" dxfId="13407" priority="9049" operator="equal">
      <formula>$A$68</formula>
    </cfRule>
    <cfRule type="cellIs" dxfId="13406" priority="9050" operator="equal">
      <formula>$A$67</formula>
    </cfRule>
    <cfRule type="cellIs" dxfId="13405" priority="9051" operator="equal">
      <formula>$A$66</formula>
    </cfRule>
    <cfRule type="cellIs" dxfId="13404" priority="9052" operator="equal">
      <formula>$A$65</formula>
    </cfRule>
    <cfRule type="cellIs" dxfId="13403" priority="9053" operator="equal">
      <formula>$A$64</formula>
    </cfRule>
    <cfRule type="cellIs" dxfId="13402" priority="9054" operator="equal">
      <formula>$A$63</formula>
    </cfRule>
    <cfRule type="cellIs" dxfId="13401" priority="9055" operator="equal">
      <formula>$A$62</formula>
    </cfRule>
    <cfRule type="cellIs" dxfId="13400" priority="9056" operator="equal">
      <formula>$A$61</formula>
    </cfRule>
    <cfRule type="cellIs" dxfId="13399" priority="9057" operator="equal">
      <formula>$A$60</formula>
    </cfRule>
    <cfRule type="cellIs" dxfId="13398" priority="9058" operator="equal">
      <formula>22710</formula>
    </cfRule>
    <cfRule type="cellIs" dxfId="13397" priority="9059" operator="equal">
      <formula>$A$58</formula>
    </cfRule>
    <cfRule type="cellIs" dxfId="13396" priority="9060" operator="equal">
      <formula>$A$57</formula>
    </cfRule>
    <cfRule type="cellIs" dxfId="13395" priority="9061" operator="equal">
      <formula>$A$56</formula>
    </cfRule>
    <cfRule type="cellIs" dxfId="13394" priority="9062" operator="equal">
      <formula>$A$55</formula>
    </cfRule>
    <cfRule type="cellIs" dxfId="13393" priority="9063" operator="equal">
      <formula>$A$54</formula>
    </cfRule>
    <cfRule type="cellIs" dxfId="13392" priority="9064" operator="equal">
      <formula>$A$53</formula>
    </cfRule>
    <cfRule type="cellIs" dxfId="13391" priority="9065" operator="equal">
      <formula>$A$52</formula>
    </cfRule>
    <cfRule type="cellIs" dxfId="13390" priority="9066" operator="equal">
      <formula>$A$51</formula>
    </cfRule>
    <cfRule type="cellIs" dxfId="13389" priority="9067" operator="equal">
      <formula>$A$50</formula>
    </cfRule>
    <cfRule type="cellIs" dxfId="13388" priority="9068" operator="equal">
      <formula>$A$49</formula>
    </cfRule>
    <cfRule type="cellIs" dxfId="13387" priority="9069" operator="equal">
      <formula>$A$48</formula>
    </cfRule>
    <cfRule type="cellIs" dxfId="13386" priority="9070" operator="equal">
      <formula>$A$47</formula>
    </cfRule>
    <cfRule type="cellIs" dxfId="13385" priority="9071" operator="equal">
      <formula>$A$46</formula>
    </cfRule>
    <cfRule type="cellIs" dxfId="13384" priority="9072" operator="equal">
      <formula>$A$45</formula>
    </cfRule>
  </conditionalFormatting>
  <conditionalFormatting sqref="R38">
    <cfRule type="cellIs" dxfId="13383" priority="8345" operator="equal">
      <formula>$A$72</formula>
    </cfRule>
    <cfRule type="cellIs" dxfId="13382" priority="8346" operator="equal">
      <formula>$A$71</formula>
    </cfRule>
    <cfRule type="cellIs" dxfId="13381" priority="8347" operator="equal">
      <formula>$A$70</formula>
    </cfRule>
    <cfRule type="cellIs" dxfId="13380" priority="8348" operator="equal">
      <formula>$A$69</formula>
    </cfRule>
    <cfRule type="cellIs" dxfId="13379" priority="8349" operator="equal">
      <formula>$A$68</formula>
    </cfRule>
    <cfRule type="cellIs" dxfId="13378" priority="8350" operator="equal">
      <formula>$A$67</formula>
    </cfRule>
    <cfRule type="cellIs" dxfId="13377" priority="8351" operator="equal">
      <formula>$A$66</formula>
    </cfRule>
    <cfRule type="cellIs" dxfId="13376" priority="8352" operator="equal">
      <formula>$A$65</formula>
    </cfRule>
    <cfRule type="cellIs" dxfId="13375" priority="8353" operator="equal">
      <formula>$A$64</formula>
    </cfRule>
    <cfRule type="cellIs" dxfId="13374" priority="8354" operator="equal">
      <formula>$A$63</formula>
    </cfRule>
    <cfRule type="cellIs" dxfId="13373" priority="8355" operator="equal">
      <formula>$A$62</formula>
    </cfRule>
    <cfRule type="cellIs" dxfId="13372" priority="8356" operator="equal">
      <formula>$A$61</formula>
    </cfRule>
    <cfRule type="cellIs" dxfId="13371" priority="8357" operator="equal">
      <formula>$A$60</formula>
    </cfRule>
    <cfRule type="cellIs" dxfId="13370" priority="8358" operator="equal">
      <formula>22710</formula>
    </cfRule>
    <cfRule type="cellIs" dxfId="13369" priority="8359" operator="equal">
      <formula>$A$58</formula>
    </cfRule>
    <cfRule type="cellIs" dxfId="13368" priority="8360" operator="equal">
      <formula>$A$57</formula>
    </cfRule>
    <cfRule type="cellIs" dxfId="13367" priority="8361" operator="equal">
      <formula>$A$56</formula>
    </cfRule>
    <cfRule type="cellIs" dxfId="13366" priority="8362" operator="equal">
      <formula>$A$55</formula>
    </cfRule>
    <cfRule type="cellIs" dxfId="13365" priority="8363" operator="equal">
      <formula>$A$54</formula>
    </cfRule>
    <cfRule type="cellIs" dxfId="13364" priority="8364" operator="equal">
      <formula>$A$53</formula>
    </cfRule>
    <cfRule type="cellIs" dxfId="13363" priority="8365" operator="equal">
      <formula>$A$52</formula>
    </cfRule>
    <cfRule type="cellIs" dxfId="13362" priority="8366" operator="equal">
      <formula>$A$51</formula>
    </cfRule>
    <cfRule type="cellIs" dxfId="13361" priority="8367" operator="equal">
      <formula>$A$50</formula>
    </cfRule>
    <cfRule type="cellIs" dxfId="13360" priority="8368" operator="equal">
      <formula>$A$49</formula>
    </cfRule>
    <cfRule type="cellIs" dxfId="13359" priority="8369" operator="equal">
      <formula>$A$48</formula>
    </cfRule>
    <cfRule type="cellIs" dxfId="13358" priority="8370" operator="equal">
      <formula>$A$47</formula>
    </cfRule>
    <cfRule type="cellIs" dxfId="13357" priority="8371" operator="equal">
      <formula>$A$46</formula>
    </cfRule>
    <cfRule type="cellIs" dxfId="13356" priority="8372" operator="equal">
      <formula>$A$45</formula>
    </cfRule>
  </conditionalFormatting>
  <conditionalFormatting sqref="P8:S9">
    <cfRule type="cellIs" dxfId="13355" priority="8429" operator="equal">
      <formula>$A$72</formula>
    </cfRule>
    <cfRule type="cellIs" dxfId="13354" priority="8430" operator="equal">
      <formula>$A$71</formula>
    </cfRule>
    <cfRule type="cellIs" dxfId="13353" priority="8431" operator="equal">
      <formula>$A$70</formula>
    </cfRule>
    <cfRule type="cellIs" dxfId="13352" priority="8432" operator="equal">
      <formula>$A$69</formula>
    </cfRule>
    <cfRule type="cellIs" dxfId="13351" priority="8433" operator="equal">
      <formula>$A$68</formula>
    </cfRule>
    <cfRule type="cellIs" dxfId="13350" priority="8434" operator="equal">
      <formula>$A$67</formula>
    </cfRule>
    <cfRule type="cellIs" dxfId="13349" priority="8435" operator="equal">
      <formula>$A$66</formula>
    </cfRule>
    <cfRule type="cellIs" dxfId="13348" priority="8436" operator="equal">
      <formula>$A$65</formula>
    </cfRule>
    <cfRule type="cellIs" dxfId="13347" priority="8437" operator="equal">
      <formula>$A$64</formula>
    </cfRule>
    <cfRule type="cellIs" dxfId="13346" priority="8438" operator="equal">
      <formula>$A$63</formula>
    </cfRule>
    <cfRule type="cellIs" dxfId="13345" priority="8439" operator="equal">
      <formula>$A$62</formula>
    </cfRule>
    <cfRule type="cellIs" dxfId="13344" priority="8440" operator="equal">
      <formula>$A$61</formula>
    </cfRule>
    <cfRule type="cellIs" dxfId="13343" priority="8441" operator="equal">
      <formula>$A$60</formula>
    </cfRule>
    <cfRule type="cellIs" dxfId="13342" priority="8442" operator="equal">
      <formula>22710</formula>
    </cfRule>
    <cfRule type="cellIs" dxfId="13341" priority="8443" operator="equal">
      <formula>$A$58</formula>
    </cfRule>
    <cfRule type="cellIs" dxfId="13340" priority="8444" operator="equal">
      <formula>$A$57</formula>
    </cfRule>
    <cfRule type="cellIs" dxfId="13339" priority="8445" operator="equal">
      <formula>$A$56</formula>
    </cfRule>
    <cfRule type="cellIs" dxfId="13338" priority="8446" operator="equal">
      <formula>$A$55</formula>
    </cfRule>
    <cfRule type="cellIs" dxfId="13337" priority="8447" operator="equal">
      <formula>$A$54</formula>
    </cfRule>
    <cfRule type="cellIs" dxfId="13336" priority="8448" operator="equal">
      <formula>$A$53</formula>
    </cfRule>
    <cfRule type="cellIs" dxfId="13335" priority="8449" operator="equal">
      <formula>$A$52</formula>
    </cfRule>
    <cfRule type="cellIs" dxfId="13334" priority="8450" operator="equal">
      <formula>$A$51</formula>
    </cfRule>
    <cfRule type="cellIs" dxfId="13333" priority="8451" operator="equal">
      <formula>$A$50</formula>
    </cfRule>
    <cfRule type="cellIs" dxfId="13332" priority="8452" operator="equal">
      <formula>$A$49</formula>
    </cfRule>
    <cfRule type="cellIs" dxfId="13331" priority="8453" operator="equal">
      <formula>$A$48</formula>
    </cfRule>
    <cfRule type="cellIs" dxfId="13330" priority="8454" operator="equal">
      <formula>$A$47</formula>
    </cfRule>
    <cfRule type="cellIs" dxfId="13329" priority="8455" operator="equal">
      <formula>$A$46</formula>
    </cfRule>
    <cfRule type="cellIs" dxfId="13328" priority="8456" operator="equal">
      <formula>$A$45</formula>
    </cfRule>
  </conditionalFormatting>
  <conditionalFormatting sqref="X14:X15">
    <cfRule type="cellIs" dxfId="13327" priority="8905" operator="equal">
      <formula>$A$72</formula>
    </cfRule>
    <cfRule type="cellIs" dxfId="13326" priority="8906" operator="equal">
      <formula>$A$71</formula>
    </cfRule>
    <cfRule type="cellIs" dxfId="13325" priority="8907" operator="equal">
      <formula>$A$70</formula>
    </cfRule>
    <cfRule type="cellIs" dxfId="13324" priority="8908" operator="equal">
      <formula>$A$69</formula>
    </cfRule>
    <cfRule type="cellIs" dxfId="13323" priority="8909" operator="equal">
      <formula>$A$68</formula>
    </cfRule>
    <cfRule type="cellIs" dxfId="13322" priority="8910" operator="equal">
      <formula>$A$67</formula>
    </cfRule>
    <cfRule type="cellIs" dxfId="13321" priority="8911" operator="equal">
      <formula>$A$66</formula>
    </cfRule>
    <cfRule type="cellIs" dxfId="13320" priority="8912" operator="equal">
      <formula>$A$65</formula>
    </cfRule>
    <cfRule type="cellIs" dxfId="13319" priority="8913" operator="equal">
      <formula>$A$64</formula>
    </cfRule>
    <cfRule type="cellIs" dxfId="13318" priority="8914" operator="equal">
      <formula>$A$63</formula>
    </cfRule>
    <cfRule type="cellIs" dxfId="13317" priority="8915" operator="equal">
      <formula>$A$62</formula>
    </cfRule>
    <cfRule type="cellIs" dxfId="13316" priority="8916" operator="equal">
      <formula>$A$61</formula>
    </cfRule>
    <cfRule type="cellIs" dxfId="13315" priority="8917" operator="equal">
      <formula>$A$60</formula>
    </cfRule>
    <cfRule type="cellIs" dxfId="13314" priority="8918" operator="equal">
      <formula>22710</formula>
    </cfRule>
    <cfRule type="cellIs" dxfId="13313" priority="8919" operator="equal">
      <formula>$A$58</formula>
    </cfRule>
    <cfRule type="cellIs" dxfId="13312" priority="8920" operator="equal">
      <formula>$A$57</formula>
    </cfRule>
    <cfRule type="cellIs" dxfId="13311" priority="8921" operator="equal">
      <formula>$A$56</formula>
    </cfRule>
    <cfRule type="cellIs" dxfId="13310" priority="8922" operator="equal">
      <formula>$A$55</formula>
    </cfRule>
    <cfRule type="cellIs" dxfId="13309" priority="8923" operator="equal">
      <formula>$A$54</formula>
    </cfRule>
    <cfRule type="cellIs" dxfId="13308" priority="8924" operator="equal">
      <formula>$A$53</formula>
    </cfRule>
    <cfRule type="cellIs" dxfId="13307" priority="8925" operator="equal">
      <formula>$A$52</formula>
    </cfRule>
    <cfRule type="cellIs" dxfId="13306" priority="8926" operator="equal">
      <formula>$A$51</formula>
    </cfRule>
    <cfRule type="cellIs" dxfId="13305" priority="8927" operator="equal">
      <formula>$A$50</formula>
    </cfRule>
    <cfRule type="cellIs" dxfId="13304" priority="8928" operator="equal">
      <formula>$A$49</formula>
    </cfRule>
    <cfRule type="cellIs" dxfId="13303" priority="8929" operator="equal">
      <formula>$A$48</formula>
    </cfRule>
    <cfRule type="cellIs" dxfId="13302" priority="8930" operator="equal">
      <formula>$A$47</formula>
    </cfRule>
    <cfRule type="cellIs" dxfId="13301" priority="8931" operator="equal">
      <formula>$A$46</formula>
    </cfRule>
    <cfRule type="cellIs" dxfId="13300" priority="8932" operator="equal">
      <formula>$A$45</formula>
    </cfRule>
  </conditionalFormatting>
  <conditionalFormatting sqref="Y14:Y15">
    <cfRule type="cellIs" dxfId="13299" priority="8877" operator="equal">
      <formula>$A$72</formula>
    </cfRule>
    <cfRule type="cellIs" dxfId="13298" priority="8878" operator="equal">
      <formula>$A$71</formula>
    </cfRule>
    <cfRule type="cellIs" dxfId="13297" priority="8879" operator="equal">
      <formula>$A$70</formula>
    </cfRule>
    <cfRule type="cellIs" dxfId="13296" priority="8880" operator="equal">
      <formula>$A$69</formula>
    </cfRule>
    <cfRule type="cellIs" dxfId="13295" priority="8881" operator="equal">
      <formula>$A$68</formula>
    </cfRule>
    <cfRule type="cellIs" dxfId="13294" priority="8882" operator="equal">
      <formula>$A$67</formula>
    </cfRule>
    <cfRule type="cellIs" dxfId="13293" priority="8883" operator="equal">
      <formula>$A$66</formula>
    </cfRule>
    <cfRule type="cellIs" dxfId="13292" priority="8884" operator="equal">
      <formula>$A$65</formula>
    </cfRule>
    <cfRule type="cellIs" dxfId="13291" priority="8885" operator="equal">
      <formula>$A$64</formula>
    </cfRule>
    <cfRule type="cellIs" dxfId="13290" priority="8886" operator="equal">
      <formula>$A$63</formula>
    </cfRule>
    <cfRule type="cellIs" dxfId="13289" priority="8887" operator="equal">
      <formula>$A$62</formula>
    </cfRule>
    <cfRule type="cellIs" dxfId="13288" priority="8888" operator="equal">
      <formula>$A$61</formula>
    </cfRule>
    <cfRule type="cellIs" dxfId="13287" priority="8889" operator="equal">
      <formula>$A$60</formula>
    </cfRule>
    <cfRule type="cellIs" dxfId="13286" priority="8890" operator="equal">
      <formula>22710</formula>
    </cfRule>
    <cfRule type="cellIs" dxfId="13285" priority="8891" operator="equal">
      <formula>$A$58</formula>
    </cfRule>
    <cfRule type="cellIs" dxfId="13284" priority="8892" operator="equal">
      <formula>$A$57</formula>
    </cfRule>
    <cfRule type="cellIs" dxfId="13283" priority="8893" operator="equal">
      <formula>$A$56</formula>
    </cfRule>
    <cfRule type="cellIs" dxfId="13282" priority="8894" operator="equal">
      <formula>$A$55</formula>
    </cfRule>
    <cfRule type="cellIs" dxfId="13281" priority="8895" operator="equal">
      <formula>$A$54</formula>
    </cfRule>
    <cfRule type="cellIs" dxfId="13280" priority="8896" operator="equal">
      <formula>$A$53</formula>
    </cfRule>
    <cfRule type="cellIs" dxfId="13279" priority="8897" operator="equal">
      <formula>$A$52</formula>
    </cfRule>
    <cfRule type="cellIs" dxfId="13278" priority="8898" operator="equal">
      <formula>$A$51</formula>
    </cfRule>
    <cfRule type="cellIs" dxfId="13277" priority="8899" operator="equal">
      <formula>$A$50</formula>
    </cfRule>
    <cfRule type="cellIs" dxfId="13276" priority="8900" operator="equal">
      <formula>$A$49</formula>
    </cfRule>
    <cfRule type="cellIs" dxfId="13275" priority="8901" operator="equal">
      <formula>$A$48</formula>
    </cfRule>
    <cfRule type="cellIs" dxfId="13274" priority="8902" operator="equal">
      <formula>$A$47</formula>
    </cfRule>
    <cfRule type="cellIs" dxfId="13273" priority="8903" operator="equal">
      <formula>$A$46</formula>
    </cfRule>
    <cfRule type="cellIs" dxfId="13272" priority="8904" operator="equal">
      <formula>$A$45</formula>
    </cfRule>
  </conditionalFormatting>
  <conditionalFormatting sqref="X7">
    <cfRule type="cellIs" dxfId="13271" priority="8681" operator="equal">
      <formula>$A$72</formula>
    </cfRule>
    <cfRule type="cellIs" dxfId="13270" priority="8682" operator="equal">
      <formula>$A$71</formula>
    </cfRule>
    <cfRule type="cellIs" dxfId="13269" priority="8683" operator="equal">
      <formula>$A$70</formula>
    </cfRule>
    <cfRule type="cellIs" dxfId="13268" priority="8684" operator="equal">
      <formula>$A$69</formula>
    </cfRule>
    <cfRule type="cellIs" dxfId="13267" priority="8685" operator="equal">
      <formula>$A$68</formula>
    </cfRule>
    <cfRule type="cellIs" dxfId="13266" priority="8686" operator="equal">
      <formula>$A$67</formula>
    </cfRule>
    <cfRule type="cellIs" dxfId="13265" priority="8687" operator="equal">
      <formula>$A$66</formula>
    </cfRule>
    <cfRule type="cellIs" dxfId="13264" priority="8688" operator="equal">
      <formula>$A$65</formula>
    </cfRule>
    <cfRule type="cellIs" dxfId="13263" priority="8689" operator="equal">
      <formula>$A$64</formula>
    </cfRule>
    <cfRule type="cellIs" dxfId="13262" priority="8690" operator="equal">
      <formula>$A$63</formula>
    </cfRule>
    <cfRule type="cellIs" dxfId="13261" priority="8691" operator="equal">
      <formula>$A$62</formula>
    </cfRule>
    <cfRule type="cellIs" dxfId="13260" priority="8692" operator="equal">
      <formula>$A$61</formula>
    </cfRule>
    <cfRule type="cellIs" dxfId="13259" priority="8693" operator="equal">
      <formula>$A$60</formula>
    </cfRule>
    <cfRule type="cellIs" dxfId="13258" priority="8694" operator="equal">
      <formula>22710</formula>
    </cfRule>
    <cfRule type="cellIs" dxfId="13257" priority="8695" operator="equal">
      <formula>$A$58</formula>
    </cfRule>
    <cfRule type="cellIs" dxfId="13256" priority="8696" operator="equal">
      <formula>$A$57</formula>
    </cfRule>
    <cfRule type="cellIs" dxfId="13255" priority="8697" operator="equal">
      <formula>$A$56</formula>
    </cfRule>
    <cfRule type="cellIs" dxfId="13254" priority="8698" operator="equal">
      <formula>$A$55</formula>
    </cfRule>
    <cfRule type="cellIs" dxfId="13253" priority="8699" operator="equal">
      <formula>$A$54</formula>
    </cfRule>
    <cfRule type="cellIs" dxfId="13252" priority="8700" operator="equal">
      <formula>$A$53</formula>
    </cfRule>
    <cfRule type="cellIs" dxfId="13251" priority="8701" operator="equal">
      <formula>$A$52</formula>
    </cfRule>
    <cfRule type="cellIs" dxfId="13250" priority="8702" operator="equal">
      <formula>$A$51</formula>
    </cfRule>
    <cfRule type="cellIs" dxfId="13249" priority="8703" operator="equal">
      <formula>$A$50</formula>
    </cfRule>
    <cfRule type="cellIs" dxfId="13248" priority="8704" operator="equal">
      <formula>$A$49</formula>
    </cfRule>
    <cfRule type="cellIs" dxfId="13247" priority="8705" operator="equal">
      <formula>$A$48</formula>
    </cfRule>
    <cfRule type="cellIs" dxfId="13246" priority="8706" operator="equal">
      <formula>$A$47</formula>
    </cfRule>
    <cfRule type="cellIs" dxfId="13245" priority="8707" operator="equal">
      <formula>$A$46</formula>
    </cfRule>
    <cfRule type="cellIs" dxfId="13244" priority="8708" operator="equal">
      <formula>$A$45</formula>
    </cfRule>
  </conditionalFormatting>
  <conditionalFormatting sqref="F7">
    <cfRule type="cellIs" dxfId="13243" priority="8289" operator="equal">
      <formula>$A$72</formula>
    </cfRule>
    <cfRule type="cellIs" dxfId="13242" priority="8290" operator="equal">
      <formula>$A$71</formula>
    </cfRule>
    <cfRule type="cellIs" dxfId="13241" priority="8291" operator="equal">
      <formula>$A$70</formula>
    </cfRule>
    <cfRule type="cellIs" dxfId="13240" priority="8292" operator="equal">
      <formula>$A$69</formula>
    </cfRule>
    <cfRule type="cellIs" dxfId="13239" priority="8293" operator="equal">
      <formula>$A$68</formula>
    </cfRule>
    <cfRule type="cellIs" dxfId="13238" priority="8294" operator="equal">
      <formula>$A$67</formula>
    </cfRule>
    <cfRule type="cellIs" dxfId="13237" priority="8295" operator="equal">
      <formula>$A$66</formula>
    </cfRule>
    <cfRule type="cellIs" dxfId="13236" priority="8296" operator="equal">
      <formula>$A$65</formula>
    </cfRule>
    <cfRule type="cellIs" dxfId="13235" priority="8297" operator="equal">
      <formula>$A$64</formula>
    </cfRule>
    <cfRule type="cellIs" dxfId="13234" priority="8298" operator="equal">
      <formula>$A$63</formula>
    </cfRule>
    <cfRule type="cellIs" dxfId="13233" priority="8299" operator="equal">
      <formula>$A$62</formula>
    </cfRule>
    <cfRule type="cellIs" dxfId="13232" priority="8300" operator="equal">
      <formula>$A$61</formula>
    </cfRule>
    <cfRule type="cellIs" dxfId="13231" priority="8301" operator="equal">
      <formula>$A$60</formula>
    </cfRule>
    <cfRule type="cellIs" dxfId="13230" priority="8302" operator="equal">
      <formula>22710</formula>
    </cfRule>
    <cfRule type="cellIs" dxfId="13229" priority="8303" operator="equal">
      <formula>$A$58</formula>
    </cfRule>
    <cfRule type="cellIs" dxfId="13228" priority="8304" operator="equal">
      <formula>$A$57</formula>
    </cfRule>
    <cfRule type="cellIs" dxfId="13227" priority="8305" operator="equal">
      <formula>$A$56</formula>
    </cfRule>
    <cfRule type="cellIs" dxfId="13226" priority="8306" operator="equal">
      <formula>$A$55</formula>
    </cfRule>
    <cfRule type="cellIs" dxfId="13225" priority="8307" operator="equal">
      <formula>$A$54</formula>
    </cfRule>
    <cfRule type="cellIs" dxfId="13224" priority="8308" operator="equal">
      <formula>$A$53</formula>
    </cfRule>
    <cfRule type="cellIs" dxfId="13223" priority="8309" operator="equal">
      <formula>$A$52</formula>
    </cfRule>
    <cfRule type="cellIs" dxfId="13222" priority="8310" operator="equal">
      <formula>$A$51</formula>
    </cfRule>
    <cfRule type="cellIs" dxfId="13221" priority="8311" operator="equal">
      <formula>$A$50</formula>
    </cfRule>
    <cfRule type="cellIs" dxfId="13220" priority="8312" operator="equal">
      <formula>$A$49</formula>
    </cfRule>
    <cfRule type="cellIs" dxfId="13219" priority="8313" operator="equal">
      <formula>$A$48</formula>
    </cfRule>
    <cfRule type="cellIs" dxfId="13218" priority="8314" operator="equal">
      <formula>$A$47</formula>
    </cfRule>
    <cfRule type="cellIs" dxfId="13217" priority="8315" operator="equal">
      <formula>$A$46</formula>
    </cfRule>
    <cfRule type="cellIs" dxfId="13216" priority="8316" operator="equal">
      <formula>$A$45</formula>
    </cfRule>
  </conditionalFormatting>
  <conditionalFormatting sqref="G7:J7">
    <cfRule type="cellIs" dxfId="13215" priority="8261" operator="equal">
      <formula>$A$72</formula>
    </cfRule>
    <cfRule type="cellIs" dxfId="13214" priority="8262" operator="equal">
      <formula>$A$71</formula>
    </cfRule>
    <cfRule type="cellIs" dxfId="13213" priority="8263" operator="equal">
      <formula>$A$70</formula>
    </cfRule>
    <cfRule type="cellIs" dxfId="13212" priority="8264" operator="equal">
      <formula>$A$69</formula>
    </cfRule>
    <cfRule type="cellIs" dxfId="13211" priority="8265" operator="equal">
      <formula>$A$68</formula>
    </cfRule>
    <cfRule type="cellIs" dxfId="13210" priority="8266" operator="equal">
      <formula>$A$67</formula>
    </cfRule>
    <cfRule type="cellIs" dxfId="13209" priority="8267" operator="equal">
      <formula>$A$66</formula>
    </cfRule>
    <cfRule type="cellIs" dxfId="13208" priority="8268" operator="equal">
      <formula>$A$65</formula>
    </cfRule>
    <cfRule type="cellIs" dxfId="13207" priority="8269" operator="equal">
      <formula>$A$64</formula>
    </cfRule>
    <cfRule type="cellIs" dxfId="13206" priority="8270" operator="equal">
      <formula>$A$63</formula>
    </cfRule>
    <cfRule type="cellIs" dxfId="13205" priority="8271" operator="equal">
      <formula>$A$62</formula>
    </cfRule>
    <cfRule type="cellIs" dxfId="13204" priority="8272" operator="equal">
      <formula>$A$61</formula>
    </cfRule>
    <cfRule type="cellIs" dxfId="13203" priority="8273" operator="equal">
      <formula>$A$60</formula>
    </cfRule>
    <cfRule type="cellIs" dxfId="13202" priority="8274" operator="equal">
      <formula>22710</formula>
    </cfRule>
    <cfRule type="cellIs" dxfId="13201" priority="8275" operator="equal">
      <formula>$A$58</formula>
    </cfRule>
    <cfRule type="cellIs" dxfId="13200" priority="8276" operator="equal">
      <formula>$A$57</formula>
    </cfRule>
    <cfRule type="cellIs" dxfId="13199" priority="8277" operator="equal">
      <formula>$A$56</formula>
    </cfRule>
    <cfRule type="cellIs" dxfId="13198" priority="8278" operator="equal">
      <formula>$A$55</formula>
    </cfRule>
    <cfRule type="cellIs" dxfId="13197" priority="8279" operator="equal">
      <formula>$A$54</formula>
    </cfRule>
    <cfRule type="cellIs" dxfId="13196" priority="8280" operator="equal">
      <formula>$A$53</formula>
    </cfRule>
    <cfRule type="cellIs" dxfId="13195" priority="8281" operator="equal">
      <formula>$A$52</formula>
    </cfRule>
    <cfRule type="cellIs" dxfId="13194" priority="8282" operator="equal">
      <formula>$A$51</formula>
    </cfRule>
    <cfRule type="cellIs" dxfId="13193" priority="8283" operator="equal">
      <formula>$A$50</formula>
    </cfRule>
    <cfRule type="cellIs" dxfId="13192" priority="8284" operator="equal">
      <formula>$A$49</formula>
    </cfRule>
    <cfRule type="cellIs" dxfId="13191" priority="8285" operator="equal">
      <formula>$A$48</formula>
    </cfRule>
    <cfRule type="cellIs" dxfId="13190" priority="8286" operator="equal">
      <formula>$A$47</formula>
    </cfRule>
    <cfRule type="cellIs" dxfId="13189" priority="8287" operator="equal">
      <formula>$A$46</formula>
    </cfRule>
    <cfRule type="cellIs" dxfId="13188" priority="8288" operator="equal">
      <formula>$A$45</formula>
    </cfRule>
  </conditionalFormatting>
  <conditionalFormatting sqref="X16:X17">
    <cfRule type="cellIs" dxfId="13187" priority="8793" operator="equal">
      <formula>$A$72</formula>
    </cfRule>
    <cfRule type="cellIs" dxfId="13186" priority="8794" operator="equal">
      <formula>$A$71</formula>
    </cfRule>
    <cfRule type="cellIs" dxfId="13185" priority="8795" operator="equal">
      <formula>$A$70</formula>
    </cfRule>
    <cfRule type="cellIs" dxfId="13184" priority="8796" operator="equal">
      <formula>$A$69</formula>
    </cfRule>
    <cfRule type="cellIs" dxfId="13183" priority="8797" operator="equal">
      <formula>$A$68</formula>
    </cfRule>
    <cfRule type="cellIs" dxfId="13182" priority="8798" operator="equal">
      <formula>$A$67</formula>
    </cfRule>
    <cfRule type="cellIs" dxfId="13181" priority="8799" operator="equal">
      <formula>$A$66</formula>
    </cfRule>
    <cfRule type="cellIs" dxfId="13180" priority="8800" operator="equal">
      <formula>$A$65</formula>
    </cfRule>
    <cfRule type="cellIs" dxfId="13179" priority="8801" operator="equal">
      <formula>$A$64</formula>
    </cfRule>
    <cfRule type="cellIs" dxfId="13178" priority="8802" operator="equal">
      <formula>$A$63</formula>
    </cfRule>
    <cfRule type="cellIs" dxfId="13177" priority="8803" operator="equal">
      <formula>$A$62</formula>
    </cfRule>
    <cfRule type="cellIs" dxfId="13176" priority="8804" operator="equal">
      <formula>$A$61</formula>
    </cfRule>
    <cfRule type="cellIs" dxfId="13175" priority="8805" operator="equal">
      <formula>$A$60</formula>
    </cfRule>
    <cfRule type="cellIs" dxfId="13174" priority="8806" operator="equal">
      <formula>22710</formula>
    </cfRule>
    <cfRule type="cellIs" dxfId="13173" priority="8807" operator="equal">
      <formula>$A$58</formula>
    </cfRule>
    <cfRule type="cellIs" dxfId="13172" priority="8808" operator="equal">
      <formula>$A$57</formula>
    </cfRule>
    <cfRule type="cellIs" dxfId="13171" priority="8809" operator="equal">
      <formula>$A$56</formula>
    </cfRule>
    <cfRule type="cellIs" dxfId="13170" priority="8810" operator="equal">
      <formula>$A$55</formula>
    </cfRule>
    <cfRule type="cellIs" dxfId="13169" priority="8811" operator="equal">
      <formula>$A$54</formula>
    </cfRule>
    <cfRule type="cellIs" dxfId="13168" priority="8812" operator="equal">
      <formula>$A$53</formula>
    </cfRule>
    <cfRule type="cellIs" dxfId="13167" priority="8813" operator="equal">
      <formula>$A$52</formula>
    </cfRule>
    <cfRule type="cellIs" dxfId="13166" priority="8814" operator="equal">
      <formula>$A$51</formula>
    </cfRule>
    <cfRule type="cellIs" dxfId="13165" priority="8815" operator="equal">
      <formula>$A$50</formula>
    </cfRule>
    <cfRule type="cellIs" dxfId="13164" priority="8816" operator="equal">
      <formula>$A$49</formula>
    </cfRule>
    <cfRule type="cellIs" dxfId="13163" priority="8817" operator="equal">
      <formula>$A$48</formula>
    </cfRule>
    <cfRule type="cellIs" dxfId="13162" priority="8818" operator="equal">
      <formula>$A$47</formula>
    </cfRule>
    <cfRule type="cellIs" dxfId="13161" priority="8819" operator="equal">
      <formula>$A$46</formula>
    </cfRule>
    <cfRule type="cellIs" dxfId="13160" priority="8820" operator="equal">
      <formula>$A$45</formula>
    </cfRule>
  </conditionalFormatting>
  <conditionalFormatting sqref="Y16:Y17">
    <cfRule type="cellIs" dxfId="13159" priority="8765" operator="equal">
      <formula>$A$72</formula>
    </cfRule>
    <cfRule type="cellIs" dxfId="13158" priority="8766" operator="equal">
      <formula>$A$71</formula>
    </cfRule>
    <cfRule type="cellIs" dxfId="13157" priority="8767" operator="equal">
      <formula>$A$70</formula>
    </cfRule>
    <cfRule type="cellIs" dxfId="13156" priority="8768" operator="equal">
      <formula>$A$69</formula>
    </cfRule>
    <cfRule type="cellIs" dxfId="13155" priority="8769" operator="equal">
      <formula>$A$68</formula>
    </cfRule>
    <cfRule type="cellIs" dxfId="13154" priority="8770" operator="equal">
      <formula>$A$67</formula>
    </cfRule>
    <cfRule type="cellIs" dxfId="13153" priority="8771" operator="equal">
      <formula>$A$66</formula>
    </cfRule>
    <cfRule type="cellIs" dxfId="13152" priority="8772" operator="equal">
      <formula>$A$65</formula>
    </cfRule>
    <cfRule type="cellIs" dxfId="13151" priority="8773" operator="equal">
      <formula>$A$64</formula>
    </cfRule>
    <cfRule type="cellIs" dxfId="13150" priority="8774" operator="equal">
      <formula>$A$63</formula>
    </cfRule>
    <cfRule type="cellIs" dxfId="13149" priority="8775" operator="equal">
      <formula>$A$62</formula>
    </cfRule>
    <cfRule type="cellIs" dxfId="13148" priority="8776" operator="equal">
      <formula>$A$61</formula>
    </cfRule>
    <cfRule type="cellIs" dxfId="13147" priority="8777" operator="equal">
      <formula>$A$60</formula>
    </cfRule>
    <cfRule type="cellIs" dxfId="13146" priority="8778" operator="equal">
      <formula>22710</formula>
    </cfRule>
    <cfRule type="cellIs" dxfId="13145" priority="8779" operator="equal">
      <formula>$A$58</formula>
    </cfRule>
    <cfRule type="cellIs" dxfId="13144" priority="8780" operator="equal">
      <formula>$A$57</formula>
    </cfRule>
    <cfRule type="cellIs" dxfId="13143" priority="8781" operator="equal">
      <formula>$A$56</formula>
    </cfRule>
    <cfRule type="cellIs" dxfId="13142" priority="8782" operator="equal">
      <formula>$A$55</formula>
    </cfRule>
    <cfRule type="cellIs" dxfId="13141" priority="8783" operator="equal">
      <formula>$A$54</formula>
    </cfRule>
    <cfRule type="cellIs" dxfId="13140" priority="8784" operator="equal">
      <formula>$A$53</formula>
    </cfRule>
    <cfRule type="cellIs" dxfId="13139" priority="8785" operator="equal">
      <formula>$A$52</formula>
    </cfRule>
    <cfRule type="cellIs" dxfId="13138" priority="8786" operator="equal">
      <formula>$A$51</formula>
    </cfRule>
    <cfRule type="cellIs" dxfId="13137" priority="8787" operator="equal">
      <formula>$A$50</formula>
    </cfRule>
    <cfRule type="cellIs" dxfId="13136" priority="8788" operator="equal">
      <formula>$A$49</formula>
    </cfRule>
    <cfRule type="cellIs" dxfId="13135" priority="8789" operator="equal">
      <formula>$A$48</formula>
    </cfRule>
    <cfRule type="cellIs" dxfId="13134" priority="8790" operator="equal">
      <formula>$A$47</formula>
    </cfRule>
    <cfRule type="cellIs" dxfId="13133" priority="8791" operator="equal">
      <formula>$A$46</formula>
    </cfRule>
    <cfRule type="cellIs" dxfId="13132" priority="8792" operator="equal">
      <formula>$A$45</formula>
    </cfRule>
  </conditionalFormatting>
  <conditionalFormatting sqref="T12:T13">
    <cfRule type="cellIs" dxfId="13131" priority="8961" operator="equal">
      <formula>$A$72</formula>
    </cfRule>
    <cfRule type="cellIs" dxfId="13130" priority="8962" operator="equal">
      <formula>$A$71</formula>
    </cfRule>
    <cfRule type="cellIs" dxfId="13129" priority="8963" operator="equal">
      <formula>$A$70</formula>
    </cfRule>
    <cfRule type="cellIs" dxfId="13128" priority="8964" operator="equal">
      <formula>$A$69</formula>
    </cfRule>
    <cfRule type="cellIs" dxfId="13127" priority="8965" operator="equal">
      <formula>$A$68</formula>
    </cfRule>
    <cfRule type="cellIs" dxfId="13126" priority="8966" operator="equal">
      <formula>$A$67</formula>
    </cfRule>
    <cfRule type="cellIs" dxfId="13125" priority="8967" operator="equal">
      <formula>$A$66</formula>
    </cfRule>
    <cfRule type="cellIs" dxfId="13124" priority="8968" operator="equal">
      <formula>$A$65</formula>
    </cfRule>
    <cfRule type="cellIs" dxfId="13123" priority="8969" operator="equal">
      <formula>$A$64</formula>
    </cfRule>
    <cfRule type="cellIs" dxfId="13122" priority="8970" operator="equal">
      <formula>$A$63</formula>
    </cfRule>
    <cfRule type="cellIs" dxfId="13121" priority="8971" operator="equal">
      <formula>$A$62</formula>
    </cfRule>
    <cfRule type="cellIs" dxfId="13120" priority="8972" operator="equal">
      <formula>$A$61</formula>
    </cfRule>
    <cfRule type="cellIs" dxfId="13119" priority="8973" operator="equal">
      <formula>$A$60</formula>
    </cfRule>
    <cfRule type="cellIs" dxfId="13118" priority="8974" operator="equal">
      <formula>22710</formula>
    </cfRule>
    <cfRule type="cellIs" dxfId="13117" priority="8975" operator="equal">
      <formula>$A$58</formula>
    </cfRule>
    <cfRule type="cellIs" dxfId="13116" priority="8976" operator="equal">
      <formula>$A$57</formula>
    </cfRule>
    <cfRule type="cellIs" dxfId="13115" priority="8977" operator="equal">
      <formula>$A$56</formula>
    </cfRule>
    <cfRule type="cellIs" dxfId="13114" priority="8978" operator="equal">
      <formula>$A$55</formula>
    </cfRule>
    <cfRule type="cellIs" dxfId="13113" priority="8979" operator="equal">
      <formula>$A$54</formula>
    </cfRule>
    <cfRule type="cellIs" dxfId="13112" priority="8980" operator="equal">
      <formula>$A$53</formula>
    </cfRule>
    <cfRule type="cellIs" dxfId="13111" priority="8981" operator="equal">
      <formula>$A$52</formula>
    </cfRule>
    <cfRule type="cellIs" dxfId="13110" priority="8982" operator="equal">
      <formula>$A$51</formula>
    </cfRule>
    <cfRule type="cellIs" dxfId="13109" priority="8983" operator="equal">
      <formula>$A$50</formula>
    </cfRule>
    <cfRule type="cellIs" dxfId="13108" priority="8984" operator="equal">
      <formula>$A$49</formula>
    </cfRule>
    <cfRule type="cellIs" dxfId="13107" priority="8985" operator="equal">
      <formula>$A$48</formula>
    </cfRule>
    <cfRule type="cellIs" dxfId="13106" priority="8986" operator="equal">
      <formula>$A$47</formula>
    </cfRule>
    <cfRule type="cellIs" dxfId="13105" priority="8987" operator="equal">
      <formula>$A$46</formula>
    </cfRule>
    <cfRule type="cellIs" dxfId="13104" priority="8988" operator="equal">
      <formula>$A$45</formula>
    </cfRule>
  </conditionalFormatting>
  <conditionalFormatting sqref="U12:W13">
    <cfRule type="cellIs" dxfId="13103" priority="8933" operator="equal">
      <formula>$A$72</formula>
    </cfRule>
    <cfRule type="cellIs" dxfId="13102" priority="8934" operator="equal">
      <formula>$A$71</formula>
    </cfRule>
    <cfRule type="cellIs" dxfId="13101" priority="8935" operator="equal">
      <formula>$A$70</formula>
    </cfRule>
    <cfRule type="cellIs" dxfId="13100" priority="8936" operator="equal">
      <formula>$A$69</formula>
    </cfRule>
    <cfRule type="cellIs" dxfId="13099" priority="8937" operator="equal">
      <formula>$A$68</formula>
    </cfRule>
    <cfRule type="cellIs" dxfId="13098" priority="8938" operator="equal">
      <formula>$A$67</formula>
    </cfRule>
    <cfRule type="cellIs" dxfId="13097" priority="8939" operator="equal">
      <formula>$A$66</formula>
    </cfRule>
    <cfRule type="cellIs" dxfId="13096" priority="8940" operator="equal">
      <formula>$A$65</formula>
    </cfRule>
    <cfRule type="cellIs" dxfId="13095" priority="8941" operator="equal">
      <formula>$A$64</formula>
    </cfRule>
    <cfRule type="cellIs" dxfId="13094" priority="8942" operator="equal">
      <formula>$A$63</formula>
    </cfRule>
    <cfRule type="cellIs" dxfId="13093" priority="8943" operator="equal">
      <formula>$A$62</formula>
    </cfRule>
    <cfRule type="cellIs" dxfId="13092" priority="8944" operator="equal">
      <formula>$A$61</formula>
    </cfRule>
    <cfRule type="cellIs" dxfId="13091" priority="8945" operator="equal">
      <formula>$A$60</formula>
    </cfRule>
    <cfRule type="cellIs" dxfId="13090" priority="8946" operator="equal">
      <formula>22710</formula>
    </cfRule>
    <cfRule type="cellIs" dxfId="13089" priority="8947" operator="equal">
      <formula>$A$58</formula>
    </cfRule>
    <cfRule type="cellIs" dxfId="13088" priority="8948" operator="equal">
      <formula>$A$57</formula>
    </cfRule>
    <cfRule type="cellIs" dxfId="13087" priority="8949" operator="equal">
      <formula>$A$56</formula>
    </cfRule>
    <cfRule type="cellIs" dxfId="13086" priority="8950" operator="equal">
      <formula>$A$55</formula>
    </cfRule>
    <cfRule type="cellIs" dxfId="13085" priority="8951" operator="equal">
      <formula>$A$54</formula>
    </cfRule>
    <cfRule type="cellIs" dxfId="13084" priority="8952" operator="equal">
      <formula>$A$53</formula>
    </cfRule>
    <cfRule type="cellIs" dxfId="13083" priority="8953" operator="equal">
      <formula>$A$52</formula>
    </cfRule>
    <cfRule type="cellIs" dxfId="13082" priority="8954" operator="equal">
      <formula>$A$51</formula>
    </cfRule>
    <cfRule type="cellIs" dxfId="13081" priority="8955" operator="equal">
      <formula>$A$50</formula>
    </cfRule>
    <cfRule type="cellIs" dxfId="13080" priority="8956" operator="equal">
      <formula>$A$49</formula>
    </cfRule>
    <cfRule type="cellIs" dxfId="13079" priority="8957" operator="equal">
      <formula>$A$48</formula>
    </cfRule>
    <cfRule type="cellIs" dxfId="13078" priority="8958" operator="equal">
      <formula>$A$47</formula>
    </cfRule>
    <cfRule type="cellIs" dxfId="13077" priority="8959" operator="equal">
      <formula>$A$46</formula>
    </cfRule>
    <cfRule type="cellIs" dxfId="13076" priority="8960" operator="equal">
      <formula>$A$45</formula>
    </cfRule>
  </conditionalFormatting>
  <conditionalFormatting sqref="D8:E8">
    <cfRule type="cellIs" dxfId="13075" priority="8037" operator="equal">
      <formula>$A$72</formula>
    </cfRule>
    <cfRule type="cellIs" dxfId="13074" priority="8038" operator="equal">
      <formula>$A$71</formula>
    </cfRule>
    <cfRule type="cellIs" dxfId="13073" priority="8039" operator="equal">
      <formula>$A$70</formula>
    </cfRule>
    <cfRule type="cellIs" dxfId="13072" priority="8040" operator="equal">
      <formula>$A$69</formula>
    </cfRule>
    <cfRule type="cellIs" dxfId="13071" priority="8041" operator="equal">
      <formula>$A$68</formula>
    </cfRule>
    <cfRule type="cellIs" dxfId="13070" priority="8042" operator="equal">
      <formula>$A$67</formula>
    </cfRule>
    <cfRule type="cellIs" dxfId="13069" priority="8043" operator="equal">
      <formula>$A$66</formula>
    </cfRule>
    <cfRule type="cellIs" dxfId="13068" priority="8044" operator="equal">
      <formula>$A$65</formula>
    </cfRule>
    <cfRule type="cellIs" dxfId="13067" priority="8045" operator="equal">
      <formula>$A$64</formula>
    </cfRule>
    <cfRule type="cellIs" dxfId="13066" priority="8046" operator="equal">
      <formula>$A$63</formula>
    </cfRule>
    <cfRule type="cellIs" dxfId="13065" priority="8047" operator="equal">
      <formula>$A$62</formula>
    </cfRule>
    <cfRule type="cellIs" dxfId="13064" priority="8048" operator="equal">
      <formula>$A$61</formula>
    </cfRule>
    <cfRule type="cellIs" dxfId="13063" priority="8049" operator="equal">
      <formula>$A$60</formula>
    </cfRule>
    <cfRule type="cellIs" dxfId="13062" priority="8050" operator="equal">
      <formula>22710</formula>
    </cfRule>
    <cfRule type="cellIs" dxfId="13061" priority="8051" operator="equal">
      <formula>$A$58</formula>
    </cfRule>
    <cfRule type="cellIs" dxfId="13060" priority="8052" operator="equal">
      <formula>$A$57</formula>
    </cfRule>
    <cfRule type="cellIs" dxfId="13059" priority="8053" operator="equal">
      <formula>$A$56</formula>
    </cfRule>
    <cfRule type="cellIs" dxfId="13058" priority="8054" operator="equal">
      <formula>$A$55</formula>
    </cfRule>
    <cfRule type="cellIs" dxfId="13057" priority="8055" operator="equal">
      <formula>$A$54</formula>
    </cfRule>
    <cfRule type="cellIs" dxfId="13056" priority="8056" operator="equal">
      <formula>$A$53</formula>
    </cfRule>
    <cfRule type="cellIs" dxfId="13055" priority="8057" operator="equal">
      <formula>$A$52</formula>
    </cfRule>
    <cfRule type="cellIs" dxfId="13054" priority="8058" operator="equal">
      <formula>$A$51</formula>
    </cfRule>
    <cfRule type="cellIs" dxfId="13053" priority="8059" operator="equal">
      <formula>$A$50</formula>
    </cfRule>
    <cfRule type="cellIs" dxfId="13052" priority="8060" operator="equal">
      <formula>$A$49</formula>
    </cfRule>
    <cfRule type="cellIs" dxfId="13051" priority="8061" operator="equal">
      <formula>$A$48</formula>
    </cfRule>
    <cfRule type="cellIs" dxfId="13050" priority="8062" operator="equal">
      <formula>$A$47</formula>
    </cfRule>
    <cfRule type="cellIs" dxfId="13049" priority="8063" operator="equal">
      <formula>$A$46</formula>
    </cfRule>
    <cfRule type="cellIs" dxfId="13048" priority="8064" operator="equal">
      <formula>$A$45</formula>
    </cfRule>
  </conditionalFormatting>
  <conditionalFormatting sqref="T14:T15">
    <cfRule type="cellIs" dxfId="13047" priority="8849" operator="equal">
      <formula>$A$72</formula>
    </cfRule>
    <cfRule type="cellIs" dxfId="13046" priority="8850" operator="equal">
      <formula>$A$71</formula>
    </cfRule>
    <cfRule type="cellIs" dxfId="13045" priority="8851" operator="equal">
      <formula>$A$70</formula>
    </cfRule>
    <cfRule type="cellIs" dxfId="13044" priority="8852" operator="equal">
      <formula>$A$69</formula>
    </cfRule>
    <cfRule type="cellIs" dxfId="13043" priority="8853" operator="equal">
      <formula>$A$68</formula>
    </cfRule>
    <cfRule type="cellIs" dxfId="13042" priority="8854" operator="equal">
      <formula>$A$67</formula>
    </cfRule>
    <cfRule type="cellIs" dxfId="13041" priority="8855" operator="equal">
      <formula>$A$66</formula>
    </cfRule>
    <cfRule type="cellIs" dxfId="13040" priority="8856" operator="equal">
      <formula>$A$65</formula>
    </cfRule>
    <cfRule type="cellIs" dxfId="13039" priority="8857" operator="equal">
      <formula>$A$64</formula>
    </cfRule>
    <cfRule type="cellIs" dxfId="13038" priority="8858" operator="equal">
      <formula>$A$63</formula>
    </cfRule>
    <cfRule type="cellIs" dxfId="13037" priority="8859" operator="equal">
      <formula>$A$62</formula>
    </cfRule>
    <cfRule type="cellIs" dxfId="13036" priority="8860" operator="equal">
      <formula>$A$61</formula>
    </cfRule>
    <cfRule type="cellIs" dxfId="13035" priority="8861" operator="equal">
      <formula>$A$60</formula>
    </cfRule>
    <cfRule type="cellIs" dxfId="13034" priority="8862" operator="equal">
      <formula>22710</formula>
    </cfRule>
    <cfRule type="cellIs" dxfId="13033" priority="8863" operator="equal">
      <formula>$A$58</formula>
    </cfRule>
    <cfRule type="cellIs" dxfId="13032" priority="8864" operator="equal">
      <formula>$A$57</formula>
    </cfRule>
    <cfRule type="cellIs" dxfId="13031" priority="8865" operator="equal">
      <formula>$A$56</formula>
    </cfRule>
    <cfRule type="cellIs" dxfId="13030" priority="8866" operator="equal">
      <formula>$A$55</formula>
    </cfRule>
    <cfRule type="cellIs" dxfId="13029" priority="8867" operator="equal">
      <formula>$A$54</formula>
    </cfRule>
    <cfRule type="cellIs" dxfId="13028" priority="8868" operator="equal">
      <formula>$A$53</formula>
    </cfRule>
    <cfRule type="cellIs" dxfId="13027" priority="8869" operator="equal">
      <formula>$A$52</formula>
    </cfRule>
    <cfRule type="cellIs" dxfId="13026" priority="8870" operator="equal">
      <formula>$A$51</formula>
    </cfRule>
    <cfRule type="cellIs" dxfId="13025" priority="8871" operator="equal">
      <formula>$A$50</formula>
    </cfRule>
    <cfRule type="cellIs" dxfId="13024" priority="8872" operator="equal">
      <formula>$A$49</formula>
    </cfRule>
    <cfRule type="cellIs" dxfId="13023" priority="8873" operator="equal">
      <formula>$A$48</formula>
    </cfRule>
    <cfRule type="cellIs" dxfId="13022" priority="8874" operator="equal">
      <formula>$A$47</formula>
    </cfRule>
    <cfRule type="cellIs" dxfId="13021" priority="8875" operator="equal">
      <formula>$A$46</formula>
    </cfRule>
    <cfRule type="cellIs" dxfId="13020" priority="8876" operator="equal">
      <formula>$A$45</formula>
    </cfRule>
  </conditionalFormatting>
  <conditionalFormatting sqref="U14:W15">
    <cfRule type="cellIs" dxfId="13019" priority="8821" operator="equal">
      <formula>$A$72</formula>
    </cfRule>
    <cfRule type="cellIs" dxfId="13018" priority="8822" operator="equal">
      <formula>$A$71</formula>
    </cfRule>
    <cfRule type="cellIs" dxfId="13017" priority="8823" operator="equal">
      <formula>$A$70</formula>
    </cfRule>
    <cfRule type="cellIs" dxfId="13016" priority="8824" operator="equal">
      <formula>$A$69</formula>
    </cfRule>
    <cfRule type="cellIs" dxfId="13015" priority="8825" operator="equal">
      <formula>$A$68</formula>
    </cfRule>
    <cfRule type="cellIs" dxfId="13014" priority="8826" operator="equal">
      <formula>$A$67</formula>
    </cfRule>
    <cfRule type="cellIs" dxfId="13013" priority="8827" operator="equal">
      <formula>$A$66</formula>
    </cfRule>
    <cfRule type="cellIs" dxfId="13012" priority="8828" operator="equal">
      <formula>$A$65</formula>
    </cfRule>
    <cfRule type="cellIs" dxfId="13011" priority="8829" operator="equal">
      <formula>$A$64</formula>
    </cfRule>
    <cfRule type="cellIs" dxfId="13010" priority="8830" operator="equal">
      <formula>$A$63</formula>
    </cfRule>
    <cfRule type="cellIs" dxfId="13009" priority="8831" operator="equal">
      <formula>$A$62</formula>
    </cfRule>
    <cfRule type="cellIs" dxfId="13008" priority="8832" operator="equal">
      <formula>$A$61</formula>
    </cfRule>
    <cfRule type="cellIs" dxfId="13007" priority="8833" operator="equal">
      <formula>$A$60</formula>
    </cfRule>
    <cfRule type="cellIs" dxfId="13006" priority="8834" operator="equal">
      <formula>22710</formula>
    </cfRule>
    <cfRule type="cellIs" dxfId="13005" priority="8835" operator="equal">
      <formula>$A$58</formula>
    </cfRule>
    <cfRule type="cellIs" dxfId="13004" priority="8836" operator="equal">
      <formula>$A$57</formula>
    </cfRule>
    <cfRule type="cellIs" dxfId="13003" priority="8837" operator="equal">
      <formula>$A$56</formula>
    </cfRule>
    <cfRule type="cellIs" dxfId="13002" priority="8838" operator="equal">
      <formula>$A$55</formula>
    </cfRule>
    <cfRule type="cellIs" dxfId="13001" priority="8839" operator="equal">
      <formula>$A$54</formula>
    </cfRule>
    <cfRule type="cellIs" dxfId="13000" priority="8840" operator="equal">
      <formula>$A$53</formula>
    </cfRule>
    <cfRule type="cellIs" dxfId="12999" priority="8841" operator="equal">
      <formula>$A$52</formula>
    </cfRule>
    <cfRule type="cellIs" dxfId="12998" priority="8842" operator="equal">
      <formula>$A$51</formula>
    </cfRule>
    <cfRule type="cellIs" dxfId="12997" priority="8843" operator="equal">
      <formula>$A$50</formula>
    </cfRule>
    <cfRule type="cellIs" dxfId="12996" priority="8844" operator="equal">
      <formula>$A$49</formula>
    </cfRule>
    <cfRule type="cellIs" dxfId="12995" priority="8845" operator="equal">
      <formula>$A$48</formula>
    </cfRule>
    <cfRule type="cellIs" dxfId="12994" priority="8846" operator="equal">
      <formula>$A$47</formula>
    </cfRule>
    <cfRule type="cellIs" dxfId="12993" priority="8847" operator="equal">
      <formula>$A$46</formula>
    </cfRule>
    <cfRule type="cellIs" dxfId="12992" priority="8848" operator="equal">
      <formula>$A$45</formula>
    </cfRule>
  </conditionalFormatting>
  <conditionalFormatting sqref="R39">
    <cfRule type="cellIs" dxfId="12991" priority="8177" operator="equal">
      <formula>$A$72</formula>
    </cfRule>
    <cfRule type="cellIs" dxfId="12990" priority="8178" operator="equal">
      <formula>$A$71</formula>
    </cfRule>
    <cfRule type="cellIs" dxfId="12989" priority="8179" operator="equal">
      <formula>$A$70</formula>
    </cfRule>
    <cfRule type="cellIs" dxfId="12988" priority="8180" operator="equal">
      <formula>$A$69</formula>
    </cfRule>
    <cfRule type="cellIs" dxfId="12987" priority="8181" operator="equal">
      <formula>$A$68</formula>
    </cfRule>
    <cfRule type="cellIs" dxfId="12986" priority="8182" operator="equal">
      <formula>$A$67</formula>
    </cfRule>
    <cfRule type="cellIs" dxfId="12985" priority="8183" operator="equal">
      <formula>$A$66</formula>
    </cfRule>
    <cfRule type="cellIs" dxfId="12984" priority="8184" operator="equal">
      <formula>$A$65</formula>
    </cfRule>
    <cfRule type="cellIs" dxfId="12983" priority="8185" operator="equal">
      <formula>$A$64</formula>
    </cfRule>
    <cfRule type="cellIs" dxfId="12982" priority="8186" operator="equal">
      <formula>$A$63</formula>
    </cfRule>
    <cfRule type="cellIs" dxfId="12981" priority="8187" operator="equal">
      <formula>$A$62</formula>
    </cfRule>
    <cfRule type="cellIs" dxfId="12980" priority="8188" operator="equal">
      <formula>$A$61</formula>
    </cfRule>
    <cfRule type="cellIs" dxfId="12979" priority="8189" operator="equal">
      <formula>$A$60</formula>
    </cfRule>
    <cfRule type="cellIs" dxfId="12978" priority="8190" operator="equal">
      <formula>22710</formula>
    </cfRule>
    <cfRule type="cellIs" dxfId="12977" priority="8191" operator="equal">
      <formula>$A$58</formula>
    </cfRule>
    <cfRule type="cellIs" dxfId="12976" priority="8192" operator="equal">
      <formula>$A$57</formula>
    </cfRule>
    <cfRule type="cellIs" dxfId="12975" priority="8193" operator="equal">
      <formula>$A$56</formula>
    </cfRule>
    <cfRule type="cellIs" dxfId="12974" priority="8194" operator="equal">
      <formula>$A$55</formula>
    </cfRule>
    <cfRule type="cellIs" dxfId="12973" priority="8195" operator="equal">
      <formula>$A$54</formula>
    </cfRule>
    <cfRule type="cellIs" dxfId="12972" priority="8196" operator="equal">
      <formula>$A$53</formula>
    </cfRule>
    <cfRule type="cellIs" dxfId="12971" priority="8197" operator="equal">
      <formula>$A$52</formula>
    </cfRule>
    <cfRule type="cellIs" dxfId="12970" priority="8198" operator="equal">
      <formula>$A$51</formula>
    </cfRule>
    <cfRule type="cellIs" dxfId="12969" priority="8199" operator="equal">
      <formula>$A$50</formula>
    </cfRule>
    <cfRule type="cellIs" dxfId="12968" priority="8200" operator="equal">
      <formula>$A$49</formula>
    </cfRule>
    <cfRule type="cellIs" dxfId="12967" priority="8201" operator="equal">
      <formula>$A$48</formula>
    </cfRule>
    <cfRule type="cellIs" dxfId="12966" priority="8202" operator="equal">
      <formula>$A$47</formula>
    </cfRule>
    <cfRule type="cellIs" dxfId="12965" priority="8203" operator="equal">
      <formula>$A$46</formula>
    </cfRule>
    <cfRule type="cellIs" dxfId="12964" priority="8204" operator="equal">
      <formula>$A$45</formula>
    </cfRule>
  </conditionalFormatting>
  <conditionalFormatting sqref="S39:V39">
    <cfRule type="cellIs" dxfId="12963" priority="8149" operator="equal">
      <formula>$A$72</formula>
    </cfRule>
    <cfRule type="cellIs" dxfId="12962" priority="8150" operator="equal">
      <formula>$A$71</formula>
    </cfRule>
    <cfRule type="cellIs" dxfId="12961" priority="8151" operator="equal">
      <formula>$A$70</formula>
    </cfRule>
    <cfRule type="cellIs" dxfId="12960" priority="8152" operator="equal">
      <formula>$A$69</formula>
    </cfRule>
    <cfRule type="cellIs" dxfId="12959" priority="8153" operator="equal">
      <formula>$A$68</formula>
    </cfRule>
    <cfRule type="cellIs" dxfId="12958" priority="8154" operator="equal">
      <formula>$A$67</formula>
    </cfRule>
    <cfRule type="cellIs" dxfId="12957" priority="8155" operator="equal">
      <formula>$A$66</formula>
    </cfRule>
    <cfRule type="cellIs" dxfId="12956" priority="8156" operator="equal">
      <formula>$A$65</formula>
    </cfRule>
    <cfRule type="cellIs" dxfId="12955" priority="8157" operator="equal">
      <formula>$A$64</formula>
    </cfRule>
    <cfRule type="cellIs" dxfId="12954" priority="8158" operator="equal">
      <formula>$A$63</formula>
    </cfRule>
    <cfRule type="cellIs" dxfId="12953" priority="8159" operator="equal">
      <formula>$A$62</formula>
    </cfRule>
    <cfRule type="cellIs" dxfId="12952" priority="8160" operator="equal">
      <formula>$A$61</formula>
    </cfRule>
    <cfRule type="cellIs" dxfId="12951" priority="8161" operator="equal">
      <formula>$A$60</formula>
    </cfRule>
    <cfRule type="cellIs" dxfId="12950" priority="8162" operator="equal">
      <formula>22710</formula>
    </cfRule>
    <cfRule type="cellIs" dxfId="12949" priority="8163" operator="equal">
      <formula>$A$58</formula>
    </cfRule>
    <cfRule type="cellIs" dxfId="12948" priority="8164" operator="equal">
      <formula>$A$57</formula>
    </cfRule>
    <cfRule type="cellIs" dxfId="12947" priority="8165" operator="equal">
      <formula>$A$56</formula>
    </cfRule>
    <cfRule type="cellIs" dxfId="12946" priority="8166" operator="equal">
      <formula>$A$55</formula>
    </cfRule>
    <cfRule type="cellIs" dxfId="12945" priority="8167" operator="equal">
      <formula>$A$54</formula>
    </cfRule>
    <cfRule type="cellIs" dxfId="12944" priority="8168" operator="equal">
      <formula>$A$53</formula>
    </cfRule>
    <cfRule type="cellIs" dxfId="12943" priority="8169" operator="equal">
      <formula>$A$52</formula>
    </cfRule>
    <cfRule type="cellIs" dxfId="12942" priority="8170" operator="equal">
      <formula>$A$51</formula>
    </cfRule>
    <cfRule type="cellIs" dxfId="12941" priority="8171" operator="equal">
      <formula>$A$50</formula>
    </cfRule>
    <cfRule type="cellIs" dxfId="12940" priority="8172" operator="equal">
      <formula>$A$49</formula>
    </cfRule>
    <cfRule type="cellIs" dxfId="12939" priority="8173" operator="equal">
      <formula>$A$48</formula>
    </cfRule>
    <cfRule type="cellIs" dxfId="12938" priority="8174" operator="equal">
      <formula>$A$47</formula>
    </cfRule>
    <cfRule type="cellIs" dxfId="12937" priority="8175" operator="equal">
      <formula>$A$46</formula>
    </cfRule>
    <cfRule type="cellIs" dxfId="12936" priority="8176" operator="equal">
      <formula>$A$45</formula>
    </cfRule>
  </conditionalFormatting>
  <conditionalFormatting sqref="C8">
    <cfRule type="cellIs" dxfId="12935" priority="8065" operator="equal">
      <formula>$A$72</formula>
    </cfRule>
    <cfRule type="cellIs" dxfId="12934" priority="8066" operator="equal">
      <formula>$A$71</formula>
    </cfRule>
    <cfRule type="cellIs" dxfId="12933" priority="8067" operator="equal">
      <formula>$A$70</formula>
    </cfRule>
    <cfRule type="cellIs" dxfId="12932" priority="8068" operator="equal">
      <formula>$A$69</formula>
    </cfRule>
    <cfRule type="cellIs" dxfId="12931" priority="8069" operator="equal">
      <formula>$A$68</formula>
    </cfRule>
    <cfRule type="cellIs" dxfId="12930" priority="8070" operator="equal">
      <formula>$A$67</formula>
    </cfRule>
    <cfRule type="cellIs" dxfId="12929" priority="8071" operator="equal">
      <formula>$A$66</formula>
    </cfRule>
    <cfRule type="cellIs" dxfId="12928" priority="8072" operator="equal">
      <formula>$A$65</formula>
    </cfRule>
    <cfRule type="cellIs" dxfId="12927" priority="8073" operator="equal">
      <formula>$A$64</formula>
    </cfRule>
    <cfRule type="cellIs" dxfId="12926" priority="8074" operator="equal">
      <formula>$A$63</formula>
    </cfRule>
    <cfRule type="cellIs" dxfId="12925" priority="8075" operator="equal">
      <formula>$A$62</formula>
    </cfRule>
    <cfRule type="cellIs" dxfId="12924" priority="8076" operator="equal">
      <formula>$A$61</formula>
    </cfRule>
    <cfRule type="cellIs" dxfId="12923" priority="8077" operator="equal">
      <formula>$A$60</formula>
    </cfRule>
    <cfRule type="cellIs" dxfId="12922" priority="8078" operator="equal">
      <formula>22710</formula>
    </cfRule>
    <cfRule type="cellIs" dxfId="12921" priority="8079" operator="equal">
      <formula>$A$58</formula>
    </cfRule>
    <cfRule type="cellIs" dxfId="12920" priority="8080" operator="equal">
      <formula>$A$57</formula>
    </cfRule>
    <cfRule type="cellIs" dxfId="12919" priority="8081" operator="equal">
      <formula>$A$56</formula>
    </cfRule>
    <cfRule type="cellIs" dxfId="12918" priority="8082" operator="equal">
      <formula>$A$55</formula>
    </cfRule>
    <cfRule type="cellIs" dxfId="12917" priority="8083" operator="equal">
      <formula>$A$54</formula>
    </cfRule>
    <cfRule type="cellIs" dxfId="12916" priority="8084" operator="equal">
      <formula>$A$53</formula>
    </cfRule>
    <cfRule type="cellIs" dxfId="12915" priority="8085" operator="equal">
      <formula>$A$52</formula>
    </cfRule>
    <cfRule type="cellIs" dxfId="12914" priority="8086" operator="equal">
      <formula>$A$51</formula>
    </cfRule>
    <cfRule type="cellIs" dxfId="12913" priority="8087" operator="equal">
      <formula>$A$50</formula>
    </cfRule>
    <cfRule type="cellIs" dxfId="12912" priority="8088" operator="equal">
      <formula>$A$49</formula>
    </cfRule>
    <cfRule type="cellIs" dxfId="12911" priority="8089" operator="equal">
      <formula>$A$48</formula>
    </cfRule>
    <cfRule type="cellIs" dxfId="12910" priority="8090" operator="equal">
      <formula>$A$47</formula>
    </cfRule>
    <cfRule type="cellIs" dxfId="12909" priority="8091" operator="equal">
      <formula>$A$46</formula>
    </cfRule>
    <cfRule type="cellIs" dxfId="12908" priority="8092" operator="equal">
      <formula>$A$45</formula>
    </cfRule>
  </conditionalFormatting>
  <conditionalFormatting sqref="G9:J9">
    <cfRule type="cellIs" dxfId="12907" priority="8093" operator="equal">
      <formula>$A$72</formula>
    </cfRule>
    <cfRule type="cellIs" dxfId="12906" priority="8094" operator="equal">
      <formula>$A$71</formula>
    </cfRule>
    <cfRule type="cellIs" dxfId="12905" priority="8095" operator="equal">
      <formula>$A$70</formula>
    </cfRule>
    <cfRule type="cellIs" dxfId="12904" priority="8096" operator="equal">
      <formula>$A$69</formula>
    </cfRule>
    <cfRule type="cellIs" dxfId="12903" priority="8097" operator="equal">
      <formula>$A$68</formula>
    </cfRule>
    <cfRule type="cellIs" dxfId="12902" priority="8098" operator="equal">
      <formula>$A$67</formula>
    </cfRule>
    <cfRule type="cellIs" dxfId="12901" priority="8099" operator="equal">
      <formula>$A$66</formula>
    </cfRule>
    <cfRule type="cellIs" dxfId="12900" priority="8100" operator="equal">
      <formula>$A$65</formula>
    </cfRule>
    <cfRule type="cellIs" dxfId="12899" priority="8101" operator="equal">
      <formula>$A$64</formula>
    </cfRule>
    <cfRule type="cellIs" dxfId="12898" priority="8102" operator="equal">
      <formula>$A$63</formula>
    </cfRule>
    <cfRule type="cellIs" dxfId="12897" priority="8103" operator="equal">
      <formula>$A$62</formula>
    </cfRule>
    <cfRule type="cellIs" dxfId="12896" priority="8104" operator="equal">
      <formula>$A$61</formula>
    </cfRule>
    <cfRule type="cellIs" dxfId="12895" priority="8105" operator="equal">
      <formula>$A$60</formula>
    </cfRule>
    <cfRule type="cellIs" dxfId="12894" priority="8106" operator="equal">
      <formula>22710</formula>
    </cfRule>
    <cfRule type="cellIs" dxfId="12893" priority="8107" operator="equal">
      <formula>$A$58</formula>
    </cfRule>
    <cfRule type="cellIs" dxfId="12892" priority="8108" operator="equal">
      <formula>$A$57</formula>
    </cfRule>
    <cfRule type="cellIs" dxfId="12891" priority="8109" operator="equal">
      <formula>$A$56</formula>
    </cfRule>
    <cfRule type="cellIs" dxfId="12890" priority="8110" operator="equal">
      <formula>$A$55</formula>
    </cfRule>
    <cfRule type="cellIs" dxfId="12889" priority="8111" operator="equal">
      <formula>$A$54</formula>
    </cfRule>
    <cfRule type="cellIs" dxfId="12888" priority="8112" operator="equal">
      <formula>$A$53</formula>
    </cfRule>
    <cfRule type="cellIs" dxfId="12887" priority="8113" operator="equal">
      <formula>$A$52</formula>
    </cfRule>
    <cfRule type="cellIs" dxfId="12886" priority="8114" operator="equal">
      <formula>$A$51</formula>
    </cfRule>
    <cfRule type="cellIs" dxfId="12885" priority="8115" operator="equal">
      <formula>$A$50</formula>
    </cfRule>
    <cfRule type="cellIs" dxfId="12884" priority="8116" operator="equal">
      <formula>$A$49</formula>
    </cfRule>
    <cfRule type="cellIs" dxfId="12883" priority="8117" operator="equal">
      <formula>$A$48</formula>
    </cfRule>
    <cfRule type="cellIs" dxfId="12882" priority="8118" operator="equal">
      <formula>$A$47</formula>
    </cfRule>
    <cfRule type="cellIs" dxfId="12881" priority="8119" operator="equal">
      <formula>$A$46</formula>
    </cfRule>
    <cfRule type="cellIs" dxfId="12880" priority="8120" operator="equal">
      <formula>$A$45</formula>
    </cfRule>
  </conditionalFormatting>
  <conditionalFormatting sqref="X9">
    <cfRule type="cellIs" dxfId="12879" priority="8625" operator="equal">
      <formula>$A$72</formula>
    </cfRule>
    <cfRule type="cellIs" dxfId="12878" priority="8626" operator="equal">
      <formula>$A$71</formula>
    </cfRule>
    <cfRule type="cellIs" dxfId="12877" priority="8627" operator="equal">
      <formula>$A$70</formula>
    </cfRule>
    <cfRule type="cellIs" dxfId="12876" priority="8628" operator="equal">
      <formula>$A$69</formula>
    </cfRule>
    <cfRule type="cellIs" dxfId="12875" priority="8629" operator="equal">
      <formula>$A$68</formula>
    </cfRule>
    <cfRule type="cellIs" dxfId="12874" priority="8630" operator="equal">
      <formula>$A$67</formula>
    </cfRule>
    <cfRule type="cellIs" dxfId="12873" priority="8631" operator="equal">
      <formula>$A$66</formula>
    </cfRule>
    <cfRule type="cellIs" dxfId="12872" priority="8632" operator="equal">
      <formula>$A$65</formula>
    </cfRule>
    <cfRule type="cellIs" dxfId="12871" priority="8633" operator="equal">
      <formula>$A$64</formula>
    </cfRule>
    <cfRule type="cellIs" dxfId="12870" priority="8634" operator="equal">
      <formula>$A$63</formula>
    </cfRule>
    <cfRule type="cellIs" dxfId="12869" priority="8635" operator="equal">
      <formula>$A$62</formula>
    </cfRule>
    <cfRule type="cellIs" dxfId="12868" priority="8636" operator="equal">
      <formula>$A$61</formula>
    </cfRule>
    <cfRule type="cellIs" dxfId="12867" priority="8637" operator="equal">
      <formula>$A$60</formula>
    </cfRule>
    <cfRule type="cellIs" dxfId="12866" priority="8638" operator="equal">
      <formula>22710</formula>
    </cfRule>
    <cfRule type="cellIs" dxfId="12865" priority="8639" operator="equal">
      <formula>$A$58</formula>
    </cfRule>
    <cfRule type="cellIs" dxfId="12864" priority="8640" operator="equal">
      <formula>$A$57</formula>
    </cfRule>
    <cfRule type="cellIs" dxfId="12863" priority="8641" operator="equal">
      <formula>$A$56</formula>
    </cfRule>
    <cfRule type="cellIs" dxfId="12862" priority="8642" operator="equal">
      <formula>$A$55</formula>
    </cfRule>
    <cfRule type="cellIs" dxfId="12861" priority="8643" operator="equal">
      <formula>$A$54</formula>
    </cfRule>
    <cfRule type="cellIs" dxfId="12860" priority="8644" operator="equal">
      <formula>$A$53</formula>
    </cfRule>
    <cfRule type="cellIs" dxfId="12859" priority="8645" operator="equal">
      <formula>$A$52</formula>
    </cfRule>
    <cfRule type="cellIs" dxfId="12858" priority="8646" operator="equal">
      <formula>$A$51</formula>
    </cfRule>
    <cfRule type="cellIs" dxfId="12857" priority="8647" operator="equal">
      <formula>$A$50</formula>
    </cfRule>
    <cfRule type="cellIs" dxfId="12856" priority="8648" operator="equal">
      <formula>$A$49</formula>
    </cfRule>
    <cfRule type="cellIs" dxfId="12855" priority="8649" operator="equal">
      <formula>$A$48</formula>
    </cfRule>
    <cfRule type="cellIs" dxfId="12854" priority="8650" operator="equal">
      <formula>$A$47</formula>
    </cfRule>
    <cfRule type="cellIs" dxfId="12853" priority="8651" operator="equal">
      <formula>$A$46</formula>
    </cfRule>
    <cfRule type="cellIs" dxfId="12852" priority="8652" operator="equal">
      <formula>$A$45</formula>
    </cfRule>
  </conditionalFormatting>
  <conditionalFormatting sqref="Y9">
    <cfRule type="cellIs" dxfId="12851" priority="8597" operator="equal">
      <formula>$A$72</formula>
    </cfRule>
    <cfRule type="cellIs" dxfId="12850" priority="8598" operator="equal">
      <formula>$A$71</formula>
    </cfRule>
    <cfRule type="cellIs" dxfId="12849" priority="8599" operator="equal">
      <formula>$A$70</formula>
    </cfRule>
    <cfRule type="cellIs" dxfId="12848" priority="8600" operator="equal">
      <formula>$A$69</formula>
    </cfRule>
    <cfRule type="cellIs" dxfId="12847" priority="8601" operator="equal">
      <formula>$A$68</formula>
    </cfRule>
    <cfRule type="cellIs" dxfId="12846" priority="8602" operator="equal">
      <formula>$A$67</formula>
    </cfRule>
    <cfRule type="cellIs" dxfId="12845" priority="8603" operator="equal">
      <formula>$A$66</formula>
    </cfRule>
    <cfRule type="cellIs" dxfId="12844" priority="8604" operator="equal">
      <formula>$A$65</formula>
    </cfRule>
    <cfRule type="cellIs" dxfId="12843" priority="8605" operator="equal">
      <formula>$A$64</formula>
    </cfRule>
    <cfRule type="cellIs" dxfId="12842" priority="8606" operator="equal">
      <formula>$A$63</formula>
    </cfRule>
    <cfRule type="cellIs" dxfId="12841" priority="8607" operator="equal">
      <formula>$A$62</formula>
    </cfRule>
    <cfRule type="cellIs" dxfId="12840" priority="8608" operator="equal">
      <formula>$A$61</formula>
    </cfRule>
    <cfRule type="cellIs" dxfId="12839" priority="8609" operator="equal">
      <formula>$A$60</formula>
    </cfRule>
    <cfRule type="cellIs" dxfId="12838" priority="8610" operator="equal">
      <formula>22710</formula>
    </cfRule>
    <cfRule type="cellIs" dxfId="12837" priority="8611" operator="equal">
      <formula>$A$58</formula>
    </cfRule>
    <cfRule type="cellIs" dxfId="12836" priority="8612" operator="equal">
      <formula>$A$57</formula>
    </cfRule>
    <cfRule type="cellIs" dxfId="12835" priority="8613" operator="equal">
      <formula>$A$56</formula>
    </cfRule>
    <cfRule type="cellIs" dxfId="12834" priority="8614" operator="equal">
      <formula>$A$55</formula>
    </cfRule>
    <cfRule type="cellIs" dxfId="12833" priority="8615" operator="equal">
      <formula>$A$54</formula>
    </cfRule>
    <cfRule type="cellIs" dxfId="12832" priority="8616" operator="equal">
      <formula>$A$53</formula>
    </cfRule>
    <cfRule type="cellIs" dxfId="12831" priority="8617" operator="equal">
      <formula>$A$52</formula>
    </cfRule>
    <cfRule type="cellIs" dxfId="12830" priority="8618" operator="equal">
      <formula>$A$51</formula>
    </cfRule>
    <cfRule type="cellIs" dxfId="12829" priority="8619" operator="equal">
      <formula>$A$50</formula>
    </cfRule>
    <cfRule type="cellIs" dxfId="12828" priority="8620" operator="equal">
      <formula>$A$49</formula>
    </cfRule>
    <cfRule type="cellIs" dxfId="12827" priority="8621" operator="equal">
      <formula>$A$48</formula>
    </cfRule>
    <cfRule type="cellIs" dxfId="12826" priority="8622" operator="equal">
      <formula>$A$47</formula>
    </cfRule>
    <cfRule type="cellIs" dxfId="12825" priority="8623" operator="equal">
      <formula>$A$46</formula>
    </cfRule>
    <cfRule type="cellIs" dxfId="12824" priority="8624" operator="equal">
      <formula>$A$45</formula>
    </cfRule>
  </conditionalFormatting>
  <conditionalFormatting sqref="F9">
    <cfRule type="cellIs" dxfId="12823" priority="8121" operator="equal">
      <formula>$A$72</formula>
    </cfRule>
    <cfRule type="cellIs" dxfId="12822" priority="8122" operator="equal">
      <formula>$A$71</formula>
    </cfRule>
    <cfRule type="cellIs" dxfId="12821" priority="8123" operator="equal">
      <formula>$A$70</formula>
    </cfRule>
    <cfRule type="cellIs" dxfId="12820" priority="8124" operator="equal">
      <formula>$A$69</formula>
    </cfRule>
    <cfRule type="cellIs" dxfId="12819" priority="8125" operator="equal">
      <formula>$A$68</formula>
    </cfRule>
    <cfRule type="cellIs" dxfId="12818" priority="8126" operator="equal">
      <formula>$A$67</formula>
    </cfRule>
    <cfRule type="cellIs" dxfId="12817" priority="8127" operator="equal">
      <formula>$A$66</formula>
    </cfRule>
    <cfRule type="cellIs" dxfId="12816" priority="8128" operator="equal">
      <formula>$A$65</formula>
    </cfRule>
    <cfRule type="cellIs" dxfId="12815" priority="8129" operator="equal">
      <formula>$A$64</formula>
    </cfRule>
    <cfRule type="cellIs" dxfId="12814" priority="8130" operator="equal">
      <formula>$A$63</formula>
    </cfRule>
    <cfRule type="cellIs" dxfId="12813" priority="8131" operator="equal">
      <formula>$A$62</formula>
    </cfRule>
    <cfRule type="cellIs" dxfId="12812" priority="8132" operator="equal">
      <formula>$A$61</formula>
    </cfRule>
    <cfRule type="cellIs" dxfId="12811" priority="8133" operator="equal">
      <formula>$A$60</formula>
    </cfRule>
    <cfRule type="cellIs" dxfId="12810" priority="8134" operator="equal">
      <formula>22710</formula>
    </cfRule>
    <cfRule type="cellIs" dxfId="12809" priority="8135" operator="equal">
      <formula>$A$58</formula>
    </cfRule>
    <cfRule type="cellIs" dxfId="12808" priority="8136" operator="equal">
      <formula>$A$57</formula>
    </cfRule>
    <cfRule type="cellIs" dxfId="12807" priority="8137" operator="equal">
      <formula>$A$56</formula>
    </cfRule>
    <cfRule type="cellIs" dxfId="12806" priority="8138" operator="equal">
      <formula>$A$55</formula>
    </cfRule>
    <cfRule type="cellIs" dxfId="12805" priority="8139" operator="equal">
      <formula>$A$54</formula>
    </cfRule>
    <cfRule type="cellIs" dxfId="12804" priority="8140" operator="equal">
      <formula>$A$53</formula>
    </cfRule>
    <cfRule type="cellIs" dxfId="12803" priority="8141" operator="equal">
      <formula>$A$52</formula>
    </cfRule>
    <cfRule type="cellIs" dxfId="12802" priority="8142" operator="equal">
      <formula>$A$51</formula>
    </cfRule>
    <cfRule type="cellIs" dxfId="12801" priority="8143" operator="equal">
      <formula>$A$50</formula>
    </cfRule>
    <cfRule type="cellIs" dxfId="12800" priority="8144" operator="equal">
      <formula>$A$49</formula>
    </cfRule>
    <cfRule type="cellIs" dxfId="12799" priority="8145" operator="equal">
      <formula>$A$48</formula>
    </cfRule>
    <cfRule type="cellIs" dxfId="12798" priority="8146" operator="equal">
      <formula>$A$47</formula>
    </cfRule>
    <cfRule type="cellIs" dxfId="12797" priority="8147" operator="equal">
      <formula>$A$46</formula>
    </cfRule>
    <cfRule type="cellIs" dxfId="12796" priority="8148" operator="equal">
      <formula>$A$45</formula>
    </cfRule>
  </conditionalFormatting>
  <conditionalFormatting sqref="F11">
    <cfRule type="cellIs" dxfId="12795" priority="7953" operator="equal">
      <formula>$A$72</formula>
    </cfRule>
    <cfRule type="cellIs" dxfId="12794" priority="7954" operator="equal">
      <formula>$A$71</formula>
    </cfRule>
    <cfRule type="cellIs" dxfId="12793" priority="7955" operator="equal">
      <formula>$A$70</formula>
    </cfRule>
    <cfRule type="cellIs" dxfId="12792" priority="7956" operator="equal">
      <formula>$A$69</formula>
    </cfRule>
    <cfRule type="cellIs" dxfId="12791" priority="7957" operator="equal">
      <formula>$A$68</formula>
    </cfRule>
    <cfRule type="cellIs" dxfId="12790" priority="7958" operator="equal">
      <formula>$A$67</formula>
    </cfRule>
    <cfRule type="cellIs" dxfId="12789" priority="7959" operator="equal">
      <formula>$A$66</formula>
    </cfRule>
    <cfRule type="cellIs" dxfId="12788" priority="7960" operator="equal">
      <formula>$A$65</formula>
    </cfRule>
    <cfRule type="cellIs" dxfId="12787" priority="7961" operator="equal">
      <formula>$A$64</formula>
    </cfRule>
    <cfRule type="cellIs" dxfId="12786" priority="7962" operator="equal">
      <formula>$A$63</formula>
    </cfRule>
    <cfRule type="cellIs" dxfId="12785" priority="7963" operator="equal">
      <formula>$A$62</formula>
    </cfRule>
    <cfRule type="cellIs" dxfId="12784" priority="7964" operator="equal">
      <formula>$A$61</formula>
    </cfRule>
    <cfRule type="cellIs" dxfId="12783" priority="7965" operator="equal">
      <formula>$A$60</formula>
    </cfRule>
    <cfRule type="cellIs" dxfId="12782" priority="7966" operator="equal">
      <formula>22710</formula>
    </cfRule>
    <cfRule type="cellIs" dxfId="12781" priority="7967" operator="equal">
      <formula>$A$58</formula>
    </cfRule>
    <cfRule type="cellIs" dxfId="12780" priority="7968" operator="equal">
      <formula>$A$57</formula>
    </cfRule>
    <cfRule type="cellIs" dxfId="12779" priority="7969" operator="equal">
      <formula>$A$56</formula>
    </cfRule>
    <cfRule type="cellIs" dxfId="12778" priority="7970" operator="equal">
      <formula>$A$55</formula>
    </cfRule>
    <cfRule type="cellIs" dxfId="12777" priority="7971" operator="equal">
      <formula>$A$54</formula>
    </cfRule>
    <cfRule type="cellIs" dxfId="12776" priority="7972" operator="equal">
      <formula>$A$53</formula>
    </cfRule>
    <cfRule type="cellIs" dxfId="12775" priority="7973" operator="equal">
      <formula>$A$52</formula>
    </cfRule>
    <cfRule type="cellIs" dxfId="12774" priority="7974" operator="equal">
      <formula>$A$51</formula>
    </cfRule>
    <cfRule type="cellIs" dxfId="12773" priority="7975" operator="equal">
      <formula>$A$50</formula>
    </cfRule>
    <cfRule type="cellIs" dxfId="12772" priority="7976" operator="equal">
      <formula>$A$49</formula>
    </cfRule>
    <cfRule type="cellIs" dxfId="12771" priority="7977" operator="equal">
      <formula>$A$48</formula>
    </cfRule>
    <cfRule type="cellIs" dxfId="12770" priority="7978" operator="equal">
      <formula>$A$47</formula>
    </cfRule>
    <cfRule type="cellIs" dxfId="12769" priority="7979" operator="equal">
      <formula>$A$46</formula>
    </cfRule>
    <cfRule type="cellIs" dxfId="12768" priority="7980" operator="equal">
      <formula>$A$45</formula>
    </cfRule>
  </conditionalFormatting>
  <conditionalFormatting sqref="G11:J11">
    <cfRule type="cellIs" dxfId="12767" priority="7925" operator="equal">
      <formula>$A$72</formula>
    </cfRule>
    <cfRule type="cellIs" dxfId="12766" priority="7926" operator="equal">
      <formula>$A$71</formula>
    </cfRule>
    <cfRule type="cellIs" dxfId="12765" priority="7927" operator="equal">
      <formula>$A$70</formula>
    </cfRule>
    <cfRule type="cellIs" dxfId="12764" priority="7928" operator="equal">
      <formula>$A$69</formula>
    </cfRule>
    <cfRule type="cellIs" dxfId="12763" priority="7929" operator="equal">
      <formula>$A$68</formula>
    </cfRule>
    <cfRule type="cellIs" dxfId="12762" priority="7930" operator="equal">
      <formula>$A$67</formula>
    </cfRule>
    <cfRule type="cellIs" dxfId="12761" priority="7931" operator="equal">
      <formula>$A$66</formula>
    </cfRule>
    <cfRule type="cellIs" dxfId="12760" priority="7932" operator="equal">
      <formula>$A$65</formula>
    </cfRule>
    <cfRule type="cellIs" dxfId="12759" priority="7933" operator="equal">
      <formula>$A$64</formula>
    </cfRule>
    <cfRule type="cellIs" dxfId="12758" priority="7934" operator="equal">
      <formula>$A$63</formula>
    </cfRule>
    <cfRule type="cellIs" dxfId="12757" priority="7935" operator="equal">
      <formula>$A$62</formula>
    </cfRule>
    <cfRule type="cellIs" dxfId="12756" priority="7936" operator="equal">
      <formula>$A$61</formula>
    </cfRule>
    <cfRule type="cellIs" dxfId="12755" priority="7937" operator="equal">
      <formula>$A$60</formula>
    </cfRule>
    <cfRule type="cellIs" dxfId="12754" priority="7938" operator="equal">
      <formula>22710</formula>
    </cfRule>
    <cfRule type="cellIs" dxfId="12753" priority="7939" operator="equal">
      <formula>$A$58</formula>
    </cfRule>
    <cfRule type="cellIs" dxfId="12752" priority="7940" operator="equal">
      <formula>$A$57</formula>
    </cfRule>
    <cfRule type="cellIs" dxfId="12751" priority="7941" operator="equal">
      <formula>$A$56</formula>
    </cfRule>
    <cfRule type="cellIs" dxfId="12750" priority="7942" operator="equal">
      <formula>$A$55</formula>
    </cfRule>
    <cfRule type="cellIs" dxfId="12749" priority="7943" operator="equal">
      <formula>$A$54</formula>
    </cfRule>
    <cfRule type="cellIs" dxfId="12748" priority="7944" operator="equal">
      <formula>$A$53</formula>
    </cfRule>
    <cfRule type="cellIs" dxfId="12747" priority="7945" operator="equal">
      <formula>$A$52</formula>
    </cfRule>
    <cfRule type="cellIs" dxfId="12746" priority="7946" operator="equal">
      <formula>$A$51</formula>
    </cfRule>
    <cfRule type="cellIs" dxfId="12745" priority="7947" operator="equal">
      <formula>$A$50</formula>
    </cfRule>
    <cfRule type="cellIs" dxfId="12744" priority="7948" operator="equal">
      <formula>$A$49</formula>
    </cfRule>
    <cfRule type="cellIs" dxfId="12743" priority="7949" operator="equal">
      <formula>$A$48</formula>
    </cfRule>
    <cfRule type="cellIs" dxfId="12742" priority="7950" operator="equal">
      <formula>$A$47</formula>
    </cfRule>
    <cfRule type="cellIs" dxfId="12741" priority="7951" operator="equal">
      <formula>$A$46</formula>
    </cfRule>
    <cfRule type="cellIs" dxfId="12740" priority="7952" operator="equal">
      <formula>$A$45</formula>
    </cfRule>
  </conditionalFormatting>
  <conditionalFormatting sqref="L12:O12">
    <cfRule type="cellIs" dxfId="12739" priority="7813" operator="equal">
      <formula>$A$72</formula>
    </cfRule>
    <cfRule type="cellIs" dxfId="12738" priority="7814" operator="equal">
      <formula>$A$71</formula>
    </cfRule>
    <cfRule type="cellIs" dxfId="12737" priority="7815" operator="equal">
      <formula>$A$70</formula>
    </cfRule>
    <cfRule type="cellIs" dxfId="12736" priority="7816" operator="equal">
      <formula>$A$69</formula>
    </cfRule>
    <cfRule type="cellIs" dxfId="12735" priority="7817" operator="equal">
      <formula>$A$68</formula>
    </cfRule>
    <cfRule type="cellIs" dxfId="12734" priority="7818" operator="equal">
      <formula>$A$67</formula>
    </cfRule>
    <cfRule type="cellIs" dxfId="12733" priority="7819" operator="equal">
      <formula>$A$66</formula>
    </cfRule>
    <cfRule type="cellIs" dxfId="12732" priority="7820" operator="equal">
      <formula>$A$65</formula>
    </cfRule>
    <cfRule type="cellIs" dxfId="12731" priority="7821" operator="equal">
      <formula>$A$64</formula>
    </cfRule>
    <cfRule type="cellIs" dxfId="12730" priority="7822" operator="equal">
      <formula>$A$63</formula>
    </cfRule>
    <cfRule type="cellIs" dxfId="12729" priority="7823" operator="equal">
      <formula>$A$62</formula>
    </cfRule>
    <cfRule type="cellIs" dxfId="12728" priority="7824" operator="equal">
      <formula>$A$61</formula>
    </cfRule>
    <cfRule type="cellIs" dxfId="12727" priority="7825" operator="equal">
      <formula>$A$60</formula>
    </cfRule>
    <cfRule type="cellIs" dxfId="12726" priority="7826" operator="equal">
      <formula>22710</formula>
    </cfRule>
    <cfRule type="cellIs" dxfId="12725" priority="7827" operator="equal">
      <formula>$A$58</formula>
    </cfRule>
    <cfRule type="cellIs" dxfId="12724" priority="7828" operator="equal">
      <formula>$A$57</formula>
    </cfRule>
    <cfRule type="cellIs" dxfId="12723" priority="7829" operator="equal">
      <formula>$A$56</formula>
    </cfRule>
    <cfRule type="cellIs" dxfId="12722" priority="7830" operator="equal">
      <formula>$A$55</formula>
    </cfRule>
    <cfRule type="cellIs" dxfId="12721" priority="7831" operator="equal">
      <formula>$A$54</formula>
    </cfRule>
    <cfRule type="cellIs" dxfId="12720" priority="7832" operator="equal">
      <formula>$A$53</formula>
    </cfRule>
    <cfRule type="cellIs" dxfId="12719" priority="7833" operator="equal">
      <formula>$A$52</formula>
    </cfRule>
    <cfRule type="cellIs" dxfId="12718" priority="7834" operator="equal">
      <formula>$A$51</formula>
    </cfRule>
    <cfRule type="cellIs" dxfId="12717" priority="7835" operator="equal">
      <formula>$A$50</formula>
    </cfRule>
    <cfRule type="cellIs" dxfId="12716" priority="7836" operator="equal">
      <formula>$A$49</formula>
    </cfRule>
    <cfRule type="cellIs" dxfId="12715" priority="7837" operator="equal">
      <formula>$A$48</formula>
    </cfRule>
    <cfRule type="cellIs" dxfId="12714" priority="7838" operator="equal">
      <formula>$A$47</formula>
    </cfRule>
    <cfRule type="cellIs" dxfId="12713" priority="7839" operator="equal">
      <formula>$A$46</formula>
    </cfRule>
    <cfRule type="cellIs" dxfId="12712" priority="7840" operator="equal">
      <formula>$A$45</formula>
    </cfRule>
  </conditionalFormatting>
  <conditionalFormatting sqref="O10:O11">
    <cfRule type="cellIs" dxfId="12711" priority="8401" operator="equal">
      <formula>$A$72</formula>
    </cfRule>
    <cfRule type="cellIs" dxfId="12710" priority="8402" operator="equal">
      <formula>$A$71</formula>
    </cfRule>
    <cfRule type="cellIs" dxfId="12709" priority="8403" operator="equal">
      <formula>$A$70</formula>
    </cfRule>
    <cfRule type="cellIs" dxfId="12708" priority="8404" operator="equal">
      <formula>$A$69</formula>
    </cfRule>
    <cfRule type="cellIs" dxfId="12707" priority="8405" operator="equal">
      <formula>$A$68</formula>
    </cfRule>
    <cfRule type="cellIs" dxfId="12706" priority="8406" operator="equal">
      <formula>$A$67</formula>
    </cfRule>
    <cfRule type="cellIs" dxfId="12705" priority="8407" operator="equal">
      <formula>$A$66</formula>
    </cfRule>
    <cfRule type="cellIs" dxfId="12704" priority="8408" operator="equal">
      <formula>$A$65</formula>
    </cfRule>
    <cfRule type="cellIs" dxfId="12703" priority="8409" operator="equal">
      <formula>$A$64</formula>
    </cfRule>
    <cfRule type="cellIs" dxfId="12702" priority="8410" operator="equal">
      <formula>$A$63</formula>
    </cfRule>
    <cfRule type="cellIs" dxfId="12701" priority="8411" operator="equal">
      <formula>$A$62</formula>
    </cfRule>
    <cfRule type="cellIs" dxfId="12700" priority="8412" operator="equal">
      <formula>$A$61</formula>
    </cfRule>
    <cfRule type="cellIs" dxfId="12699" priority="8413" operator="equal">
      <formula>$A$60</formula>
    </cfRule>
    <cfRule type="cellIs" dxfId="12698" priority="8414" operator="equal">
      <formula>22710</formula>
    </cfRule>
    <cfRule type="cellIs" dxfId="12697" priority="8415" operator="equal">
      <formula>$A$58</formula>
    </cfRule>
    <cfRule type="cellIs" dxfId="12696" priority="8416" operator="equal">
      <formula>$A$57</formula>
    </cfRule>
    <cfRule type="cellIs" dxfId="12695" priority="8417" operator="equal">
      <formula>$A$56</formula>
    </cfRule>
    <cfRule type="cellIs" dxfId="12694" priority="8418" operator="equal">
      <formula>$A$55</formula>
    </cfRule>
    <cfRule type="cellIs" dxfId="12693" priority="8419" operator="equal">
      <formula>$A$54</formula>
    </cfRule>
    <cfRule type="cellIs" dxfId="12692" priority="8420" operator="equal">
      <formula>$A$53</formula>
    </cfRule>
    <cfRule type="cellIs" dxfId="12691" priority="8421" operator="equal">
      <formula>$A$52</formula>
    </cfRule>
    <cfRule type="cellIs" dxfId="12690" priority="8422" operator="equal">
      <formula>$A$51</formula>
    </cfRule>
    <cfRule type="cellIs" dxfId="12689" priority="8423" operator="equal">
      <formula>$A$50</formula>
    </cfRule>
    <cfRule type="cellIs" dxfId="12688" priority="8424" operator="equal">
      <formula>$A$49</formula>
    </cfRule>
    <cfRule type="cellIs" dxfId="12687" priority="8425" operator="equal">
      <formula>$A$48</formula>
    </cfRule>
    <cfRule type="cellIs" dxfId="12686" priority="8426" operator="equal">
      <formula>$A$47</formula>
    </cfRule>
    <cfRule type="cellIs" dxfId="12685" priority="8427" operator="equal">
      <formula>$A$46</formula>
    </cfRule>
    <cfRule type="cellIs" dxfId="12684" priority="8428" operator="equal">
      <formula>$A$45</formula>
    </cfRule>
  </conditionalFormatting>
  <conditionalFormatting sqref="P10:S11">
    <cfRule type="cellIs" dxfId="12683" priority="8373" operator="equal">
      <formula>$A$72</formula>
    </cfRule>
    <cfRule type="cellIs" dxfId="12682" priority="8374" operator="equal">
      <formula>$A$71</formula>
    </cfRule>
    <cfRule type="cellIs" dxfId="12681" priority="8375" operator="equal">
      <formula>$A$70</formula>
    </cfRule>
    <cfRule type="cellIs" dxfId="12680" priority="8376" operator="equal">
      <formula>$A$69</formula>
    </cfRule>
    <cfRule type="cellIs" dxfId="12679" priority="8377" operator="equal">
      <formula>$A$68</formula>
    </cfRule>
    <cfRule type="cellIs" dxfId="12678" priority="8378" operator="equal">
      <formula>$A$67</formula>
    </cfRule>
    <cfRule type="cellIs" dxfId="12677" priority="8379" operator="equal">
      <formula>$A$66</formula>
    </cfRule>
    <cfRule type="cellIs" dxfId="12676" priority="8380" operator="equal">
      <formula>$A$65</formula>
    </cfRule>
    <cfRule type="cellIs" dxfId="12675" priority="8381" operator="equal">
      <formula>$A$64</formula>
    </cfRule>
    <cfRule type="cellIs" dxfId="12674" priority="8382" operator="equal">
      <formula>$A$63</formula>
    </cfRule>
    <cfRule type="cellIs" dxfId="12673" priority="8383" operator="equal">
      <formula>$A$62</formula>
    </cfRule>
    <cfRule type="cellIs" dxfId="12672" priority="8384" operator="equal">
      <formula>$A$61</formula>
    </cfRule>
    <cfRule type="cellIs" dxfId="12671" priority="8385" operator="equal">
      <formula>$A$60</formula>
    </cfRule>
    <cfRule type="cellIs" dxfId="12670" priority="8386" operator="equal">
      <formula>22710</formula>
    </cfRule>
    <cfRule type="cellIs" dxfId="12669" priority="8387" operator="equal">
      <formula>$A$58</formula>
    </cfRule>
    <cfRule type="cellIs" dxfId="12668" priority="8388" operator="equal">
      <formula>$A$57</formula>
    </cfRule>
    <cfRule type="cellIs" dxfId="12667" priority="8389" operator="equal">
      <formula>$A$56</formula>
    </cfRule>
    <cfRule type="cellIs" dxfId="12666" priority="8390" operator="equal">
      <formula>$A$55</formula>
    </cfRule>
    <cfRule type="cellIs" dxfId="12665" priority="8391" operator="equal">
      <formula>$A$54</formula>
    </cfRule>
    <cfRule type="cellIs" dxfId="12664" priority="8392" operator="equal">
      <formula>$A$53</formula>
    </cfRule>
    <cfRule type="cellIs" dxfId="12663" priority="8393" operator="equal">
      <formula>$A$52</formula>
    </cfRule>
    <cfRule type="cellIs" dxfId="12662" priority="8394" operator="equal">
      <formula>$A$51</formula>
    </cfRule>
    <cfRule type="cellIs" dxfId="12661" priority="8395" operator="equal">
      <formula>$A$50</formula>
    </cfRule>
    <cfRule type="cellIs" dxfId="12660" priority="8396" operator="equal">
      <formula>$A$49</formula>
    </cfRule>
    <cfRule type="cellIs" dxfId="12659" priority="8397" operator="equal">
      <formula>$A$48</formula>
    </cfRule>
    <cfRule type="cellIs" dxfId="12658" priority="8398" operator="equal">
      <formula>$A$47</formula>
    </cfRule>
    <cfRule type="cellIs" dxfId="12657" priority="8399" operator="equal">
      <formula>$A$46</formula>
    </cfRule>
    <cfRule type="cellIs" dxfId="12656" priority="8400" operator="equal">
      <formula>$A$45</formula>
    </cfRule>
  </conditionalFormatting>
  <conditionalFormatting sqref="K6">
    <cfRule type="cellIs" dxfId="12655" priority="7729" operator="equal">
      <formula>$A$72</formula>
    </cfRule>
    <cfRule type="cellIs" dxfId="12654" priority="7730" operator="equal">
      <formula>$A$71</formula>
    </cfRule>
    <cfRule type="cellIs" dxfId="12653" priority="7731" operator="equal">
      <formula>$A$70</formula>
    </cfRule>
    <cfRule type="cellIs" dxfId="12652" priority="7732" operator="equal">
      <formula>$A$69</formula>
    </cfRule>
    <cfRule type="cellIs" dxfId="12651" priority="7733" operator="equal">
      <formula>$A$68</formula>
    </cfRule>
    <cfRule type="cellIs" dxfId="12650" priority="7734" operator="equal">
      <formula>$A$67</formula>
    </cfRule>
    <cfRule type="cellIs" dxfId="12649" priority="7735" operator="equal">
      <formula>$A$66</formula>
    </cfRule>
    <cfRule type="cellIs" dxfId="12648" priority="7736" operator="equal">
      <formula>$A$65</formula>
    </cfRule>
    <cfRule type="cellIs" dxfId="12647" priority="7737" operator="equal">
      <formula>$A$64</formula>
    </cfRule>
    <cfRule type="cellIs" dxfId="12646" priority="7738" operator="equal">
      <formula>$A$63</formula>
    </cfRule>
    <cfRule type="cellIs" dxfId="12645" priority="7739" operator="equal">
      <formula>$A$62</formula>
    </cfRule>
    <cfRule type="cellIs" dxfId="12644" priority="7740" operator="equal">
      <formula>$A$61</formula>
    </cfRule>
    <cfRule type="cellIs" dxfId="12643" priority="7741" operator="equal">
      <formula>$A$60</formula>
    </cfRule>
    <cfRule type="cellIs" dxfId="12642" priority="7742" operator="equal">
      <formula>22710</formula>
    </cfRule>
    <cfRule type="cellIs" dxfId="12641" priority="7743" operator="equal">
      <formula>$A$58</formula>
    </cfRule>
    <cfRule type="cellIs" dxfId="12640" priority="7744" operator="equal">
      <formula>$A$57</formula>
    </cfRule>
    <cfRule type="cellIs" dxfId="12639" priority="7745" operator="equal">
      <formula>$A$56</formula>
    </cfRule>
    <cfRule type="cellIs" dxfId="12638" priority="7746" operator="equal">
      <formula>$A$55</formula>
    </cfRule>
    <cfRule type="cellIs" dxfId="12637" priority="7747" operator="equal">
      <formula>$A$54</formula>
    </cfRule>
    <cfRule type="cellIs" dxfId="12636" priority="7748" operator="equal">
      <formula>$A$53</formula>
    </cfRule>
    <cfRule type="cellIs" dxfId="12635" priority="7749" operator="equal">
      <formula>$A$52</formula>
    </cfRule>
    <cfRule type="cellIs" dxfId="12634" priority="7750" operator="equal">
      <formula>$A$51</formula>
    </cfRule>
    <cfRule type="cellIs" dxfId="12633" priority="7751" operator="equal">
      <formula>$A$50</formula>
    </cfRule>
    <cfRule type="cellIs" dxfId="12632" priority="7752" operator="equal">
      <formula>$A$49</formula>
    </cfRule>
    <cfRule type="cellIs" dxfId="12631" priority="7753" operator="equal">
      <formula>$A$48</formula>
    </cfRule>
    <cfRule type="cellIs" dxfId="12630" priority="7754" operator="equal">
      <formula>$A$47</formula>
    </cfRule>
    <cfRule type="cellIs" dxfId="12629" priority="7755" operator="equal">
      <formula>$A$46</formula>
    </cfRule>
    <cfRule type="cellIs" dxfId="12628" priority="7756" operator="equal">
      <formula>$A$45</formula>
    </cfRule>
  </conditionalFormatting>
  <conditionalFormatting sqref="U44:V44">
    <cfRule type="cellIs" dxfId="12627" priority="6833" operator="equal">
      <formula>$A$72</formula>
    </cfRule>
    <cfRule type="cellIs" dxfId="12626" priority="6834" operator="equal">
      <formula>$A$71</formula>
    </cfRule>
    <cfRule type="cellIs" dxfId="12625" priority="6835" operator="equal">
      <formula>$A$70</formula>
    </cfRule>
    <cfRule type="cellIs" dxfId="12624" priority="6836" operator="equal">
      <formula>$A$69</formula>
    </cfRule>
    <cfRule type="cellIs" dxfId="12623" priority="6837" operator="equal">
      <formula>$A$68</formula>
    </cfRule>
    <cfRule type="cellIs" dxfId="12622" priority="6838" operator="equal">
      <formula>$A$67</formula>
    </cfRule>
    <cfRule type="cellIs" dxfId="12621" priority="6839" operator="equal">
      <formula>$A$66</formula>
    </cfRule>
    <cfRule type="cellIs" dxfId="12620" priority="6840" operator="equal">
      <formula>$A$65</formula>
    </cfRule>
    <cfRule type="cellIs" dxfId="12619" priority="6841" operator="equal">
      <formula>$A$64</formula>
    </cfRule>
    <cfRule type="cellIs" dxfId="12618" priority="6842" operator="equal">
      <formula>$A$63</formula>
    </cfRule>
    <cfRule type="cellIs" dxfId="12617" priority="6843" operator="equal">
      <formula>$A$62</formula>
    </cfRule>
    <cfRule type="cellIs" dxfId="12616" priority="6844" operator="equal">
      <formula>$A$61</formula>
    </cfRule>
    <cfRule type="cellIs" dxfId="12615" priority="6845" operator="equal">
      <formula>$A$60</formula>
    </cfRule>
    <cfRule type="cellIs" dxfId="12614" priority="6846" operator="equal">
      <formula>22710</formula>
    </cfRule>
    <cfRule type="cellIs" dxfId="12613" priority="6847" operator="equal">
      <formula>$A$58</formula>
    </cfRule>
    <cfRule type="cellIs" dxfId="12612" priority="6848" operator="equal">
      <formula>$A$57</formula>
    </cfRule>
    <cfRule type="cellIs" dxfId="12611" priority="6849" operator="equal">
      <formula>$A$56</formula>
    </cfRule>
    <cfRule type="cellIs" dxfId="12610" priority="6850" operator="equal">
      <formula>$A$55</formula>
    </cfRule>
    <cfRule type="cellIs" dxfId="12609" priority="6851" operator="equal">
      <formula>$A$54</formula>
    </cfRule>
    <cfRule type="cellIs" dxfId="12608" priority="6852" operator="equal">
      <formula>$A$53</formula>
    </cfRule>
    <cfRule type="cellIs" dxfId="12607" priority="6853" operator="equal">
      <formula>$A$52</formula>
    </cfRule>
    <cfRule type="cellIs" dxfId="12606" priority="6854" operator="equal">
      <formula>$A$51</formula>
    </cfRule>
    <cfRule type="cellIs" dxfId="12605" priority="6855" operator="equal">
      <formula>$A$50</formula>
    </cfRule>
    <cfRule type="cellIs" dxfId="12604" priority="6856" operator="equal">
      <formula>$A$49</formula>
    </cfRule>
    <cfRule type="cellIs" dxfId="12603" priority="6857" operator="equal">
      <formula>$A$48</formula>
    </cfRule>
    <cfRule type="cellIs" dxfId="12602" priority="6858" operator="equal">
      <formula>$A$47</formula>
    </cfRule>
    <cfRule type="cellIs" dxfId="12601" priority="6859" operator="equal">
      <formula>$A$46</formula>
    </cfRule>
    <cfRule type="cellIs" dxfId="12600" priority="6860" operator="equal">
      <formula>$A$45</formula>
    </cfRule>
  </conditionalFormatting>
  <conditionalFormatting sqref="K10">
    <cfRule type="cellIs" dxfId="12599" priority="7281" operator="equal">
      <formula>$A$72</formula>
    </cfRule>
    <cfRule type="cellIs" dxfId="12598" priority="7282" operator="equal">
      <formula>$A$71</formula>
    </cfRule>
    <cfRule type="cellIs" dxfId="12597" priority="7283" operator="equal">
      <formula>$A$70</formula>
    </cfRule>
    <cfRule type="cellIs" dxfId="12596" priority="7284" operator="equal">
      <formula>$A$69</formula>
    </cfRule>
    <cfRule type="cellIs" dxfId="12595" priority="7285" operator="equal">
      <formula>$A$68</formula>
    </cfRule>
    <cfRule type="cellIs" dxfId="12594" priority="7286" operator="equal">
      <formula>$A$67</formula>
    </cfRule>
    <cfRule type="cellIs" dxfId="12593" priority="7287" operator="equal">
      <formula>$A$66</formula>
    </cfRule>
    <cfRule type="cellIs" dxfId="12592" priority="7288" operator="equal">
      <formula>$A$65</formula>
    </cfRule>
    <cfRule type="cellIs" dxfId="12591" priority="7289" operator="equal">
      <formula>$A$64</formula>
    </cfRule>
    <cfRule type="cellIs" dxfId="12590" priority="7290" operator="equal">
      <formula>$A$63</formula>
    </cfRule>
    <cfRule type="cellIs" dxfId="12589" priority="7291" operator="equal">
      <formula>$A$62</formula>
    </cfRule>
    <cfRule type="cellIs" dxfId="12588" priority="7292" operator="equal">
      <formula>$A$61</formula>
    </cfRule>
    <cfRule type="cellIs" dxfId="12587" priority="7293" operator="equal">
      <formula>$A$60</formula>
    </cfRule>
    <cfRule type="cellIs" dxfId="12586" priority="7294" operator="equal">
      <formula>22710</formula>
    </cfRule>
    <cfRule type="cellIs" dxfId="12585" priority="7295" operator="equal">
      <formula>$A$58</formula>
    </cfRule>
    <cfRule type="cellIs" dxfId="12584" priority="7296" operator="equal">
      <formula>$A$57</formula>
    </cfRule>
    <cfRule type="cellIs" dxfId="12583" priority="7297" operator="equal">
      <formula>$A$56</formula>
    </cfRule>
    <cfRule type="cellIs" dxfId="12582" priority="7298" operator="equal">
      <formula>$A$55</formula>
    </cfRule>
    <cfRule type="cellIs" dxfId="12581" priority="7299" operator="equal">
      <formula>$A$54</formula>
    </cfRule>
    <cfRule type="cellIs" dxfId="12580" priority="7300" operator="equal">
      <formula>$A$53</formula>
    </cfRule>
    <cfRule type="cellIs" dxfId="12579" priority="7301" operator="equal">
      <formula>$A$52</formula>
    </cfRule>
    <cfRule type="cellIs" dxfId="12578" priority="7302" operator="equal">
      <formula>$A$51</formula>
    </cfRule>
    <cfRule type="cellIs" dxfId="12577" priority="7303" operator="equal">
      <formula>$A$50</formula>
    </cfRule>
    <cfRule type="cellIs" dxfId="12576" priority="7304" operator="equal">
      <formula>$A$49</formula>
    </cfRule>
    <cfRule type="cellIs" dxfId="12575" priority="7305" operator="equal">
      <formula>$A$48</formula>
    </cfRule>
    <cfRule type="cellIs" dxfId="12574" priority="7306" operator="equal">
      <formula>$A$47</formula>
    </cfRule>
    <cfRule type="cellIs" dxfId="12573" priority="7307" operator="equal">
      <formula>$A$46</formula>
    </cfRule>
    <cfRule type="cellIs" dxfId="12572" priority="7308" operator="equal">
      <formula>$A$45</formula>
    </cfRule>
  </conditionalFormatting>
  <conditionalFormatting sqref="K8">
    <cfRule type="cellIs" dxfId="12571" priority="7505" operator="equal">
      <formula>$A$72</formula>
    </cfRule>
    <cfRule type="cellIs" dxfId="12570" priority="7506" operator="equal">
      <formula>$A$71</formula>
    </cfRule>
    <cfRule type="cellIs" dxfId="12569" priority="7507" operator="equal">
      <formula>$A$70</formula>
    </cfRule>
    <cfRule type="cellIs" dxfId="12568" priority="7508" operator="equal">
      <formula>$A$69</formula>
    </cfRule>
    <cfRule type="cellIs" dxfId="12567" priority="7509" operator="equal">
      <formula>$A$68</formula>
    </cfRule>
    <cfRule type="cellIs" dxfId="12566" priority="7510" operator="equal">
      <formula>$A$67</formula>
    </cfRule>
    <cfRule type="cellIs" dxfId="12565" priority="7511" operator="equal">
      <formula>$A$66</formula>
    </cfRule>
    <cfRule type="cellIs" dxfId="12564" priority="7512" operator="equal">
      <formula>$A$65</formula>
    </cfRule>
    <cfRule type="cellIs" dxfId="12563" priority="7513" operator="equal">
      <formula>$A$64</formula>
    </cfRule>
    <cfRule type="cellIs" dxfId="12562" priority="7514" operator="equal">
      <formula>$A$63</formula>
    </cfRule>
    <cfRule type="cellIs" dxfId="12561" priority="7515" operator="equal">
      <formula>$A$62</formula>
    </cfRule>
    <cfRule type="cellIs" dxfId="12560" priority="7516" operator="equal">
      <formula>$A$61</formula>
    </cfRule>
    <cfRule type="cellIs" dxfId="12559" priority="7517" operator="equal">
      <formula>$A$60</formula>
    </cfRule>
    <cfRule type="cellIs" dxfId="12558" priority="7518" operator="equal">
      <formula>22710</formula>
    </cfRule>
    <cfRule type="cellIs" dxfId="12557" priority="7519" operator="equal">
      <formula>$A$58</formula>
    </cfRule>
    <cfRule type="cellIs" dxfId="12556" priority="7520" operator="equal">
      <formula>$A$57</formula>
    </cfRule>
    <cfRule type="cellIs" dxfId="12555" priority="7521" operator="equal">
      <formula>$A$56</formula>
    </cfRule>
    <cfRule type="cellIs" dxfId="12554" priority="7522" operator="equal">
      <formula>$A$55</formula>
    </cfRule>
    <cfRule type="cellIs" dxfId="12553" priority="7523" operator="equal">
      <formula>$A$54</formula>
    </cfRule>
    <cfRule type="cellIs" dxfId="12552" priority="7524" operator="equal">
      <formula>$A$53</formula>
    </cfRule>
    <cfRule type="cellIs" dxfId="12551" priority="7525" operator="equal">
      <formula>$A$52</formula>
    </cfRule>
    <cfRule type="cellIs" dxfId="12550" priority="7526" operator="equal">
      <formula>$A$51</formula>
    </cfRule>
    <cfRule type="cellIs" dxfId="12549" priority="7527" operator="equal">
      <formula>$A$50</formula>
    </cfRule>
    <cfRule type="cellIs" dxfId="12548" priority="7528" operator="equal">
      <formula>$A$49</formula>
    </cfRule>
    <cfRule type="cellIs" dxfId="12547" priority="7529" operator="equal">
      <formula>$A$48</formula>
    </cfRule>
    <cfRule type="cellIs" dxfId="12546" priority="7530" operator="equal">
      <formula>$A$47</formula>
    </cfRule>
    <cfRule type="cellIs" dxfId="12545" priority="7531" operator="equal">
      <formula>$A$46</formula>
    </cfRule>
    <cfRule type="cellIs" dxfId="12544" priority="7532" operator="equal">
      <formula>$A$45</formula>
    </cfRule>
  </conditionalFormatting>
  <conditionalFormatting sqref="D6:E6">
    <cfRule type="cellIs" dxfId="12543" priority="8205" operator="equal">
      <formula>$A$72</formula>
    </cfRule>
    <cfRule type="cellIs" dxfId="12542" priority="8206" operator="equal">
      <formula>$A$71</formula>
    </cfRule>
    <cfRule type="cellIs" dxfId="12541" priority="8207" operator="equal">
      <formula>$A$70</formula>
    </cfRule>
    <cfRule type="cellIs" dxfId="12540" priority="8208" operator="equal">
      <formula>$A$69</formula>
    </cfRule>
    <cfRule type="cellIs" dxfId="12539" priority="8209" operator="equal">
      <formula>$A$68</formula>
    </cfRule>
    <cfRule type="cellIs" dxfId="12538" priority="8210" operator="equal">
      <formula>$A$67</formula>
    </cfRule>
    <cfRule type="cellIs" dxfId="12537" priority="8211" operator="equal">
      <formula>$A$66</formula>
    </cfRule>
    <cfRule type="cellIs" dxfId="12536" priority="8212" operator="equal">
      <formula>$A$65</formula>
    </cfRule>
    <cfRule type="cellIs" dxfId="12535" priority="8213" operator="equal">
      <formula>$A$64</formula>
    </cfRule>
    <cfRule type="cellIs" dxfId="12534" priority="8214" operator="equal">
      <formula>$A$63</formula>
    </cfRule>
    <cfRule type="cellIs" dxfId="12533" priority="8215" operator="equal">
      <formula>$A$62</formula>
    </cfRule>
    <cfRule type="cellIs" dxfId="12532" priority="8216" operator="equal">
      <formula>$A$61</formula>
    </cfRule>
    <cfRule type="cellIs" dxfId="12531" priority="8217" operator="equal">
      <formula>$A$60</formula>
    </cfRule>
    <cfRule type="cellIs" dxfId="12530" priority="8218" operator="equal">
      <formula>22710</formula>
    </cfRule>
    <cfRule type="cellIs" dxfId="12529" priority="8219" operator="equal">
      <formula>$A$58</formula>
    </cfRule>
    <cfRule type="cellIs" dxfId="12528" priority="8220" operator="equal">
      <formula>$A$57</formula>
    </cfRule>
    <cfRule type="cellIs" dxfId="12527" priority="8221" operator="equal">
      <formula>$A$56</formula>
    </cfRule>
    <cfRule type="cellIs" dxfId="12526" priority="8222" operator="equal">
      <formula>$A$55</formula>
    </cfRule>
    <cfRule type="cellIs" dxfId="12525" priority="8223" operator="equal">
      <formula>$A$54</formula>
    </cfRule>
    <cfRule type="cellIs" dxfId="12524" priority="8224" operator="equal">
      <formula>$A$53</formula>
    </cfRule>
    <cfRule type="cellIs" dxfId="12523" priority="8225" operator="equal">
      <formula>$A$52</formula>
    </cfRule>
    <cfRule type="cellIs" dxfId="12522" priority="8226" operator="equal">
      <formula>$A$51</formula>
    </cfRule>
    <cfRule type="cellIs" dxfId="12521" priority="8227" operator="equal">
      <formula>$A$50</formula>
    </cfRule>
    <cfRule type="cellIs" dxfId="12520" priority="8228" operator="equal">
      <formula>$A$49</formula>
    </cfRule>
    <cfRule type="cellIs" dxfId="12519" priority="8229" operator="equal">
      <formula>$A$48</formula>
    </cfRule>
    <cfRule type="cellIs" dxfId="12518" priority="8230" operator="equal">
      <formula>$A$47</formula>
    </cfRule>
    <cfRule type="cellIs" dxfId="12517" priority="8231" operator="equal">
      <formula>$A$46</formula>
    </cfRule>
    <cfRule type="cellIs" dxfId="12516" priority="8232" operator="equal">
      <formula>$A$45</formula>
    </cfRule>
  </conditionalFormatting>
  <conditionalFormatting sqref="R40">
    <cfRule type="cellIs" dxfId="12515" priority="8009" operator="equal">
      <formula>$A$72</formula>
    </cfRule>
    <cfRule type="cellIs" dxfId="12514" priority="8010" operator="equal">
      <formula>$A$71</formula>
    </cfRule>
    <cfRule type="cellIs" dxfId="12513" priority="8011" operator="equal">
      <formula>$A$70</formula>
    </cfRule>
    <cfRule type="cellIs" dxfId="12512" priority="8012" operator="equal">
      <formula>$A$69</formula>
    </cfRule>
    <cfRule type="cellIs" dxfId="12511" priority="8013" operator="equal">
      <formula>$A$68</formula>
    </cfRule>
    <cfRule type="cellIs" dxfId="12510" priority="8014" operator="equal">
      <formula>$A$67</formula>
    </cfRule>
    <cfRule type="cellIs" dxfId="12509" priority="8015" operator="equal">
      <formula>$A$66</formula>
    </cfRule>
    <cfRule type="cellIs" dxfId="12508" priority="8016" operator="equal">
      <formula>$A$65</formula>
    </cfRule>
    <cfRule type="cellIs" dxfId="12507" priority="8017" operator="equal">
      <formula>$A$64</formula>
    </cfRule>
    <cfRule type="cellIs" dxfId="12506" priority="8018" operator="equal">
      <formula>$A$63</formula>
    </cfRule>
    <cfRule type="cellIs" dxfId="12505" priority="8019" operator="equal">
      <formula>$A$62</formula>
    </cfRule>
    <cfRule type="cellIs" dxfId="12504" priority="8020" operator="equal">
      <formula>$A$61</formula>
    </cfRule>
    <cfRule type="cellIs" dxfId="12503" priority="8021" operator="equal">
      <formula>$A$60</formula>
    </cfRule>
    <cfRule type="cellIs" dxfId="12502" priority="8022" operator="equal">
      <formula>22710</formula>
    </cfRule>
    <cfRule type="cellIs" dxfId="12501" priority="8023" operator="equal">
      <formula>$A$58</formula>
    </cfRule>
    <cfRule type="cellIs" dxfId="12500" priority="8024" operator="equal">
      <formula>$A$57</formula>
    </cfRule>
    <cfRule type="cellIs" dxfId="12499" priority="8025" operator="equal">
      <formula>$A$56</formula>
    </cfRule>
    <cfRule type="cellIs" dxfId="12498" priority="8026" operator="equal">
      <formula>$A$55</formula>
    </cfRule>
    <cfRule type="cellIs" dxfId="12497" priority="8027" operator="equal">
      <formula>$A$54</formula>
    </cfRule>
    <cfRule type="cellIs" dxfId="12496" priority="8028" operator="equal">
      <formula>$A$53</formula>
    </cfRule>
    <cfRule type="cellIs" dxfId="12495" priority="8029" operator="equal">
      <formula>$A$52</formula>
    </cfRule>
    <cfRule type="cellIs" dxfId="12494" priority="8030" operator="equal">
      <formula>$A$51</formula>
    </cfRule>
    <cfRule type="cellIs" dxfId="12493" priority="8031" operator="equal">
      <formula>$A$50</formula>
    </cfRule>
    <cfRule type="cellIs" dxfId="12492" priority="8032" operator="equal">
      <formula>$A$49</formula>
    </cfRule>
    <cfRule type="cellIs" dxfId="12491" priority="8033" operator="equal">
      <formula>$A$48</formula>
    </cfRule>
    <cfRule type="cellIs" dxfId="12490" priority="8034" operator="equal">
      <formula>$A$47</formula>
    </cfRule>
    <cfRule type="cellIs" dxfId="12489" priority="8035" operator="equal">
      <formula>$A$46</formula>
    </cfRule>
    <cfRule type="cellIs" dxfId="12488" priority="8036" operator="equal">
      <formula>$A$45</formula>
    </cfRule>
  </conditionalFormatting>
  <conditionalFormatting sqref="S40 U40:V40">
    <cfRule type="cellIs" dxfId="12487" priority="7981" operator="equal">
      <formula>$A$72</formula>
    </cfRule>
    <cfRule type="cellIs" dxfId="12486" priority="7982" operator="equal">
      <formula>$A$71</formula>
    </cfRule>
    <cfRule type="cellIs" dxfId="12485" priority="7983" operator="equal">
      <formula>$A$70</formula>
    </cfRule>
    <cfRule type="cellIs" dxfId="12484" priority="7984" operator="equal">
      <formula>$A$69</formula>
    </cfRule>
    <cfRule type="cellIs" dxfId="12483" priority="7985" operator="equal">
      <formula>$A$68</formula>
    </cfRule>
    <cfRule type="cellIs" dxfId="12482" priority="7986" operator="equal">
      <formula>$A$67</formula>
    </cfRule>
    <cfRule type="cellIs" dxfId="12481" priority="7987" operator="equal">
      <formula>$A$66</formula>
    </cfRule>
    <cfRule type="cellIs" dxfId="12480" priority="7988" operator="equal">
      <formula>$A$65</formula>
    </cfRule>
    <cfRule type="cellIs" dxfId="12479" priority="7989" operator="equal">
      <formula>$A$64</formula>
    </cfRule>
    <cfRule type="cellIs" dxfId="12478" priority="7990" operator="equal">
      <formula>$A$63</formula>
    </cfRule>
    <cfRule type="cellIs" dxfId="12477" priority="7991" operator="equal">
      <formula>$A$62</formula>
    </cfRule>
    <cfRule type="cellIs" dxfId="12476" priority="7992" operator="equal">
      <formula>$A$61</formula>
    </cfRule>
    <cfRule type="cellIs" dxfId="12475" priority="7993" operator="equal">
      <formula>$A$60</formula>
    </cfRule>
    <cfRule type="cellIs" dxfId="12474" priority="7994" operator="equal">
      <formula>22710</formula>
    </cfRule>
    <cfRule type="cellIs" dxfId="12473" priority="7995" operator="equal">
      <formula>$A$58</formula>
    </cfRule>
    <cfRule type="cellIs" dxfId="12472" priority="7996" operator="equal">
      <formula>$A$57</formula>
    </cfRule>
    <cfRule type="cellIs" dxfId="12471" priority="7997" operator="equal">
      <formula>$A$56</formula>
    </cfRule>
    <cfRule type="cellIs" dxfId="12470" priority="7998" operator="equal">
      <formula>$A$55</formula>
    </cfRule>
    <cfRule type="cellIs" dxfId="12469" priority="7999" operator="equal">
      <formula>$A$54</formula>
    </cfRule>
    <cfRule type="cellIs" dxfId="12468" priority="8000" operator="equal">
      <formula>$A$53</formula>
    </cfRule>
    <cfRule type="cellIs" dxfId="12467" priority="8001" operator="equal">
      <formula>$A$52</formula>
    </cfRule>
    <cfRule type="cellIs" dxfId="12466" priority="8002" operator="equal">
      <formula>$A$51</formula>
    </cfRule>
    <cfRule type="cellIs" dxfId="12465" priority="8003" operator="equal">
      <formula>$A$50</formula>
    </cfRule>
    <cfRule type="cellIs" dxfId="12464" priority="8004" operator="equal">
      <formula>$A$49</formula>
    </cfRule>
    <cfRule type="cellIs" dxfId="12463" priority="8005" operator="equal">
      <formula>$A$48</formula>
    </cfRule>
    <cfRule type="cellIs" dxfId="12462" priority="8006" operator="equal">
      <formula>$A$47</formula>
    </cfRule>
    <cfRule type="cellIs" dxfId="12461" priority="8007" operator="equal">
      <formula>$A$46</formula>
    </cfRule>
    <cfRule type="cellIs" dxfId="12460" priority="8008" operator="equal">
      <formula>$A$45</formula>
    </cfRule>
  </conditionalFormatting>
  <conditionalFormatting sqref="L14:O14">
    <cfRule type="cellIs" dxfId="12459" priority="7589" operator="equal">
      <formula>$A$72</formula>
    </cfRule>
    <cfRule type="cellIs" dxfId="12458" priority="7590" operator="equal">
      <formula>$A$71</formula>
    </cfRule>
    <cfRule type="cellIs" dxfId="12457" priority="7591" operator="equal">
      <formula>$A$70</formula>
    </cfRule>
    <cfRule type="cellIs" dxfId="12456" priority="7592" operator="equal">
      <formula>$A$69</formula>
    </cfRule>
    <cfRule type="cellIs" dxfId="12455" priority="7593" operator="equal">
      <formula>$A$68</formula>
    </cfRule>
    <cfRule type="cellIs" dxfId="12454" priority="7594" operator="equal">
      <formula>$A$67</formula>
    </cfRule>
    <cfRule type="cellIs" dxfId="12453" priority="7595" operator="equal">
      <formula>$A$66</formula>
    </cfRule>
    <cfRule type="cellIs" dxfId="12452" priority="7596" operator="equal">
      <formula>$A$65</formula>
    </cfRule>
    <cfRule type="cellIs" dxfId="12451" priority="7597" operator="equal">
      <formula>$A$64</formula>
    </cfRule>
    <cfRule type="cellIs" dxfId="12450" priority="7598" operator="equal">
      <formula>$A$63</formula>
    </cfRule>
    <cfRule type="cellIs" dxfId="12449" priority="7599" operator="equal">
      <formula>$A$62</formula>
    </cfRule>
    <cfRule type="cellIs" dxfId="12448" priority="7600" operator="equal">
      <formula>$A$61</formula>
    </cfRule>
    <cfRule type="cellIs" dxfId="12447" priority="7601" operator="equal">
      <formula>$A$60</formula>
    </cfRule>
    <cfRule type="cellIs" dxfId="12446" priority="7602" operator="equal">
      <formula>22710</formula>
    </cfRule>
    <cfRule type="cellIs" dxfId="12445" priority="7603" operator="equal">
      <formula>$A$58</formula>
    </cfRule>
    <cfRule type="cellIs" dxfId="12444" priority="7604" operator="equal">
      <formula>$A$57</formula>
    </cfRule>
    <cfRule type="cellIs" dxfId="12443" priority="7605" operator="equal">
      <formula>$A$56</formula>
    </cfRule>
    <cfRule type="cellIs" dxfId="12442" priority="7606" operator="equal">
      <formula>$A$55</formula>
    </cfRule>
    <cfRule type="cellIs" dxfId="12441" priority="7607" operator="equal">
      <formula>$A$54</formula>
    </cfRule>
    <cfRule type="cellIs" dxfId="12440" priority="7608" operator="equal">
      <formula>$A$53</formula>
    </cfRule>
    <cfRule type="cellIs" dxfId="12439" priority="7609" operator="equal">
      <formula>$A$52</formula>
    </cfRule>
    <cfRule type="cellIs" dxfId="12438" priority="7610" operator="equal">
      <formula>$A$51</formula>
    </cfRule>
    <cfRule type="cellIs" dxfId="12437" priority="7611" operator="equal">
      <formula>$A$50</formula>
    </cfRule>
    <cfRule type="cellIs" dxfId="12436" priority="7612" operator="equal">
      <formula>$A$49</formula>
    </cfRule>
    <cfRule type="cellIs" dxfId="12435" priority="7613" operator="equal">
      <formula>$A$48</formula>
    </cfRule>
    <cfRule type="cellIs" dxfId="12434" priority="7614" operator="equal">
      <formula>$A$47</formula>
    </cfRule>
    <cfRule type="cellIs" dxfId="12433" priority="7615" operator="equal">
      <formula>$A$46</formula>
    </cfRule>
    <cfRule type="cellIs" dxfId="12432" priority="7616" operator="equal">
      <formula>$A$45</formula>
    </cfRule>
  </conditionalFormatting>
  <conditionalFormatting sqref="C10">
    <cfRule type="cellIs" dxfId="12431" priority="7897" operator="equal">
      <formula>$A$72</formula>
    </cfRule>
    <cfRule type="cellIs" dxfId="12430" priority="7898" operator="equal">
      <formula>$A$71</formula>
    </cfRule>
    <cfRule type="cellIs" dxfId="12429" priority="7899" operator="equal">
      <formula>$A$70</formula>
    </cfRule>
    <cfRule type="cellIs" dxfId="12428" priority="7900" operator="equal">
      <formula>$A$69</formula>
    </cfRule>
    <cfRule type="cellIs" dxfId="12427" priority="7901" operator="equal">
      <formula>$A$68</formula>
    </cfRule>
    <cfRule type="cellIs" dxfId="12426" priority="7902" operator="equal">
      <formula>$A$67</formula>
    </cfRule>
    <cfRule type="cellIs" dxfId="12425" priority="7903" operator="equal">
      <formula>$A$66</formula>
    </cfRule>
    <cfRule type="cellIs" dxfId="12424" priority="7904" operator="equal">
      <formula>$A$65</formula>
    </cfRule>
    <cfRule type="cellIs" dxfId="12423" priority="7905" operator="equal">
      <formula>$A$64</formula>
    </cfRule>
    <cfRule type="cellIs" dxfId="12422" priority="7906" operator="equal">
      <formula>$A$63</formula>
    </cfRule>
    <cfRule type="cellIs" dxfId="12421" priority="7907" operator="equal">
      <formula>$A$62</formula>
    </cfRule>
    <cfRule type="cellIs" dxfId="12420" priority="7908" operator="equal">
      <formula>$A$61</formula>
    </cfRule>
    <cfRule type="cellIs" dxfId="12419" priority="7909" operator="equal">
      <formula>$A$60</formula>
    </cfRule>
    <cfRule type="cellIs" dxfId="12418" priority="7910" operator="equal">
      <formula>22710</formula>
    </cfRule>
    <cfRule type="cellIs" dxfId="12417" priority="7911" operator="equal">
      <formula>$A$58</formula>
    </cfRule>
    <cfRule type="cellIs" dxfId="12416" priority="7912" operator="equal">
      <formula>$A$57</formula>
    </cfRule>
    <cfRule type="cellIs" dxfId="12415" priority="7913" operator="equal">
      <formula>$A$56</formula>
    </cfRule>
    <cfRule type="cellIs" dxfId="12414" priority="7914" operator="equal">
      <formula>$A$55</formula>
    </cfRule>
    <cfRule type="cellIs" dxfId="12413" priority="7915" operator="equal">
      <formula>$A$54</formula>
    </cfRule>
    <cfRule type="cellIs" dxfId="12412" priority="7916" operator="equal">
      <formula>$A$53</formula>
    </cfRule>
    <cfRule type="cellIs" dxfId="12411" priority="7917" operator="equal">
      <formula>$A$52</formula>
    </cfRule>
    <cfRule type="cellIs" dxfId="12410" priority="7918" operator="equal">
      <formula>$A$51</formula>
    </cfRule>
    <cfRule type="cellIs" dxfId="12409" priority="7919" operator="equal">
      <formula>$A$50</formula>
    </cfRule>
    <cfRule type="cellIs" dxfId="12408" priority="7920" operator="equal">
      <formula>$A$49</formula>
    </cfRule>
    <cfRule type="cellIs" dxfId="12407" priority="7921" operator="equal">
      <formula>$A$48</formula>
    </cfRule>
    <cfRule type="cellIs" dxfId="12406" priority="7922" operator="equal">
      <formula>$A$47</formula>
    </cfRule>
    <cfRule type="cellIs" dxfId="12405" priority="7923" operator="equal">
      <formula>$A$46</formula>
    </cfRule>
    <cfRule type="cellIs" dxfId="12404" priority="7924" operator="equal">
      <formula>$A$45</formula>
    </cfRule>
  </conditionalFormatting>
  <conditionalFormatting sqref="D10:E10">
    <cfRule type="cellIs" dxfId="12403" priority="7869" operator="equal">
      <formula>$A$72</formula>
    </cfRule>
    <cfRule type="cellIs" dxfId="12402" priority="7870" operator="equal">
      <formula>$A$71</formula>
    </cfRule>
    <cfRule type="cellIs" dxfId="12401" priority="7871" operator="equal">
      <formula>$A$70</formula>
    </cfRule>
    <cfRule type="cellIs" dxfId="12400" priority="7872" operator="equal">
      <formula>$A$69</formula>
    </cfRule>
    <cfRule type="cellIs" dxfId="12399" priority="7873" operator="equal">
      <formula>$A$68</formula>
    </cfRule>
    <cfRule type="cellIs" dxfId="12398" priority="7874" operator="equal">
      <formula>$A$67</formula>
    </cfRule>
    <cfRule type="cellIs" dxfId="12397" priority="7875" operator="equal">
      <formula>$A$66</formula>
    </cfRule>
    <cfRule type="cellIs" dxfId="12396" priority="7876" operator="equal">
      <formula>$A$65</formula>
    </cfRule>
    <cfRule type="cellIs" dxfId="12395" priority="7877" operator="equal">
      <formula>$A$64</formula>
    </cfRule>
    <cfRule type="cellIs" dxfId="12394" priority="7878" operator="equal">
      <formula>$A$63</formula>
    </cfRule>
    <cfRule type="cellIs" dxfId="12393" priority="7879" operator="equal">
      <formula>$A$62</formula>
    </cfRule>
    <cfRule type="cellIs" dxfId="12392" priority="7880" operator="equal">
      <formula>$A$61</formula>
    </cfRule>
    <cfRule type="cellIs" dxfId="12391" priority="7881" operator="equal">
      <formula>$A$60</formula>
    </cfRule>
    <cfRule type="cellIs" dxfId="12390" priority="7882" operator="equal">
      <formula>22710</formula>
    </cfRule>
    <cfRule type="cellIs" dxfId="12389" priority="7883" operator="equal">
      <formula>$A$58</formula>
    </cfRule>
    <cfRule type="cellIs" dxfId="12388" priority="7884" operator="equal">
      <formula>$A$57</formula>
    </cfRule>
    <cfRule type="cellIs" dxfId="12387" priority="7885" operator="equal">
      <formula>$A$56</formula>
    </cfRule>
    <cfRule type="cellIs" dxfId="12386" priority="7886" operator="equal">
      <formula>$A$55</formula>
    </cfRule>
    <cfRule type="cellIs" dxfId="12385" priority="7887" operator="equal">
      <formula>$A$54</formula>
    </cfRule>
    <cfRule type="cellIs" dxfId="12384" priority="7888" operator="equal">
      <formula>$A$53</formula>
    </cfRule>
    <cfRule type="cellIs" dxfId="12383" priority="7889" operator="equal">
      <formula>$A$52</formula>
    </cfRule>
    <cfRule type="cellIs" dxfId="12382" priority="7890" operator="equal">
      <formula>$A$51</formula>
    </cfRule>
    <cfRule type="cellIs" dxfId="12381" priority="7891" operator="equal">
      <formula>$A$50</formula>
    </cfRule>
    <cfRule type="cellIs" dxfId="12380" priority="7892" operator="equal">
      <formula>$A$49</formula>
    </cfRule>
    <cfRule type="cellIs" dxfId="12379" priority="7893" operator="equal">
      <formula>$A$48</formula>
    </cfRule>
    <cfRule type="cellIs" dxfId="12378" priority="7894" operator="equal">
      <formula>$A$47</formula>
    </cfRule>
    <cfRule type="cellIs" dxfId="12377" priority="7895" operator="equal">
      <formula>$A$46</formula>
    </cfRule>
    <cfRule type="cellIs" dxfId="12376" priority="7896" operator="equal">
      <formula>$A$45</formula>
    </cfRule>
  </conditionalFormatting>
  <conditionalFormatting sqref="P12">
    <cfRule type="cellIs" dxfId="12375" priority="7785" operator="equal">
      <formula>$A$72</formula>
    </cfRule>
    <cfRule type="cellIs" dxfId="12374" priority="7786" operator="equal">
      <formula>$A$71</formula>
    </cfRule>
    <cfRule type="cellIs" dxfId="12373" priority="7787" operator="equal">
      <formula>$A$70</formula>
    </cfRule>
    <cfRule type="cellIs" dxfId="12372" priority="7788" operator="equal">
      <formula>$A$69</formula>
    </cfRule>
    <cfRule type="cellIs" dxfId="12371" priority="7789" operator="equal">
      <formula>$A$68</formula>
    </cfRule>
    <cfRule type="cellIs" dxfId="12370" priority="7790" operator="equal">
      <formula>$A$67</formula>
    </cfRule>
    <cfRule type="cellIs" dxfId="12369" priority="7791" operator="equal">
      <formula>$A$66</formula>
    </cfRule>
    <cfRule type="cellIs" dxfId="12368" priority="7792" operator="equal">
      <formula>$A$65</formula>
    </cfRule>
    <cfRule type="cellIs" dxfId="12367" priority="7793" operator="equal">
      <formula>$A$64</formula>
    </cfRule>
    <cfRule type="cellIs" dxfId="12366" priority="7794" operator="equal">
      <formula>$A$63</formula>
    </cfRule>
    <cfRule type="cellIs" dxfId="12365" priority="7795" operator="equal">
      <formula>$A$62</formula>
    </cfRule>
    <cfRule type="cellIs" dxfId="12364" priority="7796" operator="equal">
      <formula>$A$61</formula>
    </cfRule>
    <cfRule type="cellIs" dxfId="12363" priority="7797" operator="equal">
      <formula>$A$60</formula>
    </cfRule>
    <cfRule type="cellIs" dxfId="12362" priority="7798" operator="equal">
      <formula>22710</formula>
    </cfRule>
    <cfRule type="cellIs" dxfId="12361" priority="7799" operator="equal">
      <formula>$A$58</formula>
    </cfRule>
    <cfRule type="cellIs" dxfId="12360" priority="7800" operator="equal">
      <formula>$A$57</formula>
    </cfRule>
    <cfRule type="cellIs" dxfId="12359" priority="7801" operator="equal">
      <formula>$A$56</formula>
    </cfRule>
    <cfRule type="cellIs" dxfId="12358" priority="7802" operator="equal">
      <formula>$A$55</formula>
    </cfRule>
    <cfRule type="cellIs" dxfId="12357" priority="7803" operator="equal">
      <formula>$A$54</formula>
    </cfRule>
    <cfRule type="cellIs" dxfId="12356" priority="7804" operator="equal">
      <formula>$A$53</formula>
    </cfRule>
    <cfRule type="cellIs" dxfId="12355" priority="7805" operator="equal">
      <formula>$A$52</formula>
    </cfRule>
    <cfRule type="cellIs" dxfId="12354" priority="7806" operator="equal">
      <formula>$A$51</formula>
    </cfRule>
    <cfRule type="cellIs" dxfId="12353" priority="7807" operator="equal">
      <formula>$A$50</formula>
    </cfRule>
    <cfRule type="cellIs" dxfId="12352" priority="7808" operator="equal">
      <formula>$A$49</formula>
    </cfRule>
    <cfRule type="cellIs" dxfId="12351" priority="7809" operator="equal">
      <formula>$A$48</formula>
    </cfRule>
    <cfRule type="cellIs" dxfId="12350" priority="7810" operator="equal">
      <formula>$A$47</formula>
    </cfRule>
    <cfRule type="cellIs" dxfId="12349" priority="7811" operator="equal">
      <formula>$A$46</formula>
    </cfRule>
    <cfRule type="cellIs" dxfId="12348" priority="7812" operator="equal">
      <formula>$A$45</formula>
    </cfRule>
  </conditionalFormatting>
  <conditionalFormatting sqref="Q12:S12">
    <cfRule type="cellIs" dxfId="12347" priority="7757" operator="equal">
      <formula>$A$72</formula>
    </cfRule>
    <cfRule type="cellIs" dxfId="12346" priority="7758" operator="equal">
      <formula>$A$71</formula>
    </cfRule>
    <cfRule type="cellIs" dxfId="12345" priority="7759" operator="equal">
      <formula>$A$70</formula>
    </cfRule>
    <cfRule type="cellIs" dxfId="12344" priority="7760" operator="equal">
      <formula>$A$69</formula>
    </cfRule>
    <cfRule type="cellIs" dxfId="12343" priority="7761" operator="equal">
      <formula>$A$68</formula>
    </cfRule>
    <cfRule type="cellIs" dxfId="12342" priority="7762" operator="equal">
      <formula>$A$67</formula>
    </cfRule>
    <cfRule type="cellIs" dxfId="12341" priority="7763" operator="equal">
      <formula>$A$66</formula>
    </cfRule>
    <cfRule type="cellIs" dxfId="12340" priority="7764" operator="equal">
      <formula>$A$65</formula>
    </cfRule>
    <cfRule type="cellIs" dxfId="12339" priority="7765" operator="equal">
      <formula>$A$64</formula>
    </cfRule>
    <cfRule type="cellIs" dxfId="12338" priority="7766" operator="equal">
      <formula>$A$63</formula>
    </cfRule>
    <cfRule type="cellIs" dxfId="12337" priority="7767" operator="equal">
      <formula>$A$62</formula>
    </cfRule>
    <cfRule type="cellIs" dxfId="12336" priority="7768" operator="equal">
      <formula>$A$61</formula>
    </cfRule>
    <cfRule type="cellIs" dxfId="12335" priority="7769" operator="equal">
      <formula>$A$60</formula>
    </cfRule>
    <cfRule type="cellIs" dxfId="12334" priority="7770" operator="equal">
      <formula>22710</formula>
    </cfRule>
    <cfRule type="cellIs" dxfId="12333" priority="7771" operator="equal">
      <formula>$A$58</formula>
    </cfRule>
    <cfRule type="cellIs" dxfId="12332" priority="7772" operator="equal">
      <formula>$A$57</formula>
    </cfRule>
    <cfRule type="cellIs" dxfId="12331" priority="7773" operator="equal">
      <formula>$A$56</formula>
    </cfRule>
    <cfRule type="cellIs" dxfId="12330" priority="7774" operator="equal">
      <formula>$A$55</formula>
    </cfRule>
    <cfRule type="cellIs" dxfId="12329" priority="7775" operator="equal">
      <formula>$A$54</formula>
    </cfRule>
    <cfRule type="cellIs" dxfId="12328" priority="7776" operator="equal">
      <formula>$A$53</formula>
    </cfRule>
    <cfRule type="cellIs" dxfId="12327" priority="7777" operator="equal">
      <formula>$A$52</formula>
    </cfRule>
    <cfRule type="cellIs" dxfId="12326" priority="7778" operator="equal">
      <formula>$A$51</formula>
    </cfRule>
    <cfRule type="cellIs" dxfId="12325" priority="7779" operator="equal">
      <formula>$A$50</formula>
    </cfRule>
    <cfRule type="cellIs" dxfId="12324" priority="7780" operator="equal">
      <formula>$A$49</formula>
    </cfRule>
    <cfRule type="cellIs" dxfId="12323" priority="7781" operator="equal">
      <formula>$A$48</formula>
    </cfRule>
    <cfRule type="cellIs" dxfId="12322" priority="7782" operator="equal">
      <formula>$A$47</formula>
    </cfRule>
    <cfRule type="cellIs" dxfId="12321" priority="7783" operator="equal">
      <formula>$A$46</formula>
    </cfRule>
    <cfRule type="cellIs" dxfId="12320" priority="7784" operator="equal">
      <formula>$A$45</formula>
    </cfRule>
  </conditionalFormatting>
  <conditionalFormatting sqref="K16">
    <cfRule type="cellIs" dxfId="12319" priority="7393" operator="equal">
      <formula>$A$72</formula>
    </cfRule>
    <cfRule type="cellIs" dxfId="12318" priority="7394" operator="equal">
      <formula>$A$71</formula>
    </cfRule>
    <cfRule type="cellIs" dxfId="12317" priority="7395" operator="equal">
      <formula>$A$70</formula>
    </cfRule>
    <cfRule type="cellIs" dxfId="12316" priority="7396" operator="equal">
      <formula>$A$69</formula>
    </cfRule>
    <cfRule type="cellIs" dxfId="12315" priority="7397" operator="equal">
      <formula>$A$68</formula>
    </cfRule>
    <cfRule type="cellIs" dxfId="12314" priority="7398" operator="equal">
      <formula>$A$67</formula>
    </cfRule>
    <cfRule type="cellIs" dxfId="12313" priority="7399" operator="equal">
      <formula>$A$66</formula>
    </cfRule>
    <cfRule type="cellIs" dxfId="12312" priority="7400" operator="equal">
      <formula>$A$65</formula>
    </cfRule>
    <cfRule type="cellIs" dxfId="12311" priority="7401" operator="equal">
      <formula>$A$64</formula>
    </cfRule>
    <cfRule type="cellIs" dxfId="12310" priority="7402" operator="equal">
      <formula>$A$63</formula>
    </cfRule>
    <cfRule type="cellIs" dxfId="12309" priority="7403" operator="equal">
      <formula>$A$62</formula>
    </cfRule>
    <cfRule type="cellIs" dxfId="12308" priority="7404" operator="equal">
      <formula>$A$61</formula>
    </cfRule>
    <cfRule type="cellIs" dxfId="12307" priority="7405" operator="equal">
      <formula>$A$60</formula>
    </cfRule>
    <cfRule type="cellIs" dxfId="12306" priority="7406" operator="equal">
      <formula>22710</formula>
    </cfRule>
    <cfRule type="cellIs" dxfId="12305" priority="7407" operator="equal">
      <formula>$A$58</formula>
    </cfRule>
    <cfRule type="cellIs" dxfId="12304" priority="7408" operator="equal">
      <formula>$A$57</formula>
    </cfRule>
    <cfRule type="cellIs" dxfId="12303" priority="7409" operator="equal">
      <formula>$A$56</formula>
    </cfRule>
    <cfRule type="cellIs" dxfId="12302" priority="7410" operator="equal">
      <formula>$A$55</formula>
    </cfRule>
    <cfRule type="cellIs" dxfId="12301" priority="7411" operator="equal">
      <formula>$A$54</formula>
    </cfRule>
    <cfRule type="cellIs" dxfId="12300" priority="7412" operator="equal">
      <formula>$A$53</formula>
    </cfRule>
    <cfRule type="cellIs" dxfId="12299" priority="7413" operator="equal">
      <formula>$A$52</formula>
    </cfRule>
    <cfRule type="cellIs" dxfId="12298" priority="7414" operator="equal">
      <formula>$A$51</formula>
    </cfRule>
    <cfRule type="cellIs" dxfId="12297" priority="7415" operator="equal">
      <formula>$A$50</formula>
    </cfRule>
    <cfRule type="cellIs" dxfId="12296" priority="7416" operator="equal">
      <formula>$A$49</formula>
    </cfRule>
    <cfRule type="cellIs" dxfId="12295" priority="7417" operator="equal">
      <formula>$A$48</formula>
    </cfRule>
    <cfRule type="cellIs" dxfId="12294" priority="7418" operator="equal">
      <formula>$A$47</formula>
    </cfRule>
    <cfRule type="cellIs" dxfId="12293" priority="7419" operator="equal">
      <formula>$A$46</formula>
    </cfRule>
    <cfRule type="cellIs" dxfId="12292" priority="7420" operator="equal">
      <formula>$A$45</formula>
    </cfRule>
  </conditionalFormatting>
  <conditionalFormatting sqref="P14">
    <cfRule type="cellIs" dxfId="12291" priority="7561" operator="equal">
      <formula>$A$72</formula>
    </cfRule>
    <cfRule type="cellIs" dxfId="12290" priority="7562" operator="equal">
      <formula>$A$71</formula>
    </cfRule>
    <cfRule type="cellIs" dxfId="12289" priority="7563" operator="equal">
      <formula>$A$70</formula>
    </cfRule>
    <cfRule type="cellIs" dxfId="12288" priority="7564" operator="equal">
      <formula>$A$69</formula>
    </cfRule>
    <cfRule type="cellIs" dxfId="12287" priority="7565" operator="equal">
      <formula>$A$68</formula>
    </cfRule>
    <cfRule type="cellIs" dxfId="12286" priority="7566" operator="equal">
      <formula>$A$67</formula>
    </cfRule>
    <cfRule type="cellIs" dxfId="12285" priority="7567" operator="equal">
      <formula>$A$66</formula>
    </cfRule>
    <cfRule type="cellIs" dxfId="12284" priority="7568" operator="equal">
      <formula>$A$65</formula>
    </cfRule>
    <cfRule type="cellIs" dxfId="12283" priority="7569" operator="equal">
      <formula>$A$64</formula>
    </cfRule>
    <cfRule type="cellIs" dxfId="12282" priority="7570" operator="equal">
      <formula>$A$63</formula>
    </cfRule>
    <cfRule type="cellIs" dxfId="12281" priority="7571" operator="equal">
      <formula>$A$62</formula>
    </cfRule>
    <cfRule type="cellIs" dxfId="12280" priority="7572" operator="equal">
      <formula>$A$61</formula>
    </cfRule>
    <cfRule type="cellIs" dxfId="12279" priority="7573" operator="equal">
      <formula>$A$60</formula>
    </cfRule>
    <cfRule type="cellIs" dxfId="12278" priority="7574" operator="equal">
      <formula>22710</formula>
    </cfRule>
    <cfRule type="cellIs" dxfId="12277" priority="7575" operator="equal">
      <formula>$A$58</formula>
    </cfRule>
    <cfRule type="cellIs" dxfId="12276" priority="7576" operator="equal">
      <formula>$A$57</formula>
    </cfRule>
    <cfRule type="cellIs" dxfId="12275" priority="7577" operator="equal">
      <formula>$A$56</formula>
    </cfRule>
    <cfRule type="cellIs" dxfId="12274" priority="7578" operator="equal">
      <formula>$A$55</formula>
    </cfRule>
    <cfRule type="cellIs" dxfId="12273" priority="7579" operator="equal">
      <formula>$A$54</formula>
    </cfRule>
    <cfRule type="cellIs" dxfId="12272" priority="7580" operator="equal">
      <formula>$A$53</formula>
    </cfRule>
    <cfRule type="cellIs" dxfId="12271" priority="7581" operator="equal">
      <formula>$A$52</formula>
    </cfRule>
    <cfRule type="cellIs" dxfId="12270" priority="7582" operator="equal">
      <formula>$A$51</formula>
    </cfRule>
    <cfRule type="cellIs" dxfId="12269" priority="7583" operator="equal">
      <formula>$A$50</formula>
    </cfRule>
    <cfRule type="cellIs" dxfId="12268" priority="7584" operator="equal">
      <formula>$A$49</formula>
    </cfRule>
    <cfRule type="cellIs" dxfId="12267" priority="7585" operator="equal">
      <formula>$A$48</formula>
    </cfRule>
    <cfRule type="cellIs" dxfId="12266" priority="7586" operator="equal">
      <formula>$A$47</formula>
    </cfRule>
    <cfRule type="cellIs" dxfId="12265" priority="7587" operator="equal">
      <formula>$A$46</formula>
    </cfRule>
    <cfRule type="cellIs" dxfId="12264" priority="7588" operator="equal">
      <formula>$A$45</formula>
    </cfRule>
  </conditionalFormatting>
  <conditionalFormatting sqref="Q14:S14">
    <cfRule type="cellIs" dxfId="12263" priority="7533" operator="equal">
      <formula>$A$72</formula>
    </cfRule>
    <cfRule type="cellIs" dxfId="12262" priority="7534" operator="equal">
      <formula>$A$71</formula>
    </cfRule>
    <cfRule type="cellIs" dxfId="12261" priority="7535" operator="equal">
      <formula>$A$70</formula>
    </cfRule>
    <cfRule type="cellIs" dxfId="12260" priority="7536" operator="equal">
      <formula>$A$69</formula>
    </cfRule>
    <cfRule type="cellIs" dxfId="12259" priority="7537" operator="equal">
      <formula>$A$68</formula>
    </cfRule>
    <cfRule type="cellIs" dxfId="12258" priority="7538" operator="equal">
      <formula>$A$67</formula>
    </cfRule>
    <cfRule type="cellIs" dxfId="12257" priority="7539" operator="equal">
      <formula>$A$66</formula>
    </cfRule>
    <cfRule type="cellIs" dxfId="12256" priority="7540" operator="equal">
      <formula>$A$65</formula>
    </cfRule>
    <cfRule type="cellIs" dxfId="12255" priority="7541" operator="equal">
      <formula>$A$64</formula>
    </cfRule>
    <cfRule type="cellIs" dxfId="12254" priority="7542" operator="equal">
      <formula>$A$63</formula>
    </cfRule>
    <cfRule type="cellIs" dxfId="12253" priority="7543" operator="equal">
      <formula>$A$62</formula>
    </cfRule>
    <cfRule type="cellIs" dxfId="12252" priority="7544" operator="equal">
      <formula>$A$61</formula>
    </cfRule>
    <cfRule type="cellIs" dxfId="12251" priority="7545" operator="equal">
      <formula>$A$60</formula>
    </cfRule>
    <cfRule type="cellIs" dxfId="12250" priority="7546" operator="equal">
      <formula>22710</formula>
    </cfRule>
    <cfRule type="cellIs" dxfId="12249" priority="7547" operator="equal">
      <formula>$A$58</formula>
    </cfRule>
    <cfRule type="cellIs" dxfId="12248" priority="7548" operator="equal">
      <formula>$A$57</formula>
    </cfRule>
    <cfRule type="cellIs" dxfId="12247" priority="7549" operator="equal">
      <formula>$A$56</formula>
    </cfRule>
    <cfRule type="cellIs" dxfId="12246" priority="7550" operator="equal">
      <formula>$A$55</formula>
    </cfRule>
    <cfRule type="cellIs" dxfId="12245" priority="7551" operator="equal">
      <formula>$A$54</formula>
    </cfRule>
    <cfRule type="cellIs" dxfId="12244" priority="7552" operator="equal">
      <formula>$A$53</formula>
    </cfRule>
    <cfRule type="cellIs" dxfId="12243" priority="7553" operator="equal">
      <formula>$A$52</formula>
    </cfRule>
    <cfRule type="cellIs" dxfId="12242" priority="7554" operator="equal">
      <formula>$A$51</formula>
    </cfRule>
    <cfRule type="cellIs" dxfId="12241" priority="7555" operator="equal">
      <formula>$A$50</formula>
    </cfRule>
    <cfRule type="cellIs" dxfId="12240" priority="7556" operator="equal">
      <formula>$A$49</formula>
    </cfRule>
    <cfRule type="cellIs" dxfId="12239" priority="7557" operator="equal">
      <formula>$A$48</formula>
    </cfRule>
    <cfRule type="cellIs" dxfId="12238" priority="7558" operator="equal">
      <formula>$A$47</formula>
    </cfRule>
    <cfRule type="cellIs" dxfId="12237" priority="7559" operator="equal">
      <formula>$A$46</formula>
    </cfRule>
    <cfRule type="cellIs" dxfId="12236" priority="7560" operator="equal">
      <formula>$A$45</formula>
    </cfRule>
  </conditionalFormatting>
  <conditionalFormatting sqref="L16:O16">
    <cfRule type="cellIs" dxfId="12235" priority="7365" operator="equal">
      <formula>$A$72</formula>
    </cfRule>
    <cfRule type="cellIs" dxfId="12234" priority="7366" operator="equal">
      <formula>$A$71</formula>
    </cfRule>
    <cfRule type="cellIs" dxfId="12233" priority="7367" operator="equal">
      <formula>$A$70</formula>
    </cfRule>
    <cfRule type="cellIs" dxfId="12232" priority="7368" operator="equal">
      <formula>$A$69</formula>
    </cfRule>
    <cfRule type="cellIs" dxfId="12231" priority="7369" operator="equal">
      <formula>$A$68</formula>
    </cfRule>
    <cfRule type="cellIs" dxfId="12230" priority="7370" operator="equal">
      <formula>$A$67</formula>
    </cfRule>
    <cfRule type="cellIs" dxfId="12229" priority="7371" operator="equal">
      <formula>$A$66</formula>
    </cfRule>
    <cfRule type="cellIs" dxfId="12228" priority="7372" operator="equal">
      <formula>$A$65</formula>
    </cfRule>
    <cfRule type="cellIs" dxfId="12227" priority="7373" operator="equal">
      <formula>$A$64</formula>
    </cfRule>
    <cfRule type="cellIs" dxfId="12226" priority="7374" operator="equal">
      <formula>$A$63</formula>
    </cfRule>
    <cfRule type="cellIs" dxfId="12225" priority="7375" operator="equal">
      <formula>$A$62</formula>
    </cfRule>
    <cfRule type="cellIs" dxfId="12224" priority="7376" operator="equal">
      <formula>$A$61</formula>
    </cfRule>
    <cfRule type="cellIs" dxfId="12223" priority="7377" operator="equal">
      <formula>$A$60</formula>
    </cfRule>
    <cfRule type="cellIs" dxfId="12222" priority="7378" operator="equal">
      <formula>$A$59</formula>
    </cfRule>
    <cfRule type="cellIs" dxfId="12221" priority="7379" operator="equal">
      <formula>$A$58</formula>
    </cfRule>
    <cfRule type="cellIs" dxfId="12220" priority="7380" operator="equal">
      <formula>$A$57</formula>
    </cfRule>
    <cfRule type="cellIs" dxfId="12219" priority="7381" operator="equal">
      <formula>$A$56</formula>
    </cfRule>
    <cfRule type="cellIs" dxfId="12218" priority="7382" operator="equal">
      <formula>$A$55</formula>
    </cfRule>
    <cfRule type="cellIs" dxfId="12217" priority="7383" operator="equal">
      <formula>$A$54</formula>
    </cfRule>
    <cfRule type="cellIs" dxfId="12216" priority="7384" operator="equal">
      <formula>$A$53</formula>
    </cfRule>
    <cfRule type="cellIs" dxfId="12215" priority="7385" operator="equal">
      <formula>$A$52</formula>
    </cfRule>
    <cfRule type="cellIs" dxfId="12214" priority="7386" operator="equal">
      <formula>$A$51</formula>
    </cfRule>
    <cfRule type="cellIs" dxfId="12213" priority="7387" operator="equal">
      <formula>$A$50</formula>
    </cfRule>
    <cfRule type="cellIs" dxfId="12212" priority="7388" operator="equal">
      <formula>$A$49</formula>
    </cfRule>
    <cfRule type="cellIs" dxfId="12211" priority="7389" operator="equal">
      <formula>$A$48</formula>
    </cfRule>
    <cfRule type="cellIs" dxfId="12210" priority="7390" operator="equal">
      <formula>$A$47</formula>
    </cfRule>
    <cfRule type="cellIs" dxfId="12209" priority="7391" operator="equal">
      <formula>$A$46</formula>
    </cfRule>
    <cfRule type="cellIs" dxfId="12208" priority="7392" operator="equal">
      <formula>$A$45</formula>
    </cfRule>
  </conditionalFormatting>
  <conditionalFormatting sqref="P16">
    <cfRule type="cellIs" dxfId="12207" priority="7337" operator="equal">
      <formula>$A$72</formula>
    </cfRule>
    <cfRule type="cellIs" dxfId="12206" priority="7338" operator="equal">
      <formula>$A$71</formula>
    </cfRule>
    <cfRule type="cellIs" dxfId="12205" priority="7339" operator="equal">
      <formula>$A$70</formula>
    </cfRule>
    <cfRule type="cellIs" dxfId="12204" priority="7340" operator="equal">
      <formula>$A$69</formula>
    </cfRule>
    <cfRule type="cellIs" dxfId="12203" priority="7341" operator="equal">
      <formula>$A$68</formula>
    </cfRule>
    <cfRule type="cellIs" dxfId="12202" priority="7342" operator="equal">
      <formula>$A$67</formula>
    </cfRule>
    <cfRule type="cellIs" dxfId="12201" priority="7343" operator="equal">
      <formula>$A$66</formula>
    </cfRule>
    <cfRule type="cellIs" dxfId="12200" priority="7344" operator="equal">
      <formula>$A$65</formula>
    </cfRule>
    <cfRule type="cellIs" dxfId="12199" priority="7345" operator="equal">
      <formula>$A$64</formula>
    </cfRule>
    <cfRule type="cellIs" dxfId="12198" priority="7346" operator="equal">
      <formula>$A$63</formula>
    </cfRule>
    <cfRule type="cellIs" dxfId="12197" priority="7347" operator="equal">
      <formula>$A$62</formula>
    </cfRule>
    <cfRule type="cellIs" dxfId="12196" priority="7348" operator="equal">
      <formula>$A$61</formula>
    </cfRule>
    <cfRule type="cellIs" dxfId="12195" priority="7349" operator="equal">
      <formula>$A$60</formula>
    </cfRule>
    <cfRule type="cellIs" dxfId="12194" priority="7350" operator="equal">
      <formula>22710</formula>
    </cfRule>
    <cfRule type="cellIs" dxfId="12193" priority="7351" operator="equal">
      <formula>$A$58</formula>
    </cfRule>
    <cfRule type="cellIs" dxfId="12192" priority="7352" operator="equal">
      <formula>$A$57</formula>
    </cfRule>
    <cfRule type="cellIs" dxfId="12191" priority="7353" operator="equal">
      <formula>$A$56</formula>
    </cfRule>
    <cfRule type="cellIs" dxfId="12190" priority="7354" operator="equal">
      <formula>$A$55</formula>
    </cfRule>
    <cfRule type="cellIs" dxfId="12189" priority="7355" operator="equal">
      <formula>$A$54</formula>
    </cfRule>
    <cfRule type="cellIs" dxfId="12188" priority="7356" operator="equal">
      <formula>$A$53</formula>
    </cfRule>
    <cfRule type="cellIs" dxfId="12187" priority="7357" operator="equal">
      <formula>$A$52</formula>
    </cfRule>
    <cfRule type="cellIs" dxfId="12186" priority="7358" operator="equal">
      <formula>$A$51</formula>
    </cfRule>
    <cfRule type="cellIs" dxfId="12185" priority="7359" operator="equal">
      <formula>$A$50</formula>
    </cfRule>
    <cfRule type="cellIs" dxfId="12184" priority="7360" operator="equal">
      <formula>$A$49</formula>
    </cfRule>
    <cfRule type="cellIs" dxfId="12183" priority="7361" operator="equal">
      <formula>$A$48</formula>
    </cfRule>
    <cfRule type="cellIs" dxfId="12182" priority="7362" operator="equal">
      <formula>$A$47</formula>
    </cfRule>
    <cfRule type="cellIs" dxfId="12181" priority="7363" operator="equal">
      <formula>$A$46</formula>
    </cfRule>
    <cfRule type="cellIs" dxfId="12180" priority="7364" operator="equal">
      <formula>$A$45</formula>
    </cfRule>
  </conditionalFormatting>
  <conditionalFormatting sqref="Q16:S16">
    <cfRule type="cellIs" dxfId="12179" priority="7309" operator="equal">
      <formula>$A$72</formula>
    </cfRule>
    <cfRule type="cellIs" dxfId="12178" priority="7310" operator="equal">
      <formula>$A$71</formula>
    </cfRule>
    <cfRule type="cellIs" dxfId="12177" priority="7311" operator="equal">
      <formula>$A$70</formula>
    </cfRule>
    <cfRule type="cellIs" dxfId="12176" priority="7312" operator="equal">
      <formula>$A$69</formula>
    </cfRule>
    <cfRule type="cellIs" dxfId="12175" priority="7313" operator="equal">
      <formula>$A$68</formula>
    </cfRule>
    <cfRule type="cellIs" dxfId="12174" priority="7314" operator="equal">
      <formula>$A$67</formula>
    </cfRule>
    <cfRule type="cellIs" dxfId="12173" priority="7315" operator="equal">
      <formula>$A$66</formula>
    </cfRule>
    <cfRule type="cellIs" dxfId="12172" priority="7316" operator="equal">
      <formula>$A$65</formula>
    </cfRule>
    <cfRule type="cellIs" dxfId="12171" priority="7317" operator="equal">
      <formula>$A$64</formula>
    </cfRule>
    <cfRule type="cellIs" dxfId="12170" priority="7318" operator="equal">
      <formula>$A$63</formula>
    </cfRule>
    <cfRule type="cellIs" dxfId="12169" priority="7319" operator="equal">
      <formula>$A$62</formula>
    </cfRule>
    <cfRule type="cellIs" dxfId="12168" priority="7320" operator="equal">
      <formula>$A$61</formula>
    </cfRule>
    <cfRule type="cellIs" dxfId="12167" priority="7321" operator="equal">
      <formula>$A$60</formula>
    </cfRule>
    <cfRule type="cellIs" dxfId="12166" priority="7322" operator="equal">
      <formula>22710</formula>
    </cfRule>
    <cfRule type="cellIs" dxfId="12165" priority="7323" operator="equal">
      <formula>$A$58</formula>
    </cfRule>
    <cfRule type="cellIs" dxfId="12164" priority="7324" operator="equal">
      <formula>$A$57</formula>
    </cfRule>
    <cfRule type="cellIs" dxfId="12163" priority="7325" operator="equal">
      <formula>$A$56</formula>
    </cfRule>
    <cfRule type="cellIs" dxfId="12162" priority="7326" operator="equal">
      <formula>$A$55</formula>
    </cfRule>
    <cfRule type="cellIs" dxfId="12161" priority="7327" operator="equal">
      <formula>$A$54</formula>
    </cfRule>
    <cfRule type="cellIs" dxfId="12160" priority="7328" operator="equal">
      <formula>$A$53</formula>
    </cfRule>
    <cfRule type="cellIs" dxfId="12159" priority="7329" operator="equal">
      <formula>$A$52</formula>
    </cfRule>
    <cfRule type="cellIs" dxfId="12158" priority="7330" operator="equal">
      <formula>$A$51</formula>
    </cfRule>
    <cfRule type="cellIs" dxfId="12157" priority="7331" operator="equal">
      <formula>$A$50</formula>
    </cfRule>
    <cfRule type="cellIs" dxfId="12156" priority="7332" operator="equal">
      <formula>$A$49</formula>
    </cfRule>
    <cfRule type="cellIs" dxfId="12155" priority="7333" operator="equal">
      <formula>$A$48</formula>
    </cfRule>
    <cfRule type="cellIs" dxfId="12154" priority="7334" operator="equal">
      <formula>$A$47</formula>
    </cfRule>
    <cfRule type="cellIs" dxfId="12153" priority="7335" operator="equal">
      <formula>$A$46</formula>
    </cfRule>
    <cfRule type="cellIs" dxfId="12152" priority="7336" operator="equal">
      <formula>$A$45</formula>
    </cfRule>
  </conditionalFormatting>
  <conditionalFormatting sqref="X8">
    <cfRule type="cellIs" dxfId="12151" priority="6973" operator="equal">
      <formula>$A$72</formula>
    </cfRule>
    <cfRule type="cellIs" dxfId="12150" priority="6974" operator="equal">
      <formula>$A$71</formula>
    </cfRule>
    <cfRule type="cellIs" dxfId="12149" priority="6975" operator="equal">
      <formula>$A$70</formula>
    </cfRule>
    <cfRule type="cellIs" dxfId="12148" priority="6976" operator="equal">
      <formula>$A$69</formula>
    </cfRule>
    <cfRule type="cellIs" dxfId="12147" priority="6977" operator="equal">
      <formula>$A$68</formula>
    </cfRule>
    <cfRule type="cellIs" dxfId="12146" priority="6978" operator="equal">
      <formula>$A$67</formula>
    </cfRule>
    <cfRule type="cellIs" dxfId="12145" priority="6979" operator="equal">
      <formula>$A$66</formula>
    </cfRule>
    <cfRule type="cellIs" dxfId="12144" priority="6980" operator="equal">
      <formula>$A$65</formula>
    </cfRule>
    <cfRule type="cellIs" dxfId="12143" priority="6981" operator="equal">
      <formula>$A$64</formula>
    </cfRule>
    <cfRule type="cellIs" dxfId="12142" priority="6982" operator="equal">
      <formula>$A$63</formula>
    </cfRule>
    <cfRule type="cellIs" dxfId="12141" priority="6983" operator="equal">
      <formula>$A$62</formula>
    </cfRule>
    <cfRule type="cellIs" dxfId="12140" priority="6984" operator="equal">
      <formula>$A$61</formula>
    </cfRule>
    <cfRule type="cellIs" dxfId="12139" priority="6985" operator="equal">
      <formula>$A$60</formula>
    </cfRule>
    <cfRule type="cellIs" dxfId="12138" priority="6986" operator="equal">
      <formula>22710</formula>
    </cfRule>
    <cfRule type="cellIs" dxfId="12137" priority="6987" operator="equal">
      <formula>$A$58</formula>
    </cfRule>
    <cfRule type="cellIs" dxfId="12136" priority="6988" operator="equal">
      <formula>$A$57</formula>
    </cfRule>
    <cfRule type="cellIs" dxfId="12135" priority="6989" operator="equal">
      <formula>$A$56</formula>
    </cfRule>
    <cfRule type="cellIs" dxfId="12134" priority="6990" operator="equal">
      <formula>$A$55</formula>
    </cfRule>
    <cfRule type="cellIs" dxfId="12133" priority="6991" operator="equal">
      <formula>$A$54</formula>
    </cfRule>
    <cfRule type="cellIs" dxfId="12132" priority="6992" operator="equal">
      <formula>$A$53</formula>
    </cfRule>
    <cfRule type="cellIs" dxfId="12131" priority="6993" operator="equal">
      <formula>$A$52</formula>
    </cfRule>
    <cfRule type="cellIs" dxfId="12130" priority="6994" operator="equal">
      <formula>$A$51</formula>
    </cfRule>
    <cfRule type="cellIs" dxfId="12129" priority="6995" operator="equal">
      <formula>$A$50</formula>
    </cfRule>
    <cfRule type="cellIs" dxfId="12128" priority="6996" operator="equal">
      <formula>$A$49</formula>
    </cfRule>
    <cfRule type="cellIs" dxfId="12127" priority="6997" operator="equal">
      <formula>$A$48</formula>
    </cfRule>
    <cfRule type="cellIs" dxfId="12126" priority="6998" operator="equal">
      <formula>$A$47</formula>
    </cfRule>
    <cfRule type="cellIs" dxfId="12125" priority="6999" operator="equal">
      <formula>$A$46</formula>
    </cfRule>
    <cfRule type="cellIs" dxfId="12124" priority="7000" operator="equal">
      <formula>$A$45</formula>
    </cfRule>
  </conditionalFormatting>
  <conditionalFormatting sqref="X10">
    <cfRule type="cellIs" dxfId="12123" priority="6917" operator="equal">
      <formula>$A$72</formula>
    </cfRule>
    <cfRule type="cellIs" dxfId="12122" priority="6918" operator="equal">
      <formula>$A$71</formula>
    </cfRule>
    <cfRule type="cellIs" dxfId="12121" priority="6919" operator="equal">
      <formula>$A$70</formula>
    </cfRule>
    <cfRule type="cellIs" dxfId="12120" priority="6920" operator="equal">
      <formula>$A$69</formula>
    </cfRule>
    <cfRule type="cellIs" dxfId="12119" priority="6921" operator="equal">
      <formula>$A$68</formula>
    </cfRule>
    <cfRule type="cellIs" dxfId="12118" priority="6922" operator="equal">
      <formula>$A$67</formula>
    </cfRule>
    <cfRule type="cellIs" dxfId="12117" priority="6923" operator="equal">
      <formula>$A$66</formula>
    </cfRule>
    <cfRule type="cellIs" dxfId="12116" priority="6924" operator="equal">
      <formula>$A$65</formula>
    </cfRule>
    <cfRule type="cellIs" dxfId="12115" priority="6925" operator="equal">
      <formula>$A$64</formula>
    </cfRule>
    <cfRule type="cellIs" dxfId="12114" priority="6926" operator="equal">
      <formula>$A$63</formula>
    </cfRule>
    <cfRule type="cellIs" dxfId="12113" priority="6927" operator="equal">
      <formula>$A$62</formula>
    </cfRule>
    <cfRule type="cellIs" dxfId="12112" priority="6928" operator="equal">
      <formula>$A$61</formula>
    </cfRule>
    <cfRule type="cellIs" dxfId="12111" priority="6929" operator="equal">
      <formula>$A$60</formula>
    </cfRule>
    <cfRule type="cellIs" dxfId="12110" priority="6930" operator="equal">
      <formula>22710</formula>
    </cfRule>
    <cfRule type="cellIs" dxfId="12109" priority="6931" operator="equal">
      <formula>$A$58</formula>
    </cfRule>
    <cfRule type="cellIs" dxfId="12108" priority="6932" operator="equal">
      <formula>$A$57</formula>
    </cfRule>
    <cfRule type="cellIs" dxfId="12107" priority="6933" operator="equal">
      <formula>$A$56</formula>
    </cfRule>
    <cfRule type="cellIs" dxfId="12106" priority="6934" operator="equal">
      <formula>$A$55</formula>
    </cfRule>
    <cfRule type="cellIs" dxfId="12105" priority="6935" operator="equal">
      <formula>$A$54</formula>
    </cfRule>
    <cfRule type="cellIs" dxfId="12104" priority="6936" operator="equal">
      <formula>$A$53</formula>
    </cfRule>
    <cfRule type="cellIs" dxfId="12103" priority="6937" operator="equal">
      <formula>$A$52</formula>
    </cfRule>
    <cfRule type="cellIs" dxfId="12102" priority="6938" operator="equal">
      <formula>$A$51</formula>
    </cfRule>
    <cfRule type="cellIs" dxfId="12101" priority="6939" operator="equal">
      <formula>$A$50</formula>
    </cfRule>
    <cfRule type="cellIs" dxfId="12100" priority="6940" operator="equal">
      <formula>$A$49</formula>
    </cfRule>
    <cfRule type="cellIs" dxfId="12099" priority="6941" operator="equal">
      <formula>$A$48</formula>
    </cfRule>
    <cfRule type="cellIs" dxfId="12098" priority="6942" operator="equal">
      <formula>$A$47</formula>
    </cfRule>
    <cfRule type="cellIs" dxfId="12097" priority="6943" operator="equal">
      <formula>$A$46</formula>
    </cfRule>
    <cfRule type="cellIs" dxfId="12096" priority="6944" operator="equal">
      <formula>$A$45</formula>
    </cfRule>
  </conditionalFormatting>
  <conditionalFormatting sqref="Y8">
    <cfRule type="cellIs" dxfId="12095" priority="6945" operator="equal">
      <formula>$A$72</formula>
    </cfRule>
    <cfRule type="cellIs" dxfId="12094" priority="6946" operator="equal">
      <formula>$A$71</formula>
    </cfRule>
    <cfRule type="cellIs" dxfId="12093" priority="6947" operator="equal">
      <formula>$A$70</formula>
    </cfRule>
    <cfRule type="cellIs" dxfId="12092" priority="6948" operator="equal">
      <formula>$A$69</formula>
    </cfRule>
    <cfRule type="cellIs" dxfId="12091" priority="6949" operator="equal">
      <formula>$A$68</formula>
    </cfRule>
    <cfRule type="cellIs" dxfId="12090" priority="6950" operator="equal">
      <formula>$A$67</formula>
    </cfRule>
    <cfRule type="cellIs" dxfId="12089" priority="6951" operator="equal">
      <formula>$A$66</formula>
    </cfRule>
    <cfRule type="cellIs" dxfId="12088" priority="6952" operator="equal">
      <formula>$A$65</formula>
    </cfRule>
    <cfRule type="cellIs" dxfId="12087" priority="6953" operator="equal">
      <formula>$A$64</formula>
    </cfRule>
    <cfRule type="cellIs" dxfId="12086" priority="6954" operator="equal">
      <formula>$A$63</formula>
    </cfRule>
    <cfRule type="cellIs" dxfId="12085" priority="6955" operator="equal">
      <formula>$A$62</formula>
    </cfRule>
    <cfRule type="cellIs" dxfId="12084" priority="6956" operator="equal">
      <formula>$A$61</formula>
    </cfRule>
    <cfRule type="cellIs" dxfId="12083" priority="6957" operator="equal">
      <formula>$A$60</formula>
    </cfRule>
    <cfRule type="cellIs" dxfId="12082" priority="6958" operator="equal">
      <formula>22710</formula>
    </cfRule>
    <cfRule type="cellIs" dxfId="12081" priority="6959" operator="equal">
      <formula>$A$58</formula>
    </cfRule>
    <cfRule type="cellIs" dxfId="12080" priority="6960" operator="equal">
      <formula>$A$57</formula>
    </cfRule>
    <cfRule type="cellIs" dxfId="12079" priority="6961" operator="equal">
      <formula>$A$56</formula>
    </cfRule>
    <cfRule type="cellIs" dxfId="12078" priority="6962" operator="equal">
      <formula>$A$55</formula>
    </cfRule>
    <cfRule type="cellIs" dxfId="12077" priority="6963" operator="equal">
      <formula>$A$54</formula>
    </cfRule>
    <cfRule type="cellIs" dxfId="12076" priority="6964" operator="equal">
      <formula>$A$53</formula>
    </cfRule>
    <cfRule type="cellIs" dxfId="12075" priority="6965" operator="equal">
      <formula>$A$52</formula>
    </cfRule>
    <cfRule type="cellIs" dxfId="12074" priority="6966" operator="equal">
      <formula>$A$51</formula>
    </cfRule>
    <cfRule type="cellIs" dxfId="12073" priority="6967" operator="equal">
      <formula>$A$50</formula>
    </cfRule>
    <cfRule type="cellIs" dxfId="12072" priority="6968" operator="equal">
      <formula>$A$49</formula>
    </cfRule>
    <cfRule type="cellIs" dxfId="12071" priority="6969" operator="equal">
      <formula>$A$48</formula>
    </cfRule>
    <cfRule type="cellIs" dxfId="12070" priority="6970" operator="equal">
      <formula>$A$47</formula>
    </cfRule>
    <cfRule type="cellIs" dxfId="12069" priority="6971" operator="equal">
      <formula>$A$46</formula>
    </cfRule>
    <cfRule type="cellIs" dxfId="12068" priority="6972" operator="equal">
      <formula>$A$45</formula>
    </cfRule>
  </conditionalFormatting>
  <conditionalFormatting sqref="G13">
    <cfRule type="cellIs" dxfId="12067" priority="7085" operator="equal">
      <formula>$A$72</formula>
    </cfRule>
    <cfRule type="cellIs" dxfId="12066" priority="7086" operator="equal">
      <formula>$A$71</formula>
    </cfRule>
    <cfRule type="cellIs" dxfId="12065" priority="7087" operator="equal">
      <formula>$A$70</formula>
    </cfRule>
    <cfRule type="cellIs" dxfId="12064" priority="7088" operator="equal">
      <formula>$A$69</formula>
    </cfRule>
    <cfRule type="cellIs" dxfId="12063" priority="7089" operator="equal">
      <formula>$A$68</formula>
    </cfRule>
    <cfRule type="cellIs" dxfId="12062" priority="7090" operator="equal">
      <formula>$A$67</formula>
    </cfRule>
    <cfRule type="cellIs" dxfId="12061" priority="7091" operator="equal">
      <formula>$A$66</formula>
    </cfRule>
    <cfRule type="cellIs" dxfId="12060" priority="7092" operator="equal">
      <formula>$A$65</formula>
    </cfRule>
    <cfRule type="cellIs" dxfId="12059" priority="7093" operator="equal">
      <formula>$A$64</formula>
    </cfRule>
    <cfRule type="cellIs" dxfId="12058" priority="7094" operator="equal">
      <formula>$A$63</formula>
    </cfRule>
    <cfRule type="cellIs" dxfId="12057" priority="7095" operator="equal">
      <formula>$A$62</formula>
    </cfRule>
    <cfRule type="cellIs" dxfId="12056" priority="7096" operator="equal">
      <formula>$A$61</formula>
    </cfRule>
    <cfRule type="cellIs" dxfId="12055" priority="7097" operator="equal">
      <formula>$A$60</formula>
    </cfRule>
    <cfRule type="cellIs" dxfId="12054" priority="7098" operator="equal">
      <formula>22710</formula>
    </cfRule>
    <cfRule type="cellIs" dxfId="12053" priority="7099" operator="equal">
      <formula>$A$58</formula>
    </cfRule>
    <cfRule type="cellIs" dxfId="12052" priority="7100" operator="equal">
      <formula>$A$57</formula>
    </cfRule>
    <cfRule type="cellIs" dxfId="12051" priority="7101" operator="equal">
      <formula>$A$56</formula>
    </cfRule>
    <cfRule type="cellIs" dxfId="12050" priority="7102" operator="equal">
      <formula>$A$55</formula>
    </cfRule>
    <cfRule type="cellIs" dxfId="12049" priority="7103" operator="equal">
      <formula>$A$54</formula>
    </cfRule>
    <cfRule type="cellIs" dxfId="12048" priority="7104" operator="equal">
      <formula>$A$53</formula>
    </cfRule>
    <cfRule type="cellIs" dxfId="12047" priority="7105" operator="equal">
      <formula>$A$52</formula>
    </cfRule>
    <cfRule type="cellIs" dxfId="12046" priority="7106" operator="equal">
      <formula>$A$51</formula>
    </cfRule>
    <cfRule type="cellIs" dxfId="12045" priority="7107" operator="equal">
      <formula>$A$50</formula>
    </cfRule>
    <cfRule type="cellIs" dxfId="12044" priority="7108" operator="equal">
      <formula>$A$49</formula>
    </cfRule>
    <cfRule type="cellIs" dxfId="12043" priority="7109" operator="equal">
      <formula>$A$48</formula>
    </cfRule>
    <cfRule type="cellIs" dxfId="12042" priority="7110" operator="equal">
      <formula>$A$47</formula>
    </cfRule>
    <cfRule type="cellIs" dxfId="12041" priority="7111" operator="equal">
      <formula>$A$46</formula>
    </cfRule>
    <cfRule type="cellIs" dxfId="12040" priority="7112" operator="equal">
      <formula>$A$45</formula>
    </cfRule>
  </conditionalFormatting>
  <conditionalFormatting sqref="H13:J13">
    <cfRule type="cellIs" dxfId="12039" priority="7057" operator="equal">
      <formula>$A$72</formula>
    </cfRule>
    <cfRule type="cellIs" dxfId="12038" priority="7058" operator="equal">
      <formula>$A$71</formula>
    </cfRule>
    <cfRule type="cellIs" dxfId="12037" priority="7059" operator="equal">
      <formula>$A$70</formula>
    </cfRule>
    <cfRule type="cellIs" dxfId="12036" priority="7060" operator="equal">
      <formula>$A$69</formula>
    </cfRule>
    <cfRule type="cellIs" dxfId="12035" priority="7061" operator="equal">
      <formula>$A$68</formula>
    </cfRule>
    <cfRule type="cellIs" dxfId="12034" priority="7062" operator="equal">
      <formula>$A$67</formula>
    </cfRule>
    <cfRule type="cellIs" dxfId="12033" priority="7063" operator="equal">
      <formula>$A$66</formula>
    </cfRule>
    <cfRule type="cellIs" dxfId="12032" priority="7064" operator="equal">
      <formula>$A$65</formula>
    </cfRule>
    <cfRule type="cellIs" dxfId="12031" priority="7065" operator="equal">
      <formula>$A$64</formula>
    </cfRule>
    <cfRule type="cellIs" dxfId="12030" priority="7066" operator="equal">
      <formula>$A$63</formula>
    </cfRule>
    <cfRule type="cellIs" dxfId="12029" priority="7067" operator="equal">
      <formula>$A$62</formula>
    </cfRule>
    <cfRule type="cellIs" dxfId="12028" priority="7068" operator="equal">
      <formula>$A$61</formula>
    </cfRule>
    <cfRule type="cellIs" dxfId="12027" priority="7069" operator="equal">
      <formula>$A$60</formula>
    </cfRule>
    <cfRule type="cellIs" dxfId="12026" priority="7070" operator="equal">
      <formula>22710</formula>
    </cfRule>
    <cfRule type="cellIs" dxfId="12025" priority="7071" operator="equal">
      <formula>$A$58</formula>
    </cfRule>
    <cfRule type="cellIs" dxfId="12024" priority="7072" operator="equal">
      <formula>$A$57</formula>
    </cfRule>
    <cfRule type="cellIs" dxfId="12023" priority="7073" operator="equal">
      <formula>$A$56</formula>
    </cfRule>
    <cfRule type="cellIs" dxfId="12022" priority="7074" operator="equal">
      <formula>$A$55</formula>
    </cfRule>
    <cfRule type="cellIs" dxfId="12021" priority="7075" operator="equal">
      <formula>$A$54</formula>
    </cfRule>
    <cfRule type="cellIs" dxfId="12020" priority="7076" operator="equal">
      <formula>$A$53</formula>
    </cfRule>
    <cfRule type="cellIs" dxfId="12019" priority="7077" operator="equal">
      <formula>$A$52</formula>
    </cfRule>
    <cfRule type="cellIs" dxfId="12018" priority="7078" operator="equal">
      <formula>$A$51</formula>
    </cfRule>
    <cfRule type="cellIs" dxfId="12017" priority="7079" operator="equal">
      <formula>$A$50</formula>
    </cfRule>
    <cfRule type="cellIs" dxfId="12016" priority="7080" operator="equal">
      <formula>$A$49</formula>
    </cfRule>
    <cfRule type="cellIs" dxfId="12015" priority="7081" operator="equal">
      <formula>$A$48</formula>
    </cfRule>
    <cfRule type="cellIs" dxfId="12014" priority="7082" operator="equal">
      <formula>$A$47</formula>
    </cfRule>
    <cfRule type="cellIs" dxfId="12013" priority="7083" operator="equal">
      <formula>$A$46</formula>
    </cfRule>
    <cfRule type="cellIs" dxfId="12012" priority="7084" operator="equal">
      <formula>$A$45</formula>
    </cfRule>
  </conditionalFormatting>
  <conditionalFormatting sqref="X6">
    <cfRule type="cellIs" dxfId="12011" priority="7029" operator="equal">
      <formula>$A$72</formula>
    </cfRule>
    <cfRule type="cellIs" dxfId="12010" priority="7030" operator="equal">
      <formula>$A$71</formula>
    </cfRule>
    <cfRule type="cellIs" dxfId="12009" priority="7031" operator="equal">
      <formula>$A$70</formula>
    </cfRule>
    <cfRule type="cellIs" dxfId="12008" priority="7032" operator="equal">
      <formula>$A$69</formula>
    </cfRule>
    <cfRule type="cellIs" dxfId="12007" priority="7033" operator="equal">
      <formula>$A$68</formula>
    </cfRule>
    <cfRule type="cellIs" dxfId="12006" priority="7034" operator="equal">
      <formula>$A$67</formula>
    </cfRule>
    <cfRule type="cellIs" dxfId="12005" priority="7035" operator="equal">
      <formula>$A$66</formula>
    </cfRule>
    <cfRule type="cellIs" dxfId="12004" priority="7036" operator="equal">
      <formula>$A$65</formula>
    </cfRule>
    <cfRule type="cellIs" dxfId="12003" priority="7037" operator="equal">
      <formula>$A$64</formula>
    </cfRule>
    <cfRule type="cellIs" dxfId="12002" priority="7038" operator="equal">
      <formula>$A$63</formula>
    </cfRule>
    <cfRule type="cellIs" dxfId="12001" priority="7039" operator="equal">
      <formula>$A$62</formula>
    </cfRule>
    <cfRule type="cellIs" dxfId="12000" priority="7040" operator="equal">
      <formula>$A$61</formula>
    </cfRule>
    <cfRule type="cellIs" dxfId="11999" priority="7041" operator="equal">
      <formula>$A$60</formula>
    </cfRule>
    <cfRule type="cellIs" dxfId="11998" priority="7042" operator="equal">
      <formula>22710</formula>
    </cfRule>
    <cfRule type="cellIs" dxfId="11997" priority="7043" operator="equal">
      <formula>$A$58</formula>
    </cfRule>
    <cfRule type="cellIs" dxfId="11996" priority="7044" operator="equal">
      <formula>$A$57</formula>
    </cfRule>
    <cfRule type="cellIs" dxfId="11995" priority="7045" operator="equal">
      <formula>$A$56</formula>
    </cfRule>
    <cfRule type="cellIs" dxfId="11994" priority="7046" operator="equal">
      <formula>$A$55</formula>
    </cfRule>
    <cfRule type="cellIs" dxfId="11993" priority="7047" operator="equal">
      <formula>$A$54</formula>
    </cfRule>
    <cfRule type="cellIs" dxfId="11992" priority="7048" operator="equal">
      <formula>$A$53</formula>
    </cfRule>
    <cfRule type="cellIs" dxfId="11991" priority="7049" operator="equal">
      <formula>$A$52</formula>
    </cfRule>
    <cfRule type="cellIs" dxfId="11990" priority="7050" operator="equal">
      <formula>$A$51</formula>
    </cfRule>
    <cfRule type="cellIs" dxfId="11989" priority="7051" operator="equal">
      <formula>$A$50</formula>
    </cfRule>
    <cfRule type="cellIs" dxfId="11988" priority="7052" operator="equal">
      <formula>$A$49</formula>
    </cfRule>
    <cfRule type="cellIs" dxfId="11987" priority="7053" operator="equal">
      <formula>$A$48</formula>
    </cfRule>
    <cfRule type="cellIs" dxfId="11986" priority="7054" operator="equal">
      <formula>$A$47</formula>
    </cfRule>
    <cfRule type="cellIs" dxfId="11985" priority="7055" operator="equal">
      <formula>$A$46</formula>
    </cfRule>
    <cfRule type="cellIs" dxfId="11984" priority="7056" operator="equal">
      <formula>$A$45</formula>
    </cfRule>
  </conditionalFormatting>
  <conditionalFormatting sqref="Y6">
    <cfRule type="cellIs" dxfId="11983" priority="7001" operator="equal">
      <formula>$A$72</formula>
    </cfRule>
    <cfRule type="cellIs" dxfId="11982" priority="7002" operator="equal">
      <formula>$A$71</formula>
    </cfRule>
    <cfRule type="cellIs" dxfId="11981" priority="7003" operator="equal">
      <formula>$A$70</formula>
    </cfRule>
    <cfRule type="cellIs" dxfId="11980" priority="7004" operator="equal">
      <formula>$A$69</formula>
    </cfRule>
    <cfRule type="cellIs" dxfId="11979" priority="7005" operator="equal">
      <formula>$A$68</formula>
    </cfRule>
    <cfRule type="cellIs" dxfId="11978" priority="7006" operator="equal">
      <formula>$A$67</formula>
    </cfRule>
    <cfRule type="cellIs" dxfId="11977" priority="7007" operator="equal">
      <formula>$A$66</formula>
    </cfRule>
    <cfRule type="cellIs" dxfId="11976" priority="7008" operator="equal">
      <formula>$A$65</formula>
    </cfRule>
    <cfRule type="cellIs" dxfId="11975" priority="7009" operator="equal">
      <formula>$A$64</formula>
    </cfRule>
    <cfRule type="cellIs" dxfId="11974" priority="7010" operator="equal">
      <formula>$A$63</formula>
    </cfRule>
    <cfRule type="cellIs" dxfId="11973" priority="7011" operator="equal">
      <formula>$A$62</formula>
    </cfRule>
    <cfRule type="cellIs" dxfId="11972" priority="7012" operator="equal">
      <formula>$A$61</formula>
    </cfRule>
    <cfRule type="cellIs" dxfId="11971" priority="7013" operator="equal">
      <formula>$A$60</formula>
    </cfRule>
    <cfRule type="cellIs" dxfId="11970" priority="7014" operator="equal">
      <formula>22710</formula>
    </cfRule>
    <cfRule type="cellIs" dxfId="11969" priority="7015" operator="equal">
      <formula>$A$58</formula>
    </cfRule>
    <cfRule type="cellIs" dxfId="11968" priority="7016" operator="equal">
      <formula>$A$57</formula>
    </cfRule>
    <cfRule type="cellIs" dxfId="11967" priority="7017" operator="equal">
      <formula>$A$56</formula>
    </cfRule>
    <cfRule type="cellIs" dxfId="11966" priority="7018" operator="equal">
      <formula>$A$55</formula>
    </cfRule>
    <cfRule type="cellIs" dxfId="11965" priority="7019" operator="equal">
      <formula>$A$54</formula>
    </cfRule>
    <cfRule type="cellIs" dxfId="11964" priority="7020" operator="equal">
      <formula>$A$53</formula>
    </cfRule>
    <cfRule type="cellIs" dxfId="11963" priority="7021" operator="equal">
      <formula>$A$52</formula>
    </cfRule>
    <cfRule type="cellIs" dxfId="11962" priority="7022" operator="equal">
      <formula>$A$51</formula>
    </cfRule>
    <cfRule type="cellIs" dxfId="11961" priority="7023" operator="equal">
      <formula>$A$50</formula>
    </cfRule>
    <cfRule type="cellIs" dxfId="11960" priority="7024" operator="equal">
      <formula>$A$49</formula>
    </cfRule>
    <cfRule type="cellIs" dxfId="11959" priority="7025" operator="equal">
      <formula>$A$48</formula>
    </cfRule>
    <cfRule type="cellIs" dxfId="11958" priority="7026" operator="equal">
      <formula>$A$47</formula>
    </cfRule>
    <cfRule type="cellIs" dxfId="11957" priority="7027" operator="equal">
      <formula>$A$46</formula>
    </cfRule>
    <cfRule type="cellIs" dxfId="11956" priority="7028" operator="equal">
      <formula>$A$45</formula>
    </cfRule>
  </conditionalFormatting>
  <conditionalFormatting sqref="Y10">
    <cfRule type="cellIs" dxfId="11955" priority="6889" operator="equal">
      <formula>$A$72</formula>
    </cfRule>
    <cfRule type="cellIs" dxfId="11954" priority="6890" operator="equal">
      <formula>$A$71</formula>
    </cfRule>
    <cfRule type="cellIs" dxfId="11953" priority="6891" operator="equal">
      <formula>$A$70</formula>
    </cfRule>
    <cfRule type="cellIs" dxfId="11952" priority="6892" operator="equal">
      <formula>$A$69</formula>
    </cfRule>
    <cfRule type="cellIs" dxfId="11951" priority="6893" operator="equal">
      <formula>$A$68</formula>
    </cfRule>
    <cfRule type="cellIs" dxfId="11950" priority="6894" operator="equal">
      <formula>$A$67</formula>
    </cfRule>
    <cfRule type="cellIs" dxfId="11949" priority="6895" operator="equal">
      <formula>$A$66</formula>
    </cfRule>
    <cfRule type="cellIs" dxfId="11948" priority="6896" operator="equal">
      <formula>$A$65</formula>
    </cfRule>
    <cfRule type="cellIs" dxfId="11947" priority="6897" operator="equal">
      <formula>$A$64</formula>
    </cfRule>
    <cfRule type="cellIs" dxfId="11946" priority="6898" operator="equal">
      <formula>$A$63</formula>
    </cfRule>
    <cfRule type="cellIs" dxfId="11945" priority="6899" operator="equal">
      <formula>$A$62</formula>
    </cfRule>
    <cfRule type="cellIs" dxfId="11944" priority="6900" operator="equal">
      <formula>$A$61</formula>
    </cfRule>
    <cfRule type="cellIs" dxfId="11943" priority="6901" operator="equal">
      <formula>$A$60</formula>
    </cfRule>
    <cfRule type="cellIs" dxfId="11942" priority="6902" operator="equal">
      <formula>22710</formula>
    </cfRule>
    <cfRule type="cellIs" dxfId="11941" priority="6903" operator="equal">
      <formula>$A$58</formula>
    </cfRule>
    <cfRule type="cellIs" dxfId="11940" priority="6904" operator="equal">
      <formula>$A$57</formula>
    </cfRule>
    <cfRule type="cellIs" dxfId="11939" priority="6905" operator="equal">
      <formula>$A$56</formula>
    </cfRule>
    <cfRule type="cellIs" dxfId="11938" priority="6906" operator="equal">
      <formula>$A$55</formula>
    </cfRule>
    <cfRule type="cellIs" dxfId="11937" priority="6907" operator="equal">
      <formula>$A$54</formula>
    </cfRule>
    <cfRule type="cellIs" dxfId="11936" priority="6908" operator="equal">
      <formula>$A$53</formula>
    </cfRule>
    <cfRule type="cellIs" dxfId="11935" priority="6909" operator="equal">
      <formula>$A$52</formula>
    </cfRule>
    <cfRule type="cellIs" dxfId="11934" priority="6910" operator="equal">
      <formula>$A$51</formula>
    </cfRule>
    <cfRule type="cellIs" dxfId="11933" priority="6911" operator="equal">
      <formula>$A$50</formula>
    </cfRule>
    <cfRule type="cellIs" dxfId="11932" priority="6912" operator="equal">
      <formula>$A$49</formula>
    </cfRule>
    <cfRule type="cellIs" dxfId="11931" priority="6913" operator="equal">
      <formula>$A$48</formula>
    </cfRule>
    <cfRule type="cellIs" dxfId="11930" priority="6914" operator="equal">
      <formula>$A$47</formula>
    </cfRule>
    <cfRule type="cellIs" dxfId="11929" priority="6915" operator="equal">
      <formula>$A$46</formula>
    </cfRule>
    <cfRule type="cellIs" dxfId="11928" priority="6916" operator="equal">
      <formula>$A$45</formula>
    </cfRule>
  </conditionalFormatting>
  <conditionalFormatting sqref="T44">
    <cfRule type="cellIs" dxfId="11927" priority="6861" operator="equal">
      <formula>$A$72</formula>
    </cfRule>
    <cfRule type="cellIs" dxfId="11926" priority="6862" operator="equal">
      <formula>$A$71</formula>
    </cfRule>
    <cfRule type="cellIs" dxfId="11925" priority="6863" operator="equal">
      <formula>$A$70</formula>
    </cfRule>
    <cfRule type="cellIs" dxfId="11924" priority="6864" operator="equal">
      <formula>$A$69</formula>
    </cfRule>
    <cfRule type="cellIs" dxfId="11923" priority="6865" operator="equal">
      <formula>$A$68</formula>
    </cfRule>
    <cfRule type="cellIs" dxfId="11922" priority="6866" operator="equal">
      <formula>$A$67</formula>
    </cfRule>
    <cfRule type="cellIs" dxfId="11921" priority="6867" operator="equal">
      <formula>$A$66</formula>
    </cfRule>
    <cfRule type="cellIs" dxfId="11920" priority="6868" operator="equal">
      <formula>$A$65</formula>
    </cfRule>
    <cfRule type="cellIs" dxfId="11919" priority="6869" operator="equal">
      <formula>$A$64</formula>
    </cfRule>
    <cfRule type="cellIs" dxfId="11918" priority="6870" operator="equal">
      <formula>$A$63</formula>
    </cfRule>
    <cfRule type="cellIs" dxfId="11917" priority="6871" operator="equal">
      <formula>$A$62</formula>
    </cfRule>
    <cfRule type="cellIs" dxfId="11916" priority="6872" operator="equal">
      <formula>$A$61</formula>
    </cfRule>
    <cfRule type="cellIs" dxfId="11915" priority="6873" operator="equal">
      <formula>$A$60</formula>
    </cfRule>
    <cfRule type="cellIs" dxfId="11914" priority="6874" operator="equal">
      <formula>22710</formula>
    </cfRule>
    <cfRule type="cellIs" dxfId="11913" priority="6875" operator="equal">
      <formula>$A$58</formula>
    </cfRule>
    <cfRule type="cellIs" dxfId="11912" priority="6876" operator="equal">
      <formula>$A$57</formula>
    </cfRule>
    <cfRule type="cellIs" dxfId="11911" priority="6877" operator="equal">
      <formula>$A$56</formula>
    </cfRule>
    <cfRule type="cellIs" dxfId="11910" priority="6878" operator="equal">
      <formula>$A$55</formula>
    </cfRule>
    <cfRule type="cellIs" dxfId="11909" priority="6879" operator="equal">
      <formula>$A$54</formula>
    </cfRule>
    <cfRule type="cellIs" dxfId="11908" priority="6880" operator="equal">
      <formula>$A$53</formula>
    </cfRule>
    <cfRule type="cellIs" dxfId="11907" priority="6881" operator="equal">
      <formula>$A$52</formula>
    </cfRule>
    <cfRule type="cellIs" dxfId="11906" priority="6882" operator="equal">
      <formula>$A$51</formula>
    </cfRule>
    <cfRule type="cellIs" dxfId="11905" priority="6883" operator="equal">
      <formula>$A$50</formula>
    </cfRule>
    <cfRule type="cellIs" dxfId="11904" priority="6884" operator="equal">
      <formula>$A$49</formula>
    </cfRule>
    <cfRule type="cellIs" dxfId="11903" priority="6885" operator="equal">
      <formula>$A$48</formula>
    </cfRule>
    <cfRule type="cellIs" dxfId="11902" priority="6886" operator="equal">
      <formula>$A$47</formula>
    </cfRule>
    <cfRule type="cellIs" dxfId="11901" priority="6887" operator="equal">
      <formula>$A$46</formula>
    </cfRule>
    <cfRule type="cellIs" dxfId="11900" priority="6888" operator="equal">
      <formula>$A$45</formula>
    </cfRule>
  </conditionalFormatting>
  <conditionalFormatting sqref="U18:V18">
    <cfRule type="cellIs" dxfId="11899" priority="6721" operator="equal">
      <formula>$A$72</formula>
    </cfRule>
    <cfRule type="cellIs" dxfId="11898" priority="6722" operator="equal">
      <formula>$A$71</formula>
    </cfRule>
    <cfRule type="cellIs" dxfId="11897" priority="6723" operator="equal">
      <formula>$A$70</formula>
    </cfRule>
    <cfRule type="cellIs" dxfId="11896" priority="6724" operator="equal">
      <formula>$A$69</formula>
    </cfRule>
    <cfRule type="cellIs" dxfId="11895" priority="6725" operator="equal">
      <formula>$A$68</formula>
    </cfRule>
    <cfRule type="cellIs" dxfId="11894" priority="6726" operator="equal">
      <formula>$A$67</formula>
    </cfRule>
    <cfRule type="cellIs" dxfId="11893" priority="6727" operator="equal">
      <formula>$A$66</formula>
    </cfRule>
    <cfRule type="cellIs" dxfId="11892" priority="6728" operator="equal">
      <formula>$A$65</formula>
    </cfRule>
    <cfRule type="cellIs" dxfId="11891" priority="6729" operator="equal">
      <formula>$A$64</formula>
    </cfRule>
    <cfRule type="cellIs" dxfId="11890" priority="6730" operator="equal">
      <formula>$A$63</formula>
    </cfRule>
    <cfRule type="cellIs" dxfId="11889" priority="6731" operator="equal">
      <formula>$A$62</formula>
    </cfRule>
    <cfRule type="cellIs" dxfId="11888" priority="6732" operator="equal">
      <formula>$A$61</formula>
    </cfRule>
    <cfRule type="cellIs" dxfId="11887" priority="6733" operator="equal">
      <formula>$A$60</formula>
    </cfRule>
    <cfRule type="cellIs" dxfId="11886" priority="6734" operator="equal">
      <formula>22710</formula>
    </cfRule>
    <cfRule type="cellIs" dxfId="11885" priority="6735" operator="equal">
      <formula>$A$58</formula>
    </cfRule>
    <cfRule type="cellIs" dxfId="11884" priority="6736" operator="equal">
      <formula>$A$57</formula>
    </cfRule>
    <cfRule type="cellIs" dxfId="11883" priority="6737" operator="equal">
      <formula>$A$56</formula>
    </cfRule>
    <cfRule type="cellIs" dxfId="11882" priority="6738" operator="equal">
      <formula>$A$55</formula>
    </cfRule>
    <cfRule type="cellIs" dxfId="11881" priority="6739" operator="equal">
      <formula>$A$54</formula>
    </cfRule>
    <cfRule type="cellIs" dxfId="11880" priority="6740" operator="equal">
      <formula>$A$53</formula>
    </cfRule>
    <cfRule type="cellIs" dxfId="11879" priority="6741" operator="equal">
      <formula>$A$52</formula>
    </cfRule>
    <cfRule type="cellIs" dxfId="11878" priority="6742" operator="equal">
      <formula>$A$51</formula>
    </cfRule>
    <cfRule type="cellIs" dxfId="11877" priority="6743" operator="equal">
      <formula>$A$50</formula>
    </cfRule>
    <cfRule type="cellIs" dxfId="11876" priority="6744" operator="equal">
      <formula>$A$49</formula>
    </cfRule>
    <cfRule type="cellIs" dxfId="11875" priority="6745" operator="equal">
      <formula>$A$48</formula>
    </cfRule>
    <cfRule type="cellIs" dxfId="11874" priority="6746" operator="equal">
      <formula>$A$47</formula>
    </cfRule>
    <cfRule type="cellIs" dxfId="11873" priority="6747" operator="equal">
      <formula>$A$46</formula>
    </cfRule>
    <cfRule type="cellIs" dxfId="11872" priority="6748" operator="equal">
      <formula>$A$45</formula>
    </cfRule>
  </conditionalFormatting>
  <conditionalFormatting sqref="AA7">
    <cfRule type="cellIs" dxfId="11871" priority="6693" operator="equal">
      <formula>$A$72</formula>
    </cfRule>
    <cfRule type="cellIs" dxfId="11870" priority="6694" operator="equal">
      <formula>$A$71</formula>
    </cfRule>
    <cfRule type="cellIs" dxfId="11869" priority="6695" operator="equal">
      <formula>$A$70</formula>
    </cfRule>
    <cfRule type="cellIs" dxfId="11868" priority="6696" operator="equal">
      <formula>$A$69</formula>
    </cfRule>
    <cfRule type="cellIs" dxfId="11867" priority="6697" operator="equal">
      <formula>$A$68</formula>
    </cfRule>
    <cfRule type="cellIs" dxfId="11866" priority="6698" operator="equal">
      <formula>$A$67</formula>
    </cfRule>
    <cfRule type="cellIs" dxfId="11865" priority="6699" operator="equal">
      <formula>$A$66</formula>
    </cfRule>
    <cfRule type="cellIs" dxfId="11864" priority="6700" operator="equal">
      <formula>$A$65</formula>
    </cfRule>
    <cfRule type="cellIs" dxfId="11863" priority="6701" operator="equal">
      <formula>$A$64</formula>
    </cfRule>
    <cfRule type="cellIs" dxfId="11862" priority="6702" operator="equal">
      <formula>$A$63</formula>
    </cfRule>
    <cfRule type="cellIs" dxfId="11861" priority="6703" operator="equal">
      <formula>$A$62</formula>
    </cfRule>
    <cfRule type="cellIs" dxfId="11860" priority="6704" operator="equal">
      <formula>$A$61</formula>
    </cfRule>
    <cfRule type="cellIs" dxfId="11859" priority="6705" operator="equal">
      <formula>$A$60</formula>
    </cfRule>
    <cfRule type="cellIs" dxfId="11858" priority="6706" operator="equal">
      <formula>22710</formula>
    </cfRule>
    <cfRule type="cellIs" dxfId="11857" priority="6707" operator="equal">
      <formula>$A$58</formula>
    </cfRule>
    <cfRule type="cellIs" dxfId="11856" priority="6708" operator="equal">
      <formula>$A$57</formula>
    </cfRule>
    <cfRule type="cellIs" dxfId="11855" priority="6709" operator="equal">
      <formula>$A$56</formula>
    </cfRule>
    <cfRule type="cellIs" dxfId="11854" priority="6710" operator="equal">
      <formula>$A$55</formula>
    </cfRule>
    <cfRule type="cellIs" dxfId="11853" priority="6711" operator="equal">
      <formula>$A$54</formula>
    </cfRule>
    <cfRule type="cellIs" dxfId="11852" priority="6712" operator="equal">
      <formula>$A$53</formula>
    </cfRule>
    <cfRule type="cellIs" dxfId="11851" priority="6713" operator="equal">
      <formula>$A$52</formula>
    </cfRule>
    <cfRule type="cellIs" dxfId="11850" priority="6714" operator="equal">
      <formula>$A$51</formula>
    </cfRule>
    <cfRule type="cellIs" dxfId="11849" priority="6715" operator="equal">
      <formula>$A$50</formula>
    </cfRule>
    <cfRule type="cellIs" dxfId="11848" priority="6716" operator="equal">
      <formula>$A$49</formula>
    </cfRule>
    <cfRule type="cellIs" dxfId="11847" priority="6717" operator="equal">
      <formula>$A$48</formula>
    </cfRule>
    <cfRule type="cellIs" dxfId="11846" priority="6718" operator="equal">
      <formula>$A$47</formula>
    </cfRule>
    <cfRule type="cellIs" dxfId="11845" priority="6719" operator="equal">
      <formula>$A$46</formula>
    </cfRule>
    <cfRule type="cellIs" dxfId="11844" priority="6720" operator="equal">
      <formula>$A$45</formula>
    </cfRule>
  </conditionalFormatting>
  <conditionalFormatting sqref="AB7:AC7">
    <cfRule type="cellIs" dxfId="11843" priority="6665" operator="equal">
      <formula>$A$72</formula>
    </cfRule>
    <cfRule type="cellIs" dxfId="11842" priority="6666" operator="equal">
      <formula>$A$71</formula>
    </cfRule>
    <cfRule type="cellIs" dxfId="11841" priority="6667" operator="equal">
      <formula>$A$70</formula>
    </cfRule>
    <cfRule type="cellIs" dxfId="11840" priority="6668" operator="equal">
      <formula>$A$69</formula>
    </cfRule>
    <cfRule type="cellIs" dxfId="11839" priority="6669" operator="equal">
      <formula>$A$68</formula>
    </cfRule>
    <cfRule type="cellIs" dxfId="11838" priority="6670" operator="equal">
      <formula>$A$67</formula>
    </cfRule>
    <cfRule type="cellIs" dxfId="11837" priority="6671" operator="equal">
      <formula>$A$66</formula>
    </cfRule>
    <cfRule type="cellIs" dxfId="11836" priority="6672" operator="equal">
      <formula>$A$65</formula>
    </cfRule>
    <cfRule type="cellIs" dxfId="11835" priority="6673" operator="equal">
      <formula>$A$64</formula>
    </cfRule>
    <cfRule type="cellIs" dxfId="11834" priority="6674" operator="equal">
      <formula>$A$63</formula>
    </cfRule>
    <cfRule type="cellIs" dxfId="11833" priority="6675" operator="equal">
      <formula>$A$62</formula>
    </cfRule>
    <cfRule type="cellIs" dxfId="11832" priority="6676" operator="equal">
      <formula>$A$61</formula>
    </cfRule>
    <cfRule type="cellIs" dxfId="11831" priority="6677" operator="equal">
      <formula>$A$60</formula>
    </cfRule>
    <cfRule type="cellIs" dxfId="11830" priority="6678" operator="equal">
      <formula>22710</formula>
    </cfRule>
    <cfRule type="cellIs" dxfId="11829" priority="6679" operator="equal">
      <formula>$A$58</formula>
    </cfRule>
    <cfRule type="cellIs" dxfId="11828" priority="6680" operator="equal">
      <formula>$A$57</formula>
    </cfRule>
    <cfRule type="cellIs" dxfId="11827" priority="6681" operator="equal">
      <formula>$A$56</formula>
    </cfRule>
    <cfRule type="cellIs" dxfId="11826" priority="6682" operator="equal">
      <formula>$A$55</formula>
    </cfRule>
    <cfRule type="cellIs" dxfId="11825" priority="6683" operator="equal">
      <formula>$A$54</formula>
    </cfRule>
    <cfRule type="cellIs" dxfId="11824" priority="6684" operator="equal">
      <formula>$A$53</formula>
    </cfRule>
    <cfRule type="cellIs" dxfId="11823" priority="6685" operator="equal">
      <formula>$A$52</formula>
    </cfRule>
    <cfRule type="cellIs" dxfId="11822" priority="6686" operator="equal">
      <formula>$A$51</formula>
    </cfRule>
    <cfRule type="cellIs" dxfId="11821" priority="6687" operator="equal">
      <formula>$A$50</formula>
    </cfRule>
    <cfRule type="cellIs" dxfId="11820" priority="6688" operator="equal">
      <formula>$A$49</formula>
    </cfRule>
    <cfRule type="cellIs" dxfId="11819" priority="6689" operator="equal">
      <formula>$A$48</formula>
    </cfRule>
    <cfRule type="cellIs" dxfId="11818" priority="6690" operator="equal">
      <formula>$A$47</formula>
    </cfRule>
    <cfRule type="cellIs" dxfId="11817" priority="6691" operator="equal">
      <formula>$A$46</formula>
    </cfRule>
    <cfRule type="cellIs" dxfId="11816" priority="6692" operator="equal">
      <formula>$A$45</formula>
    </cfRule>
  </conditionalFormatting>
  <conditionalFormatting sqref="K15">
    <cfRule type="cellIs" dxfId="11815" priority="6189" operator="equal">
      <formula>$A$72</formula>
    </cfRule>
    <cfRule type="cellIs" dxfId="11814" priority="6190" operator="equal">
      <formula>$A$71</formula>
    </cfRule>
    <cfRule type="cellIs" dxfId="11813" priority="6191" operator="equal">
      <formula>$A$70</formula>
    </cfRule>
    <cfRule type="cellIs" dxfId="11812" priority="6192" operator="equal">
      <formula>$A$69</formula>
    </cfRule>
    <cfRule type="cellIs" dxfId="11811" priority="6193" operator="equal">
      <formula>$A$68</formula>
    </cfRule>
    <cfRule type="cellIs" dxfId="11810" priority="6194" operator="equal">
      <formula>$A$67</formula>
    </cfRule>
    <cfRule type="cellIs" dxfId="11809" priority="6195" operator="equal">
      <formula>$A$66</formula>
    </cfRule>
    <cfRule type="cellIs" dxfId="11808" priority="6196" operator="equal">
      <formula>$A$65</formula>
    </cfRule>
    <cfRule type="cellIs" dxfId="11807" priority="6197" operator="equal">
      <formula>$A$64</formula>
    </cfRule>
    <cfRule type="cellIs" dxfId="11806" priority="6198" operator="equal">
      <formula>$A$63</formula>
    </cfRule>
    <cfRule type="cellIs" dxfId="11805" priority="6199" operator="equal">
      <formula>$A$62</formula>
    </cfRule>
    <cfRule type="cellIs" dxfId="11804" priority="6200" operator="equal">
      <formula>$A$61</formula>
    </cfRule>
    <cfRule type="cellIs" dxfId="11803" priority="6201" operator="equal">
      <formula>$A$60</formula>
    </cfRule>
    <cfRule type="cellIs" dxfId="11802" priority="6202" operator="equal">
      <formula>22710</formula>
    </cfRule>
    <cfRule type="cellIs" dxfId="11801" priority="6203" operator="equal">
      <formula>$A$58</formula>
    </cfRule>
    <cfRule type="cellIs" dxfId="11800" priority="6204" operator="equal">
      <formula>$A$57</formula>
    </cfRule>
    <cfRule type="cellIs" dxfId="11799" priority="6205" operator="equal">
      <formula>$A$56</formula>
    </cfRule>
    <cfRule type="cellIs" dxfId="11798" priority="6206" operator="equal">
      <formula>$A$55</formula>
    </cfRule>
    <cfRule type="cellIs" dxfId="11797" priority="6207" operator="equal">
      <formula>$A$54</formula>
    </cfRule>
    <cfRule type="cellIs" dxfId="11796" priority="6208" operator="equal">
      <formula>$A$53</formula>
    </cfRule>
    <cfRule type="cellIs" dxfId="11795" priority="6209" operator="equal">
      <formula>$A$52</formula>
    </cfRule>
    <cfRule type="cellIs" dxfId="11794" priority="6210" operator="equal">
      <formula>$A$51</formula>
    </cfRule>
    <cfRule type="cellIs" dxfId="11793" priority="6211" operator="equal">
      <formula>$A$50</formula>
    </cfRule>
    <cfRule type="cellIs" dxfId="11792" priority="6212" operator="equal">
      <formula>$A$49</formula>
    </cfRule>
    <cfRule type="cellIs" dxfId="11791" priority="6213" operator="equal">
      <formula>$A$48</formula>
    </cfRule>
    <cfRule type="cellIs" dxfId="11790" priority="6214" operator="equal">
      <formula>$A$47</formula>
    </cfRule>
    <cfRule type="cellIs" dxfId="11789" priority="6215" operator="equal">
      <formula>$A$46</formula>
    </cfRule>
    <cfRule type="cellIs" dxfId="11788" priority="6216" operator="equal">
      <formula>$A$45</formula>
    </cfRule>
  </conditionalFormatting>
  <conditionalFormatting sqref="L15:O15">
    <cfRule type="cellIs" dxfId="11787" priority="6161" operator="equal">
      <formula>$A$72</formula>
    </cfRule>
    <cfRule type="cellIs" dxfId="11786" priority="6162" operator="equal">
      <formula>$A$71</formula>
    </cfRule>
    <cfRule type="cellIs" dxfId="11785" priority="6163" operator="equal">
      <formula>$A$70</formula>
    </cfRule>
    <cfRule type="cellIs" dxfId="11784" priority="6164" operator="equal">
      <formula>$A$69</formula>
    </cfRule>
    <cfRule type="cellIs" dxfId="11783" priority="6165" operator="equal">
      <formula>$A$68</formula>
    </cfRule>
    <cfRule type="cellIs" dxfId="11782" priority="6166" operator="equal">
      <formula>$A$67</formula>
    </cfRule>
    <cfRule type="cellIs" dxfId="11781" priority="6167" operator="equal">
      <formula>$A$66</formula>
    </cfRule>
    <cfRule type="cellIs" dxfId="11780" priority="6168" operator="equal">
      <formula>$A$65</formula>
    </cfRule>
    <cfRule type="cellIs" dxfId="11779" priority="6169" operator="equal">
      <formula>$A$64</formula>
    </cfRule>
    <cfRule type="cellIs" dxfId="11778" priority="6170" operator="equal">
      <formula>$A$63</formula>
    </cfRule>
    <cfRule type="cellIs" dxfId="11777" priority="6171" operator="equal">
      <formula>$A$62</formula>
    </cfRule>
    <cfRule type="cellIs" dxfId="11776" priority="6172" operator="equal">
      <formula>$A$61</formula>
    </cfRule>
    <cfRule type="cellIs" dxfId="11775" priority="6173" operator="equal">
      <formula>$A$60</formula>
    </cfRule>
    <cfRule type="cellIs" dxfId="11774" priority="6174" operator="equal">
      <formula>22710</formula>
    </cfRule>
    <cfRule type="cellIs" dxfId="11773" priority="6175" operator="equal">
      <formula>$A$58</formula>
    </cfRule>
    <cfRule type="cellIs" dxfId="11772" priority="6176" operator="equal">
      <formula>$A$57</formula>
    </cfRule>
    <cfRule type="cellIs" dxfId="11771" priority="6177" operator="equal">
      <formula>$A$56</formula>
    </cfRule>
    <cfRule type="cellIs" dxfId="11770" priority="6178" operator="equal">
      <formula>$A$55</formula>
    </cfRule>
    <cfRule type="cellIs" dxfId="11769" priority="6179" operator="equal">
      <formula>$A$54</formula>
    </cfRule>
    <cfRule type="cellIs" dxfId="11768" priority="6180" operator="equal">
      <formula>$A$53</formula>
    </cfRule>
    <cfRule type="cellIs" dxfId="11767" priority="6181" operator="equal">
      <formula>$A$52</formula>
    </cfRule>
    <cfRule type="cellIs" dxfId="11766" priority="6182" operator="equal">
      <formula>$A$51</formula>
    </cfRule>
    <cfRule type="cellIs" dxfId="11765" priority="6183" operator="equal">
      <formula>$A$50</formula>
    </cfRule>
    <cfRule type="cellIs" dxfId="11764" priority="6184" operator="equal">
      <formula>$A$49</formula>
    </cfRule>
    <cfRule type="cellIs" dxfId="11763" priority="6185" operator="equal">
      <formula>$A$48</formula>
    </cfRule>
    <cfRule type="cellIs" dxfId="11762" priority="6186" operator="equal">
      <formula>$A$47</formula>
    </cfRule>
    <cfRule type="cellIs" dxfId="11761" priority="6187" operator="equal">
      <formula>$A$46</formula>
    </cfRule>
    <cfRule type="cellIs" dxfId="11760" priority="6188" operator="equal">
      <formula>$A$45</formula>
    </cfRule>
  </conditionalFormatting>
  <conditionalFormatting sqref="T18">
    <cfRule type="cellIs" dxfId="11759" priority="6749" operator="equal">
      <formula>$A$72</formula>
    </cfRule>
    <cfRule type="cellIs" dxfId="11758" priority="6750" operator="equal">
      <formula>$A$71</formula>
    </cfRule>
    <cfRule type="cellIs" dxfId="11757" priority="6751" operator="equal">
      <formula>$A$70</formula>
    </cfRule>
    <cfRule type="cellIs" dxfId="11756" priority="6752" operator="equal">
      <formula>$A$69</formula>
    </cfRule>
    <cfRule type="cellIs" dxfId="11755" priority="6753" operator="equal">
      <formula>$A$68</formula>
    </cfRule>
    <cfRule type="cellIs" dxfId="11754" priority="6754" operator="equal">
      <formula>$A$67</formula>
    </cfRule>
    <cfRule type="cellIs" dxfId="11753" priority="6755" operator="equal">
      <formula>$A$66</formula>
    </cfRule>
    <cfRule type="cellIs" dxfId="11752" priority="6756" operator="equal">
      <formula>$A$65</formula>
    </cfRule>
    <cfRule type="cellIs" dxfId="11751" priority="6757" operator="equal">
      <formula>$A$64</formula>
    </cfRule>
    <cfRule type="cellIs" dxfId="11750" priority="6758" operator="equal">
      <formula>$A$63</formula>
    </cfRule>
    <cfRule type="cellIs" dxfId="11749" priority="6759" operator="equal">
      <formula>$A$62</formula>
    </cfRule>
    <cfRule type="cellIs" dxfId="11748" priority="6760" operator="equal">
      <formula>$A$61</formula>
    </cfRule>
    <cfRule type="cellIs" dxfId="11747" priority="6761" operator="equal">
      <formula>$A$60</formula>
    </cfRule>
    <cfRule type="cellIs" dxfId="11746" priority="6762" operator="equal">
      <formula>22710</formula>
    </cfRule>
    <cfRule type="cellIs" dxfId="11745" priority="6763" operator="equal">
      <formula>$A$58</formula>
    </cfRule>
    <cfRule type="cellIs" dxfId="11744" priority="6764" operator="equal">
      <formula>$A$57</formula>
    </cfRule>
    <cfRule type="cellIs" dxfId="11743" priority="6765" operator="equal">
      <formula>$A$56</formula>
    </cfRule>
    <cfRule type="cellIs" dxfId="11742" priority="6766" operator="equal">
      <formula>$A$55</formula>
    </cfRule>
    <cfRule type="cellIs" dxfId="11741" priority="6767" operator="equal">
      <formula>$A$54</formula>
    </cfRule>
    <cfRule type="cellIs" dxfId="11740" priority="6768" operator="equal">
      <formula>$A$53</formula>
    </cfRule>
    <cfRule type="cellIs" dxfId="11739" priority="6769" operator="equal">
      <formula>$A$52</formula>
    </cfRule>
    <cfRule type="cellIs" dxfId="11738" priority="6770" operator="equal">
      <formula>$A$51</formula>
    </cfRule>
    <cfRule type="cellIs" dxfId="11737" priority="6771" operator="equal">
      <formula>$A$50</formula>
    </cfRule>
    <cfRule type="cellIs" dxfId="11736" priority="6772" operator="equal">
      <formula>$A$49</formula>
    </cfRule>
    <cfRule type="cellIs" dxfId="11735" priority="6773" operator="equal">
      <formula>$A$48</formula>
    </cfRule>
    <cfRule type="cellIs" dxfId="11734" priority="6774" operator="equal">
      <formula>$A$47</formula>
    </cfRule>
    <cfRule type="cellIs" dxfId="11733" priority="6775" operator="equal">
      <formula>$A$46</formula>
    </cfRule>
    <cfRule type="cellIs" dxfId="11732" priority="6776" operator="equal">
      <formula>$A$45</formula>
    </cfRule>
  </conditionalFormatting>
  <conditionalFormatting sqref="H15:J15">
    <cfRule type="cellIs" dxfId="11731" priority="6217" operator="equal">
      <formula>$A$72</formula>
    </cfRule>
    <cfRule type="cellIs" dxfId="11730" priority="6218" operator="equal">
      <formula>$A$71</formula>
    </cfRule>
    <cfRule type="cellIs" dxfId="11729" priority="6219" operator="equal">
      <formula>$A$70</formula>
    </cfRule>
    <cfRule type="cellIs" dxfId="11728" priority="6220" operator="equal">
      <formula>$A$69</formula>
    </cfRule>
    <cfRule type="cellIs" dxfId="11727" priority="6221" operator="equal">
      <formula>$A$68</formula>
    </cfRule>
    <cfRule type="cellIs" dxfId="11726" priority="6222" operator="equal">
      <formula>$A$67</formula>
    </cfRule>
    <cfRule type="cellIs" dxfId="11725" priority="6223" operator="equal">
      <formula>$A$66</formula>
    </cfRule>
    <cfRule type="cellIs" dxfId="11724" priority="6224" operator="equal">
      <formula>$A$65</formula>
    </cfRule>
    <cfRule type="cellIs" dxfId="11723" priority="6225" operator="equal">
      <formula>$A$64</formula>
    </cfRule>
    <cfRule type="cellIs" dxfId="11722" priority="6226" operator="equal">
      <formula>$A$63</formula>
    </cfRule>
    <cfRule type="cellIs" dxfId="11721" priority="6227" operator="equal">
      <formula>$A$62</formula>
    </cfRule>
    <cfRule type="cellIs" dxfId="11720" priority="6228" operator="equal">
      <formula>$A$61</formula>
    </cfRule>
    <cfRule type="cellIs" dxfId="11719" priority="6229" operator="equal">
      <formula>$A$60</formula>
    </cfRule>
    <cfRule type="cellIs" dxfId="11718" priority="6230" operator="equal">
      <formula>22710</formula>
    </cfRule>
    <cfRule type="cellIs" dxfId="11717" priority="6231" operator="equal">
      <formula>$A$58</formula>
    </cfRule>
    <cfRule type="cellIs" dxfId="11716" priority="6232" operator="equal">
      <formula>$A$57</formula>
    </cfRule>
    <cfRule type="cellIs" dxfId="11715" priority="6233" operator="equal">
      <formula>$A$56</formula>
    </cfRule>
    <cfRule type="cellIs" dxfId="11714" priority="6234" operator="equal">
      <formula>$A$55</formula>
    </cfRule>
    <cfRule type="cellIs" dxfId="11713" priority="6235" operator="equal">
      <formula>$A$54</formula>
    </cfRule>
    <cfRule type="cellIs" dxfId="11712" priority="6236" operator="equal">
      <formula>$A$53</formula>
    </cfRule>
    <cfRule type="cellIs" dxfId="11711" priority="6237" operator="equal">
      <formula>$A$52</formula>
    </cfRule>
    <cfRule type="cellIs" dxfId="11710" priority="6238" operator="equal">
      <formula>$A$51</formula>
    </cfRule>
    <cfRule type="cellIs" dxfId="11709" priority="6239" operator="equal">
      <formula>$A$50</formula>
    </cfRule>
    <cfRule type="cellIs" dxfId="11708" priority="6240" operator="equal">
      <formula>$A$49</formula>
    </cfRule>
    <cfRule type="cellIs" dxfId="11707" priority="6241" operator="equal">
      <formula>$A$48</formula>
    </cfRule>
    <cfRule type="cellIs" dxfId="11706" priority="6242" operator="equal">
      <formula>$A$47</formula>
    </cfRule>
    <cfRule type="cellIs" dxfId="11705" priority="6243" operator="equal">
      <formula>$A$46</formula>
    </cfRule>
    <cfRule type="cellIs" dxfId="11704" priority="6244" operator="equal">
      <formula>$A$45</formula>
    </cfRule>
  </conditionalFormatting>
  <conditionalFormatting sqref="K17">
    <cfRule type="cellIs" dxfId="11703" priority="6637" operator="equal">
      <formula>$A$72</formula>
    </cfRule>
    <cfRule type="cellIs" dxfId="11702" priority="6638" operator="equal">
      <formula>$A$71</formula>
    </cfRule>
    <cfRule type="cellIs" dxfId="11701" priority="6639" operator="equal">
      <formula>$A$70</formula>
    </cfRule>
    <cfRule type="cellIs" dxfId="11700" priority="6640" operator="equal">
      <formula>$A$69</formula>
    </cfRule>
    <cfRule type="cellIs" dxfId="11699" priority="6641" operator="equal">
      <formula>$A$68</formula>
    </cfRule>
    <cfRule type="cellIs" dxfId="11698" priority="6642" operator="equal">
      <formula>$A$67</formula>
    </cfRule>
    <cfRule type="cellIs" dxfId="11697" priority="6643" operator="equal">
      <formula>$A$66</formula>
    </cfRule>
    <cfRule type="cellIs" dxfId="11696" priority="6644" operator="equal">
      <formula>$A$65</formula>
    </cfRule>
    <cfRule type="cellIs" dxfId="11695" priority="6645" operator="equal">
      <formula>$A$64</formula>
    </cfRule>
    <cfRule type="cellIs" dxfId="11694" priority="6646" operator="equal">
      <formula>$A$63</formula>
    </cfRule>
    <cfRule type="cellIs" dxfId="11693" priority="6647" operator="equal">
      <formula>$A$62</formula>
    </cfRule>
    <cfRule type="cellIs" dxfId="11692" priority="6648" operator="equal">
      <formula>$A$61</formula>
    </cfRule>
    <cfRule type="cellIs" dxfId="11691" priority="6649" operator="equal">
      <formula>$A$60</formula>
    </cfRule>
    <cfRule type="cellIs" dxfId="11690" priority="6650" operator="equal">
      <formula>22710</formula>
    </cfRule>
    <cfRule type="cellIs" dxfId="11689" priority="6651" operator="equal">
      <formula>$A$58</formula>
    </cfRule>
    <cfRule type="cellIs" dxfId="11688" priority="6652" operator="equal">
      <formula>$A$57</formula>
    </cfRule>
    <cfRule type="cellIs" dxfId="11687" priority="6653" operator="equal">
      <formula>$A$56</formula>
    </cfRule>
    <cfRule type="cellIs" dxfId="11686" priority="6654" operator="equal">
      <formula>$A$55</formula>
    </cfRule>
    <cfRule type="cellIs" dxfId="11685" priority="6655" operator="equal">
      <formula>$A$54</formula>
    </cfRule>
    <cfRule type="cellIs" dxfId="11684" priority="6656" operator="equal">
      <formula>$A$53</formula>
    </cfRule>
    <cfRule type="cellIs" dxfId="11683" priority="6657" operator="equal">
      <formula>$A$52</formula>
    </cfRule>
    <cfRule type="cellIs" dxfId="11682" priority="6658" operator="equal">
      <formula>$A$51</formula>
    </cfRule>
    <cfRule type="cellIs" dxfId="11681" priority="6659" operator="equal">
      <formula>$A$50</formula>
    </cfRule>
    <cfRule type="cellIs" dxfId="11680" priority="6660" operator="equal">
      <formula>$A$49</formula>
    </cfRule>
    <cfRule type="cellIs" dxfId="11679" priority="6661" operator="equal">
      <formula>$A$48</formula>
    </cfRule>
    <cfRule type="cellIs" dxfId="11678" priority="6662" operator="equal">
      <formula>$A$47</formula>
    </cfRule>
    <cfRule type="cellIs" dxfId="11677" priority="6663" operator="equal">
      <formula>$A$46</formula>
    </cfRule>
    <cfRule type="cellIs" dxfId="11676" priority="6664" operator="equal">
      <formula>$A$45</formula>
    </cfRule>
  </conditionalFormatting>
  <conditionalFormatting sqref="L17:O17">
    <cfRule type="cellIs" dxfId="11675" priority="6609" operator="equal">
      <formula>$A$72</formula>
    </cfRule>
    <cfRule type="cellIs" dxfId="11674" priority="6610" operator="equal">
      <formula>$A$71</formula>
    </cfRule>
    <cfRule type="cellIs" dxfId="11673" priority="6611" operator="equal">
      <formula>$A$70</formula>
    </cfRule>
    <cfRule type="cellIs" dxfId="11672" priority="6612" operator="equal">
      <formula>$A$69</formula>
    </cfRule>
    <cfRule type="cellIs" dxfId="11671" priority="6613" operator="equal">
      <formula>$A$68</formula>
    </cfRule>
    <cfRule type="cellIs" dxfId="11670" priority="6614" operator="equal">
      <formula>$A$67</formula>
    </cfRule>
    <cfRule type="cellIs" dxfId="11669" priority="6615" operator="equal">
      <formula>$A$66</formula>
    </cfRule>
    <cfRule type="cellIs" dxfId="11668" priority="6616" operator="equal">
      <formula>$A$65</formula>
    </cfRule>
    <cfRule type="cellIs" dxfId="11667" priority="6617" operator="equal">
      <formula>$A$64</formula>
    </cfRule>
    <cfRule type="cellIs" dxfId="11666" priority="6618" operator="equal">
      <formula>$A$63</formula>
    </cfRule>
    <cfRule type="cellIs" dxfId="11665" priority="6619" operator="equal">
      <formula>$A$62</formula>
    </cfRule>
    <cfRule type="cellIs" dxfId="11664" priority="6620" operator="equal">
      <formula>$A$61</formula>
    </cfRule>
    <cfRule type="cellIs" dxfId="11663" priority="6621" operator="equal">
      <formula>$A$60</formula>
    </cfRule>
    <cfRule type="cellIs" dxfId="11662" priority="6622" operator="equal">
      <formula>22710</formula>
    </cfRule>
    <cfRule type="cellIs" dxfId="11661" priority="6623" operator="equal">
      <formula>$A$58</formula>
    </cfRule>
    <cfRule type="cellIs" dxfId="11660" priority="6624" operator="equal">
      <formula>$A$57</formula>
    </cfRule>
    <cfRule type="cellIs" dxfId="11659" priority="6625" operator="equal">
      <formula>$A$56</formula>
    </cfRule>
    <cfRule type="cellIs" dxfId="11658" priority="6626" operator="equal">
      <formula>$A$55</formula>
    </cfRule>
    <cfRule type="cellIs" dxfId="11657" priority="6627" operator="equal">
      <formula>$A$54</formula>
    </cfRule>
    <cfRule type="cellIs" dxfId="11656" priority="6628" operator="equal">
      <formula>$A$53</formula>
    </cfRule>
    <cfRule type="cellIs" dxfId="11655" priority="6629" operator="equal">
      <formula>$A$52</formula>
    </cfRule>
    <cfRule type="cellIs" dxfId="11654" priority="6630" operator="equal">
      <formula>$A$51</formula>
    </cfRule>
    <cfRule type="cellIs" dxfId="11653" priority="6631" operator="equal">
      <formula>$A$50</formula>
    </cfRule>
    <cfRule type="cellIs" dxfId="11652" priority="6632" operator="equal">
      <formula>$A$49</formula>
    </cfRule>
    <cfRule type="cellIs" dxfId="11651" priority="6633" operator="equal">
      <formula>$A$48</formula>
    </cfRule>
    <cfRule type="cellIs" dxfId="11650" priority="6634" operator="equal">
      <formula>$A$47</formula>
    </cfRule>
    <cfRule type="cellIs" dxfId="11649" priority="6635" operator="equal">
      <formula>$A$46</formula>
    </cfRule>
    <cfRule type="cellIs" dxfId="11648" priority="6636" operator="equal">
      <formula>$A$45</formula>
    </cfRule>
  </conditionalFormatting>
  <conditionalFormatting sqref="K7">
    <cfRule type="cellIs" dxfId="11647" priority="6077" operator="equal">
      <formula>$A$72</formula>
    </cfRule>
    <cfRule type="cellIs" dxfId="11646" priority="6078" operator="equal">
      <formula>$A$71</formula>
    </cfRule>
    <cfRule type="cellIs" dxfId="11645" priority="6079" operator="equal">
      <formula>$A$70</formula>
    </cfRule>
    <cfRule type="cellIs" dxfId="11644" priority="6080" operator="equal">
      <formula>$A$69</formula>
    </cfRule>
    <cfRule type="cellIs" dxfId="11643" priority="6081" operator="equal">
      <formula>$A$68</formula>
    </cfRule>
    <cfRule type="cellIs" dxfId="11642" priority="6082" operator="equal">
      <formula>$A$67</formula>
    </cfRule>
    <cfRule type="cellIs" dxfId="11641" priority="6083" operator="equal">
      <formula>$A$66</formula>
    </cfRule>
    <cfRule type="cellIs" dxfId="11640" priority="6084" operator="equal">
      <formula>$A$65</formula>
    </cfRule>
    <cfRule type="cellIs" dxfId="11639" priority="6085" operator="equal">
      <formula>$A$64</formula>
    </cfRule>
    <cfRule type="cellIs" dxfId="11638" priority="6086" operator="equal">
      <formula>$A$63</formula>
    </cfRule>
    <cfRule type="cellIs" dxfId="11637" priority="6087" operator="equal">
      <formula>$A$62</formula>
    </cfRule>
    <cfRule type="cellIs" dxfId="11636" priority="6088" operator="equal">
      <formula>$A$61</formula>
    </cfRule>
    <cfRule type="cellIs" dxfId="11635" priority="6089" operator="equal">
      <formula>$A$60</formula>
    </cfRule>
    <cfRule type="cellIs" dxfId="11634" priority="6090" operator="equal">
      <formula>22710</formula>
    </cfRule>
    <cfRule type="cellIs" dxfId="11633" priority="6091" operator="equal">
      <formula>$A$58</formula>
    </cfRule>
    <cfRule type="cellIs" dxfId="11632" priority="6092" operator="equal">
      <formula>$A$57</formula>
    </cfRule>
    <cfRule type="cellIs" dxfId="11631" priority="6093" operator="equal">
      <formula>$A$56</formula>
    </cfRule>
    <cfRule type="cellIs" dxfId="11630" priority="6094" operator="equal">
      <formula>$A$55</formula>
    </cfRule>
    <cfRule type="cellIs" dxfId="11629" priority="6095" operator="equal">
      <formula>$A$54</formula>
    </cfRule>
    <cfRule type="cellIs" dxfId="11628" priority="6096" operator="equal">
      <formula>$A$53</formula>
    </cfRule>
    <cfRule type="cellIs" dxfId="11627" priority="6097" operator="equal">
      <formula>$A$52</formula>
    </cfRule>
    <cfRule type="cellIs" dxfId="11626" priority="6098" operator="equal">
      <formula>$A$51</formula>
    </cfRule>
    <cfRule type="cellIs" dxfId="11625" priority="6099" operator="equal">
      <formula>$A$50</formula>
    </cfRule>
    <cfRule type="cellIs" dxfId="11624" priority="6100" operator="equal">
      <formula>$A$49</formula>
    </cfRule>
    <cfRule type="cellIs" dxfId="11623" priority="6101" operator="equal">
      <formula>$A$48</formula>
    </cfRule>
    <cfRule type="cellIs" dxfId="11622" priority="6102" operator="equal">
      <formula>$A$47</formula>
    </cfRule>
    <cfRule type="cellIs" dxfId="11621" priority="6103" operator="equal">
      <formula>$A$46</formula>
    </cfRule>
    <cfRule type="cellIs" dxfId="11620" priority="6104" operator="equal">
      <formula>$A$45</formula>
    </cfRule>
  </conditionalFormatting>
  <conditionalFormatting sqref="L7:N7">
    <cfRule type="cellIs" dxfId="11619" priority="6049" operator="equal">
      <formula>$A$72</formula>
    </cfRule>
    <cfRule type="cellIs" dxfId="11618" priority="6050" operator="equal">
      <formula>$A$71</formula>
    </cfRule>
    <cfRule type="cellIs" dxfId="11617" priority="6051" operator="equal">
      <formula>$A$70</formula>
    </cfRule>
    <cfRule type="cellIs" dxfId="11616" priority="6052" operator="equal">
      <formula>$A$69</formula>
    </cfRule>
    <cfRule type="cellIs" dxfId="11615" priority="6053" operator="equal">
      <formula>$A$68</formula>
    </cfRule>
    <cfRule type="cellIs" dxfId="11614" priority="6054" operator="equal">
      <formula>$A$67</formula>
    </cfRule>
    <cfRule type="cellIs" dxfId="11613" priority="6055" operator="equal">
      <formula>$A$66</formula>
    </cfRule>
    <cfRule type="cellIs" dxfId="11612" priority="6056" operator="equal">
      <formula>$A$65</formula>
    </cfRule>
    <cfRule type="cellIs" dxfId="11611" priority="6057" operator="equal">
      <formula>$A$64</formula>
    </cfRule>
    <cfRule type="cellIs" dxfId="11610" priority="6058" operator="equal">
      <formula>$A$63</formula>
    </cfRule>
    <cfRule type="cellIs" dxfId="11609" priority="6059" operator="equal">
      <formula>$A$62</formula>
    </cfRule>
    <cfRule type="cellIs" dxfId="11608" priority="6060" operator="equal">
      <formula>$A$61</formula>
    </cfRule>
    <cfRule type="cellIs" dxfId="11607" priority="6061" operator="equal">
      <formula>$A$60</formula>
    </cfRule>
    <cfRule type="cellIs" dxfId="11606" priority="6062" operator="equal">
      <formula>22710</formula>
    </cfRule>
    <cfRule type="cellIs" dxfId="11605" priority="6063" operator="equal">
      <formula>$A$58</formula>
    </cfRule>
    <cfRule type="cellIs" dxfId="11604" priority="6064" operator="equal">
      <formula>$A$57</formula>
    </cfRule>
    <cfRule type="cellIs" dxfId="11603" priority="6065" operator="equal">
      <formula>$A$56</formula>
    </cfRule>
    <cfRule type="cellIs" dxfId="11602" priority="6066" operator="equal">
      <formula>$A$55</formula>
    </cfRule>
    <cfRule type="cellIs" dxfId="11601" priority="6067" operator="equal">
      <formula>$A$54</formula>
    </cfRule>
    <cfRule type="cellIs" dxfId="11600" priority="6068" operator="equal">
      <formula>$A$53</formula>
    </cfRule>
    <cfRule type="cellIs" dxfId="11599" priority="6069" operator="equal">
      <formula>$A$52</formula>
    </cfRule>
    <cfRule type="cellIs" dxfId="11598" priority="6070" operator="equal">
      <formula>$A$51</formula>
    </cfRule>
    <cfRule type="cellIs" dxfId="11597" priority="6071" operator="equal">
      <formula>$A$50</formula>
    </cfRule>
    <cfRule type="cellIs" dxfId="11596" priority="6072" operator="equal">
      <formula>$A$49</formula>
    </cfRule>
    <cfRule type="cellIs" dxfId="11595" priority="6073" operator="equal">
      <formula>$A$48</formula>
    </cfRule>
    <cfRule type="cellIs" dxfId="11594" priority="6074" operator="equal">
      <formula>$A$47</formula>
    </cfRule>
    <cfRule type="cellIs" dxfId="11593" priority="6075" operator="equal">
      <formula>$A$46</formula>
    </cfRule>
    <cfRule type="cellIs" dxfId="11592" priority="6076" operator="equal">
      <formula>$A$45</formula>
    </cfRule>
  </conditionalFormatting>
  <conditionalFormatting sqref="G6">
    <cfRule type="cellIs" dxfId="11591" priority="6553" operator="equal">
      <formula>$A$72</formula>
    </cfRule>
    <cfRule type="cellIs" dxfId="11590" priority="6554" operator="equal">
      <formula>$A$71</formula>
    </cfRule>
    <cfRule type="cellIs" dxfId="11589" priority="6555" operator="equal">
      <formula>$A$70</formula>
    </cfRule>
    <cfRule type="cellIs" dxfId="11588" priority="6556" operator="equal">
      <formula>$A$69</formula>
    </cfRule>
    <cfRule type="cellIs" dxfId="11587" priority="6557" operator="equal">
      <formula>$A$68</formula>
    </cfRule>
    <cfRule type="cellIs" dxfId="11586" priority="6558" operator="equal">
      <formula>$A$67</formula>
    </cfRule>
    <cfRule type="cellIs" dxfId="11585" priority="6559" operator="equal">
      <formula>$A$66</formula>
    </cfRule>
    <cfRule type="cellIs" dxfId="11584" priority="6560" operator="equal">
      <formula>$A$65</formula>
    </cfRule>
    <cfRule type="cellIs" dxfId="11583" priority="6561" operator="equal">
      <formula>$A$64</formula>
    </cfRule>
    <cfRule type="cellIs" dxfId="11582" priority="6562" operator="equal">
      <formula>$A$63</formula>
    </cfRule>
    <cfRule type="cellIs" dxfId="11581" priority="6563" operator="equal">
      <formula>$A$62</formula>
    </cfRule>
    <cfRule type="cellIs" dxfId="11580" priority="6564" operator="equal">
      <formula>$A$61</formula>
    </cfRule>
    <cfRule type="cellIs" dxfId="11579" priority="6565" operator="equal">
      <formula>$A$60</formula>
    </cfRule>
    <cfRule type="cellIs" dxfId="11578" priority="6566" operator="equal">
      <formula>22710</formula>
    </cfRule>
    <cfRule type="cellIs" dxfId="11577" priority="6567" operator="equal">
      <formula>$A$58</formula>
    </cfRule>
    <cfRule type="cellIs" dxfId="11576" priority="6568" operator="equal">
      <formula>$A$57</formula>
    </cfRule>
    <cfRule type="cellIs" dxfId="11575" priority="6569" operator="equal">
      <formula>$A$56</formula>
    </cfRule>
    <cfRule type="cellIs" dxfId="11574" priority="6570" operator="equal">
      <formula>$A$55</formula>
    </cfRule>
    <cfRule type="cellIs" dxfId="11573" priority="6571" operator="equal">
      <formula>$A$54</formula>
    </cfRule>
    <cfRule type="cellIs" dxfId="11572" priority="6572" operator="equal">
      <formula>$A$53</formula>
    </cfRule>
    <cfRule type="cellIs" dxfId="11571" priority="6573" operator="equal">
      <formula>$A$52</formula>
    </cfRule>
    <cfRule type="cellIs" dxfId="11570" priority="6574" operator="equal">
      <formula>$A$51</formula>
    </cfRule>
    <cfRule type="cellIs" dxfId="11569" priority="6575" operator="equal">
      <formula>$A$50</formula>
    </cfRule>
    <cfRule type="cellIs" dxfId="11568" priority="6576" operator="equal">
      <formula>$A$49</formula>
    </cfRule>
    <cfRule type="cellIs" dxfId="11567" priority="6577" operator="equal">
      <formula>$A$48</formula>
    </cfRule>
    <cfRule type="cellIs" dxfId="11566" priority="6578" operator="equal">
      <formula>$A$47</formula>
    </cfRule>
    <cfRule type="cellIs" dxfId="11565" priority="6579" operator="equal">
      <formula>$A$46</formula>
    </cfRule>
    <cfRule type="cellIs" dxfId="11564" priority="6580" operator="equal">
      <formula>$A$45</formula>
    </cfRule>
  </conditionalFormatting>
  <conditionalFormatting sqref="J6">
    <cfRule type="cellIs" dxfId="11563" priority="6525" operator="equal">
      <formula>$A$72</formula>
    </cfRule>
    <cfRule type="cellIs" dxfId="11562" priority="6526" operator="equal">
      <formula>$A$71</formula>
    </cfRule>
    <cfRule type="cellIs" dxfId="11561" priority="6527" operator="equal">
      <formula>$A$70</formula>
    </cfRule>
    <cfRule type="cellIs" dxfId="11560" priority="6528" operator="equal">
      <formula>$A$69</formula>
    </cfRule>
    <cfRule type="cellIs" dxfId="11559" priority="6529" operator="equal">
      <formula>$A$68</formula>
    </cfRule>
    <cfRule type="cellIs" dxfId="11558" priority="6530" operator="equal">
      <formula>$A$67</formula>
    </cfRule>
    <cfRule type="cellIs" dxfId="11557" priority="6531" operator="equal">
      <formula>$A$66</formula>
    </cfRule>
    <cfRule type="cellIs" dxfId="11556" priority="6532" operator="equal">
      <formula>$A$65</formula>
    </cfRule>
    <cfRule type="cellIs" dxfId="11555" priority="6533" operator="equal">
      <formula>$A$64</formula>
    </cfRule>
    <cfRule type="cellIs" dxfId="11554" priority="6534" operator="equal">
      <formula>$A$63</formula>
    </cfRule>
    <cfRule type="cellIs" dxfId="11553" priority="6535" operator="equal">
      <formula>$A$62</formula>
    </cfRule>
    <cfRule type="cellIs" dxfId="11552" priority="6536" operator="equal">
      <formula>$A$61</formula>
    </cfRule>
    <cfRule type="cellIs" dxfId="11551" priority="6537" operator="equal">
      <formula>$A$60</formula>
    </cfRule>
    <cfRule type="cellIs" dxfId="11550" priority="6538" operator="equal">
      <formula>22710</formula>
    </cfRule>
    <cfRule type="cellIs" dxfId="11549" priority="6539" operator="equal">
      <formula>$A$58</formula>
    </cfRule>
    <cfRule type="cellIs" dxfId="11548" priority="6540" operator="equal">
      <formula>$A$57</formula>
    </cfRule>
    <cfRule type="cellIs" dxfId="11547" priority="6541" operator="equal">
      <formula>$A$56</formula>
    </cfRule>
    <cfRule type="cellIs" dxfId="11546" priority="6542" operator="equal">
      <formula>$A$55</formula>
    </cfRule>
    <cfRule type="cellIs" dxfId="11545" priority="6543" operator="equal">
      <formula>$A$54</formula>
    </cfRule>
    <cfRule type="cellIs" dxfId="11544" priority="6544" operator="equal">
      <formula>$A$53</formula>
    </cfRule>
    <cfRule type="cellIs" dxfId="11543" priority="6545" operator="equal">
      <formula>$A$52</formula>
    </cfRule>
    <cfRule type="cellIs" dxfId="11542" priority="6546" operator="equal">
      <formula>$A$51</formula>
    </cfRule>
    <cfRule type="cellIs" dxfId="11541" priority="6547" operator="equal">
      <formula>$A$50</formula>
    </cfRule>
    <cfRule type="cellIs" dxfId="11540" priority="6548" operator="equal">
      <formula>$A$49</formula>
    </cfRule>
    <cfRule type="cellIs" dxfId="11539" priority="6549" operator="equal">
      <formula>$A$48</formula>
    </cfRule>
    <cfRule type="cellIs" dxfId="11538" priority="6550" operator="equal">
      <formula>$A$47</formula>
    </cfRule>
    <cfRule type="cellIs" dxfId="11537" priority="6551" operator="equal">
      <formula>$A$46</formula>
    </cfRule>
    <cfRule type="cellIs" dxfId="11536" priority="6552" operator="equal">
      <formula>$A$45</formula>
    </cfRule>
  </conditionalFormatting>
  <conditionalFormatting sqref="H6:I6">
    <cfRule type="cellIs" dxfId="11535" priority="6497" operator="equal">
      <formula>$A$72</formula>
    </cfRule>
    <cfRule type="cellIs" dxfId="11534" priority="6498" operator="equal">
      <formula>$A$71</formula>
    </cfRule>
    <cfRule type="cellIs" dxfId="11533" priority="6499" operator="equal">
      <formula>$A$70</formula>
    </cfRule>
    <cfRule type="cellIs" dxfId="11532" priority="6500" operator="equal">
      <formula>$A$69</formula>
    </cfRule>
    <cfRule type="cellIs" dxfId="11531" priority="6501" operator="equal">
      <formula>$A$68</formula>
    </cfRule>
    <cfRule type="cellIs" dxfId="11530" priority="6502" operator="equal">
      <formula>$A$67</formula>
    </cfRule>
    <cfRule type="cellIs" dxfId="11529" priority="6503" operator="equal">
      <formula>$A$66</formula>
    </cfRule>
    <cfRule type="cellIs" dxfId="11528" priority="6504" operator="equal">
      <formula>$A$65</formula>
    </cfRule>
    <cfRule type="cellIs" dxfId="11527" priority="6505" operator="equal">
      <formula>$A$64</formula>
    </cfRule>
    <cfRule type="cellIs" dxfId="11526" priority="6506" operator="equal">
      <formula>$A$63</formula>
    </cfRule>
    <cfRule type="cellIs" dxfId="11525" priority="6507" operator="equal">
      <formula>$A$62</formula>
    </cfRule>
    <cfRule type="cellIs" dxfId="11524" priority="6508" operator="equal">
      <formula>$A$61</formula>
    </cfRule>
    <cfRule type="cellIs" dxfId="11523" priority="6509" operator="equal">
      <formula>$A$60</formula>
    </cfRule>
    <cfRule type="cellIs" dxfId="11522" priority="6510" operator="equal">
      <formula>22710</formula>
    </cfRule>
    <cfRule type="cellIs" dxfId="11521" priority="6511" operator="equal">
      <formula>$A$58</formula>
    </cfRule>
    <cfRule type="cellIs" dxfId="11520" priority="6512" operator="equal">
      <formula>$A$57</formula>
    </cfRule>
    <cfRule type="cellIs" dxfId="11519" priority="6513" operator="equal">
      <formula>$A$56</formula>
    </cfRule>
    <cfRule type="cellIs" dxfId="11518" priority="6514" operator="equal">
      <formula>$A$55</formula>
    </cfRule>
    <cfRule type="cellIs" dxfId="11517" priority="6515" operator="equal">
      <formula>$A$54</formula>
    </cfRule>
    <cfRule type="cellIs" dxfId="11516" priority="6516" operator="equal">
      <formula>$A$53</formula>
    </cfRule>
    <cfRule type="cellIs" dxfId="11515" priority="6517" operator="equal">
      <formula>$A$52</formula>
    </cfRule>
    <cfRule type="cellIs" dxfId="11514" priority="6518" operator="equal">
      <formula>$A$51</formula>
    </cfRule>
    <cfRule type="cellIs" dxfId="11513" priority="6519" operator="equal">
      <formula>$A$50</formula>
    </cfRule>
    <cfRule type="cellIs" dxfId="11512" priority="6520" operator="equal">
      <formula>$A$49</formula>
    </cfRule>
    <cfRule type="cellIs" dxfId="11511" priority="6521" operator="equal">
      <formula>$A$48</formula>
    </cfRule>
    <cfRule type="cellIs" dxfId="11510" priority="6522" operator="equal">
      <formula>$A$47</formula>
    </cfRule>
    <cfRule type="cellIs" dxfId="11509" priority="6523" operator="equal">
      <formula>$A$46</formula>
    </cfRule>
    <cfRule type="cellIs" dxfId="11508" priority="6524" operator="equal">
      <formula>$A$45</formula>
    </cfRule>
  </conditionalFormatting>
  <conditionalFormatting sqref="G17">
    <cfRule type="cellIs" dxfId="11507" priority="6469" operator="equal">
      <formula>$A$72</formula>
    </cfRule>
    <cfRule type="cellIs" dxfId="11506" priority="6470" operator="equal">
      <formula>$A$71</formula>
    </cfRule>
    <cfRule type="cellIs" dxfId="11505" priority="6471" operator="equal">
      <formula>$A$70</formula>
    </cfRule>
    <cfRule type="cellIs" dxfId="11504" priority="6472" operator="equal">
      <formula>$A$69</formula>
    </cfRule>
    <cfRule type="cellIs" dxfId="11503" priority="6473" operator="equal">
      <formula>$A$68</formula>
    </cfRule>
    <cfRule type="cellIs" dxfId="11502" priority="6474" operator="equal">
      <formula>$A$67</formula>
    </cfRule>
    <cfRule type="cellIs" dxfId="11501" priority="6475" operator="equal">
      <formula>$A$66</formula>
    </cfRule>
    <cfRule type="cellIs" dxfId="11500" priority="6476" operator="equal">
      <formula>$A$65</formula>
    </cfRule>
    <cfRule type="cellIs" dxfId="11499" priority="6477" operator="equal">
      <formula>$A$64</formula>
    </cfRule>
    <cfRule type="cellIs" dxfId="11498" priority="6478" operator="equal">
      <formula>$A$63</formula>
    </cfRule>
    <cfRule type="cellIs" dxfId="11497" priority="6479" operator="equal">
      <formula>$A$62</formula>
    </cfRule>
    <cfRule type="cellIs" dxfId="11496" priority="6480" operator="equal">
      <formula>$A$61</formula>
    </cfRule>
    <cfRule type="cellIs" dxfId="11495" priority="6481" operator="equal">
      <formula>$A$60</formula>
    </cfRule>
    <cfRule type="cellIs" dxfId="11494" priority="6482" operator="equal">
      <formula>22710</formula>
    </cfRule>
    <cfRule type="cellIs" dxfId="11493" priority="6483" operator="equal">
      <formula>$A$58</formula>
    </cfRule>
    <cfRule type="cellIs" dxfId="11492" priority="6484" operator="equal">
      <formula>$A$57</formula>
    </cfRule>
    <cfRule type="cellIs" dxfId="11491" priority="6485" operator="equal">
      <formula>$A$56</formula>
    </cfRule>
    <cfRule type="cellIs" dxfId="11490" priority="6486" operator="equal">
      <formula>$A$55</formula>
    </cfRule>
    <cfRule type="cellIs" dxfId="11489" priority="6487" operator="equal">
      <formula>$A$54</formula>
    </cfRule>
    <cfRule type="cellIs" dxfId="11488" priority="6488" operator="equal">
      <formula>$A$53</formula>
    </cfRule>
    <cfRule type="cellIs" dxfId="11487" priority="6489" operator="equal">
      <formula>$A$52</formula>
    </cfRule>
    <cfRule type="cellIs" dxfId="11486" priority="6490" operator="equal">
      <formula>$A$51</formula>
    </cfRule>
    <cfRule type="cellIs" dxfId="11485" priority="6491" operator="equal">
      <formula>$A$50</formula>
    </cfRule>
    <cfRule type="cellIs" dxfId="11484" priority="6492" operator="equal">
      <formula>$A$49</formula>
    </cfRule>
    <cfRule type="cellIs" dxfId="11483" priority="6493" operator="equal">
      <formula>$A$48</formula>
    </cfRule>
    <cfRule type="cellIs" dxfId="11482" priority="6494" operator="equal">
      <formula>$A$47</formula>
    </cfRule>
    <cfRule type="cellIs" dxfId="11481" priority="6495" operator="equal">
      <formula>$A$46</formula>
    </cfRule>
    <cfRule type="cellIs" dxfId="11480" priority="6496" operator="equal">
      <formula>$A$45</formula>
    </cfRule>
  </conditionalFormatting>
  <conditionalFormatting sqref="H17:J17">
    <cfRule type="cellIs" dxfId="11479" priority="6441" operator="equal">
      <formula>$A$72</formula>
    </cfRule>
    <cfRule type="cellIs" dxfId="11478" priority="6442" operator="equal">
      <formula>$A$71</formula>
    </cfRule>
    <cfRule type="cellIs" dxfId="11477" priority="6443" operator="equal">
      <formula>$A$70</formula>
    </cfRule>
    <cfRule type="cellIs" dxfId="11476" priority="6444" operator="equal">
      <formula>$A$69</formula>
    </cfRule>
    <cfRule type="cellIs" dxfId="11475" priority="6445" operator="equal">
      <formula>$A$68</formula>
    </cfRule>
    <cfRule type="cellIs" dxfId="11474" priority="6446" operator="equal">
      <formula>$A$67</formula>
    </cfRule>
    <cfRule type="cellIs" dxfId="11473" priority="6447" operator="equal">
      <formula>$A$66</formula>
    </cfRule>
    <cfRule type="cellIs" dxfId="11472" priority="6448" operator="equal">
      <formula>$A$65</formula>
    </cfRule>
    <cfRule type="cellIs" dxfId="11471" priority="6449" operator="equal">
      <formula>$A$64</formula>
    </cfRule>
    <cfRule type="cellIs" dxfId="11470" priority="6450" operator="equal">
      <formula>$A$63</formula>
    </cfRule>
    <cfRule type="cellIs" dxfId="11469" priority="6451" operator="equal">
      <formula>$A$62</formula>
    </cfRule>
    <cfRule type="cellIs" dxfId="11468" priority="6452" operator="equal">
      <formula>$A$61</formula>
    </cfRule>
    <cfRule type="cellIs" dxfId="11467" priority="6453" operator="equal">
      <formula>$A$60</formula>
    </cfRule>
    <cfRule type="cellIs" dxfId="11466" priority="6454" operator="equal">
      <formula>22710</formula>
    </cfRule>
    <cfRule type="cellIs" dxfId="11465" priority="6455" operator="equal">
      <formula>$A$58</formula>
    </cfRule>
    <cfRule type="cellIs" dxfId="11464" priority="6456" operator="equal">
      <formula>$A$57</formula>
    </cfRule>
    <cfRule type="cellIs" dxfId="11463" priority="6457" operator="equal">
      <formula>$A$56</formula>
    </cfRule>
    <cfRule type="cellIs" dxfId="11462" priority="6458" operator="equal">
      <formula>$A$55</formula>
    </cfRule>
    <cfRule type="cellIs" dxfId="11461" priority="6459" operator="equal">
      <formula>$A$54</formula>
    </cfRule>
    <cfRule type="cellIs" dxfId="11460" priority="6460" operator="equal">
      <formula>$A$53</formula>
    </cfRule>
    <cfRule type="cellIs" dxfId="11459" priority="6461" operator="equal">
      <formula>$A$52</formula>
    </cfRule>
    <cfRule type="cellIs" dxfId="11458" priority="6462" operator="equal">
      <formula>$A$51</formula>
    </cfRule>
    <cfRule type="cellIs" dxfId="11457" priority="6463" operator="equal">
      <formula>$A$50</formula>
    </cfRule>
    <cfRule type="cellIs" dxfId="11456" priority="6464" operator="equal">
      <formula>$A$49</formula>
    </cfRule>
    <cfRule type="cellIs" dxfId="11455" priority="6465" operator="equal">
      <formula>$A$48</formula>
    </cfRule>
    <cfRule type="cellIs" dxfId="11454" priority="6466" operator="equal">
      <formula>$A$47</formula>
    </cfRule>
    <cfRule type="cellIs" dxfId="11453" priority="6467" operator="equal">
      <formula>$A$46</formula>
    </cfRule>
    <cfRule type="cellIs" dxfId="11452" priority="6468" operator="equal">
      <formula>$A$45</formula>
    </cfRule>
  </conditionalFormatting>
  <conditionalFormatting sqref="K13">
    <cfRule type="cellIs" dxfId="11451" priority="6413" operator="equal">
      <formula>$A$72</formula>
    </cfRule>
    <cfRule type="cellIs" dxfId="11450" priority="6414" operator="equal">
      <formula>$A$71</formula>
    </cfRule>
    <cfRule type="cellIs" dxfId="11449" priority="6415" operator="equal">
      <formula>$A$70</formula>
    </cfRule>
    <cfRule type="cellIs" dxfId="11448" priority="6416" operator="equal">
      <formula>$A$69</formula>
    </cfRule>
    <cfRule type="cellIs" dxfId="11447" priority="6417" operator="equal">
      <formula>$A$68</formula>
    </cfRule>
    <cfRule type="cellIs" dxfId="11446" priority="6418" operator="equal">
      <formula>$A$67</formula>
    </cfRule>
    <cfRule type="cellIs" dxfId="11445" priority="6419" operator="equal">
      <formula>$A$66</formula>
    </cfRule>
    <cfRule type="cellIs" dxfId="11444" priority="6420" operator="equal">
      <formula>$A$65</formula>
    </cfRule>
    <cfRule type="cellIs" dxfId="11443" priority="6421" operator="equal">
      <formula>$A$64</formula>
    </cfRule>
    <cfRule type="cellIs" dxfId="11442" priority="6422" operator="equal">
      <formula>$A$63</formula>
    </cfRule>
    <cfRule type="cellIs" dxfId="11441" priority="6423" operator="equal">
      <formula>$A$62</formula>
    </cfRule>
    <cfRule type="cellIs" dxfId="11440" priority="6424" operator="equal">
      <formula>$A$61</formula>
    </cfRule>
    <cfRule type="cellIs" dxfId="11439" priority="6425" operator="equal">
      <formula>$A$60</formula>
    </cfRule>
    <cfRule type="cellIs" dxfId="11438" priority="6426" operator="equal">
      <formula>22710</formula>
    </cfRule>
    <cfRule type="cellIs" dxfId="11437" priority="6427" operator="equal">
      <formula>$A$58</formula>
    </cfRule>
    <cfRule type="cellIs" dxfId="11436" priority="6428" operator="equal">
      <formula>$A$57</formula>
    </cfRule>
    <cfRule type="cellIs" dxfId="11435" priority="6429" operator="equal">
      <formula>$A$56</formula>
    </cfRule>
    <cfRule type="cellIs" dxfId="11434" priority="6430" operator="equal">
      <formula>$A$55</formula>
    </cfRule>
    <cfRule type="cellIs" dxfId="11433" priority="6431" operator="equal">
      <formula>$A$54</formula>
    </cfRule>
    <cfRule type="cellIs" dxfId="11432" priority="6432" operator="equal">
      <formula>$A$53</formula>
    </cfRule>
    <cfRule type="cellIs" dxfId="11431" priority="6433" operator="equal">
      <formula>$A$52</formula>
    </cfRule>
    <cfRule type="cellIs" dxfId="11430" priority="6434" operator="equal">
      <formula>$A$51</formula>
    </cfRule>
    <cfRule type="cellIs" dxfId="11429" priority="6435" operator="equal">
      <formula>$A$50</formula>
    </cfRule>
    <cfRule type="cellIs" dxfId="11428" priority="6436" operator="equal">
      <formula>$A$49</formula>
    </cfRule>
    <cfRule type="cellIs" dxfId="11427" priority="6437" operator="equal">
      <formula>$A$48</formula>
    </cfRule>
    <cfRule type="cellIs" dxfId="11426" priority="6438" operator="equal">
      <formula>$A$47</formula>
    </cfRule>
    <cfRule type="cellIs" dxfId="11425" priority="6439" operator="equal">
      <formula>$A$46</formula>
    </cfRule>
    <cfRule type="cellIs" dxfId="11424" priority="6440" operator="equal">
      <formula>$A$45</formula>
    </cfRule>
  </conditionalFormatting>
  <conditionalFormatting sqref="L13:O13">
    <cfRule type="cellIs" dxfId="11423" priority="6385" operator="equal">
      <formula>$A$72</formula>
    </cfRule>
    <cfRule type="cellIs" dxfId="11422" priority="6386" operator="equal">
      <formula>$A$71</formula>
    </cfRule>
    <cfRule type="cellIs" dxfId="11421" priority="6387" operator="equal">
      <formula>$A$70</formula>
    </cfRule>
    <cfRule type="cellIs" dxfId="11420" priority="6388" operator="equal">
      <formula>$A$69</formula>
    </cfRule>
    <cfRule type="cellIs" dxfId="11419" priority="6389" operator="equal">
      <formula>$A$68</formula>
    </cfRule>
    <cfRule type="cellIs" dxfId="11418" priority="6390" operator="equal">
      <formula>$A$67</formula>
    </cfRule>
    <cfRule type="cellIs" dxfId="11417" priority="6391" operator="equal">
      <formula>$A$66</formula>
    </cfRule>
    <cfRule type="cellIs" dxfId="11416" priority="6392" operator="equal">
      <formula>$A$65</formula>
    </cfRule>
    <cfRule type="cellIs" dxfId="11415" priority="6393" operator="equal">
      <formula>$A$64</formula>
    </cfRule>
    <cfRule type="cellIs" dxfId="11414" priority="6394" operator="equal">
      <formula>$A$63</formula>
    </cfRule>
    <cfRule type="cellIs" dxfId="11413" priority="6395" operator="equal">
      <formula>$A$62</formula>
    </cfRule>
    <cfRule type="cellIs" dxfId="11412" priority="6396" operator="equal">
      <formula>$A$61</formula>
    </cfRule>
    <cfRule type="cellIs" dxfId="11411" priority="6397" operator="equal">
      <formula>$A$60</formula>
    </cfRule>
    <cfRule type="cellIs" dxfId="11410" priority="6398" operator="equal">
      <formula>22710</formula>
    </cfRule>
    <cfRule type="cellIs" dxfId="11409" priority="6399" operator="equal">
      <formula>$A$58</formula>
    </cfRule>
    <cfRule type="cellIs" dxfId="11408" priority="6400" operator="equal">
      <formula>$A$57</formula>
    </cfRule>
    <cfRule type="cellIs" dxfId="11407" priority="6401" operator="equal">
      <formula>$A$56</formula>
    </cfRule>
    <cfRule type="cellIs" dxfId="11406" priority="6402" operator="equal">
      <formula>$A$55</formula>
    </cfRule>
    <cfRule type="cellIs" dxfId="11405" priority="6403" operator="equal">
      <formula>$A$54</formula>
    </cfRule>
    <cfRule type="cellIs" dxfId="11404" priority="6404" operator="equal">
      <formula>$A$53</formula>
    </cfRule>
    <cfRule type="cellIs" dxfId="11403" priority="6405" operator="equal">
      <formula>$A$52</formula>
    </cfRule>
    <cfRule type="cellIs" dxfId="11402" priority="6406" operator="equal">
      <formula>$A$51</formula>
    </cfRule>
    <cfRule type="cellIs" dxfId="11401" priority="6407" operator="equal">
      <formula>$A$50</formula>
    </cfRule>
    <cfRule type="cellIs" dxfId="11400" priority="6408" operator="equal">
      <formula>$A$49</formula>
    </cfRule>
    <cfRule type="cellIs" dxfId="11399" priority="6409" operator="equal">
      <formula>$A$48</formula>
    </cfRule>
    <cfRule type="cellIs" dxfId="11398" priority="6410" operator="equal">
      <formula>$A$47</formula>
    </cfRule>
    <cfRule type="cellIs" dxfId="11397" priority="6411" operator="equal">
      <formula>$A$46</formula>
    </cfRule>
    <cfRule type="cellIs" dxfId="11396" priority="6412" operator="equal">
      <formula>$A$45</formula>
    </cfRule>
  </conditionalFormatting>
  <conditionalFormatting sqref="AA6:AC6">
    <cfRule type="cellIs" dxfId="11395" priority="6357" operator="equal">
      <formula>$A$72</formula>
    </cfRule>
    <cfRule type="cellIs" dxfId="11394" priority="6358" operator="equal">
      <formula>$A$71</formula>
    </cfRule>
    <cfRule type="cellIs" dxfId="11393" priority="6359" operator="equal">
      <formula>$A$70</formula>
    </cfRule>
    <cfRule type="cellIs" dxfId="11392" priority="6360" operator="equal">
      <formula>$A$69</formula>
    </cfRule>
    <cfRule type="cellIs" dxfId="11391" priority="6361" operator="equal">
      <formula>$A$68</formula>
    </cfRule>
    <cfRule type="cellIs" dxfId="11390" priority="6362" operator="equal">
      <formula>$A$67</formula>
    </cfRule>
    <cfRule type="cellIs" dxfId="11389" priority="6363" operator="equal">
      <formula>$A$66</formula>
    </cfRule>
    <cfRule type="cellIs" dxfId="11388" priority="6364" operator="equal">
      <formula>$A$65</formula>
    </cfRule>
    <cfRule type="cellIs" dxfId="11387" priority="6365" operator="equal">
      <formula>$A$64</formula>
    </cfRule>
    <cfRule type="cellIs" dxfId="11386" priority="6366" operator="equal">
      <formula>$A$63</formula>
    </cfRule>
    <cfRule type="cellIs" dxfId="11385" priority="6367" operator="equal">
      <formula>$A$62</formula>
    </cfRule>
    <cfRule type="cellIs" dxfId="11384" priority="6368" operator="equal">
      <formula>$A$61</formula>
    </cfRule>
    <cfRule type="cellIs" dxfId="11383" priority="6369" operator="equal">
      <formula>$A$60</formula>
    </cfRule>
    <cfRule type="cellIs" dxfId="11382" priority="6370" operator="equal">
      <formula>22710</formula>
    </cfRule>
    <cfRule type="cellIs" dxfId="11381" priority="6371" operator="equal">
      <formula>$A$58</formula>
    </cfRule>
    <cfRule type="cellIs" dxfId="11380" priority="6372" operator="equal">
      <formula>$A$57</formula>
    </cfRule>
    <cfRule type="cellIs" dxfId="11379" priority="6373" operator="equal">
      <formula>$A$56</formula>
    </cfRule>
    <cfRule type="cellIs" dxfId="11378" priority="6374" operator="equal">
      <formula>$A$55</formula>
    </cfRule>
    <cfRule type="cellIs" dxfId="11377" priority="6375" operator="equal">
      <formula>$A$54</formula>
    </cfRule>
    <cfRule type="cellIs" dxfId="11376" priority="6376" operator="equal">
      <formula>$A$53</formula>
    </cfRule>
    <cfRule type="cellIs" dxfId="11375" priority="6377" operator="equal">
      <formula>$A$52</formula>
    </cfRule>
    <cfRule type="cellIs" dxfId="11374" priority="6378" operator="equal">
      <formula>$A$51</formula>
    </cfRule>
    <cfRule type="cellIs" dxfId="11373" priority="6379" operator="equal">
      <formula>$A$50</formula>
    </cfRule>
    <cfRule type="cellIs" dxfId="11372" priority="6380" operator="equal">
      <formula>$A$49</formula>
    </cfRule>
    <cfRule type="cellIs" dxfId="11371" priority="6381" operator="equal">
      <formula>$A$48</formula>
    </cfRule>
    <cfRule type="cellIs" dxfId="11370" priority="6382" operator="equal">
      <formula>$A$47</formula>
    </cfRule>
    <cfRule type="cellIs" dxfId="11369" priority="6383" operator="equal">
      <formula>$A$46</formula>
    </cfRule>
    <cfRule type="cellIs" dxfId="11368" priority="6384" operator="equal">
      <formula>$A$45</formula>
    </cfRule>
  </conditionalFormatting>
  <conditionalFormatting sqref="C15">
    <cfRule type="cellIs" dxfId="11367" priority="6021" operator="equal">
      <formula>$A$72</formula>
    </cfRule>
    <cfRule type="cellIs" dxfId="11366" priority="6022" operator="equal">
      <formula>$A$71</formula>
    </cfRule>
    <cfRule type="cellIs" dxfId="11365" priority="6023" operator="equal">
      <formula>$A$70</formula>
    </cfRule>
    <cfRule type="cellIs" dxfId="11364" priority="6024" operator="equal">
      <formula>$A$69</formula>
    </cfRule>
    <cfRule type="cellIs" dxfId="11363" priority="6025" operator="equal">
      <formula>$A$68</formula>
    </cfRule>
    <cfRule type="cellIs" dxfId="11362" priority="6026" operator="equal">
      <formula>$A$67</formula>
    </cfRule>
    <cfRule type="cellIs" dxfId="11361" priority="6027" operator="equal">
      <formula>$A$66</formula>
    </cfRule>
    <cfRule type="cellIs" dxfId="11360" priority="6028" operator="equal">
      <formula>$A$65</formula>
    </cfRule>
    <cfRule type="cellIs" dxfId="11359" priority="6029" operator="equal">
      <formula>$A$64</formula>
    </cfRule>
    <cfRule type="cellIs" dxfId="11358" priority="6030" operator="equal">
      <formula>$A$63</formula>
    </cfRule>
    <cfRule type="cellIs" dxfId="11357" priority="6031" operator="equal">
      <formula>$A$62</formula>
    </cfRule>
    <cfRule type="cellIs" dxfId="11356" priority="6032" operator="equal">
      <formula>$A$61</formula>
    </cfRule>
    <cfRule type="cellIs" dxfId="11355" priority="6033" operator="equal">
      <formula>$A$60</formula>
    </cfRule>
    <cfRule type="cellIs" dxfId="11354" priority="6034" operator="equal">
      <formula>22710</formula>
    </cfRule>
    <cfRule type="cellIs" dxfId="11353" priority="6035" operator="equal">
      <formula>$A$58</formula>
    </cfRule>
    <cfRule type="cellIs" dxfId="11352" priority="6036" operator="equal">
      <formula>$A$57</formula>
    </cfRule>
    <cfRule type="cellIs" dxfId="11351" priority="6037" operator="equal">
      <formula>$A$56</formula>
    </cfRule>
    <cfRule type="cellIs" dxfId="11350" priority="6038" operator="equal">
      <formula>$A$55</formula>
    </cfRule>
    <cfRule type="cellIs" dxfId="11349" priority="6039" operator="equal">
      <formula>$A$54</formula>
    </cfRule>
    <cfRule type="cellIs" dxfId="11348" priority="6040" operator="equal">
      <formula>$A$53</formula>
    </cfRule>
    <cfRule type="cellIs" dxfId="11347" priority="6041" operator="equal">
      <formula>$A$52</formula>
    </cfRule>
    <cfRule type="cellIs" dxfId="11346" priority="6042" operator="equal">
      <formula>$A$51</formula>
    </cfRule>
    <cfRule type="cellIs" dxfId="11345" priority="6043" operator="equal">
      <formula>$A$50</formula>
    </cfRule>
    <cfRule type="cellIs" dxfId="11344" priority="6044" operator="equal">
      <formula>$A$49</formula>
    </cfRule>
    <cfRule type="cellIs" dxfId="11343" priority="6045" operator="equal">
      <formula>$A$48</formula>
    </cfRule>
    <cfRule type="cellIs" dxfId="11342" priority="6046" operator="equal">
      <formula>$A$47</formula>
    </cfRule>
    <cfRule type="cellIs" dxfId="11341" priority="6047" operator="equal">
      <formula>$A$46</formula>
    </cfRule>
    <cfRule type="cellIs" dxfId="11340" priority="6048" operator="equal">
      <formula>$A$45</formula>
    </cfRule>
  </conditionalFormatting>
  <conditionalFormatting sqref="D15:F15">
    <cfRule type="cellIs" dxfId="11339" priority="5993" operator="equal">
      <formula>$A$72</formula>
    </cfRule>
    <cfRule type="cellIs" dxfId="11338" priority="5994" operator="equal">
      <formula>$A$71</formula>
    </cfRule>
    <cfRule type="cellIs" dxfId="11337" priority="5995" operator="equal">
      <formula>$A$70</formula>
    </cfRule>
    <cfRule type="cellIs" dxfId="11336" priority="5996" operator="equal">
      <formula>$A$69</formula>
    </cfRule>
    <cfRule type="cellIs" dxfId="11335" priority="5997" operator="equal">
      <formula>$A$68</formula>
    </cfRule>
    <cfRule type="cellIs" dxfId="11334" priority="5998" operator="equal">
      <formula>$A$67</formula>
    </cfRule>
    <cfRule type="cellIs" dxfId="11333" priority="5999" operator="equal">
      <formula>$A$66</formula>
    </cfRule>
    <cfRule type="cellIs" dxfId="11332" priority="6000" operator="equal">
      <formula>$A$65</formula>
    </cfRule>
    <cfRule type="cellIs" dxfId="11331" priority="6001" operator="equal">
      <formula>$A$64</formula>
    </cfRule>
    <cfRule type="cellIs" dxfId="11330" priority="6002" operator="equal">
      <formula>$A$63</formula>
    </cfRule>
    <cfRule type="cellIs" dxfId="11329" priority="6003" operator="equal">
      <formula>$A$62</formula>
    </cfRule>
    <cfRule type="cellIs" dxfId="11328" priority="6004" operator="equal">
      <formula>$A$61</formula>
    </cfRule>
    <cfRule type="cellIs" dxfId="11327" priority="6005" operator="equal">
      <formula>$A$60</formula>
    </cfRule>
    <cfRule type="cellIs" dxfId="11326" priority="6006" operator="equal">
      <formula>22710</formula>
    </cfRule>
    <cfRule type="cellIs" dxfId="11325" priority="6007" operator="equal">
      <formula>$A$58</formula>
    </cfRule>
    <cfRule type="cellIs" dxfId="11324" priority="6008" operator="equal">
      <formula>$A$57</formula>
    </cfRule>
    <cfRule type="cellIs" dxfId="11323" priority="6009" operator="equal">
      <formula>$A$56</formula>
    </cfRule>
    <cfRule type="cellIs" dxfId="11322" priority="6010" operator="equal">
      <formula>$A$55</formula>
    </cfRule>
    <cfRule type="cellIs" dxfId="11321" priority="6011" operator="equal">
      <formula>$A$54</formula>
    </cfRule>
    <cfRule type="cellIs" dxfId="11320" priority="6012" operator="equal">
      <formula>$A$53</formula>
    </cfRule>
    <cfRule type="cellIs" dxfId="11319" priority="6013" operator="equal">
      <formula>$A$52</formula>
    </cfRule>
    <cfRule type="cellIs" dxfId="11318" priority="6014" operator="equal">
      <formula>$A$51</formula>
    </cfRule>
    <cfRule type="cellIs" dxfId="11317" priority="6015" operator="equal">
      <formula>$A$50</formula>
    </cfRule>
    <cfRule type="cellIs" dxfId="11316" priority="6016" operator="equal">
      <formula>$A$49</formula>
    </cfRule>
    <cfRule type="cellIs" dxfId="11315" priority="6017" operator="equal">
      <formula>$A$48</formula>
    </cfRule>
    <cfRule type="cellIs" dxfId="11314" priority="6018" operator="equal">
      <formula>$A$47</formula>
    </cfRule>
    <cfRule type="cellIs" dxfId="11313" priority="6019" operator="equal">
      <formula>$A$46</formula>
    </cfRule>
    <cfRule type="cellIs" dxfId="11312" priority="6020" operator="equal">
      <formula>$A$45</formula>
    </cfRule>
  </conditionalFormatting>
  <conditionalFormatting sqref="G15">
    <cfRule type="cellIs" dxfId="11311" priority="6245" operator="equal">
      <formula>$A$72</formula>
    </cfRule>
    <cfRule type="cellIs" dxfId="11310" priority="6246" operator="equal">
      <formula>$A$71</formula>
    </cfRule>
    <cfRule type="cellIs" dxfId="11309" priority="6247" operator="equal">
      <formula>$A$70</formula>
    </cfRule>
    <cfRule type="cellIs" dxfId="11308" priority="6248" operator="equal">
      <formula>$A$69</formula>
    </cfRule>
    <cfRule type="cellIs" dxfId="11307" priority="6249" operator="equal">
      <formula>$A$68</formula>
    </cfRule>
    <cfRule type="cellIs" dxfId="11306" priority="6250" operator="equal">
      <formula>$A$67</formula>
    </cfRule>
    <cfRule type="cellIs" dxfId="11305" priority="6251" operator="equal">
      <formula>$A$66</formula>
    </cfRule>
    <cfRule type="cellIs" dxfId="11304" priority="6252" operator="equal">
      <formula>$A$65</formula>
    </cfRule>
    <cfRule type="cellIs" dxfId="11303" priority="6253" operator="equal">
      <formula>$A$64</formula>
    </cfRule>
    <cfRule type="cellIs" dxfId="11302" priority="6254" operator="equal">
      <formula>$A$63</formula>
    </cfRule>
    <cfRule type="cellIs" dxfId="11301" priority="6255" operator="equal">
      <formula>$A$62</formula>
    </cfRule>
    <cfRule type="cellIs" dxfId="11300" priority="6256" operator="equal">
      <formula>$A$61</formula>
    </cfRule>
    <cfRule type="cellIs" dxfId="11299" priority="6257" operator="equal">
      <formula>$A$60</formula>
    </cfRule>
    <cfRule type="cellIs" dxfId="11298" priority="6258" operator="equal">
      <formula>22710</formula>
    </cfRule>
    <cfRule type="cellIs" dxfId="11297" priority="6259" operator="equal">
      <formula>$A$58</formula>
    </cfRule>
    <cfRule type="cellIs" dxfId="11296" priority="6260" operator="equal">
      <formula>$A$57</formula>
    </cfRule>
    <cfRule type="cellIs" dxfId="11295" priority="6261" operator="equal">
      <formula>$A$56</formula>
    </cfRule>
    <cfRule type="cellIs" dxfId="11294" priority="6262" operator="equal">
      <formula>$A$55</formula>
    </cfRule>
    <cfRule type="cellIs" dxfId="11293" priority="6263" operator="equal">
      <formula>$A$54</formula>
    </cfRule>
    <cfRule type="cellIs" dxfId="11292" priority="6264" operator="equal">
      <formula>$A$53</formula>
    </cfRule>
    <cfRule type="cellIs" dxfId="11291" priority="6265" operator="equal">
      <formula>$A$52</formula>
    </cfRule>
    <cfRule type="cellIs" dxfId="11290" priority="6266" operator="equal">
      <formula>$A$51</formula>
    </cfRule>
    <cfRule type="cellIs" dxfId="11289" priority="6267" operator="equal">
      <formula>$A$50</formula>
    </cfRule>
    <cfRule type="cellIs" dxfId="11288" priority="6268" operator="equal">
      <formula>$A$49</formula>
    </cfRule>
    <cfRule type="cellIs" dxfId="11287" priority="6269" operator="equal">
      <formula>$A$48</formula>
    </cfRule>
    <cfRule type="cellIs" dxfId="11286" priority="6270" operator="equal">
      <formula>$A$47</formula>
    </cfRule>
    <cfRule type="cellIs" dxfId="11285" priority="6271" operator="equal">
      <formula>$A$46</formula>
    </cfRule>
    <cfRule type="cellIs" dxfId="11284" priority="6272" operator="equal">
      <formula>$A$45</formula>
    </cfRule>
  </conditionalFormatting>
  <conditionalFormatting sqref="D13:F13">
    <cfRule type="cellIs" dxfId="11283" priority="6105" operator="equal">
      <formula>$A$72</formula>
    </cfRule>
    <cfRule type="cellIs" dxfId="11282" priority="6106" operator="equal">
      <formula>$A$71</formula>
    </cfRule>
    <cfRule type="cellIs" dxfId="11281" priority="6107" operator="equal">
      <formula>$A$70</formula>
    </cfRule>
    <cfRule type="cellIs" dxfId="11280" priority="6108" operator="equal">
      <formula>$A$69</formula>
    </cfRule>
    <cfRule type="cellIs" dxfId="11279" priority="6109" operator="equal">
      <formula>$A$68</formula>
    </cfRule>
    <cfRule type="cellIs" dxfId="11278" priority="6110" operator="equal">
      <formula>$A$67</formula>
    </cfRule>
    <cfRule type="cellIs" dxfId="11277" priority="6111" operator="equal">
      <formula>$A$66</formula>
    </cfRule>
    <cfRule type="cellIs" dxfId="11276" priority="6112" operator="equal">
      <formula>$A$65</formula>
    </cfRule>
    <cfRule type="cellIs" dxfId="11275" priority="6113" operator="equal">
      <formula>$A$64</formula>
    </cfRule>
    <cfRule type="cellIs" dxfId="11274" priority="6114" operator="equal">
      <formula>$A$63</formula>
    </cfRule>
    <cfRule type="cellIs" dxfId="11273" priority="6115" operator="equal">
      <formula>$A$62</formula>
    </cfRule>
    <cfRule type="cellIs" dxfId="11272" priority="6116" operator="equal">
      <formula>$A$61</formula>
    </cfRule>
    <cfRule type="cellIs" dxfId="11271" priority="6117" operator="equal">
      <formula>$A$60</formula>
    </cfRule>
    <cfRule type="cellIs" dxfId="11270" priority="6118" operator="equal">
      <formula>22710</formula>
    </cfRule>
    <cfRule type="cellIs" dxfId="11269" priority="6119" operator="equal">
      <formula>$A$58</formula>
    </cfRule>
    <cfRule type="cellIs" dxfId="11268" priority="6120" operator="equal">
      <formula>$A$57</formula>
    </cfRule>
    <cfRule type="cellIs" dxfId="11267" priority="6121" operator="equal">
      <formula>$A$56</formula>
    </cfRule>
    <cfRule type="cellIs" dxfId="11266" priority="6122" operator="equal">
      <formula>$A$55</formula>
    </cfRule>
    <cfRule type="cellIs" dxfId="11265" priority="6123" operator="equal">
      <formula>$A$54</formula>
    </cfRule>
    <cfRule type="cellIs" dxfId="11264" priority="6124" operator="equal">
      <formula>$A$53</formula>
    </cfRule>
    <cfRule type="cellIs" dxfId="11263" priority="6125" operator="equal">
      <formula>$A$52</formula>
    </cfRule>
    <cfRule type="cellIs" dxfId="11262" priority="6126" operator="equal">
      <formula>$A$51</formula>
    </cfRule>
    <cfRule type="cellIs" dxfId="11261" priority="6127" operator="equal">
      <formula>$A$50</formula>
    </cfRule>
    <cfRule type="cellIs" dxfId="11260" priority="6128" operator="equal">
      <formula>$A$49</formula>
    </cfRule>
    <cfRule type="cellIs" dxfId="11259" priority="6129" operator="equal">
      <formula>$A$48</formula>
    </cfRule>
    <cfRule type="cellIs" dxfId="11258" priority="6130" operator="equal">
      <formula>$A$47</formula>
    </cfRule>
    <cfRule type="cellIs" dxfId="11257" priority="6131" operator="equal">
      <formula>$A$46</formula>
    </cfRule>
    <cfRule type="cellIs" dxfId="11256" priority="6132" operator="equal">
      <formula>$A$45</formula>
    </cfRule>
  </conditionalFormatting>
  <conditionalFormatting sqref="Y47:AB51">
    <cfRule type="cellIs" dxfId="11255" priority="5685" operator="equal">
      <formula>$A$72</formula>
    </cfRule>
    <cfRule type="cellIs" dxfId="11254" priority="5686" operator="equal">
      <formula>$A$71</formula>
    </cfRule>
    <cfRule type="cellIs" dxfId="11253" priority="5687" operator="equal">
      <formula>$A$70</formula>
    </cfRule>
    <cfRule type="cellIs" dxfId="11252" priority="5688" operator="equal">
      <formula>$A$69</formula>
    </cfRule>
    <cfRule type="cellIs" dxfId="11251" priority="5689" operator="equal">
      <formula>$A$68</formula>
    </cfRule>
    <cfRule type="cellIs" dxfId="11250" priority="5690" operator="equal">
      <formula>$A$67</formula>
    </cfRule>
    <cfRule type="cellIs" dxfId="11249" priority="5691" operator="equal">
      <formula>$A$66</formula>
    </cfRule>
    <cfRule type="cellIs" dxfId="11248" priority="5692" operator="equal">
      <formula>$A$65</formula>
    </cfRule>
    <cfRule type="cellIs" dxfId="11247" priority="5693" operator="equal">
      <formula>$A$64</formula>
    </cfRule>
    <cfRule type="cellIs" dxfId="11246" priority="5694" operator="equal">
      <formula>$A$63</formula>
    </cfRule>
    <cfRule type="cellIs" dxfId="11245" priority="5695" operator="equal">
      <formula>$A$62</formula>
    </cfRule>
    <cfRule type="cellIs" dxfId="11244" priority="5696" operator="equal">
      <formula>$A$61</formula>
    </cfRule>
    <cfRule type="cellIs" dxfId="11243" priority="5697" operator="equal">
      <formula>$A$60</formula>
    </cfRule>
    <cfRule type="cellIs" dxfId="11242" priority="5698" operator="equal">
      <formula>22710</formula>
    </cfRule>
    <cfRule type="cellIs" dxfId="11241" priority="5699" operator="equal">
      <formula>$A$58</formula>
    </cfRule>
    <cfRule type="cellIs" dxfId="11240" priority="5700" operator="equal">
      <formula>$A$57</formula>
    </cfRule>
    <cfRule type="cellIs" dxfId="11239" priority="5701" operator="equal">
      <formula>$A$56</formula>
    </cfRule>
    <cfRule type="cellIs" dxfId="11238" priority="5702" operator="equal">
      <formula>$A$55</formula>
    </cfRule>
    <cfRule type="cellIs" dxfId="11237" priority="5703" operator="equal">
      <formula>$A$54</formula>
    </cfRule>
    <cfRule type="cellIs" dxfId="11236" priority="5704" operator="equal">
      <formula>$A$53</formula>
    </cfRule>
    <cfRule type="cellIs" dxfId="11235" priority="5705" operator="equal">
      <formula>$A$52</formula>
    </cfRule>
    <cfRule type="cellIs" dxfId="11234" priority="5706" operator="equal">
      <formula>$A$51</formula>
    </cfRule>
    <cfRule type="cellIs" dxfId="11233" priority="5707" operator="equal">
      <formula>$A$50</formula>
    </cfRule>
    <cfRule type="cellIs" dxfId="11232" priority="5708" operator="equal">
      <formula>$A$49</formula>
    </cfRule>
    <cfRule type="cellIs" dxfId="11231" priority="5709" operator="equal">
      <formula>$A$48</formula>
    </cfRule>
    <cfRule type="cellIs" dxfId="11230" priority="5710" operator="equal">
      <formula>$A$47</formula>
    </cfRule>
    <cfRule type="cellIs" dxfId="11229" priority="5711" operator="equal">
      <formula>$A$46</formula>
    </cfRule>
    <cfRule type="cellIs" dxfId="11228" priority="5712" operator="equal">
      <formula>$A$45</formula>
    </cfRule>
  </conditionalFormatting>
  <conditionalFormatting sqref="C13">
    <cfRule type="cellIs" dxfId="11227" priority="6133" operator="equal">
      <formula>$A$72</formula>
    </cfRule>
    <cfRule type="cellIs" dxfId="11226" priority="6134" operator="equal">
      <formula>$A$71</formula>
    </cfRule>
    <cfRule type="cellIs" dxfId="11225" priority="6135" operator="equal">
      <formula>$A$70</formula>
    </cfRule>
    <cfRule type="cellIs" dxfId="11224" priority="6136" operator="equal">
      <formula>$A$69</formula>
    </cfRule>
    <cfRule type="cellIs" dxfId="11223" priority="6137" operator="equal">
      <formula>$A$68</formula>
    </cfRule>
    <cfRule type="cellIs" dxfId="11222" priority="6138" operator="equal">
      <formula>$A$67</formula>
    </cfRule>
    <cfRule type="cellIs" dxfId="11221" priority="6139" operator="equal">
      <formula>$A$66</formula>
    </cfRule>
    <cfRule type="cellIs" dxfId="11220" priority="6140" operator="equal">
      <formula>$A$65</formula>
    </cfRule>
    <cfRule type="cellIs" dxfId="11219" priority="6141" operator="equal">
      <formula>$A$64</formula>
    </cfRule>
    <cfRule type="cellIs" dxfId="11218" priority="6142" operator="equal">
      <formula>$A$63</formula>
    </cfRule>
    <cfRule type="cellIs" dxfId="11217" priority="6143" operator="equal">
      <formula>$A$62</formula>
    </cfRule>
    <cfRule type="cellIs" dxfId="11216" priority="6144" operator="equal">
      <formula>$A$61</formula>
    </cfRule>
    <cfRule type="cellIs" dxfId="11215" priority="6145" operator="equal">
      <formula>$A$60</formula>
    </cfRule>
    <cfRule type="cellIs" dxfId="11214" priority="6146" operator="equal">
      <formula>22710</formula>
    </cfRule>
    <cfRule type="cellIs" dxfId="11213" priority="6147" operator="equal">
      <formula>$A$58</formula>
    </cfRule>
    <cfRule type="cellIs" dxfId="11212" priority="6148" operator="equal">
      <formula>$A$57</formula>
    </cfRule>
    <cfRule type="cellIs" dxfId="11211" priority="6149" operator="equal">
      <formula>$A$56</formula>
    </cfRule>
    <cfRule type="cellIs" dxfId="11210" priority="6150" operator="equal">
      <formula>$A$55</formula>
    </cfRule>
    <cfRule type="cellIs" dxfId="11209" priority="6151" operator="equal">
      <formula>$A$54</formula>
    </cfRule>
    <cfRule type="cellIs" dxfId="11208" priority="6152" operator="equal">
      <formula>$A$53</formula>
    </cfRule>
    <cfRule type="cellIs" dxfId="11207" priority="6153" operator="equal">
      <formula>$A$52</formula>
    </cfRule>
    <cfRule type="cellIs" dxfId="11206" priority="6154" operator="equal">
      <formula>$A$51</formula>
    </cfRule>
    <cfRule type="cellIs" dxfId="11205" priority="6155" operator="equal">
      <formula>$A$50</formula>
    </cfRule>
    <cfRule type="cellIs" dxfId="11204" priority="6156" operator="equal">
      <formula>$A$49</formula>
    </cfRule>
    <cfRule type="cellIs" dxfId="11203" priority="6157" operator="equal">
      <formula>$A$48</formula>
    </cfRule>
    <cfRule type="cellIs" dxfId="11202" priority="6158" operator="equal">
      <formula>$A$47</formula>
    </cfRule>
    <cfRule type="cellIs" dxfId="11201" priority="6159" operator="equal">
      <formula>$A$46</formula>
    </cfRule>
    <cfRule type="cellIs" dxfId="11200" priority="6160" operator="equal">
      <formula>$A$45</formula>
    </cfRule>
  </conditionalFormatting>
  <conditionalFormatting sqref="D17:F17">
    <cfRule type="cellIs" dxfId="11199" priority="5881" operator="equal">
      <formula>$A$72</formula>
    </cfRule>
    <cfRule type="cellIs" dxfId="11198" priority="5882" operator="equal">
      <formula>$A$71</formula>
    </cfRule>
    <cfRule type="cellIs" dxfId="11197" priority="5883" operator="equal">
      <formula>$A$70</formula>
    </cfRule>
    <cfRule type="cellIs" dxfId="11196" priority="5884" operator="equal">
      <formula>$A$69</formula>
    </cfRule>
    <cfRule type="cellIs" dxfId="11195" priority="5885" operator="equal">
      <formula>$A$68</formula>
    </cfRule>
    <cfRule type="cellIs" dxfId="11194" priority="5886" operator="equal">
      <formula>$A$67</formula>
    </cfRule>
    <cfRule type="cellIs" dxfId="11193" priority="5887" operator="equal">
      <formula>$A$66</formula>
    </cfRule>
    <cfRule type="cellIs" dxfId="11192" priority="5888" operator="equal">
      <formula>$A$65</formula>
    </cfRule>
    <cfRule type="cellIs" dxfId="11191" priority="5889" operator="equal">
      <formula>$A$64</formula>
    </cfRule>
    <cfRule type="cellIs" dxfId="11190" priority="5890" operator="equal">
      <formula>$A$63</formula>
    </cfRule>
    <cfRule type="cellIs" dxfId="11189" priority="5891" operator="equal">
      <formula>$A$62</formula>
    </cfRule>
    <cfRule type="cellIs" dxfId="11188" priority="5892" operator="equal">
      <formula>$A$61</formula>
    </cfRule>
    <cfRule type="cellIs" dxfId="11187" priority="5893" operator="equal">
      <formula>$A$60</formula>
    </cfRule>
    <cfRule type="cellIs" dxfId="11186" priority="5894" operator="equal">
      <formula>22710</formula>
    </cfRule>
    <cfRule type="cellIs" dxfId="11185" priority="5895" operator="equal">
      <formula>$A$58</formula>
    </cfRule>
    <cfRule type="cellIs" dxfId="11184" priority="5896" operator="equal">
      <formula>$A$57</formula>
    </cfRule>
    <cfRule type="cellIs" dxfId="11183" priority="5897" operator="equal">
      <formula>$A$56</formula>
    </cfRule>
    <cfRule type="cellIs" dxfId="11182" priority="5898" operator="equal">
      <formula>$A$55</formula>
    </cfRule>
    <cfRule type="cellIs" dxfId="11181" priority="5899" operator="equal">
      <formula>$A$54</formula>
    </cfRule>
    <cfRule type="cellIs" dxfId="11180" priority="5900" operator="equal">
      <formula>$A$53</formula>
    </cfRule>
    <cfRule type="cellIs" dxfId="11179" priority="5901" operator="equal">
      <formula>$A$52</formula>
    </cfRule>
    <cfRule type="cellIs" dxfId="11178" priority="5902" operator="equal">
      <formula>$A$51</formula>
    </cfRule>
    <cfRule type="cellIs" dxfId="11177" priority="5903" operator="equal">
      <formula>$A$50</formula>
    </cfRule>
    <cfRule type="cellIs" dxfId="11176" priority="5904" operator="equal">
      <formula>$A$49</formula>
    </cfRule>
    <cfRule type="cellIs" dxfId="11175" priority="5905" operator="equal">
      <formula>$A$48</formula>
    </cfRule>
    <cfRule type="cellIs" dxfId="11174" priority="5906" operator="equal">
      <formula>$A$47</formula>
    </cfRule>
    <cfRule type="cellIs" dxfId="11173" priority="5907" operator="equal">
      <formula>$A$46</formula>
    </cfRule>
    <cfRule type="cellIs" dxfId="11172" priority="5908" operator="equal">
      <formula>$A$45</formula>
    </cfRule>
  </conditionalFormatting>
  <conditionalFormatting sqref="D12:F12">
    <cfRule type="cellIs" dxfId="11171" priority="5769" operator="equal">
      <formula>$A$72</formula>
    </cfRule>
    <cfRule type="cellIs" dxfId="11170" priority="5770" operator="equal">
      <formula>$A$71</formula>
    </cfRule>
    <cfRule type="cellIs" dxfId="11169" priority="5771" operator="equal">
      <formula>$A$70</formula>
    </cfRule>
    <cfRule type="cellIs" dxfId="11168" priority="5772" operator="equal">
      <formula>$A$69</formula>
    </cfRule>
    <cfRule type="cellIs" dxfId="11167" priority="5773" operator="equal">
      <formula>$A$68</formula>
    </cfRule>
    <cfRule type="cellIs" dxfId="11166" priority="5774" operator="equal">
      <formula>$A$67</formula>
    </cfRule>
    <cfRule type="cellIs" dxfId="11165" priority="5775" operator="equal">
      <formula>$A$66</formula>
    </cfRule>
    <cfRule type="cellIs" dxfId="11164" priority="5776" operator="equal">
      <formula>$A$65</formula>
    </cfRule>
    <cfRule type="cellIs" dxfId="11163" priority="5777" operator="equal">
      <formula>$A$64</formula>
    </cfRule>
    <cfRule type="cellIs" dxfId="11162" priority="5778" operator="equal">
      <formula>$A$63</formula>
    </cfRule>
    <cfRule type="cellIs" dxfId="11161" priority="5779" operator="equal">
      <formula>$A$62</formula>
    </cfRule>
    <cfRule type="cellIs" dxfId="11160" priority="5780" operator="equal">
      <formula>$A$61</formula>
    </cfRule>
    <cfRule type="cellIs" dxfId="11159" priority="5781" operator="equal">
      <formula>$A$60</formula>
    </cfRule>
    <cfRule type="cellIs" dxfId="11158" priority="5782" operator="equal">
      <formula>22710</formula>
    </cfRule>
    <cfRule type="cellIs" dxfId="11157" priority="5783" operator="equal">
      <formula>$A$58</formula>
    </cfRule>
    <cfRule type="cellIs" dxfId="11156" priority="5784" operator="equal">
      <formula>$A$57</formula>
    </cfRule>
    <cfRule type="cellIs" dxfId="11155" priority="5785" operator="equal">
      <formula>$A$56</formula>
    </cfRule>
    <cfRule type="cellIs" dxfId="11154" priority="5786" operator="equal">
      <formula>$A$55</formula>
    </cfRule>
    <cfRule type="cellIs" dxfId="11153" priority="5787" operator="equal">
      <formula>$A$54</formula>
    </cfRule>
    <cfRule type="cellIs" dxfId="11152" priority="5788" operator="equal">
      <formula>$A$53</formula>
    </cfRule>
    <cfRule type="cellIs" dxfId="11151" priority="5789" operator="equal">
      <formula>$A$52</formula>
    </cfRule>
    <cfRule type="cellIs" dxfId="11150" priority="5790" operator="equal">
      <formula>$A$51</formula>
    </cfRule>
    <cfRule type="cellIs" dxfId="11149" priority="5791" operator="equal">
      <formula>$A$50</formula>
    </cfRule>
    <cfRule type="cellIs" dxfId="11148" priority="5792" operator="equal">
      <formula>$A$49</formula>
    </cfRule>
    <cfRule type="cellIs" dxfId="11147" priority="5793" operator="equal">
      <formula>$A$48</formula>
    </cfRule>
    <cfRule type="cellIs" dxfId="11146" priority="5794" operator="equal">
      <formula>$A$47</formula>
    </cfRule>
    <cfRule type="cellIs" dxfId="11145" priority="5795" operator="equal">
      <formula>$A$46</formula>
    </cfRule>
    <cfRule type="cellIs" dxfId="11144" priority="5796" operator="equal">
      <formula>$A$45</formula>
    </cfRule>
  </conditionalFormatting>
  <conditionalFormatting sqref="C17">
    <cfRule type="cellIs" dxfId="11143" priority="5909" operator="equal">
      <formula>$A$72</formula>
    </cfRule>
    <cfRule type="cellIs" dxfId="11142" priority="5910" operator="equal">
      <formula>$A$71</formula>
    </cfRule>
    <cfRule type="cellIs" dxfId="11141" priority="5911" operator="equal">
      <formula>$A$70</formula>
    </cfRule>
    <cfRule type="cellIs" dxfId="11140" priority="5912" operator="equal">
      <formula>$A$69</formula>
    </cfRule>
    <cfRule type="cellIs" dxfId="11139" priority="5913" operator="equal">
      <formula>$A$68</formula>
    </cfRule>
    <cfRule type="cellIs" dxfId="11138" priority="5914" operator="equal">
      <formula>$A$67</formula>
    </cfRule>
    <cfRule type="cellIs" dxfId="11137" priority="5915" operator="equal">
      <formula>$A$66</formula>
    </cfRule>
    <cfRule type="cellIs" dxfId="11136" priority="5916" operator="equal">
      <formula>$A$65</formula>
    </cfRule>
    <cfRule type="cellIs" dxfId="11135" priority="5917" operator="equal">
      <formula>$A$64</formula>
    </cfRule>
    <cfRule type="cellIs" dxfId="11134" priority="5918" operator="equal">
      <formula>$A$63</formula>
    </cfRule>
    <cfRule type="cellIs" dxfId="11133" priority="5919" operator="equal">
      <formula>$A$62</formula>
    </cfRule>
    <cfRule type="cellIs" dxfId="11132" priority="5920" operator="equal">
      <formula>$A$61</formula>
    </cfRule>
    <cfRule type="cellIs" dxfId="11131" priority="5921" operator="equal">
      <formula>$A$60</formula>
    </cfRule>
    <cfRule type="cellIs" dxfId="11130" priority="5922" operator="equal">
      <formula>22710</formula>
    </cfRule>
    <cfRule type="cellIs" dxfId="11129" priority="5923" operator="equal">
      <formula>$A$58</formula>
    </cfRule>
    <cfRule type="cellIs" dxfId="11128" priority="5924" operator="equal">
      <formula>$A$57</formula>
    </cfRule>
    <cfRule type="cellIs" dxfId="11127" priority="5925" operator="equal">
      <formula>$A$56</formula>
    </cfRule>
    <cfRule type="cellIs" dxfId="11126" priority="5926" operator="equal">
      <formula>$A$55</formula>
    </cfRule>
    <cfRule type="cellIs" dxfId="11125" priority="5927" operator="equal">
      <formula>$A$54</formula>
    </cfRule>
    <cfRule type="cellIs" dxfId="11124" priority="5928" operator="equal">
      <formula>$A$53</formula>
    </cfRule>
    <cfRule type="cellIs" dxfId="11123" priority="5929" operator="equal">
      <formula>$A$52</formula>
    </cfRule>
    <cfRule type="cellIs" dxfId="11122" priority="5930" operator="equal">
      <formula>$A$51</formula>
    </cfRule>
    <cfRule type="cellIs" dxfId="11121" priority="5931" operator="equal">
      <formula>$A$50</formula>
    </cfRule>
    <cfRule type="cellIs" dxfId="11120" priority="5932" operator="equal">
      <formula>$A$49</formula>
    </cfRule>
    <cfRule type="cellIs" dxfId="11119" priority="5933" operator="equal">
      <formula>$A$48</formula>
    </cfRule>
    <cfRule type="cellIs" dxfId="11118" priority="5934" operator="equal">
      <formula>$A$47</formula>
    </cfRule>
    <cfRule type="cellIs" dxfId="11117" priority="5935" operator="equal">
      <formula>$A$46</formula>
    </cfRule>
    <cfRule type="cellIs" dxfId="11116" priority="5936" operator="equal">
      <formula>$A$45</formula>
    </cfRule>
  </conditionalFormatting>
  <conditionalFormatting sqref="C12">
    <cfRule type="cellIs" dxfId="11115" priority="5797" operator="equal">
      <formula>$A$72</formula>
    </cfRule>
    <cfRule type="cellIs" dxfId="11114" priority="5798" operator="equal">
      <formula>$A$71</formula>
    </cfRule>
    <cfRule type="cellIs" dxfId="11113" priority="5799" operator="equal">
      <formula>$A$70</formula>
    </cfRule>
    <cfRule type="cellIs" dxfId="11112" priority="5800" operator="equal">
      <formula>$A$69</formula>
    </cfRule>
    <cfRule type="cellIs" dxfId="11111" priority="5801" operator="equal">
      <formula>$A$68</formula>
    </cfRule>
    <cfRule type="cellIs" dxfId="11110" priority="5802" operator="equal">
      <formula>$A$67</formula>
    </cfRule>
    <cfRule type="cellIs" dxfId="11109" priority="5803" operator="equal">
      <formula>$A$66</formula>
    </cfRule>
    <cfRule type="cellIs" dxfId="11108" priority="5804" operator="equal">
      <formula>$A$65</formula>
    </cfRule>
    <cfRule type="cellIs" dxfId="11107" priority="5805" operator="equal">
      <formula>$A$64</formula>
    </cfRule>
    <cfRule type="cellIs" dxfId="11106" priority="5806" operator="equal">
      <formula>$A$63</formula>
    </cfRule>
    <cfRule type="cellIs" dxfId="11105" priority="5807" operator="equal">
      <formula>$A$62</formula>
    </cfRule>
    <cfRule type="cellIs" dxfId="11104" priority="5808" operator="equal">
      <formula>$A$61</formula>
    </cfRule>
    <cfRule type="cellIs" dxfId="11103" priority="5809" operator="equal">
      <formula>$A$60</formula>
    </cfRule>
    <cfRule type="cellIs" dxfId="11102" priority="5810" operator="equal">
      <formula>22710</formula>
    </cfRule>
    <cfRule type="cellIs" dxfId="11101" priority="5811" operator="equal">
      <formula>$A$58</formula>
    </cfRule>
    <cfRule type="cellIs" dxfId="11100" priority="5812" operator="equal">
      <formula>$A$57</formula>
    </cfRule>
    <cfRule type="cellIs" dxfId="11099" priority="5813" operator="equal">
      <formula>$A$56</formula>
    </cfRule>
    <cfRule type="cellIs" dxfId="11098" priority="5814" operator="equal">
      <formula>$A$55</formula>
    </cfRule>
    <cfRule type="cellIs" dxfId="11097" priority="5815" operator="equal">
      <formula>$A$54</formula>
    </cfRule>
    <cfRule type="cellIs" dxfId="11096" priority="5816" operator="equal">
      <formula>$A$53</formula>
    </cfRule>
    <cfRule type="cellIs" dxfId="11095" priority="5817" operator="equal">
      <formula>$A$52</formula>
    </cfRule>
    <cfRule type="cellIs" dxfId="11094" priority="5818" operator="equal">
      <formula>$A$51</formula>
    </cfRule>
    <cfRule type="cellIs" dxfId="11093" priority="5819" operator="equal">
      <formula>$A$50</formula>
    </cfRule>
    <cfRule type="cellIs" dxfId="11092" priority="5820" operator="equal">
      <formula>$A$49</formula>
    </cfRule>
    <cfRule type="cellIs" dxfId="11091" priority="5821" operator="equal">
      <formula>$A$48</formula>
    </cfRule>
    <cfRule type="cellIs" dxfId="11090" priority="5822" operator="equal">
      <formula>$A$47</formula>
    </cfRule>
    <cfRule type="cellIs" dxfId="11089" priority="5823" operator="equal">
      <formula>$A$46</formula>
    </cfRule>
    <cfRule type="cellIs" dxfId="11088" priority="5824" operator="equal">
      <formula>$A$45</formula>
    </cfRule>
  </conditionalFormatting>
  <conditionalFormatting sqref="U55:W60 U49:V54 U73:AB74 U61:X72">
    <cfRule type="cellIs" dxfId="11087" priority="5743" operator="equal">
      <formula>$A$74</formula>
    </cfRule>
    <cfRule type="cellIs" dxfId="11086" priority="5744" operator="equal">
      <formula>$A$73</formula>
    </cfRule>
    <cfRule type="cellIs" dxfId="11085" priority="5745" operator="equal">
      <formula>$A$72</formula>
    </cfRule>
    <cfRule type="cellIs" dxfId="11084" priority="5746" operator="equal">
      <formula>$A$71</formula>
    </cfRule>
    <cfRule type="cellIs" dxfId="11083" priority="5747" operator="equal">
      <formula>$A$70</formula>
    </cfRule>
    <cfRule type="cellIs" dxfId="11082" priority="5748" operator="equal">
      <formula>$A$69</formula>
    </cfRule>
    <cfRule type="cellIs" dxfId="11081" priority="5749" operator="equal">
      <formula>$A$68</formula>
    </cfRule>
    <cfRule type="cellIs" dxfId="11080" priority="5750" operator="equal">
      <formula>$A$67</formula>
    </cfRule>
    <cfRule type="cellIs" dxfId="11079" priority="5751" operator="equal">
      <formula>$A$66</formula>
    </cfRule>
    <cfRule type="cellIs" dxfId="11078" priority="5752" operator="equal">
      <formula>$A$65</formula>
    </cfRule>
    <cfRule type="cellIs" dxfId="11077" priority="5753" operator="equal">
      <formula>$A$64</formula>
    </cfRule>
    <cfRule type="cellIs" dxfId="11076" priority="5754" operator="equal">
      <formula>$A$63</formula>
    </cfRule>
    <cfRule type="cellIs" dxfId="11075" priority="5755" operator="equal">
      <formula>$A$62</formula>
    </cfRule>
    <cfRule type="cellIs" dxfId="11074" priority="5756" operator="equal">
      <formula>$A$61</formula>
    </cfRule>
    <cfRule type="cellIs" dxfId="11073" priority="5757" operator="equal">
      <formula>$A$59</formula>
    </cfRule>
    <cfRule type="cellIs" dxfId="11072" priority="5758" operator="equal">
      <formula>$A$56</formula>
    </cfRule>
    <cfRule type="cellIs" dxfId="11071" priority="5759" operator="equal">
      <formula>$A$55</formula>
    </cfRule>
    <cfRule type="cellIs" dxfId="11070" priority="5760" operator="equal">
      <formula>$A$50</formula>
    </cfRule>
    <cfRule type="cellIs" dxfId="11069" priority="5761" operator="equal">
      <formula>$A$54</formula>
    </cfRule>
    <cfRule type="cellIs" dxfId="11068" priority="5762" operator="equal">
      <formula>$A$53</formula>
    </cfRule>
    <cfRule type="cellIs" dxfId="11067" priority="5763" operator="equal">
      <formula>$A$52</formula>
    </cfRule>
    <cfRule type="cellIs" dxfId="11066" priority="5764" operator="equal">
      <formula>$A$51</formula>
    </cfRule>
    <cfRule type="cellIs" dxfId="11065" priority="5765" operator="equal">
      <formula>$A$49</formula>
    </cfRule>
    <cfRule type="cellIs" dxfId="11064" priority="5766" operator="equal">
      <formula>$A$48</formula>
    </cfRule>
    <cfRule type="cellIs" dxfId="11063" priority="5767" operator="equal">
      <formula>$A$46</formula>
    </cfRule>
    <cfRule type="cellIs" dxfId="11062" priority="5768" operator="equal">
      <formula>$A$45</formula>
    </cfRule>
  </conditionalFormatting>
  <conditionalFormatting sqref="U55:W60 U49:V54 U73:AB74 U61:X72">
    <cfRule type="cellIs" dxfId="11061" priority="5741" operator="equal">
      <formula>$A$58</formula>
    </cfRule>
    <cfRule type="cellIs" dxfId="11060" priority="5742" operator="equal">
      <formula>$A$57</formula>
    </cfRule>
  </conditionalFormatting>
  <conditionalFormatting sqref="W46:AB46">
    <cfRule type="cellIs" dxfId="11059" priority="5713" operator="equal">
      <formula>$A$72</formula>
    </cfRule>
    <cfRule type="cellIs" dxfId="11058" priority="5714" operator="equal">
      <formula>$A$71</formula>
    </cfRule>
    <cfRule type="cellIs" dxfId="11057" priority="5715" operator="equal">
      <formula>$A$70</formula>
    </cfRule>
    <cfRule type="cellIs" dxfId="11056" priority="5716" operator="equal">
      <formula>$A$69</formula>
    </cfRule>
    <cfRule type="cellIs" dxfId="11055" priority="5717" operator="equal">
      <formula>$A$68</formula>
    </cfRule>
    <cfRule type="cellIs" dxfId="11054" priority="5718" operator="equal">
      <formula>$A$67</formula>
    </cfRule>
    <cfRule type="cellIs" dxfId="11053" priority="5719" operator="equal">
      <formula>$A$66</formula>
    </cfRule>
    <cfRule type="cellIs" dxfId="11052" priority="5720" operator="equal">
      <formula>$A$65</formula>
    </cfRule>
    <cfRule type="cellIs" dxfId="11051" priority="5721" operator="equal">
      <formula>$A$64</formula>
    </cfRule>
    <cfRule type="cellIs" dxfId="11050" priority="5722" operator="equal">
      <formula>$A$63</formula>
    </cfRule>
    <cfRule type="cellIs" dxfId="11049" priority="5723" operator="equal">
      <formula>$A$62</formula>
    </cfRule>
    <cfRule type="cellIs" dxfId="11048" priority="5724" operator="equal">
      <formula>$A$61</formula>
    </cfRule>
    <cfRule type="cellIs" dxfId="11047" priority="5725" operator="equal">
      <formula>$A$60</formula>
    </cfRule>
    <cfRule type="cellIs" dxfId="11046" priority="5726" operator="equal">
      <formula>22710</formula>
    </cfRule>
    <cfRule type="cellIs" dxfId="11045" priority="5727" operator="equal">
      <formula>$A$58</formula>
    </cfRule>
    <cfRule type="cellIs" dxfId="11044" priority="5728" operator="equal">
      <formula>$A$57</formula>
    </cfRule>
    <cfRule type="cellIs" dxfId="11043" priority="5729" operator="equal">
      <formula>$A$56</formula>
    </cfRule>
    <cfRule type="cellIs" dxfId="11042" priority="5730" operator="equal">
      <formula>$A$55</formula>
    </cfRule>
    <cfRule type="cellIs" dxfId="11041" priority="5731" operator="equal">
      <formula>$A$54</formula>
    </cfRule>
    <cfRule type="cellIs" dxfId="11040" priority="5732" operator="equal">
      <formula>$A$53</formula>
    </cfRule>
    <cfRule type="cellIs" dxfId="11039" priority="5733" operator="equal">
      <formula>$A$52</formula>
    </cfRule>
    <cfRule type="cellIs" dxfId="11038" priority="5734" operator="equal">
      <formula>$A$51</formula>
    </cfRule>
    <cfRule type="cellIs" dxfId="11037" priority="5735" operator="equal">
      <formula>$A$50</formula>
    </cfRule>
    <cfRule type="cellIs" dxfId="11036" priority="5736" operator="equal">
      <formula>$A$49</formula>
    </cfRule>
    <cfRule type="cellIs" dxfId="11035" priority="5737" operator="equal">
      <formula>$A$48</formula>
    </cfRule>
    <cfRule type="cellIs" dxfId="11034" priority="5738" operator="equal">
      <formula>$A$47</formula>
    </cfRule>
    <cfRule type="cellIs" dxfId="11033" priority="5739" operator="equal">
      <formula>$A$46</formula>
    </cfRule>
    <cfRule type="cellIs" dxfId="11032" priority="5740" operator="equal">
      <formula>$A$45</formula>
    </cfRule>
  </conditionalFormatting>
  <conditionalFormatting sqref="X48:X58">
    <cfRule type="cellIs" dxfId="11031" priority="5657" operator="equal">
      <formula>$A$72</formula>
    </cfRule>
    <cfRule type="cellIs" dxfId="11030" priority="5658" operator="equal">
      <formula>$A$71</formula>
    </cfRule>
    <cfRule type="cellIs" dxfId="11029" priority="5659" operator="equal">
      <formula>$A$70</formula>
    </cfRule>
    <cfRule type="cellIs" dxfId="11028" priority="5660" operator="equal">
      <formula>$A$69</formula>
    </cfRule>
    <cfRule type="cellIs" dxfId="11027" priority="5661" operator="equal">
      <formula>$A$68</formula>
    </cfRule>
    <cfRule type="cellIs" dxfId="11026" priority="5662" operator="equal">
      <formula>$A$67</formula>
    </cfRule>
    <cfRule type="cellIs" dxfId="11025" priority="5663" operator="equal">
      <formula>$A$66</formula>
    </cfRule>
    <cfRule type="cellIs" dxfId="11024" priority="5664" operator="equal">
      <formula>$A$65</formula>
    </cfRule>
    <cfRule type="cellIs" dxfId="11023" priority="5665" operator="equal">
      <formula>$A$64</formula>
    </cfRule>
    <cfRule type="cellIs" dxfId="11022" priority="5666" operator="equal">
      <formula>$A$63</formula>
    </cfRule>
    <cfRule type="cellIs" dxfId="11021" priority="5667" operator="equal">
      <formula>$A$62</formula>
    </cfRule>
    <cfRule type="cellIs" dxfId="11020" priority="5668" operator="equal">
      <formula>$A$61</formula>
    </cfRule>
    <cfRule type="cellIs" dxfId="11019" priority="5669" operator="equal">
      <formula>$A$60</formula>
    </cfRule>
    <cfRule type="cellIs" dxfId="11018" priority="5670" operator="equal">
      <formula>22710</formula>
    </cfRule>
    <cfRule type="cellIs" dxfId="11017" priority="5671" operator="equal">
      <formula>$A$58</formula>
    </cfRule>
    <cfRule type="cellIs" dxfId="11016" priority="5672" operator="equal">
      <formula>$A$57</formula>
    </cfRule>
    <cfRule type="cellIs" dxfId="11015" priority="5673" operator="equal">
      <formula>$A$56</formula>
    </cfRule>
    <cfRule type="cellIs" dxfId="11014" priority="5674" operator="equal">
      <formula>$A$55</formula>
    </cfRule>
    <cfRule type="cellIs" dxfId="11013" priority="5675" operator="equal">
      <formula>$A$54</formula>
    </cfRule>
    <cfRule type="cellIs" dxfId="11012" priority="5676" operator="equal">
      <formula>$A$53</formula>
    </cfRule>
    <cfRule type="cellIs" dxfId="11011" priority="5677" operator="equal">
      <formula>$A$52</formula>
    </cfRule>
    <cfRule type="cellIs" dxfId="11010" priority="5678" operator="equal">
      <formula>$A$51</formula>
    </cfRule>
    <cfRule type="cellIs" dxfId="11009" priority="5679" operator="equal">
      <formula>$A$50</formula>
    </cfRule>
    <cfRule type="cellIs" dxfId="11008" priority="5680" operator="equal">
      <formula>$A$49</formula>
    </cfRule>
    <cfRule type="cellIs" dxfId="11007" priority="5681" operator="equal">
      <formula>$A$48</formula>
    </cfRule>
    <cfRule type="cellIs" dxfId="11006" priority="5682" operator="equal">
      <formula>$A$47</formula>
    </cfRule>
    <cfRule type="cellIs" dxfId="11005" priority="5683" operator="equal">
      <formula>$A$46</formula>
    </cfRule>
    <cfRule type="cellIs" dxfId="11004" priority="5684" operator="equal">
      <formula>$A$45</formula>
    </cfRule>
  </conditionalFormatting>
  <conditionalFormatting sqref="W50">
    <cfRule type="cellIs" dxfId="11003" priority="5629" operator="equal">
      <formula>$A$72</formula>
    </cfRule>
    <cfRule type="cellIs" dxfId="11002" priority="5630" operator="equal">
      <formula>$A$71</formula>
    </cfRule>
    <cfRule type="cellIs" dxfId="11001" priority="5631" operator="equal">
      <formula>$A$70</formula>
    </cfRule>
    <cfRule type="cellIs" dxfId="11000" priority="5632" operator="equal">
      <formula>$A$69</formula>
    </cfRule>
    <cfRule type="cellIs" dxfId="10999" priority="5633" operator="equal">
      <formula>$A$68</formula>
    </cfRule>
    <cfRule type="cellIs" dxfId="10998" priority="5634" operator="equal">
      <formula>$A$67</formula>
    </cfRule>
    <cfRule type="cellIs" dxfId="10997" priority="5635" operator="equal">
      <formula>$A$66</formula>
    </cfRule>
    <cfRule type="cellIs" dxfId="10996" priority="5636" operator="equal">
      <formula>$A$65</formula>
    </cfRule>
    <cfRule type="cellIs" dxfId="10995" priority="5637" operator="equal">
      <formula>$A$64</formula>
    </cfRule>
    <cfRule type="cellIs" dxfId="10994" priority="5638" operator="equal">
      <formula>$A$63</formula>
    </cfRule>
    <cfRule type="cellIs" dxfId="10993" priority="5639" operator="equal">
      <formula>$A$62</formula>
    </cfRule>
    <cfRule type="cellIs" dxfId="10992" priority="5640" operator="equal">
      <formula>$A$61</formula>
    </cfRule>
    <cfRule type="cellIs" dxfId="10991" priority="5641" operator="equal">
      <formula>$A$60</formula>
    </cfRule>
    <cfRule type="cellIs" dxfId="10990" priority="5642" operator="equal">
      <formula>22710</formula>
    </cfRule>
    <cfRule type="cellIs" dxfId="10989" priority="5643" operator="equal">
      <formula>$A$58</formula>
    </cfRule>
    <cfRule type="cellIs" dxfId="10988" priority="5644" operator="equal">
      <formula>$A$57</formula>
    </cfRule>
    <cfRule type="cellIs" dxfId="10987" priority="5645" operator="equal">
      <formula>$A$56</formula>
    </cfRule>
    <cfRule type="cellIs" dxfId="10986" priority="5646" operator="equal">
      <formula>$A$55</formula>
    </cfRule>
    <cfRule type="cellIs" dxfId="10985" priority="5647" operator="equal">
      <formula>$A$54</formula>
    </cfRule>
    <cfRule type="cellIs" dxfId="10984" priority="5648" operator="equal">
      <formula>$A$53</formula>
    </cfRule>
    <cfRule type="cellIs" dxfId="10983" priority="5649" operator="equal">
      <formula>$A$52</formula>
    </cfRule>
    <cfRule type="cellIs" dxfId="10982" priority="5650" operator="equal">
      <formula>$A$51</formula>
    </cfRule>
    <cfRule type="cellIs" dxfId="10981" priority="5651" operator="equal">
      <formula>$A$50</formula>
    </cfRule>
    <cfRule type="cellIs" dxfId="10980" priority="5652" operator="equal">
      <formula>$A$49</formula>
    </cfRule>
    <cfRule type="cellIs" dxfId="10979" priority="5653" operator="equal">
      <formula>$A$48</formula>
    </cfRule>
    <cfRule type="cellIs" dxfId="10978" priority="5654" operator="equal">
      <formula>$A$47</formula>
    </cfRule>
    <cfRule type="cellIs" dxfId="10977" priority="5655" operator="equal">
      <formula>$A$46</formula>
    </cfRule>
    <cfRule type="cellIs" dxfId="10976" priority="5656" operator="equal">
      <formula>$A$45</formula>
    </cfRule>
  </conditionalFormatting>
  <conditionalFormatting sqref="W53:W54">
    <cfRule type="cellIs" dxfId="10975" priority="5601" operator="equal">
      <formula>$A$72</formula>
    </cfRule>
    <cfRule type="cellIs" dxfId="10974" priority="5602" operator="equal">
      <formula>$A$71</formula>
    </cfRule>
    <cfRule type="cellIs" dxfId="10973" priority="5603" operator="equal">
      <formula>$A$70</formula>
    </cfRule>
    <cfRule type="cellIs" dxfId="10972" priority="5604" operator="equal">
      <formula>$A$69</formula>
    </cfRule>
    <cfRule type="cellIs" dxfId="10971" priority="5605" operator="equal">
      <formula>$A$68</formula>
    </cfRule>
    <cfRule type="cellIs" dxfId="10970" priority="5606" operator="equal">
      <formula>$A$67</formula>
    </cfRule>
    <cfRule type="cellIs" dxfId="10969" priority="5607" operator="equal">
      <formula>$A$66</formula>
    </cfRule>
    <cfRule type="cellIs" dxfId="10968" priority="5608" operator="equal">
      <formula>$A$65</formula>
    </cfRule>
    <cfRule type="cellIs" dxfId="10967" priority="5609" operator="equal">
      <formula>$A$64</formula>
    </cfRule>
    <cfRule type="cellIs" dxfId="10966" priority="5610" operator="equal">
      <formula>$A$63</formula>
    </cfRule>
    <cfRule type="cellIs" dxfId="10965" priority="5611" operator="equal">
      <formula>$A$62</formula>
    </cfRule>
    <cfRule type="cellIs" dxfId="10964" priority="5612" operator="equal">
      <formula>$A$61</formula>
    </cfRule>
    <cfRule type="cellIs" dxfId="10963" priority="5613" operator="equal">
      <formula>$A$60</formula>
    </cfRule>
    <cfRule type="cellIs" dxfId="10962" priority="5614" operator="equal">
      <formula>22710</formula>
    </cfRule>
    <cfRule type="cellIs" dxfId="10961" priority="5615" operator="equal">
      <formula>$A$58</formula>
    </cfRule>
    <cfRule type="cellIs" dxfId="10960" priority="5616" operator="equal">
      <formula>$A$57</formula>
    </cfRule>
    <cfRule type="cellIs" dxfId="10959" priority="5617" operator="equal">
      <formula>$A$56</formula>
    </cfRule>
    <cfRule type="cellIs" dxfId="10958" priority="5618" operator="equal">
      <formula>$A$55</formula>
    </cfRule>
    <cfRule type="cellIs" dxfId="10957" priority="5619" operator="equal">
      <formula>$A$54</formula>
    </cfRule>
    <cfRule type="cellIs" dxfId="10956" priority="5620" operator="equal">
      <formula>$A$53</formula>
    </cfRule>
    <cfRule type="cellIs" dxfId="10955" priority="5621" operator="equal">
      <formula>$A$52</formula>
    </cfRule>
    <cfRule type="cellIs" dxfId="10954" priority="5622" operator="equal">
      <formula>$A$51</formula>
    </cfRule>
    <cfRule type="cellIs" dxfId="10953" priority="5623" operator="equal">
      <formula>$A$50</formula>
    </cfRule>
    <cfRule type="cellIs" dxfId="10952" priority="5624" operator="equal">
      <formula>$A$49</formula>
    </cfRule>
    <cfRule type="cellIs" dxfId="10951" priority="5625" operator="equal">
      <formula>$A$48</formula>
    </cfRule>
    <cfRule type="cellIs" dxfId="10950" priority="5626" operator="equal">
      <formula>$A$47</formula>
    </cfRule>
    <cfRule type="cellIs" dxfId="10949" priority="5627" operator="equal">
      <formula>$A$46</formula>
    </cfRule>
    <cfRule type="cellIs" dxfId="10948" priority="5628" operator="equal">
      <formula>$A$45</formula>
    </cfRule>
  </conditionalFormatting>
  <conditionalFormatting sqref="Y62:AB62">
    <cfRule type="cellIs" dxfId="10947" priority="5573" operator="equal">
      <formula>$A$72</formula>
    </cfRule>
    <cfRule type="cellIs" dxfId="10946" priority="5574" operator="equal">
      <formula>$A$71</formula>
    </cfRule>
    <cfRule type="cellIs" dxfId="10945" priority="5575" operator="equal">
      <formula>$A$70</formula>
    </cfRule>
    <cfRule type="cellIs" dxfId="10944" priority="5576" operator="equal">
      <formula>$A$69</formula>
    </cfRule>
    <cfRule type="cellIs" dxfId="10943" priority="5577" operator="equal">
      <formula>$A$68</formula>
    </cfRule>
    <cfRule type="cellIs" dxfId="10942" priority="5578" operator="equal">
      <formula>$A$67</formula>
    </cfRule>
    <cfRule type="cellIs" dxfId="10941" priority="5579" operator="equal">
      <formula>$A$66</formula>
    </cfRule>
    <cfRule type="cellIs" dxfId="10940" priority="5580" operator="equal">
      <formula>$A$65</formula>
    </cfRule>
    <cfRule type="cellIs" dxfId="10939" priority="5581" operator="equal">
      <formula>$A$64</formula>
    </cfRule>
    <cfRule type="cellIs" dxfId="10938" priority="5582" operator="equal">
      <formula>$A$63</formula>
    </cfRule>
    <cfRule type="cellIs" dxfId="10937" priority="5583" operator="equal">
      <formula>$A$62</formula>
    </cfRule>
    <cfRule type="cellIs" dxfId="10936" priority="5584" operator="equal">
      <formula>$A$61</formula>
    </cfRule>
    <cfRule type="cellIs" dxfId="10935" priority="5585" operator="equal">
      <formula>$A$60</formula>
    </cfRule>
    <cfRule type="cellIs" dxfId="10934" priority="5586" operator="equal">
      <formula>22710</formula>
    </cfRule>
    <cfRule type="cellIs" dxfId="10933" priority="5587" operator="equal">
      <formula>$A$58</formula>
    </cfRule>
    <cfRule type="cellIs" dxfId="10932" priority="5588" operator="equal">
      <formula>$A$57</formula>
    </cfRule>
    <cfRule type="cellIs" dxfId="10931" priority="5589" operator="equal">
      <formula>$A$56</formula>
    </cfRule>
    <cfRule type="cellIs" dxfId="10930" priority="5590" operator="equal">
      <formula>$A$55</formula>
    </cfRule>
    <cfRule type="cellIs" dxfId="10929" priority="5591" operator="equal">
      <formula>$A$54</formula>
    </cfRule>
    <cfRule type="cellIs" dxfId="10928" priority="5592" operator="equal">
      <formula>$A$53</formula>
    </cfRule>
    <cfRule type="cellIs" dxfId="10927" priority="5593" operator="equal">
      <formula>$A$52</formula>
    </cfRule>
    <cfRule type="cellIs" dxfId="10926" priority="5594" operator="equal">
      <formula>$A$51</formula>
    </cfRule>
    <cfRule type="cellIs" dxfId="10925" priority="5595" operator="equal">
      <formula>$A$50</formula>
    </cfRule>
    <cfRule type="cellIs" dxfId="10924" priority="5596" operator="equal">
      <formula>$A$49</formula>
    </cfRule>
    <cfRule type="cellIs" dxfId="10923" priority="5597" operator="equal">
      <formula>$A$48</formula>
    </cfRule>
    <cfRule type="cellIs" dxfId="10922" priority="5598" operator="equal">
      <formula>$A$47</formula>
    </cfRule>
    <cfRule type="cellIs" dxfId="10921" priority="5599" operator="equal">
      <formula>$A$46</formula>
    </cfRule>
    <cfRule type="cellIs" dxfId="10920" priority="5600" operator="equal">
      <formula>$A$45</formula>
    </cfRule>
  </conditionalFormatting>
  <conditionalFormatting sqref="Y64:AB72">
    <cfRule type="cellIs" dxfId="10919" priority="5545" operator="equal">
      <formula>$A$72</formula>
    </cfRule>
    <cfRule type="cellIs" dxfId="10918" priority="5546" operator="equal">
      <formula>$A$71</formula>
    </cfRule>
    <cfRule type="cellIs" dxfId="10917" priority="5547" operator="equal">
      <formula>$A$70</formula>
    </cfRule>
    <cfRule type="cellIs" dxfId="10916" priority="5548" operator="equal">
      <formula>$A$69</formula>
    </cfRule>
    <cfRule type="cellIs" dxfId="10915" priority="5549" operator="equal">
      <formula>$A$68</formula>
    </cfRule>
    <cfRule type="cellIs" dxfId="10914" priority="5550" operator="equal">
      <formula>$A$67</formula>
    </cfRule>
    <cfRule type="cellIs" dxfId="10913" priority="5551" operator="equal">
      <formula>$A$66</formula>
    </cfRule>
    <cfRule type="cellIs" dxfId="10912" priority="5552" operator="equal">
      <formula>$A$65</formula>
    </cfRule>
    <cfRule type="cellIs" dxfId="10911" priority="5553" operator="equal">
      <formula>$A$64</formula>
    </cfRule>
    <cfRule type="cellIs" dxfId="10910" priority="5554" operator="equal">
      <formula>$A$63</formula>
    </cfRule>
    <cfRule type="cellIs" dxfId="10909" priority="5555" operator="equal">
      <formula>$A$62</formula>
    </cfRule>
    <cfRule type="cellIs" dxfId="10908" priority="5556" operator="equal">
      <formula>$A$61</formula>
    </cfRule>
    <cfRule type="cellIs" dxfId="10907" priority="5557" operator="equal">
      <formula>$A$60</formula>
    </cfRule>
    <cfRule type="cellIs" dxfId="10906" priority="5558" operator="equal">
      <formula>$A$59</formula>
    </cfRule>
    <cfRule type="cellIs" dxfId="10905" priority="5559" operator="equal">
      <formula>$A$58</formula>
    </cfRule>
    <cfRule type="cellIs" dxfId="10904" priority="5560" operator="equal">
      <formula>$A$57</formula>
    </cfRule>
    <cfRule type="cellIs" dxfId="10903" priority="5561" operator="equal">
      <formula>$A$56</formula>
    </cfRule>
    <cfRule type="cellIs" dxfId="10902" priority="5562" operator="equal">
      <formula>$A$55</formula>
    </cfRule>
    <cfRule type="cellIs" dxfId="10901" priority="5563" operator="equal">
      <formula>$A$54</formula>
    </cfRule>
    <cfRule type="cellIs" dxfId="10900" priority="5564" operator="equal">
      <formula>$A$53</formula>
    </cfRule>
    <cfRule type="cellIs" dxfId="10899" priority="5565" operator="equal">
      <formula>$A$52</formula>
    </cfRule>
    <cfRule type="cellIs" dxfId="10898" priority="5566" operator="equal">
      <formula>$A$51</formula>
    </cfRule>
    <cfRule type="cellIs" dxfId="10897" priority="5567" operator="equal">
      <formula>$A$50</formula>
    </cfRule>
    <cfRule type="cellIs" dxfId="10896" priority="5568" operator="equal">
      <formula>$A$49</formula>
    </cfRule>
    <cfRule type="cellIs" dxfId="10895" priority="5569" operator="equal">
      <formula>$A$48</formula>
    </cfRule>
    <cfRule type="cellIs" dxfId="10894" priority="5570" operator="equal">
      <formula>$A$47</formula>
    </cfRule>
    <cfRule type="cellIs" dxfId="10893" priority="5571" operator="equal">
      <formula>$A$46</formula>
    </cfRule>
    <cfRule type="cellIs" dxfId="10892" priority="5572" operator="equal">
      <formula>$A$45</formula>
    </cfRule>
  </conditionalFormatting>
  <conditionalFormatting sqref="T23:AC23">
    <cfRule type="cellIs" dxfId="10891" priority="5517" operator="equal">
      <formula>$A$72</formula>
    </cfRule>
    <cfRule type="cellIs" dxfId="10890" priority="5518" operator="equal">
      <formula>$A$71</formula>
    </cfRule>
    <cfRule type="cellIs" dxfId="10889" priority="5519" operator="equal">
      <formula>$A$70</formula>
    </cfRule>
    <cfRule type="cellIs" dxfId="10888" priority="5520" operator="equal">
      <formula>$A$69</formula>
    </cfRule>
    <cfRule type="cellIs" dxfId="10887" priority="5521" operator="equal">
      <formula>$A$68</formula>
    </cfRule>
    <cfRule type="cellIs" dxfId="10886" priority="5522" operator="equal">
      <formula>$A$67</formula>
    </cfRule>
    <cfRule type="cellIs" dxfId="10885" priority="5523" operator="equal">
      <formula>$A$66</formula>
    </cfRule>
    <cfRule type="cellIs" dxfId="10884" priority="5524" operator="equal">
      <formula>$A$65</formula>
    </cfRule>
    <cfRule type="cellIs" dxfId="10883" priority="5525" operator="equal">
      <formula>$A$64</formula>
    </cfRule>
    <cfRule type="cellIs" dxfId="10882" priority="5526" operator="equal">
      <formula>$A$63</formula>
    </cfRule>
    <cfRule type="cellIs" dxfId="10881" priority="5527" operator="equal">
      <formula>$A$62</formula>
    </cfRule>
    <cfRule type="cellIs" dxfId="10880" priority="5528" operator="equal">
      <formula>$A$61</formula>
    </cfRule>
    <cfRule type="cellIs" dxfId="10879" priority="5529" operator="equal">
      <formula>$A$60</formula>
    </cfRule>
    <cfRule type="cellIs" dxfId="10878" priority="5530" operator="equal">
      <formula>22710</formula>
    </cfRule>
    <cfRule type="cellIs" dxfId="10877" priority="5531" operator="equal">
      <formula>$A$58</formula>
    </cfRule>
    <cfRule type="cellIs" dxfId="10876" priority="5532" operator="equal">
      <formula>$A$57</formula>
    </cfRule>
    <cfRule type="cellIs" dxfId="10875" priority="5533" operator="equal">
      <formula>$A$56</formula>
    </cfRule>
    <cfRule type="cellIs" dxfId="10874" priority="5534" operator="equal">
      <formula>$A$55</formula>
    </cfRule>
    <cfRule type="cellIs" dxfId="10873" priority="5535" operator="equal">
      <formula>$A$54</formula>
    </cfRule>
    <cfRule type="cellIs" dxfId="10872" priority="5536" operator="equal">
      <formula>$A$53</formula>
    </cfRule>
    <cfRule type="cellIs" dxfId="10871" priority="5537" operator="equal">
      <formula>$A$52</formula>
    </cfRule>
    <cfRule type="cellIs" dxfId="10870" priority="5538" operator="equal">
      <formula>$A$51</formula>
    </cfRule>
    <cfRule type="cellIs" dxfId="10869" priority="5539" operator="equal">
      <formula>$A$50</formula>
    </cfRule>
    <cfRule type="cellIs" dxfId="10868" priority="5540" operator="equal">
      <formula>$A$49</formula>
    </cfRule>
    <cfRule type="cellIs" dxfId="10867" priority="5541" operator="equal">
      <formula>$A$48</formula>
    </cfRule>
    <cfRule type="cellIs" dxfId="10866" priority="5542" operator="equal">
      <formula>$A$47</formula>
    </cfRule>
    <cfRule type="cellIs" dxfId="10865" priority="5543" operator="equal">
      <formula>$A$46</formula>
    </cfRule>
    <cfRule type="cellIs" dxfId="10864" priority="5544" operator="equal">
      <formula>$A$45</formula>
    </cfRule>
  </conditionalFormatting>
  <conditionalFormatting sqref="AA9">
    <cfRule type="cellIs" dxfId="10863" priority="5489" operator="equal">
      <formula>$A$72</formula>
    </cfRule>
    <cfRule type="cellIs" dxfId="10862" priority="5490" operator="equal">
      <formula>$A$71</formula>
    </cfRule>
    <cfRule type="cellIs" dxfId="10861" priority="5491" operator="equal">
      <formula>$A$70</formula>
    </cfRule>
    <cfRule type="cellIs" dxfId="10860" priority="5492" operator="equal">
      <formula>$A$69</formula>
    </cfRule>
    <cfRule type="cellIs" dxfId="10859" priority="5493" operator="equal">
      <formula>$A$68</formula>
    </cfRule>
    <cfRule type="cellIs" dxfId="10858" priority="5494" operator="equal">
      <formula>$A$67</formula>
    </cfRule>
    <cfRule type="cellIs" dxfId="10857" priority="5495" operator="equal">
      <formula>$A$66</formula>
    </cfRule>
    <cfRule type="cellIs" dxfId="10856" priority="5496" operator="equal">
      <formula>$A$65</formula>
    </cfRule>
    <cfRule type="cellIs" dxfId="10855" priority="5497" operator="equal">
      <formula>$A$64</formula>
    </cfRule>
    <cfRule type="cellIs" dxfId="10854" priority="5498" operator="equal">
      <formula>$A$63</formula>
    </cfRule>
    <cfRule type="cellIs" dxfId="10853" priority="5499" operator="equal">
      <formula>$A$62</formula>
    </cfRule>
    <cfRule type="cellIs" dxfId="10852" priority="5500" operator="equal">
      <formula>$A$61</formula>
    </cfRule>
    <cfRule type="cellIs" dxfId="10851" priority="5501" operator="equal">
      <formula>$A$60</formula>
    </cfRule>
    <cfRule type="cellIs" dxfId="10850" priority="5502" operator="equal">
      <formula>22710</formula>
    </cfRule>
    <cfRule type="cellIs" dxfId="10849" priority="5503" operator="equal">
      <formula>$A$58</formula>
    </cfRule>
    <cfRule type="cellIs" dxfId="10848" priority="5504" operator="equal">
      <formula>$A$57</formula>
    </cfRule>
    <cfRule type="cellIs" dxfId="10847" priority="5505" operator="equal">
      <formula>$A$56</formula>
    </cfRule>
    <cfRule type="cellIs" dxfId="10846" priority="5506" operator="equal">
      <formula>$A$55</formula>
    </cfRule>
    <cfRule type="cellIs" dxfId="10845" priority="5507" operator="equal">
      <formula>$A$54</formula>
    </cfRule>
    <cfRule type="cellIs" dxfId="10844" priority="5508" operator="equal">
      <formula>$A$53</formula>
    </cfRule>
    <cfRule type="cellIs" dxfId="10843" priority="5509" operator="equal">
      <formula>$A$52</formula>
    </cfRule>
    <cfRule type="cellIs" dxfId="10842" priority="5510" operator="equal">
      <formula>$A$51</formula>
    </cfRule>
    <cfRule type="cellIs" dxfId="10841" priority="5511" operator="equal">
      <formula>$A$50</formula>
    </cfRule>
    <cfRule type="cellIs" dxfId="10840" priority="5512" operator="equal">
      <formula>$A$49</formula>
    </cfRule>
    <cfRule type="cellIs" dxfId="10839" priority="5513" operator="equal">
      <formula>$A$48</formula>
    </cfRule>
    <cfRule type="cellIs" dxfId="10838" priority="5514" operator="equal">
      <formula>$A$47</formula>
    </cfRule>
    <cfRule type="cellIs" dxfId="10837" priority="5515" operator="equal">
      <formula>$A$46</formula>
    </cfRule>
    <cfRule type="cellIs" dxfId="10836" priority="5516" operator="equal">
      <formula>$A$45</formula>
    </cfRule>
  </conditionalFormatting>
  <conditionalFormatting sqref="AB9:AC9">
    <cfRule type="cellIs" dxfId="10835" priority="5461" operator="equal">
      <formula>$A$72</formula>
    </cfRule>
    <cfRule type="cellIs" dxfId="10834" priority="5462" operator="equal">
      <formula>$A$71</formula>
    </cfRule>
    <cfRule type="cellIs" dxfId="10833" priority="5463" operator="equal">
      <formula>$A$70</formula>
    </cfRule>
    <cfRule type="cellIs" dxfId="10832" priority="5464" operator="equal">
      <formula>$A$69</formula>
    </cfRule>
    <cfRule type="cellIs" dxfId="10831" priority="5465" operator="equal">
      <formula>$A$68</formula>
    </cfRule>
    <cfRule type="cellIs" dxfId="10830" priority="5466" operator="equal">
      <formula>$A$67</formula>
    </cfRule>
    <cfRule type="cellIs" dxfId="10829" priority="5467" operator="equal">
      <formula>$A$66</formula>
    </cfRule>
    <cfRule type="cellIs" dxfId="10828" priority="5468" operator="equal">
      <formula>$A$65</formula>
    </cfRule>
    <cfRule type="cellIs" dxfId="10827" priority="5469" operator="equal">
      <formula>$A$64</formula>
    </cfRule>
    <cfRule type="cellIs" dxfId="10826" priority="5470" operator="equal">
      <formula>$A$63</formula>
    </cfRule>
    <cfRule type="cellIs" dxfId="10825" priority="5471" operator="equal">
      <formula>$A$62</formula>
    </cfRule>
    <cfRule type="cellIs" dxfId="10824" priority="5472" operator="equal">
      <formula>$A$61</formula>
    </cfRule>
    <cfRule type="cellIs" dxfId="10823" priority="5473" operator="equal">
      <formula>$A$60</formula>
    </cfRule>
    <cfRule type="cellIs" dxfId="10822" priority="5474" operator="equal">
      <formula>22710</formula>
    </cfRule>
    <cfRule type="cellIs" dxfId="10821" priority="5475" operator="equal">
      <formula>$A$58</formula>
    </cfRule>
    <cfRule type="cellIs" dxfId="10820" priority="5476" operator="equal">
      <formula>$A$57</formula>
    </cfRule>
    <cfRule type="cellIs" dxfId="10819" priority="5477" operator="equal">
      <formula>$A$56</formula>
    </cfRule>
    <cfRule type="cellIs" dxfId="10818" priority="5478" operator="equal">
      <formula>$A$55</formula>
    </cfRule>
    <cfRule type="cellIs" dxfId="10817" priority="5479" operator="equal">
      <formula>$A$54</formula>
    </cfRule>
    <cfRule type="cellIs" dxfId="10816" priority="5480" operator="equal">
      <formula>$A$53</formula>
    </cfRule>
    <cfRule type="cellIs" dxfId="10815" priority="5481" operator="equal">
      <formula>$A$52</formula>
    </cfRule>
    <cfRule type="cellIs" dxfId="10814" priority="5482" operator="equal">
      <formula>$A$51</formula>
    </cfRule>
    <cfRule type="cellIs" dxfId="10813" priority="5483" operator="equal">
      <formula>$A$50</formula>
    </cfRule>
    <cfRule type="cellIs" dxfId="10812" priority="5484" operator="equal">
      <formula>$A$49</formula>
    </cfRule>
    <cfRule type="cellIs" dxfId="10811" priority="5485" operator="equal">
      <formula>$A$48</formula>
    </cfRule>
    <cfRule type="cellIs" dxfId="10810" priority="5486" operator="equal">
      <formula>$A$47</formula>
    </cfRule>
    <cfRule type="cellIs" dxfId="10809" priority="5487" operator="equal">
      <formula>$A$46</formula>
    </cfRule>
    <cfRule type="cellIs" dxfId="10808" priority="5488" operator="equal">
      <formula>$A$45</formula>
    </cfRule>
  </conditionalFormatting>
  <conditionalFormatting sqref="AA8:AC8">
    <cfRule type="cellIs" dxfId="10807" priority="5433" operator="equal">
      <formula>$A$72</formula>
    </cfRule>
    <cfRule type="cellIs" dxfId="10806" priority="5434" operator="equal">
      <formula>$A$71</formula>
    </cfRule>
    <cfRule type="cellIs" dxfId="10805" priority="5435" operator="equal">
      <formula>$A$70</formula>
    </cfRule>
    <cfRule type="cellIs" dxfId="10804" priority="5436" operator="equal">
      <formula>$A$69</formula>
    </cfRule>
    <cfRule type="cellIs" dxfId="10803" priority="5437" operator="equal">
      <formula>$A$68</formula>
    </cfRule>
    <cfRule type="cellIs" dxfId="10802" priority="5438" operator="equal">
      <formula>$A$67</formula>
    </cfRule>
    <cfRule type="cellIs" dxfId="10801" priority="5439" operator="equal">
      <formula>$A$66</formula>
    </cfRule>
    <cfRule type="cellIs" dxfId="10800" priority="5440" operator="equal">
      <formula>$A$65</formula>
    </cfRule>
    <cfRule type="cellIs" dxfId="10799" priority="5441" operator="equal">
      <formula>$A$64</formula>
    </cfRule>
    <cfRule type="cellIs" dxfId="10798" priority="5442" operator="equal">
      <formula>$A$63</formula>
    </cfRule>
    <cfRule type="cellIs" dxfId="10797" priority="5443" operator="equal">
      <formula>$A$62</formula>
    </cfRule>
    <cfRule type="cellIs" dxfId="10796" priority="5444" operator="equal">
      <formula>$A$61</formula>
    </cfRule>
    <cfRule type="cellIs" dxfId="10795" priority="5445" operator="equal">
      <formula>$A$60</formula>
    </cfRule>
    <cfRule type="cellIs" dxfId="10794" priority="5446" operator="equal">
      <formula>22710</formula>
    </cfRule>
    <cfRule type="cellIs" dxfId="10793" priority="5447" operator="equal">
      <formula>$A$58</formula>
    </cfRule>
    <cfRule type="cellIs" dxfId="10792" priority="5448" operator="equal">
      <formula>$A$57</formula>
    </cfRule>
    <cfRule type="cellIs" dxfId="10791" priority="5449" operator="equal">
      <formula>$A$56</formula>
    </cfRule>
    <cfRule type="cellIs" dxfId="10790" priority="5450" operator="equal">
      <formula>$A$55</formula>
    </cfRule>
    <cfRule type="cellIs" dxfId="10789" priority="5451" operator="equal">
      <formula>$A$54</formula>
    </cfRule>
    <cfRule type="cellIs" dxfId="10788" priority="5452" operator="equal">
      <formula>$A$53</formula>
    </cfRule>
    <cfRule type="cellIs" dxfId="10787" priority="5453" operator="equal">
      <formula>$A$52</formula>
    </cfRule>
    <cfRule type="cellIs" dxfId="10786" priority="5454" operator="equal">
      <formula>$A$51</formula>
    </cfRule>
    <cfRule type="cellIs" dxfId="10785" priority="5455" operator="equal">
      <formula>$A$50</formula>
    </cfRule>
    <cfRule type="cellIs" dxfId="10784" priority="5456" operator="equal">
      <formula>$A$49</formula>
    </cfRule>
    <cfRule type="cellIs" dxfId="10783" priority="5457" operator="equal">
      <formula>$A$48</formula>
    </cfRule>
    <cfRule type="cellIs" dxfId="10782" priority="5458" operator="equal">
      <formula>$A$47</formula>
    </cfRule>
    <cfRule type="cellIs" dxfId="10781" priority="5459" operator="equal">
      <formula>$A$46</formula>
    </cfRule>
    <cfRule type="cellIs" dxfId="10780" priority="5460" operator="equal">
      <formula>$A$45</formula>
    </cfRule>
  </conditionalFormatting>
  <conditionalFormatting sqref="AA11">
    <cfRule type="cellIs" dxfId="10779" priority="5405" operator="equal">
      <formula>$A$72</formula>
    </cfRule>
    <cfRule type="cellIs" dxfId="10778" priority="5406" operator="equal">
      <formula>$A$71</formula>
    </cfRule>
    <cfRule type="cellIs" dxfId="10777" priority="5407" operator="equal">
      <formula>$A$70</formula>
    </cfRule>
    <cfRule type="cellIs" dxfId="10776" priority="5408" operator="equal">
      <formula>$A$69</formula>
    </cfRule>
    <cfRule type="cellIs" dxfId="10775" priority="5409" operator="equal">
      <formula>$A$68</formula>
    </cfRule>
    <cfRule type="cellIs" dxfId="10774" priority="5410" operator="equal">
      <formula>$A$67</formula>
    </cfRule>
    <cfRule type="cellIs" dxfId="10773" priority="5411" operator="equal">
      <formula>$A$66</formula>
    </cfRule>
    <cfRule type="cellIs" dxfId="10772" priority="5412" operator="equal">
      <formula>$A$65</formula>
    </cfRule>
    <cfRule type="cellIs" dxfId="10771" priority="5413" operator="equal">
      <formula>$A$64</formula>
    </cfRule>
    <cfRule type="cellIs" dxfId="10770" priority="5414" operator="equal">
      <formula>$A$63</formula>
    </cfRule>
    <cfRule type="cellIs" dxfId="10769" priority="5415" operator="equal">
      <formula>$A$62</formula>
    </cfRule>
    <cfRule type="cellIs" dxfId="10768" priority="5416" operator="equal">
      <formula>$A$61</formula>
    </cfRule>
    <cfRule type="cellIs" dxfId="10767" priority="5417" operator="equal">
      <formula>$A$60</formula>
    </cfRule>
    <cfRule type="cellIs" dxfId="10766" priority="5418" operator="equal">
      <formula>22710</formula>
    </cfRule>
    <cfRule type="cellIs" dxfId="10765" priority="5419" operator="equal">
      <formula>$A$58</formula>
    </cfRule>
    <cfRule type="cellIs" dxfId="10764" priority="5420" operator="equal">
      <formula>$A$57</formula>
    </cfRule>
    <cfRule type="cellIs" dxfId="10763" priority="5421" operator="equal">
      <formula>$A$56</formula>
    </cfRule>
    <cfRule type="cellIs" dxfId="10762" priority="5422" operator="equal">
      <formula>$A$55</formula>
    </cfRule>
    <cfRule type="cellIs" dxfId="10761" priority="5423" operator="equal">
      <formula>$A$54</formula>
    </cfRule>
    <cfRule type="cellIs" dxfId="10760" priority="5424" operator="equal">
      <formula>$A$53</formula>
    </cfRule>
    <cfRule type="cellIs" dxfId="10759" priority="5425" operator="equal">
      <formula>$A$52</formula>
    </cfRule>
    <cfRule type="cellIs" dxfId="10758" priority="5426" operator="equal">
      <formula>$A$51</formula>
    </cfRule>
    <cfRule type="cellIs" dxfId="10757" priority="5427" operator="equal">
      <formula>$A$50</formula>
    </cfRule>
    <cfRule type="cellIs" dxfId="10756" priority="5428" operator="equal">
      <formula>$A$49</formula>
    </cfRule>
    <cfRule type="cellIs" dxfId="10755" priority="5429" operator="equal">
      <formula>$A$48</formula>
    </cfRule>
    <cfRule type="cellIs" dxfId="10754" priority="5430" operator="equal">
      <formula>$A$47</formula>
    </cfRule>
    <cfRule type="cellIs" dxfId="10753" priority="5431" operator="equal">
      <formula>$A$46</formula>
    </cfRule>
    <cfRule type="cellIs" dxfId="10752" priority="5432" operator="equal">
      <formula>$A$45</formula>
    </cfRule>
  </conditionalFormatting>
  <conditionalFormatting sqref="AB11:AC11">
    <cfRule type="cellIs" dxfId="10751" priority="5377" operator="equal">
      <formula>$A$72</formula>
    </cfRule>
    <cfRule type="cellIs" dxfId="10750" priority="5378" operator="equal">
      <formula>$A$71</formula>
    </cfRule>
    <cfRule type="cellIs" dxfId="10749" priority="5379" operator="equal">
      <formula>$A$70</formula>
    </cfRule>
    <cfRule type="cellIs" dxfId="10748" priority="5380" operator="equal">
      <formula>$A$69</formula>
    </cfRule>
    <cfRule type="cellIs" dxfId="10747" priority="5381" operator="equal">
      <formula>$A$68</formula>
    </cfRule>
    <cfRule type="cellIs" dxfId="10746" priority="5382" operator="equal">
      <formula>$A$67</formula>
    </cfRule>
    <cfRule type="cellIs" dxfId="10745" priority="5383" operator="equal">
      <formula>$A$66</formula>
    </cfRule>
    <cfRule type="cellIs" dxfId="10744" priority="5384" operator="equal">
      <formula>$A$65</formula>
    </cfRule>
    <cfRule type="cellIs" dxfId="10743" priority="5385" operator="equal">
      <formula>$A$64</formula>
    </cfRule>
    <cfRule type="cellIs" dxfId="10742" priority="5386" operator="equal">
      <formula>$A$63</formula>
    </cfRule>
    <cfRule type="cellIs" dxfId="10741" priority="5387" operator="equal">
      <formula>$A$62</formula>
    </cfRule>
    <cfRule type="cellIs" dxfId="10740" priority="5388" operator="equal">
      <formula>$A$61</formula>
    </cfRule>
    <cfRule type="cellIs" dxfId="10739" priority="5389" operator="equal">
      <formula>$A$60</formula>
    </cfRule>
    <cfRule type="cellIs" dxfId="10738" priority="5390" operator="equal">
      <formula>22710</formula>
    </cfRule>
    <cfRule type="cellIs" dxfId="10737" priority="5391" operator="equal">
      <formula>$A$58</formula>
    </cfRule>
    <cfRule type="cellIs" dxfId="10736" priority="5392" operator="equal">
      <formula>$A$57</formula>
    </cfRule>
    <cfRule type="cellIs" dxfId="10735" priority="5393" operator="equal">
      <formula>$A$56</formula>
    </cfRule>
    <cfRule type="cellIs" dxfId="10734" priority="5394" operator="equal">
      <formula>$A$55</formula>
    </cfRule>
    <cfRule type="cellIs" dxfId="10733" priority="5395" operator="equal">
      <formula>$A$54</formula>
    </cfRule>
    <cfRule type="cellIs" dxfId="10732" priority="5396" operator="equal">
      <formula>$A$53</formula>
    </cfRule>
    <cfRule type="cellIs" dxfId="10731" priority="5397" operator="equal">
      <formula>$A$52</formula>
    </cfRule>
    <cfRule type="cellIs" dxfId="10730" priority="5398" operator="equal">
      <formula>$A$51</formula>
    </cfRule>
    <cfRule type="cellIs" dxfId="10729" priority="5399" operator="equal">
      <formula>$A$50</formula>
    </cfRule>
    <cfRule type="cellIs" dxfId="10728" priority="5400" operator="equal">
      <formula>$A$49</formula>
    </cfRule>
    <cfRule type="cellIs" dxfId="10727" priority="5401" operator="equal">
      <formula>$A$48</formula>
    </cfRule>
    <cfRule type="cellIs" dxfId="10726" priority="5402" operator="equal">
      <formula>$A$47</formula>
    </cfRule>
    <cfRule type="cellIs" dxfId="10725" priority="5403" operator="equal">
      <formula>$A$46</formula>
    </cfRule>
    <cfRule type="cellIs" dxfId="10724" priority="5404" operator="equal">
      <formula>$A$45</formula>
    </cfRule>
  </conditionalFormatting>
  <conditionalFormatting sqref="AA10:AC10">
    <cfRule type="cellIs" dxfId="10723" priority="5349" operator="equal">
      <formula>$A$72</formula>
    </cfRule>
    <cfRule type="cellIs" dxfId="10722" priority="5350" operator="equal">
      <formula>$A$71</formula>
    </cfRule>
    <cfRule type="cellIs" dxfId="10721" priority="5351" operator="equal">
      <formula>$A$70</formula>
    </cfRule>
    <cfRule type="cellIs" dxfId="10720" priority="5352" operator="equal">
      <formula>$A$69</formula>
    </cfRule>
    <cfRule type="cellIs" dxfId="10719" priority="5353" operator="equal">
      <formula>$A$68</formula>
    </cfRule>
    <cfRule type="cellIs" dxfId="10718" priority="5354" operator="equal">
      <formula>$A$67</formula>
    </cfRule>
    <cfRule type="cellIs" dxfId="10717" priority="5355" operator="equal">
      <formula>$A$66</formula>
    </cfRule>
    <cfRule type="cellIs" dxfId="10716" priority="5356" operator="equal">
      <formula>$A$65</formula>
    </cfRule>
    <cfRule type="cellIs" dxfId="10715" priority="5357" operator="equal">
      <formula>$A$64</formula>
    </cfRule>
    <cfRule type="cellIs" dxfId="10714" priority="5358" operator="equal">
      <formula>$A$63</formula>
    </cfRule>
    <cfRule type="cellIs" dxfId="10713" priority="5359" operator="equal">
      <formula>$A$62</formula>
    </cfRule>
    <cfRule type="cellIs" dxfId="10712" priority="5360" operator="equal">
      <formula>$A$61</formula>
    </cfRule>
    <cfRule type="cellIs" dxfId="10711" priority="5361" operator="equal">
      <formula>$A$60</formula>
    </cfRule>
    <cfRule type="cellIs" dxfId="10710" priority="5362" operator="equal">
      <formula>22710</formula>
    </cfRule>
    <cfRule type="cellIs" dxfId="10709" priority="5363" operator="equal">
      <formula>$A$58</formula>
    </cfRule>
    <cfRule type="cellIs" dxfId="10708" priority="5364" operator="equal">
      <formula>$A$57</formula>
    </cfRule>
    <cfRule type="cellIs" dxfId="10707" priority="5365" operator="equal">
      <formula>$A$56</formula>
    </cfRule>
    <cfRule type="cellIs" dxfId="10706" priority="5366" operator="equal">
      <formula>$A$55</formula>
    </cfRule>
    <cfRule type="cellIs" dxfId="10705" priority="5367" operator="equal">
      <formula>$A$54</formula>
    </cfRule>
    <cfRule type="cellIs" dxfId="10704" priority="5368" operator="equal">
      <formula>$A$53</formula>
    </cfRule>
    <cfRule type="cellIs" dxfId="10703" priority="5369" operator="equal">
      <formula>$A$52</formula>
    </cfRule>
    <cfRule type="cellIs" dxfId="10702" priority="5370" operator="equal">
      <formula>$A$51</formula>
    </cfRule>
    <cfRule type="cellIs" dxfId="10701" priority="5371" operator="equal">
      <formula>$A$50</formula>
    </cfRule>
    <cfRule type="cellIs" dxfId="10700" priority="5372" operator="equal">
      <formula>$A$49</formula>
    </cfRule>
    <cfRule type="cellIs" dxfId="10699" priority="5373" operator="equal">
      <formula>$A$48</formula>
    </cfRule>
    <cfRule type="cellIs" dxfId="10698" priority="5374" operator="equal">
      <formula>$A$47</formula>
    </cfRule>
    <cfRule type="cellIs" dxfId="10697" priority="5375" operator="equal">
      <formula>$A$46</formula>
    </cfRule>
    <cfRule type="cellIs" dxfId="10696" priority="5376" operator="equal">
      <formula>$A$45</formula>
    </cfRule>
  </conditionalFormatting>
  <conditionalFormatting sqref="AA14:AC15">
    <cfRule type="cellIs" dxfId="10695" priority="5321" operator="equal">
      <formula>$A$72</formula>
    </cfRule>
    <cfRule type="cellIs" dxfId="10694" priority="5322" operator="equal">
      <formula>$A$71</formula>
    </cfRule>
    <cfRule type="cellIs" dxfId="10693" priority="5323" operator="equal">
      <formula>$A$70</formula>
    </cfRule>
    <cfRule type="cellIs" dxfId="10692" priority="5324" operator="equal">
      <formula>$A$69</formula>
    </cfRule>
    <cfRule type="cellIs" dxfId="10691" priority="5325" operator="equal">
      <formula>$A$68</formula>
    </cfRule>
    <cfRule type="cellIs" dxfId="10690" priority="5326" operator="equal">
      <formula>$A$67</formula>
    </cfRule>
    <cfRule type="cellIs" dxfId="10689" priority="5327" operator="equal">
      <formula>$A$66</formula>
    </cfRule>
    <cfRule type="cellIs" dxfId="10688" priority="5328" operator="equal">
      <formula>$A$65</formula>
    </cfRule>
    <cfRule type="cellIs" dxfId="10687" priority="5329" operator="equal">
      <formula>$A$64</formula>
    </cfRule>
    <cfRule type="cellIs" dxfId="10686" priority="5330" operator="equal">
      <formula>$A$63</formula>
    </cfRule>
    <cfRule type="cellIs" dxfId="10685" priority="5331" operator="equal">
      <formula>$A$62</formula>
    </cfRule>
    <cfRule type="cellIs" dxfId="10684" priority="5332" operator="equal">
      <formula>$A$61</formula>
    </cfRule>
    <cfRule type="cellIs" dxfId="10683" priority="5333" operator="equal">
      <formula>$A$60</formula>
    </cfRule>
    <cfRule type="cellIs" dxfId="10682" priority="5334" operator="equal">
      <formula>22710</formula>
    </cfRule>
    <cfRule type="cellIs" dxfId="10681" priority="5335" operator="equal">
      <formula>$A$58</formula>
    </cfRule>
    <cfRule type="cellIs" dxfId="10680" priority="5336" operator="equal">
      <formula>$A$57</formula>
    </cfRule>
    <cfRule type="cellIs" dxfId="10679" priority="5337" operator="equal">
      <formula>$A$56</formula>
    </cfRule>
    <cfRule type="cellIs" dxfId="10678" priority="5338" operator="equal">
      <formula>$A$55</formula>
    </cfRule>
    <cfRule type="cellIs" dxfId="10677" priority="5339" operator="equal">
      <formula>$A$54</formula>
    </cfRule>
    <cfRule type="cellIs" dxfId="10676" priority="5340" operator="equal">
      <formula>$A$53</formula>
    </cfRule>
    <cfRule type="cellIs" dxfId="10675" priority="5341" operator="equal">
      <formula>$A$52</formula>
    </cfRule>
    <cfRule type="cellIs" dxfId="10674" priority="5342" operator="equal">
      <formula>$A$51</formula>
    </cfRule>
    <cfRule type="cellIs" dxfId="10673" priority="5343" operator="equal">
      <formula>$A$50</formula>
    </cfRule>
    <cfRule type="cellIs" dxfId="10672" priority="5344" operator="equal">
      <formula>$A$49</formula>
    </cfRule>
    <cfRule type="cellIs" dxfId="10671" priority="5345" operator="equal">
      <formula>$A$48</formula>
    </cfRule>
    <cfRule type="cellIs" dxfId="10670" priority="5346" operator="equal">
      <formula>$A$47</formula>
    </cfRule>
    <cfRule type="cellIs" dxfId="10669" priority="5347" operator="equal">
      <formula>$A$46</formula>
    </cfRule>
    <cfRule type="cellIs" dxfId="10668" priority="5348" operator="equal">
      <formula>$A$45</formula>
    </cfRule>
  </conditionalFormatting>
  <conditionalFormatting sqref="AA16:AC17">
    <cfRule type="cellIs" dxfId="10667" priority="5293" operator="equal">
      <formula>$A$72</formula>
    </cfRule>
    <cfRule type="cellIs" dxfId="10666" priority="5294" operator="equal">
      <formula>$A$71</formula>
    </cfRule>
    <cfRule type="cellIs" dxfId="10665" priority="5295" operator="equal">
      <formula>$A$70</formula>
    </cfRule>
    <cfRule type="cellIs" dxfId="10664" priority="5296" operator="equal">
      <formula>$A$69</formula>
    </cfRule>
    <cfRule type="cellIs" dxfId="10663" priority="5297" operator="equal">
      <formula>$A$68</formula>
    </cfRule>
    <cfRule type="cellIs" dxfId="10662" priority="5298" operator="equal">
      <formula>$A$67</formula>
    </cfRule>
    <cfRule type="cellIs" dxfId="10661" priority="5299" operator="equal">
      <formula>$A$66</formula>
    </cfRule>
    <cfRule type="cellIs" dxfId="10660" priority="5300" operator="equal">
      <formula>$A$65</formula>
    </cfRule>
    <cfRule type="cellIs" dxfId="10659" priority="5301" operator="equal">
      <formula>$A$64</formula>
    </cfRule>
    <cfRule type="cellIs" dxfId="10658" priority="5302" operator="equal">
      <formula>$A$63</formula>
    </cfRule>
    <cfRule type="cellIs" dxfId="10657" priority="5303" operator="equal">
      <formula>$A$62</formula>
    </cfRule>
    <cfRule type="cellIs" dxfId="10656" priority="5304" operator="equal">
      <formula>$A$61</formula>
    </cfRule>
    <cfRule type="cellIs" dxfId="10655" priority="5305" operator="equal">
      <formula>$A$60</formula>
    </cfRule>
    <cfRule type="cellIs" dxfId="10654" priority="5306" operator="equal">
      <formula>22710</formula>
    </cfRule>
    <cfRule type="cellIs" dxfId="10653" priority="5307" operator="equal">
      <formula>$A$58</formula>
    </cfRule>
    <cfRule type="cellIs" dxfId="10652" priority="5308" operator="equal">
      <formula>$A$57</formula>
    </cfRule>
    <cfRule type="cellIs" dxfId="10651" priority="5309" operator="equal">
      <formula>$A$56</formula>
    </cfRule>
    <cfRule type="cellIs" dxfId="10650" priority="5310" operator="equal">
      <formula>$A$55</formula>
    </cfRule>
    <cfRule type="cellIs" dxfId="10649" priority="5311" operator="equal">
      <formula>$A$54</formula>
    </cfRule>
    <cfRule type="cellIs" dxfId="10648" priority="5312" operator="equal">
      <formula>$A$53</formula>
    </cfRule>
    <cfRule type="cellIs" dxfId="10647" priority="5313" operator="equal">
      <formula>$A$52</formula>
    </cfRule>
    <cfRule type="cellIs" dxfId="10646" priority="5314" operator="equal">
      <formula>$A$51</formula>
    </cfRule>
    <cfRule type="cellIs" dxfId="10645" priority="5315" operator="equal">
      <formula>$A$50</formula>
    </cfRule>
    <cfRule type="cellIs" dxfId="10644" priority="5316" operator="equal">
      <formula>$A$49</formula>
    </cfRule>
    <cfRule type="cellIs" dxfId="10643" priority="5317" operator="equal">
      <formula>$A$48</formula>
    </cfRule>
    <cfRule type="cellIs" dxfId="10642" priority="5318" operator="equal">
      <formula>$A$47</formula>
    </cfRule>
    <cfRule type="cellIs" dxfId="10641" priority="5319" operator="equal">
      <formula>$A$46</formula>
    </cfRule>
    <cfRule type="cellIs" dxfId="10640" priority="5320" operator="equal">
      <formula>$A$45</formula>
    </cfRule>
  </conditionalFormatting>
  <conditionalFormatting sqref="G32">
    <cfRule type="cellIs" dxfId="10639" priority="5265" operator="equal">
      <formula>$A$72</formula>
    </cfRule>
    <cfRule type="cellIs" dxfId="10638" priority="5266" operator="equal">
      <formula>$A$71</formula>
    </cfRule>
    <cfRule type="cellIs" dxfId="10637" priority="5267" operator="equal">
      <formula>$A$70</formula>
    </cfRule>
    <cfRule type="cellIs" dxfId="10636" priority="5268" operator="equal">
      <formula>$A$69</formula>
    </cfRule>
    <cfRule type="cellIs" dxfId="10635" priority="5269" operator="equal">
      <formula>$A$68</formula>
    </cfRule>
    <cfRule type="cellIs" dxfId="10634" priority="5270" operator="equal">
      <formula>$A$67</formula>
    </cfRule>
    <cfRule type="cellIs" dxfId="10633" priority="5271" operator="equal">
      <formula>$A$66</formula>
    </cfRule>
    <cfRule type="cellIs" dxfId="10632" priority="5272" operator="equal">
      <formula>$A$65</formula>
    </cfRule>
    <cfRule type="cellIs" dxfId="10631" priority="5273" operator="equal">
      <formula>$A$64</formula>
    </cfRule>
    <cfRule type="cellIs" dxfId="10630" priority="5274" operator="equal">
      <formula>$A$63</formula>
    </cfRule>
    <cfRule type="cellIs" dxfId="10629" priority="5275" operator="equal">
      <formula>$A$62</formula>
    </cfRule>
    <cfRule type="cellIs" dxfId="10628" priority="5276" operator="equal">
      <formula>$A$61</formula>
    </cfRule>
    <cfRule type="cellIs" dxfId="10627" priority="5277" operator="equal">
      <formula>$A$60</formula>
    </cfRule>
    <cfRule type="cellIs" dxfId="10626" priority="5278" operator="equal">
      <formula>22710</formula>
    </cfRule>
    <cfRule type="cellIs" dxfId="10625" priority="5279" operator="equal">
      <formula>$A$58</formula>
    </cfRule>
    <cfRule type="cellIs" dxfId="10624" priority="5280" operator="equal">
      <formula>$A$57</formula>
    </cfRule>
    <cfRule type="cellIs" dxfId="10623" priority="5281" operator="equal">
      <formula>$A$56</formula>
    </cfRule>
    <cfRule type="cellIs" dxfId="10622" priority="5282" operator="equal">
      <formula>$A$55</formula>
    </cfRule>
    <cfRule type="cellIs" dxfId="10621" priority="5283" operator="equal">
      <formula>$A$54</formula>
    </cfRule>
    <cfRule type="cellIs" dxfId="10620" priority="5284" operator="equal">
      <formula>$A$53</formula>
    </cfRule>
    <cfRule type="cellIs" dxfId="10619" priority="5285" operator="equal">
      <formula>$A$52</formula>
    </cfRule>
    <cfRule type="cellIs" dxfId="10618" priority="5286" operator="equal">
      <formula>$A$51</formula>
    </cfRule>
    <cfRule type="cellIs" dxfId="10617" priority="5287" operator="equal">
      <formula>$A$50</formula>
    </cfRule>
    <cfRule type="cellIs" dxfId="10616" priority="5288" operator="equal">
      <formula>$A$49</formula>
    </cfRule>
    <cfRule type="cellIs" dxfId="10615" priority="5289" operator="equal">
      <formula>$A$48</formula>
    </cfRule>
    <cfRule type="cellIs" dxfId="10614" priority="5290" operator="equal">
      <formula>$A$47</formula>
    </cfRule>
    <cfRule type="cellIs" dxfId="10613" priority="5291" operator="equal">
      <formula>$A$46</formula>
    </cfRule>
    <cfRule type="cellIs" dxfId="10612" priority="5292" operator="equal">
      <formula>$A$45</formula>
    </cfRule>
  </conditionalFormatting>
  <conditionalFormatting sqref="H32:J32">
    <cfRule type="cellIs" dxfId="10611" priority="5237" operator="equal">
      <formula>$A$72</formula>
    </cfRule>
    <cfRule type="cellIs" dxfId="10610" priority="5238" operator="equal">
      <formula>$A$71</formula>
    </cfRule>
    <cfRule type="cellIs" dxfId="10609" priority="5239" operator="equal">
      <formula>$A$70</formula>
    </cfRule>
    <cfRule type="cellIs" dxfId="10608" priority="5240" operator="equal">
      <formula>$A$69</formula>
    </cfRule>
    <cfRule type="cellIs" dxfId="10607" priority="5241" operator="equal">
      <formula>$A$68</formula>
    </cfRule>
    <cfRule type="cellIs" dxfId="10606" priority="5242" operator="equal">
      <formula>$A$67</formula>
    </cfRule>
    <cfRule type="cellIs" dxfId="10605" priority="5243" operator="equal">
      <formula>$A$66</formula>
    </cfRule>
    <cfRule type="cellIs" dxfId="10604" priority="5244" operator="equal">
      <formula>$A$65</formula>
    </cfRule>
    <cfRule type="cellIs" dxfId="10603" priority="5245" operator="equal">
      <formula>$A$64</formula>
    </cfRule>
    <cfRule type="cellIs" dxfId="10602" priority="5246" operator="equal">
      <formula>$A$63</formula>
    </cfRule>
    <cfRule type="cellIs" dxfId="10601" priority="5247" operator="equal">
      <formula>$A$62</formula>
    </cfRule>
    <cfRule type="cellIs" dxfId="10600" priority="5248" operator="equal">
      <formula>$A$61</formula>
    </cfRule>
    <cfRule type="cellIs" dxfId="10599" priority="5249" operator="equal">
      <formula>$A$60</formula>
    </cfRule>
    <cfRule type="cellIs" dxfId="10598" priority="5250" operator="equal">
      <formula>22710</formula>
    </cfRule>
    <cfRule type="cellIs" dxfId="10597" priority="5251" operator="equal">
      <formula>$A$58</formula>
    </cfRule>
    <cfRule type="cellIs" dxfId="10596" priority="5252" operator="equal">
      <formula>$A$57</formula>
    </cfRule>
    <cfRule type="cellIs" dxfId="10595" priority="5253" operator="equal">
      <formula>$A$56</formula>
    </cfRule>
    <cfRule type="cellIs" dxfId="10594" priority="5254" operator="equal">
      <formula>$A$55</formula>
    </cfRule>
    <cfRule type="cellIs" dxfId="10593" priority="5255" operator="equal">
      <formula>$A$54</formula>
    </cfRule>
    <cfRule type="cellIs" dxfId="10592" priority="5256" operator="equal">
      <formula>$A$53</formula>
    </cfRule>
    <cfRule type="cellIs" dxfId="10591" priority="5257" operator="equal">
      <formula>$A$52</formula>
    </cfRule>
    <cfRule type="cellIs" dxfId="10590" priority="5258" operator="equal">
      <formula>$A$51</formula>
    </cfRule>
    <cfRule type="cellIs" dxfId="10589" priority="5259" operator="equal">
      <formula>$A$50</formula>
    </cfRule>
    <cfRule type="cellIs" dxfId="10588" priority="5260" operator="equal">
      <formula>$A$49</formula>
    </cfRule>
    <cfRule type="cellIs" dxfId="10587" priority="5261" operator="equal">
      <formula>$A$48</formula>
    </cfRule>
    <cfRule type="cellIs" dxfId="10586" priority="5262" operator="equal">
      <formula>$A$47</formula>
    </cfRule>
    <cfRule type="cellIs" dxfId="10585" priority="5263" operator="equal">
      <formula>$A$46</formula>
    </cfRule>
    <cfRule type="cellIs" dxfId="10584" priority="5264" operator="equal">
      <formula>$A$45</formula>
    </cfRule>
  </conditionalFormatting>
  <conditionalFormatting sqref="Y26">
    <cfRule type="cellIs" dxfId="10583" priority="4565" operator="equal">
      <formula>$A$72</formula>
    </cfRule>
    <cfRule type="cellIs" dxfId="10582" priority="4566" operator="equal">
      <formula>$A$71</formula>
    </cfRule>
    <cfRule type="cellIs" dxfId="10581" priority="4567" operator="equal">
      <formula>$A$70</formula>
    </cfRule>
    <cfRule type="cellIs" dxfId="10580" priority="4568" operator="equal">
      <formula>$A$69</formula>
    </cfRule>
    <cfRule type="cellIs" dxfId="10579" priority="4569" operator="equal">
      <formula>$A$68</formula>
    </cfRule>
    <cfRule type="cellIs" dxfId="10578" priority="4570" operator="equal">
      <formula>$A$67</formula>
    </cfRule>
    <cfRule type="cellIs" dxfId="10577" priority="4571" operator="equal">
      <formula>$A$66</formula>
    </cfRule>
    <cfRule type="cellIs" dxfId="10576" priority="4572" operator="equal">
      <formula>$A$65</formula>
    </cfRule>
    <cfRule type="cellIs" dxfId="10575" priority="4573" operator="equal">
      <formula>$A$64</formula>
    </cfRule>
    <cfRule type="cellIs" dxfId="10574" priority="4574" operator="equal">
      <formula>$A$63</formula>
    </cfRule>
    <cfRule type="cellIs" dxfId="10573" priority="4575" operator="equal">
      <formula>$A$62</formula>
    </cfRule>
    <cfRule type="cellIs" dxfId="10572" priority="4576" operator="equal">
      <formula>$A$61</formula>
    </cfRule>
    <cfRule type="cellIs" dxfId="10571" priority="4577" operator="equal">
      <formula>$A$60</formula>
    </cfRule>
    <cfRule type="cellIs" dxfId="10570" priority="4578" operator="equal">
      <formula>22710</formula>
    </cfRule>
    <cfRule type="cellIs" dxfId="10569" priority="4579" operator="equal">
      <formula>$A$58</formula>
    </cfRule>
    <cfRule type="cellIs" dxfId="10568" priority="4580" operator="equal">
      <formula>$A$57</formula>
    </cfRule>
    <cfRule type="cellIs" dxfId="10567" priority="4581" operator="equal">
      <formula>$A$56</formula>
    </cfRule>
    <cfRule type="cellIs" dxfId="10566" priority="4582" operator="equal">
      <formula>$A$55</formula>
    </cfRule>
    <cfRule type="cellIs" dxfId="10565" priority="4583" operator="equal">
      <formula>$A$54</formula>
    </cfRule>
    <cfRule type="cellIs" dxfId="10564" priority="4584" operator="equal">
      <formula>$A$53</formula>
    </cfRule>
    <cfRule type="cellIs" dxfId="10563" priority="4585" operator="equal">
      <formula>$A$52</formula>
    </cfRule>
    <cfRule type="cellIs" dxfId="10562" priority="4586" operator="equal">
      <formula>$A$51</formula>
    </cfRule>
    <cfRule type="cellIs" dxfId="10561" priority="4587" operator="equal">
      <formula>$A$50</formula>
    </cfRule>
    <cfRule type="cellIs" dxfId="10560" priority="4588" operator="equal">
      <formula>$A$49</formula>
    </cfRule>
    <cfRule type="cellIs" dxfId="10559" priority="4589" operator="equal">
      <formula>$A$48</formula>
    </cfRule>
    <cfRule type="cellIs" dxfId="10558" priority="4590" operator="equal">
      <formula>$A$47</formula>
    </cfRule>
    <cfRule type="cellIs" dxfId="10557" priority="4591" operator="equal">
      <formula>$A$46</formula>
    </cfRule>
    <cfRule type="cellIs" dxfId="10556" priority="4592" operator="equal">
      <formula>$A$45</formula>
    </cfRule>
  </conditionalFormatting>
  <conditionalFormatting sqref="U28:W28">
    <cfRule type="cellIs" dxfId="10555" priority="5013" operator="equal">
      <formula>$A$72</formula>
    </cfRule>
    <cfRule type="cellIs" dxfId="10554" priority="5014" operator="equal">
      <formula>$A$71</formula>
    </cfRule>
    <cfRule type="cellIs" dxfId="10553" priority="5015" operator="equal">
      <formula>$A$70</formula>
    </cfRule>
    <cfRule type="cellIs" dxfId="10552" priority="5016" operator="equal">
      <formula>$A$69</formula>
    </cfRule>
    <cfRule type="cellIs" dxfId="10551" priority="5017" operator="equal">
      <formula>$A$68</formula>
    </cfRule>
    <cfRule type="cellIs" dxfId="10550" priority="5018" operator="equal">
      <formula>$A$67</formula>
    </cfRule>
    <cfRule type="cellIs" dxfId="10549" priority="5019" operator="equal">
      <formula>$A$66</formula>
    </cfRule>
    <cfRule type="cellIs" dxfId="10548" priority="5020" operator="equal">
      <formula>$A$65</formula>
    </cfRule>
    <cfRule type="cellIs" dxfId="10547" priority="5021" operator="equal">
      <formula>$A$64</formula>
    </cfRule>
    <cfRule type="cellIs" dxfId="10546" priority="5022" operator="equal">
      <formula>$A$63</formula>
    </cfRule>
    <cfRule type="cellIs" dxfId="10545" priority="5023" operator="equal">
      <formula>$A$62</formula>
    </cfRule>
    <cfRule type="cellIs" dxfId="10544" priority="5024" operator="equal">
      <formula>$A$61</formula>
    </cfRule>
    <cfRule type="cellIs" dxfId="10543" priority="5025" operator="equal">
      <formula>$A$60</formula>
    </cfRule>
    <cfRule type="cellIs" dxfId="10542" priority="5026" operator="equal">
      <formula>22710</formula>
    </cfRule>
    <cfRule type="cellIs" dxfId="10541" priority="5027" operator="equal">
      <formula>$A$58</formula>
    </cfRule>
    <cfRule type="cellIs" dxfId="10540" priority="5028" operator="equal">
      <formula>$A$57</formula>
    </cfRule>
    <cfRule type="cellIs" dxfId="10539" priority="5029" operator="equal">
      <formula>$A$56</formula>
    </cfRule>
    <cfRule type="cellIs" dxfId="10538" priority="5030" operator="equal">
      <formula>$A$55</formula>
    </cfRule>
    <cfRule type="cellIs" dxfId="10537" priority="5031" operator="equal">
      <formula>$A$54</formula>
    </cfRule>
    <cfRule type="cellIs" dxfId="10536" priority="5032" operator="equal">
      <formula>$A$53</formula>
    </cfRule>
    <cfRule type="cellIs" dxfId="10535" priority="5033" operator="equal">
      <formula>$A$52</formula>
    </cfRule>
    <cfRule type="cellIs" dxfId="10534" priority="5034" operator="equal">
      <formula>$A$51</formula>
    </cfRule>
    <cfRule type="cellIs" dxfId="10533" priority="5035" operator="equal">
      <formula>$A$50</formula>
    </cfRule>
    <cfRule type="cellIs" dxfId="10532" priority="5036" operator="equal">
      <formula>$A$49</formula>
    </cfRule>
    <cfRule type="cellIs" dxfId="10531" priority="5037" operator="equal">
      <formula>$A$48</formula>
    </cfRule>
    <cfRule type="cellIs" dxfId="10530" priority="5038" operator="equal">
      <formula>$A$47</formula>
    </cfRule>
    <cfRule type="cellIs" dxfId="10529" priority="5039" operator="equal">
      <formula>$A$46</formula>
    </cfRule>
    <cfRule type="cellIs" dxfId="10528" priority="5040" operator="equal">
      <formula>$A$45</formula>
    </cfRule>
  </conditionalFormatting>
  <conditionalFormatting sqref="O25:O26">
    <cfRule type="cellIs" dxfId="10527" priority="4425" operator="equal">
      <formula>$A$72</formula>
    </cfRule>
    <cfRule type="cellIs" dxfId="10526" priority="4426" operator="equal">
      <formula>$A$71</formula>
    </cfRule>
    <cfRule type="cellIs" dxfId="10525" priority="4427" operator="equal">
      <formula>$A$70</formula>
    </cfRule>
    <cfRule type="cellIs" dxfId="10524" priority="4428" operator="equal">
      <formula>$A$69</formula>
    </cfRule>
    <cfRule type="cellIs" dxfId="10523" priority="4429" operator="equal">
      <formula>$A$68</formula>
    </cfRule>
    <cfRule type="cellIs" dxfId="10522" priority="4430" operator="equal">
      <formula>$A$67</formula>
    </cfRule>
    <cfRule type="cellIs" dxfId="10521" priority="4431" operator="equal">
      <formula>$A$66</formula>
    </cfRule>
    <cfRule type="cellIs" dxfId="10520" priority="4432" operator="equal">
      <formula>$A$65</formula>
    </cfRule>
    <cfRule type="cellIs" dxfId="10519" priority="4433" operator="equal">
      <formula>$A$64</formula>
    </cfRule>
    <cfRule type="cellIs" dxfId="10518" priority="4434" operator="equal">
      <formula>$A$63</formula>
    </cfRule>
    <cfRule type="cellIs" dxfId="10517" priority="4435" operator="equal">
      <formula>$A$62</formula>
    </cfRule>
    <cfRule type="cellIs" dxfId="10516" priority="4436" operator="equal">
      <formula>$A$61</formula>
    </cfRule>
    <cfRule type="cellIs" dxfId="10515" priority="4437" operator="equal">
      <formula>$A$60</formula>
    </cfRule>
    <cfRule type="cellIs" dxfId="10514" priority="4438" operator="equal">
      <formula>22710</formula>
    </cfRule>
    <cfRule type="cellIs" dxfId="10513" priority="4439" operator="equal">
      <formula>$A$58</formula>
    </cfRule>
    <cfRule type="cellIs" dxfId="10512" priority="4440" operator="equal">
      <formula>$A$57</formula>
    </cfRule>
    <cfRule type="cellIs" dxfId="10511" priority="4441" operator="equal">
      <formula>$A$56</formula>
    </cfRule>
    <cfRule type="cellIs" dxfId="10510" priority="4442" operator="equal">
      <formula>$A$55</formula>
    </cfRule>
    <cfRule type="cellIs" dxfId="10509" priority="4443" operator="equal">
      <formula>$A$54</formula>
    </cfRule>
    <cfRule type="cellIs" dxfId="10508" priority="4444" operator="equal">
      <formula>$A$53</formula>
    </cfRule>
    <cfRule type="cellIs" dxfId="10507" priority="4445" operator="equal">
      <formula>$A$52</formula>
    </cfRule>
    <cfRule type="cellIs" dxfId="10506" priority="4446" operator="equal">
      <formula>$A$51</formula>
    </cfRule>
    <cfRule type="cellIs" dxfId="10505" priority="4447" operator="equal">
      <formula>$A$50</formula>
    </cfRule>
    <cfRule type="cellIs" dxfId="10504" priority="4448" operator="equal">
      <formula>$A$49</formula>
    </cfRule>
    <cfRule type="cellIs" dxfId="10503" priority="4449" operator="equal">
      <formula>$A$48</formula>
    </cfRule>
    <cfRule type="cellIs" dxfId="10502" priority="4450" operator="equal">
      <formula>$A$47</formula>
    </cfRule>
    <cfRule type="cellIs" dxfId="10501" priority="4451" operator="equal">
      <formula>$A$46</formula>
    </cfRule>
    <cfRule type="cellIs" dxfId="10500" priority="4452" operator="equal">
      <formula>$A$45</formula>
    </cfRule>
  </conditionalFormatting>
  <conditionalFormatting sqref="P25:S26">
    <cfRule type="cellIs" dxfId="10499" priority="4397" operator="equal">
      <formula>$A$72</formula>
    </cfRule>
    <cfRule type="cellIs" dxfId="10498" priority="4398" operator="equal">
      <formula>$A$71</formula>
    </cfRule>
    <cfRule type="cellIs" dxfId="10497" priority="4399" operator="equal">
      <formula>$A$70</formula>
    </cfRule>
    <cfRule type="cellIs" dxfId="10496" priority="4400" operator="equal">
      <formula>$A$69</formula>
    </cfRule>
    <cfRule type="cellIs" dxfId="10495" priority="4401" operator="equal">
      <formula>$A$68</formula>
    </cfRule>
    <cfRule type="cellIs" dxfId="10494" priority="4402" operator="equal">
      <formula>$A$67</formula>
    </cfRule>
    <cfRule type="cellIs" dxfId="10493" priority="4403" operator="equal">
      <formula>$A$66</formula>
    </cfRule>
    <cfRule type="cellIs" dxfId="10492" priority="4404" operator="equal">
      <formula>$A$65</formula>
    </cfRule>
    <cfRule type="cellIs" dxfId="10491" priority="4405" operator="equal">
      <formula>$A$64</formula>
    </cfRule>
    <cfRule type="cellIs" dxfId="10490" priority="4406" operator="equal">
      <formula>$A$63</formula>
    </cfRule>
    <cfRule type="cellIs" dxfId="10489" priority="4407" operator="equal">
      <formula>$A$62</formula>
    </cfRule>
    <cfRule type="cellIs" dxfId="10488" priority="4408" operator="equal">
      <formula>$A$61</formula>
    </cfRule>
    <cfRule type="cellIs" dxfId="10487" priority="4409" operator="equal">
      <formula>$A$60</formula>
    </cfRule>
    <cfRule type="cellIs" dxfId="10486" priority="4410" operator="equal">
      <formula>22710</formula>
    </cfRule>
    <cfRule type="cellIs" dxfId="10485" priority="4411" operator="equal">
      <formula>$A$58</formula>
    </cfRule>
    <cfRule type="cellIs" dxfId="10484" priority="4412" operator="equal">
      <formula>$A$57</formula>
    </cfRule>
    <cfRule type="cellIs" dxfId="10483" priority="4413" operator="equal">
      <formula>$A$56</formula>
    </cfRule>
    <cfRule type="cellIs" dxfId="10482" priority="4414" operator="equal">
      <formula>$A$55</formula>
    </cfRule>
    <cfRule type="cellIs" dxfId="10481" priority="4415" operator="equal">
      <formula>$A$54</formula>
    </cfRule>
    <cfRule type="cellIs" dxfId="10480" priority="4416" operator="equal">
      <formula>$A$53</formula>
    </cfRule>
    <cfRule type="cellIs" dxfId="10479" priority="4417" operator="equal">
      <formula>$A$52</formula>
    </cfRule>
    <cfRule type="cellIs" dxfId="10478" priority="4418" operator="equal">
      <formula>$A$51</formula>
    </cfRule>
    <cfRule type="cellIs" dxfId="10477" priority="4419" operator="equal">
      <formula>$A$50</formula>
    </cfRule>
    <cfRule type="cellIs" dxfId="10476" priority="4420" operator="equal">
      <formula>$A$49</formula>
    </cfRule>
    <cfRule type="cellIs" dxfId="10475" priority="4421" operator="equal">
      <formula>$A$48</formula>
    </cfRule>
    <cfRule type="cellIs" dxfId="10474" priority="4422" operator="equal">
      <formula>$A$47</formula>
    </cfRule>
    <cfRule type="cellIs" dxfId="10473" priority="4423" operator="equal">
      <formula>$A$46</formula>
    </cfRule>
    <cfRule type="cellIs" dxfId="10472" priority="4424" operator="equal">
      <formula>$A$45</formula>
    </cfRule>
  </conditionalFormatting>
  <conditionalFormatting sqref="O27:O28">
    <cfRule type="cellIs" dxfId="10471" priority="4369" operator="equal">
      <formula>$A$72</formula>
    </cfRule>
    <cfRule type="cellIs" dxfId="10470" priority="4370" operator="equal">
      <formula>$A$71</formula>
    </cfRule>
    <cfRule type="cellIs" dxfId="10469" priority="4371" operator="equal">
      <formula>$A$70</formula>
    </cfRule>
    <cfRule type="cellIs" dxfId="10468" priority="4372" operator="equal">
      <formula>$A$69</formula>
    </cfRule>
    <cfRule type="cellIs" dxfId="10467" priority="4373" operator="equal">
      <formula>$A$68</formula>
    </cfRule>
    <cfRule type="cellIs" dxfId="10466" priority="4374" operator="equal">
      <formula>$A$67</formula>
    </cfRule>
    <cfRule type="cellIs" dxfId="10465" priority="4375" operator="equal">
      <formula>$A$66</formula>
    </cfRule>
    <cfRule type="cellIs" dxfId="10464" priority="4376" operator="equal">
      <formula>$A$65</formula>
    </cfRule>
    <cfRule type="cellIs" dxfId="10463" priority="4377" operator="equal">
      <formula>$A$64</formula>
    </cfRule>
    <cfRule type="cellIs" dxfId="10462" priority="4378" operator="equal">
      <formula>$A$63</formula>
    </cfRule>
    <cfRule type="cellIs" dxfId="10461" priority="4379" operator="equal">
      <formula>$A$62</formula>
    </cfRule>
    <cfRule type="cellIs" dxfId="10460" priority="4380" operator="equal">
      <formula>$A$61</formula>
    </cfRule>
    <cfRule type="cellIs" dxfId="10459" priority="4381" operator="equal">
      <formula>$A$60</formula>
    </cfRule>
    <cfRule type="cellIs" dxfId="10458" priority="4382" operator="equal">
      <formula>22710</formula>
    </cfRule>
    <cfRule type="cellIs" dxfId="10457" priority="4383" operator="equal">
      <formula>$A$58</formula>
    </cfRule>
    <cfRule type="cellIs" dxfId="10456" priority="4384" operator="equal">
      <formula>$A$57</formula>
    </cfRule>
    <cfRule type="cellIs" dxfId="10455" priority="4385" operator="equal">
      <formula>$A$56</formula>
    </cfRule>
    <cfRule type="cellIs" dxfId="10454" priority="4386" operator="equal">
      <formula>$A$55</formula>
    </cfRule>
    <cfRule type="cellIs" dxfId="10453" priority="4387" operator="equal">
      <formula>$A$54</formula>
    </cfRule>
    <cfRule type="cellIs" dxfId="10452" priority="4388" operator="equal">
      <formula>$A$53</formula>
    </cfRule>
    <cfRule type="cellIs" dxfId="10451" priority="4389" operator="equal">
      <formula>$A$52</formula>
    </cfRule>
    <cfRule type="cellIs" dxfId="10450" priority="4390" operator="equal">
      <formula>$A$51</formula>
    </cfRule>
    <cfRule type="cellIs" dxfId="10449" priority="4391" operator="equal">
      <formula>$A$50</formula>
    </cfRule>
    <cfRule type="cellIs" dxfId="10448" priority="4392" operator="equal">
      <formula>$A$49</formula>
    </cfRule>
    <cfRule type="cellIs" dxfId="10447" priority="4393" operator="equal">
      <formula>$A$48</formula>
    </cfRule>
    <cfRule type="cellIs" dxfId="10446" priority="4394" operator="equal">
      <formula>$A$47</formula>
    </cfRule>
    <cfRule type="cellIs" dxfId="10445" priority="4395" operator="equal">
      <formula>$A$46</formula>
    </cfRule>
    <cfRule type="cellIs" dxfId="10444" priority="4396" operator="equal">
      <formula>$A$45</formula>
    </cfRule>
  </conditionalFormatting>
  <conditionalFormatting sqref="C25:C26">
    <cfRule type="cellIs" dxfId="10443" priority="4145" operator="equal">
      <formula>$A$72</formula>
    </cfRule>
    <cfRule type="cellIs" dxfId="10442" priority="4146" operator="equal">
      <formula>$A$71</formula>
    </cfRule>
    <cfRule type="cellIs" dxfId="10441" priority="4147" operator="equal">
      <formula>$A$70</formula>
    </cfRule>
    <cfRule type="cellIs" dxfId="10440" priority="4148" operator="equal">
      <formula>$A$69</formula>
    </cfRule>
    <cfRule type="cellIs" dxfId="10439" priority="4149" operator="equal">
      <formula>$A$68</formula>
    </cfRule>
    <cfRule type="cellIs" dxfId="10438" priority="4150" operator="equal">
      <formula>$A$67</formula>
    </cfRule>
    <cfRule type="cellIs" dxfId="10437" priority="4151" operator="equal">
      <formula>$A$66</formula>
    </cfRule>
    <cfRule type="cellIs" dxfId="10436" priority="4152" operator="equal">
      <formula>$A$65</formula>
    </cfRule>
    <cfRule type="cellIs" dxfId="10435" priority="4153" operator="equal">
      <formula>$A$64</formula>
    </cfRule>
    <cfRule type="cellIs" dxfId="10434" priority="4154" operator="equal">
      <formula>$A$63</formula>
    </cfRule>
    <cfRule type="cellIs" dxfId="10433" priority="4155" operator="equal">
      <formula>$A$62</formula>
    </cfRule>
    <cfRule type="cellIs" dxfId="10432" priority="4156" operator="equal">
      <formula>$A$61</formula>
    </cfRule>
    <cfRule type="cellIs" dxfId="10431" priority="4157" operator="equal">
      <formula>$A$60</formula>
    </cfRule>
    <cfRule type="cellIs" dxfId="10430" priority="4158" operator="equal">
      <formula>22710</formula>
    </cfRule>
    <cfRule type="cellIs" dxfId="10429" priority="4159" operator="equal">
      <formula>$A$58</formula>
    </cfRule>
    <cfRule type="cellIs" dxfId="10428" priority="4160" operator="equal">
      <formula>$A$57</formula>
    </cfRule>
    <cfRule type="cellIs" dxfId="10427" priority="4161" operator="equal">
      <formula>$A$56</formula>
    </cfRule>
    <cfRule type="cellIs" dxfId="10426" priority="4162" operator="equal">
      <formula>$A$55</formula>
    </cfRule>
    <cfRule type="cellIs" dxfId="10425" priority="4163" operator="equal">
      <formula>$A$54</formula>
    </cfRule>
    <cfRule type="cellIs" dxfId="10424" priority="4164" operator="equal">
      <formula>$A$53</formula>
    </cfRule>
    <cfRule type="cellIs" dxfId="10423" priority="4165" operator="equal">
      <formula>$A$52</formula>
    </cfRule>
    <cfRule type="cellIs" dxfId="10422" priority="4166" operator="equal">
      <formula>$A$51</formula>
    </cfRule>
    <cfRule type="cellIs" dxfId="10421" priority="4167" operator="equal">
      <formula>$A$50</formula>
    </cfRule>
    <cfRule type="cellIs" dxfId="10420" priority="4168" operator="equal">
      <formula>$A$49</formula>
    </cfRule>
    <cfRule type="cellIs" dxfId="10419" priority="4169" operator="equal">
      <formula>$A$48</formula>
    </cfRule>
    <cfRule type="cellIs" dxfId="10418" priority="4170" operator="equal">
      <formula>$A$47</formula>
    </cfRule>
    <cfRule type="cellIs" dxfId="10417" priority="4171" operator="equal">
      <formula>$A$46</formula>
    </cfRule>
    <cfRule type="cellIs" dxfId="10416" priority="4172" operator="equal">
      <formula>$A$45</formula>
    </cfRule>
  </conditionalFormatting>
  <conditionalFormatting sqref="T28">
    <cfRule type="cellIs" dxfId="10415" priority="5041" operator="equal">
      <formula>$A$72</formula>
    </cfRule>
    <cfRule type="cellIs" dxfId="10414" priority="5042" operator="equal">
      <formula>$A$71</formula>
    </cfRule>
    <cfRule type="cellIs" dxfId="10413" priority="5043" operator="equal">
      <formula>$A$70</formula>
    </cfRule>
    <cfRule type="cellIs" dxfId="10412" priority="5044" operator="equal">
      <formula>$A$69</formula>
    </cfRule>
    <cfRule type="cellIs" dxfId="10411" priority="5045" operator="equal">
      <formula>$A$68</formula>
    </cfRule>
    <cfRule type="cellIs" dxfId="10410" priority="5046" operator="equal">
      <formula>$A$67</formula>
    </cfRule>
    <cfRule type="cellIs" dxfId="10409" priority="5047" operator="equal">
      <formula>$A$66</formula>
    </cfRule>
    <cfRule type="cellIs" dxfId="10408" priority="5048" operator="equal">
      <formula>$A$65</formula>
    </cfRule>
    <cfRule type="cellIs" dxfId="10407" priority="5049" operator="equal">
      <formula>$A$64</formula>
    </cfRule>
    <cfRule type="cellIs" dxfId="10406" priority="5050" operator="equal">
      <formula>$A$63</formula>
    </cfRule>
    <cfRule type="cellIs" dxfId="10405" priority="5051" operator="equal">
      <formula>$A$62</formula>
    </cfRule>
    <cfRule type="cellIs" dxfId="10404" priority="5052" operator="equal">
      <formula>$A$61</formula>
    </cfRule>
    <cfRule type="cellIs" dxfId="10403" priority="5053" operator="equal">
      <formula>$A$60</formula>
    </cfRule>
    <cfRule type="cellIs" dxfId="10402" priority="5054" operator="equal">
      <formula>22710</formula>
    </cfRule>
    <cfRule type="cellIs" dxfId="10401" priority="5055" operator="equal">
      <formula>$A$58</formula>
    </cfRule>
    <cfRule type="cellIs" dxfId="10400" priority="5056" operator="equal">
      <formula>$A$57</formula>
    </cfRule>
    <cfRule type="cellIs" dxfId="10399" priority="5057" operator="equal">
      <formula>$A$56</formula>
    </cfRule>
    <cfRule type="cellIs" dxfId="10398" priority="5058" operator="equal">
      <formula>$A$55</formula>
    </cfRule>
    <cfRule type="cellIs" dxfId="10397" priority="5059" operator="equal">
      <formula>$A$54</formula>
    </cfRule>
    <cfRule type="cellIs" dxfId="10396" priority="5060" operator="equal">
      <formula>$A$53</formula>
    </cfRule>
    <cfRule type="cellIs" dxfId="10395" priority="5061" operator="equal">
      <formula>$A$52</formula>
    </cfRule>
    <cfRule type="cellIs" dxfId="10394" priority="5062" operator="equal">
      <formula>$A$51</formula>
    </cfRule>
    <cfRule type="cellIs" dxfId="10393" priority="5063" operator="equal">
      <formula>$A$50</formula>
    </cfRule>
    <cfRule type="cellIs" dxfId="10392" priority="5064" operator="equal">
      <formula>$A$49</formula>
    </cfRule>
    <cfRule type="cellIs" dxfId="10391" priority="5065" operator="equal">
      <formula>$A$48</formula>
    </cfRule>
    <cfRule type="cellIs" dxfId="10390" priority="5066" operator="equal">
      <formula>$A$47</formula>
    </cfRule>
    <cfRule type="cellIs" dxfId="10389" priority="5067" operator="equal">
      <formula>$A$46</formula>
    </cfRule>
    <cfRule type="cellIs" dxfId="10388" priority="5068" operator="equal">
      <formula>$A$45</formula>
    </cfRule>
  </conditionalFormatting>
  <conditionalFormatting sqref="X38:AA38">
    <cfRule type="cellIs" dxfId="10387" priority="4229" operator="equal">
      <formula>$A$72</formula>
    </cfRule>
    <cfRule type="cellIs" dxfId="10386" priority="4230" operator="equal">
      <formula>$A$71</formula>
    </cfRule>
    <cfRule type="cellIs" dxfId="10385" priority="4231" operator="equal">
      <formula>$A$70</formula>
    </cfRule>
    <cfRule type="cellIs" dxfId="10384" priority="4232" operator="equal">
      <formula>$A$69</formula>
    </cfRule>
    <cfRule type="cellIs" dxfId="10383" priority="4233" operator="equal">
      <formula>$A$68</formula>
    </cfRule>
    <cfRule type="cellIs" dxfId="10382" priority="4234" operator="equal">
      <formula>$A$67</formula>
    </cfRule>
    <cfRule type="cellIs" dxfId="10381" priority="4235" operator="equal">
      <formula>$A$66</formula>
    </cfRule>
    <cfRule type="cellIs" dxfId="10380" priority="4236" operator="equal">
      <formula>$A$65</formula>
    </cfRule>
    <cfRule type="cellIs" dxfId="10379" priority="4237" operator="equal">
      <formula>$A$64</formula>
    </cfRule>
    <cfRule type="cellIs" dxfId="10378" priority="4238" operator="equal">
      <formula>$A$63</formula>
    </cfRule>
    <cfRule type="cellIs" dxfId="10377" priority="4239" operator="equal">
      <formula>$A$62</formula>
    </cfRule>
    <cfRule type="cellIs" dxfId="10376" priority="4240" operator="equal">
      <formula>$A$61</formula>
    </cfRule>
    <cfRule type="cellIs" dxfId="10375" priority="4241" operator="equal">
      <formula>$A$60</formula>
    </cfRule>
    <cfRule type="cellIs" dxfId="10374" priority="4242" operator="equal">
      <formula>22710</formula>
    </cfRule>
    <cfRule type="cellIs" dxfId="10373" priority="4243" operator="equal">
      <formula>$A$58</formula>
    </cfRule>
    <cfRule type="cellIs" dxfId="10372" priority="4244" operator="equal">
      <formula>$A$57</formula>
    </cfRule>
    <cfRule type="cellIs" dxfId="10371" priority="4245" operator="equal">
      <formula>$A$56</formula>
    </cfRule>
    <cfRule type="cellIs" dxfId="10370" priority="4246" operator="equal">
      <formula>$A$55</formula>
    </cfRule>
    <cfRule type="cellIs" dxfId="10369" priority="4247" operator="equal">
      <formula>$A$54</formula>
    </cfRule>
    <cfRule type="cellIs" dxfId="10368" priority="4248" operator="equal">
      <formula>$A$53</formula>
    </cfRule>
    <cfRule type="cellIs" dxfId="10367" priority="4249" operator="equal">
      <formula>$A$52</formula>
    </cfRule>
    <cfRule type="cellIs" dxfId="10366" priority="4250" operator="equal">
      <formula>$A$51</formula>
    </cfRule>
    <cfRule type="cellIs" dxfId="10365" priority="4251" operator="equal">
      <formula>$A$50</formula>
    </cfRule>
    <cfRule type="cellIs" dxfId="10364" priority="4252" operator="equal">
      <formula>$A$49</formula>
    </cfRule>
    <cfRule type="cellIs" dxfId="10363" priority="4253" operator="equal">
      <formula>$A$48</formula>
    </cfRule>
    <cfRule type="cellIs" dxfId="10362" priority="4254" operator="equal">
      <formula>$A$47</formula>
    </cfRule>
    <cfRule type="cellIs" dxfId="10361" priority="4255" operator="equal">
      <formula>$A$46</formula>
    </cfRule>
    <cfRule type="cellIs" dxfId="10360" priority="4256" operator="equal">
      <formula>$A$45</formula>
    </cfRule>
  </conditionalFormatting>
  <conditionalFormatting sqref="X29:X30">
    <cfRule type="cellIs" dxfId="10359" priority="4873" operator="equal">
      <formula>$A$72</formula>
    </cfRule>
    <cfRule type="cellIs" dxfId="10358" priority="4874" operator="equal">
      <formula>$A$71</formula>
    </cfRule>
    <cfRule type="cellIs" dxfId="10357" priority="4875" operator="equal">
      <formula>$A$70</formula>
    </cfRule>
    <cfRule type="cellIs" dxfId="10356" priority="4876" operator="equal">
      <formula>$A$69</formula>
    </cfRule>
    <cfRule type="cellIs" dxfId="10355" priority="4877" operator="equal">
      <formula>$A$68</formula>
    </cfRule>
    <cfRule type="cellIs" dxfId="10354" priority="4878" operator="equal">
      <formula>$A$67</formula>
    </cfRule>
    <cfRule type="cellIs" dxfId="10353" priority="4879" operator="equal">
      <formula>$A$66</formula>
    </cfRule>
    <cfRule type="cellIs" dxfId="10352" priority="4880" operator="equal">
      <formula>$A$65</formula>
    </cfRule>
    <cfRule type="cellIs" dxfId="10351" priority="4881" operator="equal">
      <formula>$A$64</formula>
    </cfRule>
    <cfRule type="cellIs" dxfId="10350" priority="4882" operator="equal">
      <formula>$A$63</formula>
    </cfRule>
    <cfRule type="cellIs" dxfId="10349" priority="4883" operator="equal">
      <formula>$A$62</formula>
    </cfRule>
    <cfRule type="cellIs" dxfId="10348" priority="4884" operator="equal">
      <formula>$A$61</formula>
    </cfRule>
    <cfRule type="cellIs" dxfId="10347" priority="4885" operator="equal">
      <formula>$A$60</formula>
    </cfRule>
    <cfRule type="cellIs" dxfId="10346" priority="4886" operator="equal">
      <formula>22710</formula>
    </cfRule>
    <cfRule type="cellIs" dxfId="10345" priority="4887" operator="equal">
      <formula>$A$58</formula>
    </cfRule>
    <cfRule type="cellIs" dxfId="10344" priority="4888" operator="equal">
      <formula>$A$57</formula>
    </cfRule>
    <cfRule type="cellIs" dxfId="10343" priority="4889" operator="equal">
      <formula>$A$56</formula>
    </cfRule>
    <cfRule type="cellIs" dxfId="10342" priority="4890" operator="equal">
      <formula>$A$55</formula>
    </cfRule>
    <cfRule type="cellIs" dxfId="10341" priority="4891" operator="equal">
      <formula>$A$54</formula>
    </cfRule>
    <cfRule type="cellIs" dxfId="10340" priority="4892" operator="equal">
      <formula>$A$53</formula>
    </cfRule>
    <cfRule type="cellIs" dxfId="10339" priority="4893" operator="equal">
      <formula>$A$52</formula>
    </cfRule>
    <cfRule type="cellIs" dxfId="10338" priority="4894" operator="equal">
      <formula>$A$51</formula>
    </cfRule>
    <cfRule type="cellIs" dxfId="10337" priority="4895" operator="equal">
      <formula>$A$50</formula>
    </cfRule>
    <cfRule type="cellIs" dxfId="10336" priority="4896" operator="equal">
      <formula>$A$49</formula>
    </cfRule>
    <cfRule type="cellIs" dxfId="10335" priority="4897" operator="equal">
      <formula>$A$48</formula>
    </cfRule>
    <cfRule type="cellIs" dxfId="10334" priority="4898" operator="equal">
      <formula>$A$47</formula>
    </cfRule>
    <cfRule type="cellIs" dxfId="10333" priority="4899" operator="equal">
      <formula>$A$46</formula>
    </cfRule>
    <cfRule type="cellIs" dxfId="10332" priority="4900" operator="equal">
      <formula>$A$45</formula>
    </cfRule>
  </conditionalFormatting>
  <conditionalFormatting sqref="Y29:Y30">
    <cfRule type="cellIs" dxfId="10331" priority="4845" operator="equal">
      <formula>$A$72</formula>
    </cfRule>
    <cfRule type="cellIs" dxfId="10330" priority="4846" operator="equal">
      <formula>$A$71</formula>
    </cfRule>
    <cfRule type="cellIs" dxfId="10329" priority="4847" operator="equal">
      <formula>$A$70</formula>
    </cfRule>
    <cfRule type="cellIs" dxfId="10328" priority="4848" operator="equal">
      <formula>$A$69</formula>
    </cfRule>
    <cfRule type="cellIs" dxfId="10327" priority="4849" operator="equal">
      <formula>$A$68</formula>
    </cfRule>
    <cfRule type="cellIs" dxfId="10326" priority="4850" operator="equal">
      <formula>$A$67</formula>
    </cfRule>
    <cfRule type="cellIs" dxfId="10325" priority="4851" operator="equal">
      <formula>$A$66</formula>
    </cfRule>
    <cfRule type="cellIs" dxfId="10324" priority="4852" operator="equal">
      <formula>$A$65</formula>
    </cfRule>
    <cfRule type="cellIs" dxfId="10323" priority="4853" operator="equal">
      <formula>$A$64</formula>
    </cfRule>
    <cfRule type="cellIs" dxfId="10322" priority="4854" operator="equal">
      <formula>$A$63</formula>
    </cfRule>
    <cfRule type="cellIs" dxfId="10321" priority="4855" operator="equal">
      <formula>$A$62</formula>
    </cfRule>
    <cfRule type="cellIs" dxfId="10320" priority="4856" operator="equal">
      <formula>$A$61</formula>
    </cfRule>
    <cfRule type="cellIs" dxfId="10319" priority="4857" operator="equal">
      <formula>$A$60</formula>
    </cfRule>
    <cfRule type="cellIs" dxfId="10318" priority="4858" operator="equal">
      <formula>22710</formula>
    </cfRule>
    <cfRule type="cellIs" dxfId="10317" priority="4859" operator="equal">
      <formula>$A$58</formula>
    </cfRule>
    <cfRule type="cellIs" dxfId="10316" priority="4860" operator="equal">
      <formula>$A$57</formula>
    </cfRule>
    <cfRule type="cellIs" dxfId="10315" priority="4861" operator="equal">
      <formula>$A$56</formula>
    </cfRule>
    <cfRule type="cellIs" dxfId="10314" priority="4862" operator="equal">
      <formula>$A$55</formula>
    </cfRule>
    <cfRule type="cellIs" dxfId="10313" priority="4863" operator="equal">
      <formula>$A$54</formula>
    </cfRule>
    <cfRule type="cellIs" dxfId="10312" priority="4864" operator="equal">
      <formula>$A$53</formula>
    </cfRule>
    <cfRule type="cellIs" dxfId="10311" priority="4865" operator="equal">
      <formula>$A$52</formula>
    </cfRule>
    <cfRule type="cellIs" dxfId="10310" priority="4866" operator="equal">
      <formula>$A$51</formula>
    </cfRule>
    <cfRule type="cellIs" dxfId="10309" priority="4867" operator="equal">
      <formula>$A$50</formula>
    </cfRule>
    <cfRule type="cellIs" dxfId="10308" priority="4868" operator="equal">
      <formula>$A$49</formula>
    </cfRule>
    <cfRule type="cellIs" dxfId="10307" priority="4869" operator="equal">
      <formula>$A$48</formula>
    </cfRule>
    <cfRule type="cellIs" dxfId="10306" priority="4870" operator="equal">
      <formula>$A$47</formula>
    </cfRule>
    <cfRule type="cellIs" dxfId="10305" priority="4871" operator="equal">
      <formula>$A$46</formula>
    </cfRule>
    <cfRule type="cellIs" dxfId="10304" priority="4872" operator="equal">
      <formula>$A$45</formula>
    </cfRule>
  </conditionalFormatting>
  <conditionalFormatting sqref="T26">
    <cfRule type="cellIs" dxfId="10303" priority="5153" operator="equal">
      <formula>$A$72</formula>
    </cfRule>
    <cfRule type="cellIs" dxfId="10302" priority="5154" operator="equal">
      <formula>$A$71</formula>
    </cfRule>
    <cfRule type="cellIs" dxfId="10301" priority="5155" operator="equal">
      <formula>$A$70</formula>
    </cfRule>
    <cfRule type="cellIs" dxfId="10300" priority="5156" operator="equal">
      <formula>$A$69</formula>
    </cfRule>
    <cfRule type="cellIs" dxfId="10299" priority="5157" operator="equal">
      <formula>$A$68</formula>
    </cfRule>
    <cfRule type="cellIs" dxfId="10298" priority="5158" operator="equal">
      <formula>$A$67</formula>
    </cfRule>
    <cfRule type="cellIs" dxfId="10297" priority="5159" operator="equal">
      <formula>$A$66</formula>
    </cfRule>
    <cfRule type="cellIs" dxfId="10296" priority="5160" operator="equal">
      <formula>$A$65</formula>
    </cfRule>
    <cfRule type="cellIs" dxfId="10295" priority="5161" operator="equal">
      <formula>$A$64</formula>
    </cfRule>
    <cfRule type="cellIs" dxfId="10294" priority="5162" operator="equal">
      <formula>$A$63</formula>
    </cfRule>
    <cfRule type="cellIs" dxfId="10293" priority="5163" operator="equal">
      <formula>$A$62</formula>
    </cfRule>
    <cfRule type="cellIs" dxfId="10292" priority="5164" operator="equal">
      <formula>$A$61</formula>
    </cfRule>
    <cfRule type="cellIs" dxfId="10291" priority="5165" operator="equal">
      <formula>$A$60</formula>
    </cfRule>
    <cfRule type="cellIs" dxfId="10290" priority="5166" operator="equal">
      <formula>22710</formula>
    </cfRule>
    <cfRule type="cellIs" dxfId="10289" priority="5167" operator="equal">
      <formula>$A$58</formula>
    </cfRule>
    <cfRule type="cellIs" dxfId="10288" priority="5168" operator="equal">
      <formula>$A$57</formula>
    </cfRule>
    <cfRule type="cellIs" dxfId="10287" priority="5169" operator="equal">
      <formula>$A$56</formula>
    </cfRule>
    <cfRule type="cellIs" dxfId="10286" priority="5170" operator="equal">
      <formula>$A$55</formula>
    </cfRule>
    <cfRule type="cellIs" dxfId="10285" priority="5171" operator="equal">
      <formula>$A$54</formula>
    </cfRule>
    <cfRule type="cellIs" dxfId="10284" priority="5172" operator="equal">
      <formula>$A$53</formula>
    </cfRule>
    <cfRule type="cellIs" dxfId="10283" priority="5173" operator="equal">
      <formula>$A$52</formula>
    </cfRule>
    <cfRule type="cellIs" dxfId="10282" priority="5174" operator="equal">
      <formula>$A$51</formula>
    </cfRule>
    <cfRule type="cellIs" dxfId="10281" priority="5175" operator="equal">
      <formula>$A$50</formula>
    </cfRule>
    <cfRule type="cellIs" dxfId="10280" priority="5176" operator="equal">
      <formula>$A$49</formula>
    </cfRule>
    <cfRule type="cellIs" dxfId="10279" priority="5177" operator="equal">
      <formula>$A$48</formula>
    </cfRule>
    <cfRule type="cellIs" dxfId="10278" priority="5178" operator="equal">
      <formula>$A$47</formula>
    </cfRule>
    <cfRule type="cellIs" dxfId="10277" priority="5179" operator="equal">
      <formula>$A$46</formula>
    </cfRule>
    <cfRule type="cellIs" dxfId="10276" priority="5180" operator="equal">
      <formula>$A$45</formula>
    </cfRule>
  </conditionalFormatting>
  <conditionalFormatting sqref="U26:W26">
    <cfRule type="cellIs" dxfId="10275" priority="5125" operator="equal">
      <formula>$A$72</formula>
    </cfRule>
    <cfRule type="cellIs" dxfId="10274" priority="5126" operator="equal">
      <formula>$A$71</formula>
    </cfRule>
    <cfRule type="cellIs" dxfId="10273" priority="5127" operator="equal">
      <formula>$A$70</formula>
    </cfRule>
    <cfRule type="cellIs" dxfId="10272" priority="5128" operator="equal">
      <formula>$A$69</formula>
    </cfRule>
    <cfRule type="cellIs" dxfId="10271" priority="5129" operator="equal">
      <formula>$A$68</formula>
    </cfRule>
    <cfRule type="cellIs" dxfId="10270" priority="5130" operator="equal">
      <formula>$A$67</formula>
    </cfRule>
    <cfRule type="cellIs" dxfId="10269" priority="5131" operator="equal">
      <formula>$A$66</formula>
    </cfRule>
    <cfRule type="cellIs" dxfId="10268" priority="5132" operator="equal">
      <formula>$A$65</formula>
    </cfRule>
    <cfRule type="cellIs" dxfId="10267" priority="5133" operator="equal">
      <formula>$A$64</formula>
    </cfRule>
    <cfRule type="cellIs" dxfId="10266" priority="5134" operator="equal">
      <formula>$A$63</formula>
    </cfRule>
    <cfRule type="cellIs" dxfId="10265" priority="5135" operator="equal">
      <formula>$A$62</formula>
    </cfRule>
    <cfRule type="cellIs" dxfId="10264" priority="5136" operator="equal">
      <formula>$A$61</formula>
    </cfRule>
    <cfRule type="cellIs" dxfId="10263" priority="5137" operator="equal">
      <formula>$A$60</formula>
    </cfRule>
    <cfRule type="cellIs" dxfId="10262" priority="5138" operator="equal">
      <formula>22710</formula>
    </cfRule>
    <cfRule type="cellIs" dxfId="10261" priority="5139" operator="equal">
      <formula>$A$58</formula>
    </cfRule>
    <cfRule type="cellIs" dxfId="10260" priority="5140" operator="equal">
      <formula>$A$57</formula>
    </cfRule>
    <cfRule type="cellIs" dxfId="10259" priority="5141" operator="equal">
      <formula>$A$56</formula>
    </cfRule>
    <cfRule type="cellIs" dxfId="10258" priority="5142" operator="equal">
      <formula>$A$55</formula>
    </cfRule>
    <cfRule type="cellIs" dxfId="10257" priority="5143" operator="equal">
      <formula>$A$54</formula>
    </cfRule>
    <cfRule type="cellIs" dxfId="10256" priority="5144" operator="equal">
      <formula>$A$53</formula>
    </cfRule>
    <cfRule type="cellIs" dxfId="10255" priority="5145" operator="equal">
      <formula>$A$52</formula>
    </cfRule>
    <cfRule type="cellIs" dxfId="10254" priority="5146" operator="equal">
      <formula>$A$51</formula>
    </cfRule>
    <cfRule type="cellIs" dxfId="10253" priority="5147" operator="equal">
      <formula>$A$50</formula>
    </cfRule>
    <cfRule type="cellIs" dxfId="10252" priority="5148" operator="equal">
      <formula>$A$49</formula>
    </cfRule>
    <cfRule type="cellIs" dxfId="10251" priority="5149" operator="equal">
      <formula>$A$48</formula>
    </cfRule>
    <cfRule type="cellIs" dxfId="10250" priority="5150" operator="equal">
      <formula>$A$47</formula>
    </cfRule>
    <cfRule type="cellIs" dxfId="10249" priority="5151" operator="equal">
      <formula>$A$46</formula>
    </cfRule>
    <cfRule type="cellIs" dxfId="10248" priority="5152" operator="equal">
      <formula>$A$45</formula>
    </cfRule>
  </conditionalFormatting>
  <conditionalFormatting sqref="W38">
    <cfRule type="cellIs" dxfId="10247" priority="4257" operator="equal">
      <formula>$A$72</formula>
    </cfRule>
    <cfRule type="cellIs" dxfId="10246" priority="4258" operator="equal">
      <formula>$A$71</formula>
    </cfRule>
    <cfRule type="cellIs" dxfId="10245" priority="4259" operator="equal">
      <formula>$A$70</formula>
    </cfRule>
    <cfRule type="cellIs" dxfId="10244" priority="4260" operator="equal">
      <formula>$A$69</formula>
    </cfRule>
    <cfRule type="cellIs" dxfId="10243" priority="4261" operator="equal">
      <formula>$A$68</formula>
    </cfRule>
    <cfRule type="cellIs" dxfId="10242" priority="4262" operator="equal">
      <formula>$A$67</formula>
    </cfRule>
    <cfRule type="cellIs" dxfId="10241" priority="4263" operator="equal">
      <formula>$A$66</formula>
    </cfRule>
    <cfRule type="cellIs" dxfId="10240" priority="4264" operator="equal">
      <formula>$A$65</formula>
    </cfRule>
    <cfRule type="cellIs" dxfId="10239" priority="4265" operator="equal">
      <formula>$A$64</formula>
    </cfRule>
    <cfRule type="cellIs" dxfId="10238" priority="4266" operator="equal">
      <formula>$A$63</formula>
    </cfRule>
    <cfRule type="cellIs" dxfId="10237" priority="4267" operator="equal">
      <formula>$A$62</formula>
    </cfRule>
    <cfRule type="cellIs" dxfId="10236" priority="4268" operator="equal">
      <formula>$A$61</formula>
    </cfRule>
    <cfRule type="cellIs" dxfId="10235" priority="4269" operator="equal">
      <formula>$A$60</formula>
    </cfRule>
    <cfRule type="cellIs" dxfId="10234" priority="4270" operator="equal">
      <formula>22710</formula>
    </cfRule>
    <cfRule type="cellIs" dxfId="10233" priority="4271" operator="equal">
      <formula>$A$58</formula>
    </cfRule>
    <cfRule type="cellIs" dxfId="10232" priority="4272" operator="equal">
      <formula>$A$57</formula>
    </cfRule>
    <cfRule type="cellIs" dxfId="10231" priority="4273" operator="equal">
      <formula>$A$56</formula>
    </cfRule>
    <cfRule type="cellIs" dxfId="10230" priority="4274" operator="equal">
      <formula>$A$55</formula>
    </cfRule>
    <cfRule type="cellIs" dxfId="10229" priority="4275" operator="equal">
      <formula>$A$54</formula>
    </cfRule>
    <cfRule type="cellIs" dxfId="10228" priority="4276" operator="equal">
      <formula>$A$53</formula>
    </cfRule>
    <cfRule type="cellIs" dxfId="10227" priority="4277" operator="equal">
      <formula>$A$52</formula>
    </cfRule>
    <cfRule type="cellIs" dxfId="10226" priority="4278" operator="equal">
      <formula>$A$51</formula>
    </cfRule>
    <cfRule type="cellIs" dxfId="10225" priority="4279" operator="equal">
      <formula>$A$50</formula>
    </cfRule>
    <cfRule type="cellIs" dxfId="10224" priority="4280" operator="equal">
      <formula>$A$49</formula>
    </cfRule>
    <cfRule type="cellIs" dxfId="10223" priority="4281" operator="equal">
      <formula>$A$48</formula>
    </cfRule>
    <cfRule type="cellIs" dxfId="10222" priority="4282" operator="equal">
      <formula>$A$47</formula>
    </cfRule>
    <cfRule type="cellIs" dxfId="10221" priority="4283" operator="equal">
      <formula>$A$46</formula>
    </cfRule>
    <cfRule type="cellIs" dxfId="10220" priority="4284" operator="equal">
      <formula>$A$45</formula>
    </cfRule>
  </conditionalFormatting>
  <conditionalFormatting sqref="P27:S28">
    <cfRule type="cellIs" dxfId="10219" priority="4341" operator="equal">
      <formula>$A$72</formula>
    </cfRule>
    <cfRule type="cellIs" dxfId="10218" priority="4342" operator="equal">
      <formula>$A$71</formula>
    </cfRule>
    <cfRule type="cellIs" dxfId="10217" priority="4343" operator="equal">
      <formula>$A$70</formula>
    </cfRule>
    <cfRule type="cellIs" dxfId="10216" priority="4344" operator="equal">
      <formula>$A$69</formula>
    </cfRule>
    <cfRule type="cellIs" dxfId="10215" priority="4345" operator="equal">
      <formula>$A$68</formula>
    </cfRule>
    <cfRule type="cellIs" dxfId="10214" priority="4346" operator="equal">
      <formula>$A$67</formula>
    </cfRule>
    <cfRule type="cellIs" dxfId="10213" priority="4347" operator="equal">
      <formula>$A$66</formula>
    </cfRule>
    <cfRule type="cellIs" dxfId="10212" priority="4348" operator="equal">
      <formula>$A$65</formula>
    </cfRule>
    <cfRule type="cellIs" dxfId="10211" priority="4349" operator="equal">
      <formula>$A$64</formula>
    </cfRule>
    <cfRule type="cellIs" dxfId="10210" priority="4350" operator="equal">
      <formula>$A$63</formula>
    </cfRule>
    <cfRule type="cellIs" dxfId="10209" priority="4351" operator="equal">
      <formula>$A$62</formula>
    </cfRule>
    <cfRule type="cellIs" dxfId="10208" priority="4352" operator="equal">
      <formula>$A$61</formula>
    </cfRule>
    <cfRule type="cellIs" dxfId="10207" priority="4353" operator="equal">
      <formula>$A$60</formula>
    </cfRule>
    <cfRule type="cellIs" dxfId="10206" priority="4354" operator="equal">
      <formula>22710</formula>
    </cfRule>
    <cfRule type="cellIs" dxfId="10205" priority="4355" operator="equal">
      <formula>$A$58</formula>
    </cfRule>
    <cfRule type="cellIs" dxfId="10204" priority="4356" operator="equal">
      <formula>$A$57</formula>
    </cfRule>
    <cfRule type="cellIs" dxfId="10203" priority="4357" operator="equal">
      <formula>$A$56</formula>
    </cfRule>
    <cfRule type="cellIs" dxfId="10202" priority="4358" operator="equal">
      <formula>$A$55</formula>
    </cfRule>
    <cfRule type="cellIs" dxfId="10201" priority="4359" operator="equal">
      <formula>$A$54</formula>
    </cfRule>
    <cfRule type="cellIs" dxfId="10200" priority="4360" operator="equal">
      <formula>$A$53</formula>
    </cfRule>
    <cfRule type="cellIs" dxfId="10199" priority="4361" operator="equal">
      <formula>$A$52</formula>
    </cfRule>
    <cfRule type="cellIs" dxfId="10198" priority="4362" operator="equal">
      <formula>$A$51</formula>
    </cfRule>
    <cfRule type="cellIs" dxfId="10197" priority="4363" operator="equal">
      <formula>$A$50</formula>
    </cfRule>
    <cfRule type="cellIs" dxfId="10196" priority="4364" operator="equal">
      <formula>$A$49</formula>
    </cfRule>
    <cfRule type="cellIs" dxfId="10195" priority="4365" operator="equal">
      <formula>$A$48</formula>
    </cfRule>
    <cfRule type="cellIs" dxfId="10194" priority="4366" operator="equal">
      <formula>$A$47</formula>
    </cfRule>
    <cfRule type="cellIs" dxfId="10193" priority="4367" operator="equal">
      <formula>$A$46</formula>
    </cfRule>
    <cfRule type="cellIs" dxfId="10192" priority="4368" operator="equal">
      <formula>$A$45</formula>
    </cfRule>
  </conditionalFormatting>
  <conditionalFormatting sqref="X31:X32">
    <cfRule type="cellIs" dxfId="10191" priority="4761" operator="equal">
      <formula>$A$72</formula>
    </cfRule>
    <cfRule type="cellIs" dxfId="10190" priority="4762" operator="equal">
      <formula>$A$71</formula>
    </cfRule>
    <cfRule type="cellIs" dxfId="10189" priority="4763" operator="equal">
      <formula>$A$70</formula>
    </cfRule>
    <cfRule type="cellIs" dxfId="10188" priority="4764" operator="equal">
      <formula>$A$69</formula>
    </cfRule>
    <cfRule type="cellIs" dxfId="10187" priority="4765" operator="equal">
      <formula>$A$68</formula>
    </cfRule>
    <cfRule type="cellIs" dxfId="10186" priority="4766" operator="equal">
      <formula>$A$67</formula>
    </cfRule>
    <cfRule type="cellIs" dxfId="10185" priority="4767" operator="equal">
      <formula>$A$66</formula>
    </cfRule>
    <cfRule type="cellIs" dxfId="10184" priority="4768" operator="equal">
      <formula>$A$65</formula>
    </cfRule>
    <cfRule type="cellIs" dxfId="10183" priority="4769" operator="equal">
      <formula>$A$64</formula>
    </cfRule>
    <cfRule type="cellIs" dxfId="10182" priority="4770" operator="equal">
      <formula>$A$63</formula>
    </cfRule>
    <cfRule type="cellIs" dxfId="10181" priority="4771" operator="equal">
      <formula>$A$62</formula>
    </cfRule>
    <cfRule type="cellIs" dxfId="10180" priority="4772" operator="equal">
      <formula>$A$61</formula>
    </cfRule>
    <cfRule type="cellIs" dxfId="10179" priority="4773" operator="equal">
      <formula>$A$60</formula>
    </cfRule>
    <cfRule type="cellIs" dxfId="10178" priority="4774" operator="equal">
      <formula>22710</formula>
    </cfRule>
    <cfRule type="cellIs" dxfId="10177" priority="4775" operator="equal">
      <formula>$A$58</formula>
    </cfRule>
    <cfRule type="cellIs" dxfId="10176" priority="4776" operator="equal">
      <formula>$A$57</formula>
    </cfRule>
    <cfRule type="cellIs" dxfId="10175" priority="4777" operator="equal">
      <formula>$A$56</formula>
    </cfRule>
    <cfRule type="cellIs" dxfId="10174" priority="4778" operator="equal">
      <formula>$A$55</formula>
    </cfRule>
    <cfRule type="cellIs" dxfId="10173" priority="4779" operator="equal">
      <formula>$A$54</formula>
    </cfRule>
    <cfRule type="cellIs" dxfId="10172" priority="4780" operator="equal">
      <formula>$A$53</formula>
    </cfRule>
    <cfRule type="cellIs" dxfId="10171" priority="4781" operator="equal">
      <formula>$A$52</formula>
    </cfRule>
    <cfRule type="cellIs" dxfId="10170" priority="4782" operator="equal">
      <formula>$A$51</formula>
    </cfRule>
    <cfRule type="cellIs" dxfId="10169" priority="4783" operator="equal">
      <formula>$A$50</formula>
    </cfRule>
    <cfRule type="cellIs" dxfId="10168" priority="4784" operator="equal">
      <formula>$A$49</formula>
    </cfRule>
    <cfRule type="cellIs" dxfId="10167" priority="4785" operator="equal">
      <formula>$A$48</formula>
    </cfRule>
    <cfRule type="cellIs" dxfId="10166" priority="4786" operator="equal">
      <formula>$A$47</formula>
    </cfRule>
    <cfRule type="cellIs" dxfId="10165" priority="4787" operator="equal">
      <formula>$A$46</formula>
    </cfRule>
    <cfRule type="cellIs" dxfId="10164" priority="4788" operator="equal">
      <formula>$A$45</formula>
    </cfRule>
  </conditionalFormatting>
  <conditionalFormatting sqref="Y31:Y32">
    <cfRule type="cellIs" dxfId="10163" priority="4733" operator="equal">
      <formula>$A$72</formula>
    </cfRule>
    <cfRule type="cellIs" dxfId="10162" priority="4734" operator="equal">
      <formula>$A$71</formula>
    </cfRule>
    <cfRule type="cellIs" dxfId="10161" priority="4735" operator="equal">
      <formula>$A$70</formula>
    </cfRule>
    <cfRule type="cellIs" dxfId="10160" priority="4736" operator="equal">
      <formula>$A$69</formula>
    </cfRule>
    <cfRule type="cellIs" dxfId="10159" priority="4737" operator="equal">
      <formula>$A$68</formula>
    </cfRule>
    <cfRule type="cellIs" dxfId="10158" priority="4738" operator="equal">
      <formula>$A$67</formula>
    </cfRule>
    <cfRule type="cellIs" dxfId="10157" priority="4739" operator="equal">
      <formula>$A$66</formula>
    </cfRule>
    <cfRule type="cellIs" dxfId="10156" priority="4740" operator="equal">
      <formula>$A$65</formula>
    </cfRule>
    <cfRule type="cellIs" dxfId="10155" priority="4741" operator="equal">
      <formula>$A$64</formula>
    </cfRule>
    <cfRule type="cellIs" dxfId="10154" priority="4742" operator="equal">
      <formula>$A$63</formula>
    </cfRule>
    <cfRule type="cellIs" dxfId="10153" priority="4743" operator="equal">
      <formula>$A$62</formula>
    </cfRule>
    <cfRule type="cellIs" dxfId="10152" priority="4744" operator="equal">
      <formula>$A$61</formula>
    </cfRule>
    <cfRule type="cellIs" dxfId="10151" priority="4745" operator="equal">
      <formula>$A$60</formula>
    </cfRule>
    <cfRule type="cellIs" dxfId="10150" priority="4746" operator="equal">
      <formula>22710</formula>
    </cfRule>
    <cfRule type="cellIs" dxfId="10149" priority="4747" operator="equal">
      <formula>$A$58</formula>
    </cfRule>
    <cfRule type="cellIs" dxfId="10148" priority="4748" operator="equal">
      <formula>$A$57</formula>
    </cfRule>
    <cfRule type="cellIs" dxfId="10147" priority="4749" operator="equal">
      <formula>$A$56</formula>
    </cfRule>
    <cfRule type="cellIs" dxfId="10146" priority="4750" operator="equal">
      <formula>$A$55</formula>
    </cfRule>
    <cfRule type="cellIs" dxfId="10145" priority="4751" operator="equal">
      <formula>$A$54</formula>
    </cfRule>
    <cfRule type="cellIs" dxfId="10144" priority="4752" operator="equal">
      <formula>$A$53</formula>
    </cfRule>
    <cfRule type="cellIs" dxfId="10143" priority="4753" operator="equal">
      <formula>$A$52</formula>
    </cfRule>
    <cfRule type="cellIs" dxfId="10142" priority="4754" operator="equal">
      <formula>$A$51</formula>
    </cfRule>
    <cfRule type="cellIs" dxfId="10141" priority="4755" operator="equal">
      <formula>$A$50</formula>
    </cfRule>
    <cfRule type="cellIs" dxfId="10140" priority="4756" operator="equal">
      <formula>$A$49</formula>
    </cfRule>
    <cfRule type="cellIs" dxfId="10139" priority="4757" operator="equal">
      <formula>$A$48</formula>
    </cfRule>
    <cfRule type="cellIs" dxfId="10138" priority="4758" operator="equal">
      <formula>$A$47</formula>
    </cfRule>
    <cfRule type="cellIs" dxfId="10137" priority="4759" operator="equal">
      <formula>$A$46</formula>
    </cfRule>
    <cfRule type="cellIs" dxfId="10136" priority="4760" operator="equal">
      <formula>$A$45</formula>
    </cfRule>
  </conditionalFormatting>
  <conditionalFormatting sqref="X26">
    <cfRule type="cellIs" dxfId="10135" priority="4593" operator="equal">
      <formula>$A$72</formula>
    </cfRule>
    <cfRule type="cellIs" dxfId="10134" priority="4594" operator="equal">
      <formula>$A$71</formula>
    </cfRule>
    <cfRule type="cellIs" dxfId="10133" priority="4595" operator="equal">
      <formula>$A$70</formula>
    </cfRule>
    <cfRule type="cellIs" dxfId="10132" priority="4596" operator="equal">
      <formula>$A$69</formula>
    </cfRule>
    <cfRule type="cellIs" dxfId="10131" priority="4597" operator="equal">
      <formula>$A$68</formula>
    </cfRule>
    <cfRule type="cellIs" dxfId="10130" priority="4598" operator="equal">
      <formula>$A$67</formula>
    </cfRule>
    <cfRule type="cellIs" dxfId="10129" priority="4599" operator="equal">
      <formula>$A$66</formula>
    </cfRule>
    <cfRule type="cellIs" dxfId="10128" priority="4600" operator="equal">
      <formula>$A$65</formula>
    </cfRule>
    <cfRule type="cellIs" dxfId="10127" priority="4601" operator="equal">
      <formula>$A$64</formula>
    </cfRule>
    <cfRule type="cellIs" dxfId="10126" priority="4602" operator="equal">
      <formula>$A$63</formula>
    </cfRule>
    <cfRule type="cellIs" dxfId="10125" priority="4603" operator="equal">
      <formula>$A$62</formula>
    </cfRule>
    <cfRule type="cellIs" dxfId="10124" priority="4604" operator="equal">
      <formula>$A$61</formula>
    </cfRule>
    <cfRule type="cellIs" dxfId="10123" priority="4605" operator="equal">
      <formula>$A$60</formula>
    </cfRule>
    <cfRule type="cellIs" dxfId="10122" priority="4606" operator="equal">
      <formula>22710</formula>
    </cfRule>
    <cfRule type="cellIs" dxfId="10121" priority="4607" operator="equal">
      <formula>$A$58</formula>
    </cfRule>
    <cfRule type="cellIs" dxfId="10120" priority="4608" operator="equal">
      <formula>$A$57</formula>
    </cfRule>
    <cfRule type="cellIs" dxfId="10119" priority="4609" operator="equal">
      <formula>$A$56</formula>
    </cfRule>
    <cfRule type="cellIs" dxfId="10118" priority="4610" operator="equal">
      <formula>$A$55</formula>
    </cfRule>
    <cfRule type="cellIs" dxfId="10117" priority="4611" operator="equal">
      <formula>$A$54</formula>
    </cfRule>
    <cfRule type="cellIs" dxfId="10116" priority="4612" operator="equal">
      <formula>$A$53</formula>
    </cfRule>
    <cfRule type="cellIs" dxfId="10115" priority="4613" operator="equal">
      <formula>$A$52</formula>
    </cfRule>
    <cfRule type="cellIs" dxfId="10114" priority="4614" operator="equal">
      <formula>$A$51</formula>
    </cfRule>
    <cfRule type="cellIs" dxfId="10113" priority="4615" operator="equal">
      <formula>$A$50</formula>
    </cfRule>
    <cfRule type="cellIs" dxfId="10112" priority="4616" operator="equal">
      <formula>$A$49</formula>
    </cfRule>
    <cfRule type="cellIs" dxfId="10111" priority="4617" operator="equal">
      <formula>$A$48</formula>
    </cfRule>
    <cfRule type="cellIs" dxfId="10110" priority="4618" operator="equal">
      <formula>$A$47</formula>
    </cfRule>
    <cfRule type="cellIs" dxfId="10109" priority="4619" operator="equal">
      <formula>$A$46</formula>
    </cfRule>
    <cfRule type="cellIs" dxfId="10108" priority="4620" operator="equal">
      <formula>$A$45</formula>
    </cfRule>
  </conditionalFormatting>
  <conditionalFormatting sqref="F26">
    <cfRule type="cellIs" dxfId="10107" priority="4201" operator="equal">
      <formula>$A$72</formula>
    </cfRule>
    <cfRule type="cellIs" dxfId="10106" priority="4202" operator="equal">
      <formula>$A$71</formula>
    </cfRule>
    <cfRule type="cellIs" dxfId="10105" priority="4203" operator="equal">
      <formula>$A$70</formula>
    </cfRule>
    <cfRule type="cellIs" dxfId="10104" priority="4204" operator="equal">
      <formula>$A$69</formula>
    </cfRule>
    <cfRule type="cellIs" dxfId="10103" priority="4205" operator="equal">
      <formula>$A$68</formula>
    </cfRule>
    <cfRule type="cellIs" dxfId="10102" priority="4206" operator="equal">
      <formula>$A$67</formula>
    </cfRule>
    <cfRule type="cellIs" dxfId="10101" priority="4207" operator="equal">
      <formula>$A$66</formula>
    </cfRule>
    <cfRule type="cellIs" dxfId="10100" priority="4208" operator="equal">
      <formula>$A$65</formula>
    </cfRule>
    <cfRule type="cellIs" dxfId="10099" priority="4209" operator="equal">
      <formula>$A$64</formula>
    </cfRule>
    <cfRule type="cellIs" dxfId="10098" priority="4210" operator="equal">
      <formula>$A$63</formula>
    </cfRule>
    <cfRule type="cellIs" dxfId="10097" priority="4211" operator="equal">
      <formula>$A$62</formula>
    </cfRule>
    <cfRule type="cellIs" dxfId="10096" priority="4212" operator="equal">
      <formula>$A$61</formula>
    </cfRule>
    <cfRule type="cellIs" dxfId="10095" priority="4213" operator="equal">
      <formula>$A$60</formula>
    </cfRule>
    <cfRule type="cellIs" dxfId="10094" priority="4214" operator="equal">
      <formula>22710</formula>
    </cfRule>
    <cfRule type="cellIs" dxfId="10093" priority="4215" operator="equal">
      <formula>$A$58</formula>
    </cfRule>
    <cfRule type="cellIs" dxfId="10092" priority="4216" operator="equal">
      <formula>$A$57</formula>
    </cfRule>
    <cfRule type="cellIs" dxfId="10091" priority="4217" operator="equal">
      <formula>$A$56</formula>
    </cfRule>
    <cfRule type="cellIs" dxfId="10090" priority="4218" operator="equal">
      <formula>$A$55</formula>
    </cfRule>
    <cfRule type="cellIs" dxfId="10089" priority="4219" operator="equal">
      <formula>$A$54</formula>
    </cfRule>
    <cfRule type="cellIs" dxfId="10088" priority="4220" operator="equal">
      <formula>$A$53</formula>
    </cfRule>
    <cfRule type="cellIs" dxfId="10087" priority="4221" operator="equal">
      <formula>$A$52</formula>
    </cfRule>
    <cfRule type="cellIs" dxfId="10086" priority="4222" operator="equal">
      <formula>$A$51</formula>
    </cfRule>
    <cfRule type="cellIs" dxfId="10085" priority="4223" operator="equal">
      <formula>$A$50</formula>
    </cfRule>
    <cfRule type="cellIs" dxfId="10084" priority="4224" operator="equal">
      <formula>$A$49</formula>
    </cfRule>
    <cfRule type="cellIs" dxfId="10083" priority="4225" operator="equal">
      <formula>$A$48</formula>
    </cfRule>
    <cfRule type="cellIs" dxfId="10082" priority="4226" operator="equal">
      <formula>$A$47</formula>
    </cfRule>
    <cfRule type="cellIs" dxfId="10081" priority="4227" operator="equal">
      <formula>$A$46</formula>
    </cfRule>
    <cfRule type="cellIs" dxfId="10080" priority="4228" operator="equal">
      <formula>$A$45</formula>
    </cfRule>
  </conditionalFormatting>
  <conditionalFormatting sqref="G26:J26">
    <cfRule type="cellIs" dxfId="10079" priority="4173" operator="equal">
      <formula>$A$72</formula>
    </cfRule>
    <cfRule type="cellIs" dxfId="10078" priority="4174" operator="equal">
      <formula>$A$71</formula>
    </cfRule>
    <cfRule type="cellIs" dxfId="10077" priority="4175" operator="equal">
      <formula>$A$70</formula>
    </cfRule>
    <cfRule type="cellIs" dxfId="10076" priority="4176" operator="equal">
      <formula>$A$69</formula>
    </cfRule>
    <cfRule type="cellIs" dxfId="10075" priority="4177" operator="equal">
      <formula>$A$68</formula>
    </cfRule>
    <cfRule type="cellIs" dxfId="10074" priority="4178" operator="equal">
      <formula>$A$67</formula>
    </cfRule>
    <cfRule type="cellIs" dxfId="10073" priority="4179" operator="equal">
      <formula>$A$66</formula>
    </cfRule>
    <cfRule type="cellIs" dxfId="10072" priority="4180" operator="equal">
      <formula>$A$65</formula>
    </cfRule>
    <cfRule type="cellIs" dxfId="10071" priority="4181" operator="equal">
      <formula>$A$64</formula>
    </cfRule>
    <cfRule type="cellIs" dxfId="10070" priority="4182" operator="equal">
      <formula>$A$63</formula>
    </cfRule>
    <cfRule type="cellIs" dxfId="10069" priority="4183" operator="equal">
      <formula>$A$62</formula>
    </cfRule>
    <cfRule type="cellIs" dxfId="10068" priority="4184" operator="equal">
      <formula>$A$61</formula>
    </cfRule>
    <cfRule type="cellIs" dxfId="10067" priority="4185" operator="equal">
      <formula>$A$60</formula>
    </cfRule>
    <cfRule type="cellIs" dxfId="10066" priority="4186" operator="equal">
      <formula>22710</formula>
    </cfRule>
    <cfRule type="cellIs" dxfId="10065" priority="4187" operator="equal">
      <formula>$A$58</formula>
    </cfRule>
    <cfRule type="cellIs" dxfId="10064" priority="4188" operator="equal">
      <formula>$A$57</formula>
    </cfRule>
    <cfRule type="cellIs" dxfId="10063" priority="4189" operator="equal">
      <formula>$A$56</formula>
    </cfRule>
    <cfRule type="cellIs" dxfId="10062" priority="4190" operator="equal">
      <formula>$A$55</formula>
    </cfRule>
    <cfRule type="cellIs" dxfId="10061" priority="4191" operator="equal">
      <formula>$A$54</formula>
    </cfRule>
    <cfRule type="cellIs" dxfId="10060" priority="4192" operator="equal">
      <formula>$A$53</formula>
    </cfRule>
    <cfRule type="cellIs" dxfId="10059" priority="4193" operator="equal">
      <formula>$A$52</formula>
    </cfRule>
    <cfRule type="cellIs" dxfId="10058" priority="4194" operator="equal">
      <formula>$A$51</formula>
    </cfRule>
    <cfRule type="cellIs" dxfId="10057" priority="4195" operator="equal">
      <formula>$A$50</formula>
    </cfRule>
    <cfRule type="cellIs" dxfId="10056" priority="4196" operator="equal">
      <formula>$A$49</formula>
    </cfRule>
    <cfRule type="cellIs" dxfId="10055" priority="4197" operator="equal">
      <formula>$A$48</formula>
    </cfRule>
    <cfRule type="cellIs" dxfId="10054" priority="4198" operator="equal">
      <formula>$A$47</formula>
    </cfRule>
    <cfRule type="cellIs" dxfId="10053" priority="4199" operator="equal">
      <formula>$A$46</formula>
    </cfRule>
    <cfRule type="cellIs" dxfId="10052" priority="4200" operator="equal">
      <formula>$A$45</formula>
    </cfRule>
  </conditionalFormatting>
  <conditionalFormatting sqref="X35">
    <cfRule type="cellIs" dxfId="10051" priority="4649" operator="equal">
      <formula>$A$72</formula>
    </cfRule>
    <cfRule type="cellIs" dxfId="10050" priority="4650" operator="equal">
      <formula>$A$71</formula>
    </cfRule>
    <cfRule type="cellIs" dxfId="10049" priority="4651" operator="equal">
      <formula>$A$70</formula>
    </cfRule>
    <cfRule type="cellIs" dxfId="10048" priority="4652" operator="equal">
      <formula>$A$69</formula>
    </cfRule>
    <cfRule type="cellIs" dxfId="10047" priority="4653" operator="equal">
      <formula>$A$68</formula>
    </cfRule>
    <cfRule type="cellIs" dxfId="10046" priority="4654" operator="equal">
      <formula>$A$67</formula>
    </cfRule>
    <cfRule type="cellIs" dxfId="10045" priority="4655" operator="equal">
      <formula>$A$66</formula>
    </cfRule>
    <cfRule type="cellIs" dxfId="10044" priority="4656" operator="equal">
      <formula>$A$65</formula>
    </cfRule>
    <cfRule type="cellIs" dxfId="10043" priority="4657" operator="equal">
      <formula>$A$64</formula>
    </cfRule>
    <cfRule type="cellIs" dxfId="10042" priority="4658" operator="equal">
      <formula>$A$63</formula>
    </cfRule>
    <cfRule type="cellIs" dxfId="10041" priority="4659" operator="equal">
      <formula>$A$62</formula>
    </cfRule>
    <cfRule type="cellIs" dxfId="10040" priority="4660" operator="equal">
      <formula>$A$61</formula>
    </cfRule>
    <cfRule type="cellIs" dxfId="10039" priority="4661" operator="equal">
      <formula>$A$60</formula>
    </cfRule>
    <cfRule type="cellIs" dxfId="10038" priority="4662" operator="equal">
      <formula>22710</formula>
    </cfRule>
    <cfRule type="cellIs" dxfId="10037" priority="4663" operator="equal">
      <formula>$A$58</formula>
    </cfRule>
    <cfRule type="cellIs" dxfId="10036" priority="4664" operator="equal">
      <formula>$A$57</formula>
    </cfRule>
    <cfRule type="cellIs" dxfId="10035" priority="4665" operator="equal">
      <formula>$A$56</formula>
    </cfRule>
    <cfRule type="cellIs" dxfId="10034" priority="4666" operator="equal">
      <formula>$A$55</formula>
    </cfRule>
    <cfRule type="cellIs" dxfId="10033" priority="4667" operator="equal">
      <formula>$A$54</formula>
    </cfRule>
    <cfRule type="cellIs" dxfId="10032" priority="4668" operator="equal">
      <formula>$A$53</formula>
    </cfRule>
    <cfRule type="cellIs" dxfId="10031" priority="4669" operator="equal">
      <formula>$A$52</formula>
    </cfRule>
    <cfRule type="cellIs" dxfId="10030" priority="4670" operator="equal">
      <formula>$A$51</formula>
    </cfRule>
    <cfRule type="cellIs" dxfId="10029" priority="4671" operator="equal">
      <formula>$A$50</formula>
    </cfRule>
    <cfRule type="cellIs" dxfId="10028" priority="4672" operator="equal">
      <formula>$A$49</formula>
    </cfRule>
    <cfRule type="cellIs" dxfId="10027" priority="4673" operator="equal">
      <formula>$A$48</formula>
    </cfRule>
    <cfRule type="cellIs" dxfId="10026" priority="4674" operator="equal">
      <formula>$A$47</formula>
    </cfRule>
    <cfRule type="cellIs" dxfId="10025" priority="4675" operator="equal">
      <formula>$A$46</formula>
    </cfRule>
    <cfRule type="cellIs" dxfId="10024" priority="4676" operator="equal">
      <formula>$A$45</formula>
    </cfRule>
  </conditionalFormatting>
  <conditionalFormatting sqref="Y35">
    <cfRule type="cellIs" dxfId="10023" priority="4621" operator="equal">
      <formula>$A$72</formula>
    </cfRule>
    <cfRule type="cellIs" dxfId="10022" priority="4622" operator="equal">
      <formula>$A$71</formula>
    </cfRule>
    <cfRule type="cellIs" dxfId="10021" priority="4623" operator="equal">
      <formula>$A$70</formula>
    </cfRule>
    <cfRule type="cellIs" dxfId="10020" priority="4624" operator="equal">
      <formula>$A$69</formula>
    </cfRule>
    <cfRule type="cellIs" dxfId="10019" priority="4625" operator="equal">
      <formula>$A$68</formula>
    </cfRule>
    <cfRule type="cellIs" dxfId="10018" priority="4626" operator="equal">
      <formula>$A$67</formula>
    </cfRule>
    <cfRule type="cellIs" dxfId="10017" priority="4627" operator="equal">
      <formula>$A$66</formula>
    </cfRule>
    <cfRule type="cellIs" dxfId="10016" priority="4628" operator="equal">
      <formula>$A$65</formula>
    </cfRule>
    <cfRule type="cellIs" dxfId="10015" priority="4629" operator="equal">
      <formula>$A$64</formula>
    </cfRule>
    <cfRule type="cellIs" dxfId="10014" priority="4630" operator="equal">
      <formula>$A$63</formula>
    </cfRule>
    <cfRule type="cellIs" dxfId="10013" priority="4631" operator="equal">
      <formula>$A$62</formula>
    </cfRule>
    <cfRule type="cellIs" dxfId="10012" priority="4632" operator="equal">
      <formula>$A$61</formula>
    </cfRule>
    <cfRule type="cellIs" dxfId="10011" priority="4633" operator="equal">
      <formula>$A$60</formula>
    </cfRule>
    <cfRule type="cellIs" dxfId="10010" priority="4634" operator="equal">
      <formula>22710</formula>
    </cfRule>
    <cfRule type="cellIs" dxfId="10009" priority="4635" operator="equal">
      <formula>$A$58</formula>
    </cfRule>
    <cfRule type="cellIs" dxfId="10008" priority="4636" operator="equal">
      <formula>$A$57</formula>
    </cfRule>
    <cfRule type="cellIs" dxfId="10007" priority="4637" operator="equal">
      <formula>$A$56</formula>
    </cfRule>
    <cfRule type="cellIs" dxfId="10006" priority="4638" operator="equal">
      <formula>$A$55</formula>
    </cfRule>
    <cfRule type="cellIs" dxfId="10005" priority="4639" operator="equal">
      <formula>$A$54</formula>
    </cfRule>
    <cfRule type="cellIs" dxfId="10004" priority="4640" operator="equal">
      <formula>$A$53</formula>
    </cfRule>
    <cfRule type="cellIs" dxfId="10003" priority="4641" operator="equal">
      <formula>$A$52</formula>
    </cfRule>
    <cfRule type="cellIs" dxfId="10002" priority="4642" operator="equal">
      <formula>$A$51</formula>
    </cfRule>
    <cfRule type="cellIs" dxfId="10001" priority="4643" operator="equal">
      <formula>$A$50</formula>
    </cfRule>
    <cfRule type="cellIs" dxfId="10000" priority="4644" operator="equal">
      <formula>$A$49</formula>
    </cfRule>
    <cfRule type="cellIs" dxfId="9999" priority="4645" operator="equal">
      <formula>$A$48</formula>
    </cfRule>
    <cfRule type="cellIs" dxfId="9998" priority="4646" operator="equal">
      <formula>$A$47</formula>
    </cfRule>
    <cfRule type="cellIs" dxfId="9997" priority="4647" operator="equal">
      <formula>$A$46</formula>
    </cfRule>
    <cfRule type="cellIs" dxfId="9996" priority="4648" operator="equal">
      <formula>$A$45</formula>
    </cfRule>
  </conditionalFormatting>
  <conditionalFormatting sqref="T29:T30">
    <cfRule type="cellIs" dxfId="9995" priority="4817" operator="equal">
      <formula>$A$72</formula>
    </cfRule>
    <cfRule type="cellIs" dxfId="9994" priority="4818" operator="equal">
      <formula>$A$71</formula>
    </cfRule>
    <cfRule type="cellIs" dxfId="9993" priority="4819" operator="equal">
      <formula>$A$70</formula>
    </cfRule>
    <cfRule type="cellIs" dxfId="9992" priority="4820" operator="equal">
      <formula>$A$69</formula>
    </cfRule>
    <cfRule type="cellIs" dxfId="9991" priority="4821" operator="equal">
      <formula>$A$68</formula>
    </cfRule>
    <cfRule type="cellIs" dxfId="9990" priority="4822" operator="equal">
      <formula>$A$67</formula>
    </cfRule>
    <cfRule type="cellIs" dxfId="9989" priority="4823" operator="equal">
      <formula>$A$66</formula>
    </cfRule>
    <cfRule type="cellIs" dxfId="9988" priority="4824" operator="equal">
      <formula>$A$65</formula>
    </cfRule>
    <cfRule type="cellIs" dxfId="9987" priority="4825" operator="equal">
      <formula>$A$64</formula>
    </cfRule>
    <cfRule type="cellIs" dxfId="9986" priority="4826" operator="equal">
      <formula>$A$63</formula>
    </cfRule>
    <cfRule type="cellIs" dxfId="9985" priority="4827" operator="equal">
      <formula>$A$62</formula>
    </cfRule>
    <cfRule type="cellIs" dxfId="9984" priority="4828" operator="equal">
      <formula>$A$61</formula>
    </cfRule>
    <cfRule type="cellIs" dxfId="9983" priority="4829" operator="equal">
      <formula>$A$60</formula>
    </cfRule>
    <cfRule type="cellIs" dxfId="9982" priority="4830" operator="equal">
      <formula>22710</formula>
    </cfRule>
    <cfRule type="cellIs" dxfId="9981" priority="4831" operator="equal">
      <formula>$A$58</formula>
    </cfRule>
    <cfRule type="cellIs" dxfId="9980" priority="4832" operator="equal">
      <formula>$A$57</formula>
    </cfRule>
    <cfRule type="cellIs" dxfId="9979" priority="4833" operator="equal">
      <formula>$A$56</formula>
    </cfRule>
    <cfRule type="cellIs" dxfId="9978" priority="4834" operator="equal">
      <formula>$A$55</formula>
    </cfRule>
    <cfRule type="cellIs" dxfId="9977" priority="4835" operator="equal">
      <formula>$A$54</formula>
    </cfRule>
    <cfRule type="cellIs" dxfId="9976" priority="4836" operator="equal">
      <formula>$A$53</formula>
    </cfRule>
    <cfRule type="cellIs" dxfId="9975" priority="4837" operator="equal">
      <formula>$A$52</formula>
    </cfRule>
    <cfRule type="cellIs" dxfId="9974" priority="4838" operator="equal">
      <formula>$A$51</formula>
    </cfRule>
    <cfRule type="cellIs" dxfId="9973" priority="4839" operator="equal">
      <formula>$A$50</formula>
    </cfRule>
    <cfRule type="cellIs" dxfId="9972" priority="4840" operator="equal">
      <formula>$A$49</formula>
    </cfRule>
    <cfRule type="cellIs" dxfId="9971" priority="4841" operator="equal">
      <formula>$A$48</formula>
    </cfRule>
    <cfRule type="cellIs" dxfId="9970" priority="4842" operator="equal">
      <formula>$A$47</formula>
    </cfRule>
    <cfRule type="cellIs" dxfId="9969" priority="4843" operator="equal">
      <formula>$A$46</formula>
    </cfRule>
    <cfRule type="cellIs" dxfId="9968" priority="4844" operator="equal">
      <formula>$A$45</formula>
    </cfRule>
  </conditionalFormatting>
  <conditionalFormatting sqref="U29:W30">
    <cfRule type="cellIs" dxfId="9967" priority="4789" operator="equal">
      <formula>$A$72</formula>
    </cfRule>
    <cfRule type="cellIs" dxfId="9966" priority="4790" operator="equal">
      <formula>$A$71</formula>
    </cfRule>
    <cfRule type="cellIs" dxfId="9965" priority="4791" operator="equal">
      <formula>$A$70</formula>
    </cfRule>
    <cfRule type="cellIs" dxfId="9964" priority="4792" operator="equal">
      <formula>$A$69</formula>
    </cfRule>
    <cfRule type="cellIs" dxfId="9963" priority="4793" operator="equal">
      <formula>$A$68</formula>
    </cfRule>
    <cfRule type="cellIs" dxfId="9962" priority="4794" operator="equal">
      <formula>$A$67</formula>
    </cfRule>
    <cfRule type="cellIs" dxfId="9961" priority="4795" operator="equal">
      <formula>$A$66</formula>
    </cfRule>
    <cfRule type="cellIs" dxfId="9960" priority="4796" operator="equal">
      <formula>$A$65</formula>
    </cfRule>
    <cfRule type="cellIs" dxfId="9959" priority="4797" operator="equal">
      <formula>$A$64</formula>
    </cfRule>
    <cfRule type="cellIs" dxfId="9958" priority="4798" operator="equal">
      <formula>$A$63</formula>
    </cfRule>
    <cfRule type="cellIs" dxfId="9957" priority="4799" operator="equal">
      <formula>$A$62</formula>
    </cfRule>
    <cfRule type="cellIs" dxfId="9956" priority="4800" operator="equal">
      <formula>$A$61</formula>
    </cfRule>
    <cfRule type="cellIs" dxfId="9955" priority="4801" operator="equal">
      <formula>$A$60</formula>
    </cfRule>
    <cfRule type="cellIs" dxfId="9954" priority="4802" operator="equal">
      <formula>22710</formula>
    </cfRule>
    <cfRule type="cellIs" dxfId="9953" priority="4803" operator="equal">
      <formula>$A$58</formula>
    </cfRule>
    <cfRule type="cellIs" dxfId="9952" priority="4804" operator="equal">
      <formula>$A$57</formula>
    </cfRule>
    <cfRule type="cellIs" dxfId="9951" priority="4805" operator="equal">
      <formula>$A$56</formula>
    </cfRule>
    <cfRule type="cellIs" dxfId="9950" priority="4806" operator="equal">
      <formula>$A$55</formula>
    </cfRule>
    <cfRule type="cellIs" dxfId="9949" priority="4807" operator="equal">
      <formula>$A$54</formula>
    </cfRule>
    <cfRule type="cellIs" dxfId="9948" priority="4808" operator="equal">
      <formula>$A$53</formula>
    </cfRule>
    <cfRule type="cellIs" dxfId="9947" priority="4809" operator="equal">
      <formula>$A$52</formula>
    </cfRule>
    <cfRule type="cellIs" dxfId="9946" priority="4810" operator="equal">
      <formula>$A$51</formula>
    </cfRule>
    <cfRule type="cellIs" dxfId="9945" priority="4811" operator="equal">
      <formula>$A$50</formula>
    </cfRule>
    <cfRule type="cellIs" dxfId="9944" priority="4812" operator="equal">
      <formula>$A$49</formula>
    </cfRule>
    <cfRule type="cellIs" dxfId="9943" priority="4813" operator="equal">
      <formula>$A$48</formula>
    </cfRule>
    <cfRule type="cellIs" dxfId="9942" priority="4814" operator="equal">
      <formula>$A$47</formula>
    </cfRule>
    <cfRule type="cellIs" dxfId="9941" priority="4815" operator="equal">
      <formula>$A$46</formula>
    </cfRule>
    <cfRule type="cellIs" dxfId="9940" priority="4816" operator="equal">
      <formula>$A$45</formula>
    </cfRule>
  </conditionalFormatting>
  <conditionalFormatting sqref="D27:E27">
    <cfRule type="cellIs" dxfId="9939" priority="3949" operator="equal">
      <formula>$A$72</formula>
    </cfRule>
    <cfRule type="cellIs" dxfId="9938" priority="3950" operator="equal">
      <formula>$A$71</formula>
    </cfRule>
    <cfRule type="cellIs" dxfId="9937" priority="3951" operator="equal">
      <formula>$A$70</formula>
    </cfRule>
    <cfRule type="cellIs" dxfId="9936" priority="3952" operator="equal">
      <formula>$A$69</formula>
    </cfRule>
    <cfRule type="cellIs" dxfId="9935" priority="3953" operator="equal">
      <formula>$A$68</formula>
    </cfRule>
    <cfRule type="cellIs" dxfId="9934" priority="3954" operator="equal">
      <formula>$A$67</formula>
    </cfRule>
    <cfRule type="cellIs" dxfId="9933" priority="3955" operator="equal">
      <formula>$A$66</formula>
    </cfRule>
    <cfRule type="cellIs" dxfId="9932" priority="3956" operator="equal">
      <formula>$A$65</formula>
    </cfRule>
    <cfRule type="cellIs" dxfId="9931" priority="3957" operator="equal">
      <formula>$A$64</formula>
    </cfRule>
    <cfRule type="cellIs" dxfId="9930" priority="3958" operator="equal">
      <formula>$A$63</formula>
    </cfRule>
    <cfRule type="cellIs" dxfId="9929" priority="3959" operator="equal">
      <formula>$A$62</formula>
    </cfRule>
    <cfRule type="cellIs" dxfId="9928" priority="3960" operator="equal">
      <formula>$A$61</formula>
    </cfRule>
    <cfRule type="cellIs" dxfId="9927" priority="3961" operator="equal">
      <formula>$A$60</formula>
    </cfRule>
    <cfRule type="cellIs" dxfId="9926" priority="3962" operator="equal">
      <formula>22710</formula>
    </cfRule>
    <cfRule type="cellIs" dxfId="9925" priority="3963" operator="equal">
      <formula>$A$58</formula>
    </cfRule>
    <cfRule type="cellIs" dxfId="9924" priority="3964" operator="equal">
      <formula>$A$57</formula>
    </cfRule>
    <cfRule type="cellIs" dxfId="9923" priority="3965" operator="equal">
      <formula>$A$56</formula>
    </cfRule>
    <cfRule type="cellIs" dxfId="9922" priority="3966" operator="equal">
      <formula>$A$55</formula>
    </cfRule>
    <cfRule type="cellIs" dxfId="9921" priority="3967" operator="equal">
      <formula>$A$54</formula>
    </cfRule>
    <cfRule type="cellIs" dxfId="9920" priority="3968" operator="equal">
      <formula>$A$53</formula>
    </cfRule>
    <cfRule type="cellIs" dxfId="9919" priority="3969" operator="equal">
      <formula>$A$52</formula>
    </cfRule>
    <cfRule type="cellIs" dxfId="9918" priority="3970" operator="equal">
      <formula>$A$51</formula>
    </cfRule>
    <cfRule type="cellIs" dxfId="9917" priority="3971" operator="equal">
      <formula>$A$50</formula>
    </cfRule>
    <cfRule type="cellIs" dxfId="9916" priority="3972" operator="equal">
      <formula>$A$49</formula>
    </cfRule>
    <cfRule type="cellIs" dxfId="9915" priority="3973" operator="equal">
      <formula>$A$48</formula>
    </cfRule>
    <cfRule type="cellIs" dxfId="9914" priority="3974" operator="equal">
      <formula>$A$47</formula>
    </cfRule>
    <cfRule type="cellIs" dxfId="9913" priority="3975" operator="equal">
      <formula>$A$46</formula>
    </cfRule>
    <cfRule type="cellIs" dxfId="9912" priority="3976" operator="equal">
      <formula>$A$45</formula>
    </cfRule>
  </conditionalFormatting>
  <conditionalFormatting sqref="T31:T32">
    <cfRule type="cellIs" dxfId="9911" priority="4705" operator="equal">
      <formula>$A$72</formula>
    </cfRule>
    <cfRule type="cellIs" dxfId="9910" priority="4706" operator="equal">
      <formula>$A$71</formula>
    </cfRule>
    <cfRule type="cellIs" dxfId="9909" priority="4707" operator="equal">
      <formula>$A$70</formula>
    </cfRule>
    <cfRule type="cellIs" dxfId="9908" priority="4708" operator="equal">
      <formula>$A$69</formula>
    </cfRule>
    <cfRule type="cellIs" dxfId="9907" priority="4709" operator="equal">
      <formula>$A$68</formula>
    </cfRule>
    <cfRule type="cellIs" dxfId="9906" priority="4710" operator="equal">
      <formula>$A$67</formula>
    </cfRule>
    <cfRule type="cellIs" dxfId="9905" priority="4711" operator="equal">
      <formula>$A$66</formula>
    </cfRule>
    <cfRule type="cellIs" dxfId="9904" priority="4712" operator="equal">
      <formula>$A$65</formula>
    </cfRule>
    <cfRule type="cellIs" dxfId="9903" priority="4713" operator="equal">
      <formula>$A$64</formula>
    </cfRule>
    <cfRule type="cellIs" dxfId="9902" priority="4714" operator="equal">
      <formula>$A$63</formula>
    </cfRule>
    <cfRule type="cellIs" dxfId="9901" priority="4715" operator="equal">
      <formula>$A$62</formula>
    </cfRule>
    <cfRule type="cellIs" dxfId="9900" priority="4716" operator="equal">
      <formula>$A$61</formula>
    </cfRule>
    <cfRule type="cellIs" dxfId="9899" priority="4717" operator="equal">
      <formula>$A$60</formula>
    </cfRule>
    <cfRule type="cellIs" dxfId="9898" priority="4718" operator="equal">
      <formula>22710</formula>
    </cfRule>
    <cfRule type="cellIs" dxfId="9897" priority="4719" operator="equal">
      <formula>$A$58</formula>
    </cfRule>
    <cfRule type="cellIs" dxfId="9896" priority="4720" operator="equal">
      <formula>$A$57</formula>
    </cfRule>
    <cfRule type="cellIs" dxfId="9895" priority="4721" operator="equal">
      <formula>$A$56</formula>
    </cfRule>
    <cfRule type="cellIs" dxfId="9894" priority="4722" operator="equal">
      <formula>$A$55</formula>
    </cfRule>
    <cfRule type="cellIs" dxfId="9893" priority="4723" operator="equal">
      <formula>$A$54</formula>
    </cfRule>
    <cfRule type="cellIs" dxfId="9892" priority="4724" operator="equal">
      <formula>$A$53</formula>
    </cfRule>
    <cfRule type="cellIs" dxfId="9891" priority="4725" operator="equal">
      <formula>$A$52</formula>
    </cfRule>
    <cfRule type="cellIs" dxfId="9890" priority="4726" operator="equal">
      <formula>$A$51</formula>
    </cfRule>
    <cfRule type="cellIs" dxfId="9889" priority="4727" operator="equal">
      <formula>$A$50</formula>
    </cfRule>
    <cfRule type="cellIs" dxfId="9888" priority="4728" operator="equal">
      <formula>$A$49</formula>
    </cfRule>
    <cfRule type="cellIs" dxfId="9887" priority="4729" operator="equal">
      <formula>$A$48</formula>
    </cfRule>
    <cfRule type="cellIs" dxfId="9886" priority="4730" operator="equal">
      <formula>$A$47</formula>
    </cfRule>
    <cfRule type="cellIs" dxfId="9885" priority="4731" operator="equal">
      <formula>$A$46</formula>
    </cfRule>
    <cfRule type="cellIs" dxfId="9884" priority="4732" operator="equal">
      <formula>$A$45</formula>
    </cfRule>
  </conditionalFormatting>
  <conditionalFormatting sqref="U31:W32">
    <cfRule type="cellIs" dxfId="9883" priority="4677" operator="equal">
      <formula>$A$72</formula>
    </cfRule>
    <cfRule type="cellIs" dxfId="9882" priority="4678" operator="equal">
      <formula>$A$71</formula>
    </cfRule>
    <cfRule type="cellIs" dxfId="9881" priority="4679" operator="equal">
      <formula>$A$70</formula>
    </cfRule>
    <cfRule type="cellIs" dxfId="9880" priority="4680" operator="equal">
      <formula>$A$69</formula>
    </cfRule>
    <cfRule type="cellIs" dxfId="9879" priority="4681" operator="equal">
      <formula>$A$68</formula>
    </cfRule>
    <cfRule type="cellIs" dxfId="9878" priority="4682" operator="equal">
      <formula>$A$67</formula>
    </cfRule>
    <cfRule type="cellIs" dxfId="9877" priority="4683" operator="equal">
      <formula>$A$66</formula>
    </cfRule>
    <cfRule type="cellIs" dxfId="9876" priority="4684" operator="equal">
      <formula>$A$65</formula>
    </cfRule>
    <cfRule type="cellIs" dxfId="9875" priority="4685" operator="equal">
      <formula>$A$64</formula>
    </cfRule>
    <cfRule type="cellIs" dxfId="9874" priority="4686" operator="equal">
      <formula>$A$63</formula>
    </cfRule>
    <cfRule type="cellIs" dxfId="9873" priority="4687" operator="equal">
      <formula>$A$62</formula>
    </cfRule>
    <cfRule type="cellIs" dxfId="9872" priority="4688" operator="equal">
      <formula>$A$61</formula>
    </cfRule>
    <cfRule type="cellIs" dxfId="9871" priority="4689" operator="equal">
      <formula>$A$60</formula>
    </cfRule>
    <cfRule type="cellIs" dxfId="9870" priority="4690" operator="equal">
      <formula>22710</formula>
    </cfRule>
    <cfRule type="cellIs" dxfId="9869" priority="4691" operator="equal">
      <formula>$A$58</formula>
    </cfRule>
    <cfRule type="cellIs" dxfId="9868" priority="4692" operator="equal">
      <formula>$A$57</formula>
    </cfRule>
    <cfRule type="cellIs" dxfId="9867" priority="4693" operator="equal">
      <formula>$A$56</formula>
    </cfRule>
    <cfRule type="cellIs" dxfId="9866" priority="4694" operator="equal">
      <formula>$A$55</formula>
    </cfRule>
    <cfRule type="cellIs" dxfId="9865" priority="4695" operator="equal">
      <formula>$A$54</formula>
    </cfRule>
    <cfRule type="cellIs" dxfId="9864" priority="4696" operator="equal">
      <formula>$A$53</formula>
    </cfRule>
    <cfRule type="cellIs" dxfId="9863" priority="4697" operator="equal">
      <formula>$A$52</formula>
    </cfRule>
    <cfRule type="cellIs" dxfId="9862" priority="4698" operator="equal">
      <formula>$A$51</formula>
    </cfRule>
    <cfRule type="cellIs" dxfId="9861" priority="4699" operator="equal">
      <formula>$A$50</formula>
    </cfRule>
    <cfRule type="cellIs" dxfId="9860" priority="4700" operator="equal">
      <formula>$A$49</formula>
    </cfRule>
    <cfRule type="cellIs" dxfId="9859" priority="4701" operator="equal">
      <formula>$A$48</formula>
    </cfRule>
    <cfRule type="cellIs" dxfId="9858" priority="4702" operator="equal">
      <formula>$A$47</formula>
    </cfRule>
    <cfRule type="cellIs" dxfId="9857" priority="4703" operator="equal">
      <formula>$A$46</formula>
    </cfRule>
    <cfRule type="cellIs" dxfId="9856" priority="4704" operator="equal">
      <formula>$A$45</formula>
    </cfRule>
  </conditionalFormatting>
  <conditionalFormatting sqref="W39">
    <cfRule type="cellIs" dxfId="9855" priority="4089" operator="equal">
      <formula>$A$72</formula>
    </cfRule>
    <cfRule type="cellIs" dxfId="9854" priority="4090" operator="equal">
      <formula>$A$71</formula>
    </cfRule>
    <cfRule type="cellIs" dxfId="9853" priority="4091" operator="equal">
      <formula>$A$70</formula>
    </cfRule>
    <cfRule type="cellIs" dxfId="9852" priority="4092" operator="equal">
      <formula>$A$69</formula>
    </cfRule>
    <cfRule type="cellIs" dxfId="9851" priority="4093" operator="equal">
      <formula>$A$68</formula>
    </cfRule>
    <cfRule type="cellIs" dxfId="9850" priority="4094" operator="equal">
      <formula>$A$67</formula>
    </cfRule>
    <cfRule type="cellIs" dxfId="9849" priority="4095" operator="equal">
      <formula>$A$66</formula>
    </cfRule>
    <cfRule type="cellIs" dxfId="9848" priority="4096" operator="equal">
      <formula>$A$65</formula>
    </cfRule>
    <cfRule type="cellIs" dxfId="9847" priority="4097" operator="equal">
      <formula>$A$64</formula>
    </cfRule>
    <cfRule type="cellIs" dxfId="9846" priority="4098" operator="equal">
      <formula>$A$63</formula>
    </cfRule>
    <cfRule type="cellIs" dxfId="9845" priority="4099" operator="equal">
      <formula>$A$62</formula>
    </cfRule>
    <cfRule type="cellIs" dxfId="9844" priority="4100" operator="equal">
      <formula>$A$61</formula>
    </cfRule>
    <cfRule type="cellIs" dxfId="9843" priority="4101" operator="equal">
      <formula>$A$60</formula>
    </cfRule>
    <cfRule type="cellIs" dxfId="9842" priority="4102" operator="equal">
      <formula>22710</formula>
    </cfRule>
    <cfRule type="cellIs" dxfId="9841" priority="4103" operator="equal">
      <formula>$A$58</formula>
    </cfRule>
    <cfRule type="cellIs" dxfId="9840" priority="4104" operator="equal">
      <formula>$A$57</formula>
    </cfRule>
    <cfRule type="cellIs" dxfId="9839" priority="4105" operator="equal">
      <formula>$A$56</formula>
    </cfRule>
    <cfRule type="cellIs" dxfId="9838" priority="4106" operator="equal">
      <formula>$A$55</formula>
    </cfRule>
    <cfRule type="cellIs" dxfId="9837" priority="4107" operator="equal">
      <formula>$A$54</formula>
    </cfRule>
    <cfRule type="cellIs" dxfId="9836" priority="4108" operator="equal">
      <formula>$A$53</formula>
    </cfRule>
    <cfRule type="cellIs" dxfId="9835" priority="4109" operator="equal">
      <formula>$A$52</formula>
    </cfRule>
    <cfRule type="cellIs" dxfId="9834" priority="4110" operator="equal">
      <formula>$A$51</formula>
    </cfRule>
    <cfRule type="cellIs" dxfId="9833" priority="4111" operator="equal">
      <formula>$A$50</formula>
    </cfRule>
    <cfRule type="cellIs" dxfId="9832" priority="4112" operator="equal">
      <formula>$A$49</formula>
    </cfRule>
    <cfRule type="cellIs" dxfId="9831" priority="4113" operator="equal">
      <formula>$A$48</formula>
    </cfRule>
    <cfRule type="cellIs" dxfId="9830" priority="4114" operator="equal">
      <formula>$A$47</formula>
    </cfRule>
    <cfRule type="cellIs" dxfId="9829" priority="4115" operator="equal">
      <formula>$A$46</formula>
    </cfRule>
    <cfRule type="cellIs" dxfId="9828" priority="4116" operator="equal">
      <formula>$A$45</formula>
    </cfRule>
  </conditionalFormatting>
  <conditionalFormatting sqref="X39:AA39">
    <cfRule type="cellIs" dxfId="9827" priority="4061" operator="equal">
      <formula>$A$72</formula>
    </cfRule>
    <cfRule type="cellIs" dxfId="9826" priority="4062" operator="equal">
      <formula>$A$71</formula>
    </cfRule>
    <cfRule type="cellIs" dxfId="9825" priority="4063" operator="equal">
      <formula>$A$70</formula>
    </cfRule>
    <cfRule type="cellIs" dxfId="9824" priority="4064" operator="equal">
      <formula>$A$69</formula>
    </cfRule>
    <cfRule type="cellIs" dxfId="9823" priority="4065" operator="equal">
      <formula>$A$68</formula>
    </cfRule>
    <cfRule type="cellIs" dxfId="9822" priority="4066" operator="equal">
      <formula>$A$67</formula>
    </cfRule>
    <cfRule type="cellIs" dxfId="9821" priority="4067" operator="equal">
      <formula>$A$66</formula>
    </cfRule>
    <cfRule type="cellIs" dxfId="9820" priority="4068" operator="equal">
      <formula>$A$65</formula>
    </cfRule>
    <cfRule type="cellIs" dxfId="9819" priority="4069" operator="equal">
      <formula>$A$64</formula>
    </cfRule>
    <cfRule type="cellIs" dxfId="9818" priority="4070" operator="equal">
      <formula>$A$63</formula>
    </cfRule>
    <cfRule type="cellIs" dxfId="9817" priority="4071" operator="equal">
      <formula>$A$62</formula>
    </cfRule>
    <cfRule type="cellIs" dxfId="9816" priority="4072" operator="equal">
      <formula>$A$61</formula>
    </cfRule>
    <cfRule type="cellIs" dxfId="9815" priority="4073" operator="equal">
      <formula>$A$60</formula>
    </cfRule>
    <cfRule type="cellIs" dxfId="9814" priority="4074" operator="equal">
      <formula>22710</formula>
    </cfRule>
    <cfRule type="cellIs" dxfId="9813" priority="4075" operator="equal">
      <formula>$A$58</formula>
    </cfRule>
    <cfRule type="cellIs" dxfId="9812" priority="4076" operator="equal">
      <formula>$A$57</formula>
    </cfRule>
    <cfRule type="cellIs" dxfId="9811" priority="4077" operator="equal">
      <formula>$A$56</formula>
    </cfRule>
    <cfRule type="cellIs" dxfId="9810" priority="4078" operator="equal">
      <formula>$A$55</formula>
    </cfRule>
    <cfRule type="cellIs" dxfId="9809" priority="4079" operator="equal">
      <formula>$A$54</formula>
    </cfRule>
    <cfRule type="cellIs" dxfId="9808" priority="4080" operator="equal">
      <formula>$A$53</formula>
    </cfRule>
    <cfRule type="cellIs" dxfId="9807" priority="4081" operator="equal">
      <formula>$A$52</formula>
    </cfRule>
    <cfRule type="cellIs" dxfId="9806" priority="4082" operator="equal">
      <formula>$A$51</formula>
    </cfRule>
    <cfRule type="cellIs" dxfId="9805" priority="4083" operator="equal">
      <formula>$A$50</formula>
    </cfRule>
    <cfRule type="cellIs" dxfId="9804" priority="4084" operator="equal">
      <formula>$A$49</formula>
    </cfRule>
    <cfRule type="cellIs" dxfId="9803" priority="4085" operator="equal">
      <formula>$A$48</formula>
    </cfRule>
    <cfRule type="cellIs" dxfId="9802" priority="4086" operator="equal">
      <formula>$A$47</formula>
    </cfRule>
    <cfRule type="cellIs" dxfId="9801" priority="4087" operator="equal">
      <formula>$A$46</formula>
    </cfRule>
    <cfRule type="cellIs" dxfId="9800" priority="4088" operator="equal">
      <formula>$A$45</formula>
    </cfRule>
  </conditionalFormatting>
  <conditionalFormatting sqref="C27">
    <cfRule type="cellIs" dxfId="9799" priority="3977" operator="equal">
      <formula>$A$72</formula>
    </cfRule>
    <cfRule type="cellIs" dxfId="9798" priority="3978" operator="equal">
      <formula>$A$71</formula>
    </cfRule>
    <cfRule type="cellIs" dxfId="9797" priority="3979" operator="equal">
      <formula>$A$70</formula>
    </cfRule>
    <cfRule type="cellIs" dxfId="9796" priority="3980" operator="equal">
      <formula>$A$69</formula>
    </cfRule>
    <cfRule type="cellIs" dxfId="9795" priority="3981" operator="equal">
      <formula>$A$68</formula>
    </cfRule>
    <cfRule type="cellIs" dxfId="9794" priority="3982" operator="equal">
      <formula>$A$67</formula>
    </cfRule>
    <cfRule type="cellIs" dxfId="9793" priority="3983" operator="equal">
      <formula>$A$66</formula>
    </cfRule>
    <cfRule type="cellIs" dxfId="9792" priority="3984" operator="equal">
      <formula>$A$65</formula>
    </cfRule>
    <cfRule type="cellIs" dxfId="9791" priority="3985" operator="equal">
      <formula>$A$64</formula>
    </cfRule>
    <cfRule type="cellIs" dxfId="9790" priority="3986" operator="equal">
      <formula>$A$63</formula>
    </cfRule>
    <cfRule type="cellIs" dxfId="9789" priority="3987" operator="equal">
      <formula>$A$62</formula>
    </cfRule>
    <cfRule type="cellIs" dxfId="9788" priority="3988" operator="equal">
      <formula>$A$61</formula>
    </cfRule>
    <cfRule type="cellIs" dxfId="9787" priority="3989" operator="equal">
      <formula>$A$60</formula>
    </cfRule>
    <cfRule type="cellIs" dxfId="9786" priority="3990" operator="equal">
      <formula>22710</formula>
    </cfRule>
    <cfRule type="cellIs" dxfId="9785" priority="3991" operator="equal">
      <formula>$A$58</formula>
    </cfRule>
    <cfRule type="cellIs" dxfId="9784" priority="3992" operator="equal">
      <formula>$A$57</formula>
    </cfRule>
    <cfRule type="cellIs" dxfId="9783" priority="3993" operator="equal">
      <formula>$A$56</formula>
    </cfRule>
    <cfRule type="cellIs" dxfId="9782" priority="3994" operator="equal">
      <formula>$A$55</formula>
    </cfRule>
    <cfRule type="cellIs" dxfId="9781" priority="3995" operator="equal">
      <formula>$A$54</formula>
    </cfRule>
    <cfRule type="cellIs" dxfId="9780" priority="3996" operator="equal">
      <formula>$A$53</formula>
    </cfRule>
    <cfRule type="cellIs" dxfId="9779" priority="3997" operator="equal">
      <formula>$A$52</formula>
    </cfRule>
    <cfRule type="cellIs" dxfId="9778" priority="3998" operator="equal">
      <formula>$A$51</formula>
    </cfRule>
    <cfRule type="cellIs" dxfId="9777" priority="3999" operator="equal">
      <formula>$A$50</formula>
    </cfRule>
    <cfRule type="cellIs" dxfId="9776" priority="4000" operator="equal">
      <formula>$A$49</formula>
    </cfRule>
    <cfRule type="cellIs" dxfId="9775" priority="4001" operator="equal">
      <formula>$A$48</formula>
    </cfRule>
    <cfRule type="cellIs" dxfId="9774" priority="4002" operator="equal">
      <formula>$A$47</formula>
    </cfRule>
    <cfRule type="cellIs" dxfId="9773" priority="4003" operator="equal">
      <formula>$A$46</formula>
    </cfRule>
    <cfRule type="cellIs" dxfId="9772" priority="4004" operator="equal">
      <formula>$A$45</formula>
    </cfRule>
  </conditionalFormatting>
  <conditionalFormatting sqref="G28:J28">
    <cfRule type="cellIs" dxfId="9771" priority="4005" operator="equal">
      <formula>$A$72</formula>
    </cfRule>
    <cfRule type="cellIs" dxfId="9770" priority="4006" operator="equal">
      <formula>$A$71</formula>
    </cfRule>
    <cfRule type="cellIs" dxfId="9769" priority="4007" operator="equal">
      <formula>$A$70</formula>
    </cfRule>
    <cfRule type="cellIs" dxfId="9768" priority="4008" operator="equal">
      <formula>$A$69</formula>
    </cfRule>
    <cfRule type="cellIs" dxfId="9767" priority="4009" operator="equal">
      <formula>$A$68</formula>
    </cfRule>
    <cfRule type="cellIs" dxfId="9766" priority="4010" operator="equal">
      <formula>$A$67</formula>
    </cfRule>
    <cfRule type="cellIs" dxfId="9765" priority="4011" operator="equal">
      <formula>$A$66</formula>
    </cfRule>
    <cfRule type="cellIs" dxfId="9764" priority="4012" operator="equal">
      <formula>$A$65</formula>
    </cfRule>
    <cfRule type="cellIs" dxfId="9763" priority="4013" operator="equal">
      <formula>$A$64</formula>
    </cfRule>
    <cfRule type="cellIs" dxfId="9762" priority="4014" operator="equal">
      <formula>$A$63</formula>
    </cfRule>
    <cfRule type="cellIs" dxfId="9761" priority="4015" operator="equal">
      <formula>$A$62</formula>
    </cfRule>
    <cfRule type="cellIs" dxfId="9760" priority="4016" operator="equal">
      <formula>$A$61</formula>
    </cfRule>
    <cfRule type="cellIs" dxfId="9759" priority="4017" operator="equal">
      <formula>$A$60</formula>
    </cfRule>
    <cfRule type="cellIs" dxfId="9758" priority="4018" operator="equal">
      <formula>22710</formula>
    </cfRule>
    <cfRule type="cellIs" dxfId="9757" priority="4019" operator="equal">
      <formula>$A$58</formula>
    </cfRule>
    <cfRule type="cellIs" dxfId="9756" priority="4020" operator="equal">
      <formula>$A$57</formula>
    </cfRule>
    <cfRule type="cellIs" dxfId="9755" priority="4021" operator="equal">
      <formula>$A$56</formula>
    </cfRule>
    <cfRule type="cellIs" dxfId="9754" priority="4022" operator="equal">
      <formula>$A$55</formula>
    </cfRule>
    <cfRule type="cellIs" dxfId="9753" priority="4023" operator="equal">
      <formula>$A$54</formula>
    </cfRule>
    <cfRule type="cellIs" dxfId="9752" priority="4024" operator="equal">
      <formula>$A$53</formula>
    </cfRule>
    <cfRule type="cellIs" dxfId="9751" priority="4025" operator="equal">
      <formula>$A$52</formula>
    </cfRule>
    <cfRule type="cellIs" dxfId="9750" priority="4026" operator="equal">
      <formula>$A$51</formula>
    </cfRule>
    <cfRule type="cellIs" dxfId="9749" priority="4027" operator="equal">
      <formula>$A$50</formula>
    </cfRule>
    <cfRule type="cellIs" dxfId="9748" priority="4028" operator="equal">
      <formula>$A$49</formula>
    </cfRule>
    <cfRule type="cellIs" dxfId="9747" priority="4029" operator="equal">
      <formula>$A$48</formula>
    </cfRule>
    <cfRule type="cellIs" dxfId="9746" priority="4030" operator="equal">
      <formula>$A$47</formula>
    </cfRule>
    <cfRule type="cellIs" dxfId="9745" priority="4031" operator="equal">
      <formula>$A$46</formula>
    </cfRule>
    <cfRule type="cellIs" dxfId="9744" priority="4032" operator="equal">
      <formula>$A$45</formula>
    </cfRule>
  </conditionalFormatting>
  <conditionalFormatting sqref="X28">
    <cfRule type="cellIs" dxfId="9743" priority="4537" operator="equal">
      <formula>$A$72</formula>
    </cfRule>
    <cfRule type="cellIs" dxfId="9742" priority="4538" operator="equal">
      <formula>$A$71</formula>
    </cfRule>
    <cfRule type="cellIs" dxfId="9741" priority="4539" operator="equal">
      <formula>$A$70</formula>
    </cfRule>
    <cfRule type="cellIs" dxfId="9740" priority="4540" operator="equal">
      <formula>$A$69</formula>
    </cfRule>
    <cfRule type="cellIs" dxfId="9739" priority="4541" operator="equal">
      <formula>$A$68</formula>
    </cfRule>
    <cfRule type="cellIs" dxfId="9738" priority="4542" operator="equal">
      <formula>$A$67</formula>
    </cfRule>
    <cfRule type="cellIs" dxfId="9737" priority="4543" operator="equal">
      <formula>$A$66</formula>
    </cfRule>
    <cfRule type="cellIs" dxfId="9736" priority="4544" operator="equal">
      <formula>$A$65</formula>
    </cfRule>
    <cfRule type="cellIs" dxfId="9735" priority="4545" operator="equal">
      <formula>$A$64</formula>
    </cfRule>
    <cfRule type="cellIs" dxfId="9734" priority="4546" operator="equal">
      <formula>$A$63</formula>
    </cfRule>
    <cfRule type="cellIs" dxfId="9733" priority="4547" operator="equal">
      <formula>$A$62</formula>
    </cfRule>
    <cfRule type="cellIs" dxfId="9732" priority="4548" operator="equal">
      <formula>$A$61</formula>
    </cfRule>
    <cfRule type="cellIs" dxfId="9731" priority="4549" operator="equal">
      <formula>$A$60</formula>
    </cfRule>
    <cfRule type="cellIs" dxfId="9730" priority="4550" operator="equal">
      <formula>22710</formula>
    </cfRule>
    <cfRule type="cellIs" dxfId="9729" priority="4551" operator="equal">
      <formula>$A$58</formula>
    </cfRule>
    <cfRule type="cellIs" dxfId="9728" priority="4552" operator="equal">
      <formula>$A$57</formula>
    </cfRule>
    <cfRule type="cellIs" dxfId="9727" priority="4553" operator="equal">
      <formula>$A$56</formula>
    </cfRule>
    <cfRule type="cellIs" dxfId="9726" priority="4554" operator="equal">
      <formula>$A$55</formula>
    </cfRule>
    <cfRule type="cellIs" dxfId="9725" priority="4555" operator="equal">
      <formula>$A$54</formula>
    </cfRule>
    <cfRule type="cellIs" dxfId="9724" priority="4556" operator="equal">
      <formula>$A$53</formula>
    </cfRule>
    <cfRule type="cellIs" dxfId="9723" priority="4557" operator="equal">
      <formula>$A$52</formula>
    </cfRule>
    <cfRule type="cellIs" dxfId="9722" priority="4558" operator="equal">
      <formula>$A$51</formula>
    </cfRule>
    <cfRule type="cellIs" dxfId="9721" priority="4559" operator="equal">
      <formula>$A$50</formula>
    </cfRule>
    <cfRule type="cellIs" dxfId="9720" priority="4560" operator="equal">
      <formula>$A$49</formula>
    </cfRule>
    <cfRule type="cellIs" dxfId="9719" priority="4561" operator="equal">
      <formula>$A$48</formula>
    </cfRule>
    <cfRule type="cellIs" dxfId="9718" priority="4562" operator="equal">
      <formula>$A$47</formula>
    </cfRule>
    <cfRule type="cellIs" dxfId="9717" priority="4563" operator="equal">
      <formula>$A$46</formula>
    </cfRule>
    <cfRule type="cellIs" dxfId="9716" priority="4564" operator="equal">
      <formula>$A$45</formula>
    </cfRule>
  </conditionalFormatting>
  <conditionalFormatting sqref="Y28">
    <cfRule type="cellIs" dxfId="9715" priority="4509" operator="equal">
      <formula>$A$72</formula>
    </cfRule>
    <cfRule type="cellIs" dxfId="9714" priority="4510" operator="equal">
      <formula>$A$71</formula>
    </cfRule>
    <cfRule type="cellIs" dxfId="9713" priority="4511" operator="equal">
      <formula>$A$70</formula>
    </cfRule>
    <cfRule type="cellIs" dxfId="9712" priority="4512" operator="equal">
      <formula>$A$69</formula>
    </cfRule>
    <cfRule type="cellIs" dxfId="9711" priority="4513" operator="equal">
      <formula>$A$68</formula>
    </cfRule>
    <cfRule type="cellIs" dxfId="9710" priority="4514" operator="equal">
      <formula>$A$67</formula>
    </cfRule>
    <cfRule type="cellIs" dxfId="9709" priority="4515" operator="equal">
      <formula>$A$66</formula>
    </cfRule>
    <cfRule type="cellIs" dxfId="9708" priority="4516" operator="equal">
      <formula>$A$65</formula>
    </cfRule>
    <cfRule type="cellIs" dxfId="9707" priority="4517" operator="equal">
      <formula>$A$64</formula>
    </cfRule>
    <cfRule type="cellIs" dxfId="9706" priority="4518" operator="equal">
      <formula>$A$63</formula>
    </cfRule>
    <cfRule type="cellIs" dxfId="9705" priority="4519" operator="equal">
      <formula>$A$62</formula>
    </cfRule>
    <cfRule type="cellIs" dxfId="9704" priority="4520" operator="equal">
      <formula>$A$61</formula>
    </cfRule>
    <cfRule type="cellIs" dxfId="9703" priority="4521" operator="equal">
      <formula>$A$60</formula>
    </cfRule>
    <cfRule type="cellIs" dxfId="9702" priority="4522" operator="equal">
      <formula>22710</formula>
    </cfRule>
    <cfRule type="cellIs" dxfId="9701" priority="4523" operator="equal">
      <formula>$A$58</formula>
    </cfRule>
    <cfRule type="cellIs" dxfId="9700" priority="4524" operator="equal">
      <formula>$A$57</formula>
    </cfRule>
    <cfRule type="cellIs" dxfId="9699" priority="4525" operator="equal">
      <formula>$A$56</formula>
    </cfRule>
    <cfRule type="cellIs" dxfId="9698" priority="4526" operator="equal">
      <formula>$A$55</formula>
    </cfRule>
    <cfRule type="cellIs" dxfId="9697" priority="4527" operator="equal">
      <formula>$A$54</formula>
    </cfRule>
    <cfRule type="cellIs" dxfId="9696" priority="4528" operator="equal">
      <formula>$A$53</formula>
    </cfRule>
    <cfRule type="cellIs" dxfId="9695" priority="4529" operator="equal">
      <formula>$A$52</formula>
    </cfRule>
    <cfRule type="cellIs" dxfId="9694" priority="4530" operator="equal">
      <formula>$A$51</formula>
    </cfRule>
    <cfRule type="cellIs" dxfId="9693" priority="4531" operator="equal">
      <formula>$A$50</formula>
    </cfRule>
    <cfRule type="cellIs" dxfId="9692" priority="4532" operator="equal">
      <formula>$A$49</formula>
    </cfRule>
    <cfRule type="cellIs" dxfId="9691" priority="4533" operator="equal">
      <formula>$A$48</formula>
    </cfRule>
    <cfRule type="cellIs" dxfId="9690" priority="4534" operator="equal">
      <formula>$A$47</formula>
    </cfRule>
    <cfRule type="cellIs" dxfId="9689" priority="4535" operator="equal">
      <formula>$A$46</formula>
    </cfRule>
    <cfRule type="cellIs" dxfId="9688" priority="4536" operator="equal">
      <formula>$A$45</formula>
    </cfRule>
  </conditionalFormatting>
  <conditionalFormatting sqref="F28">
    <cfRule type="cellIs" dxfId="9687" priority="4033" operator="equal">
      <formula>$A$72</formula>
    </cfRule>
    <cfRule type="cellIs" dxfId="9686" priority="4034" operator="equal">
      <formula>$A$71</formula>
    </cfRule>
    <cfRule type="cellIs" dxfId="9685" priority="4035" operator="equal">
      <formula>$A$70</formula>
    </cfRule>
    <cfRule type="cellIs" dxfId="9684" priority="4036" operator="equal">
      <formula>$A$69</formula>
    </cfRule>
    <cfRule type="cellIs" dxfId="9683" priority="4037" operator="equal">
      <formula>$A$68</formula>
    </cfRule>
    <cfRule type="cellIs" dxfId="9682" priority="4038" operator="equal">
      <formula>$A$67</formula>
    </cfRule>
    <cfRule type="cellIs" dxfId="9681" priority="4039" operator="equal">
      <formula>$A$66</formula>
    </cfRule>
    <cfRule type="cellIs" dxfId="9680" priority="4040" operator="equal">
      <formula>$A$65</formula>
    </cfRule>
    <cfRule type="cellIs" dxfId="9679" priority="4041" operator="equal">
      <formula>$A$64</formula>
    </cfRule>
    <cfRule type="cellIs" dxfId="9678" priority="4042" operator="equal">
      <formula>$A$63</formula>
    </cfRule>
    <cfRule type="cellIs" dxfId="9677" priority="4043" operator="equal">
      <formula>$A$62</formula>
    </cfRule>
    <cfRule type="cellIs" dxfId="9676" priority="4044" operator="equal">
      <formula>$A$61</formula>
    </cfRule>
    <cfRule type="cellIs" dxfId="9675" priority="4045" operator="equal">
      <formula>$A$60</formula>
    </cfRule>
    <cfRule type="cellIs" dxfId="9674" priority="4046" operator="equal">
      <formula>22710</formula>
    </cfRule>
    <cfRule type="cellIs" dxfId="9673" priority="4047" operator="equal">
      <formula>$A$58</formula>
    </cfRule>
    <cfRule type="cellIs" dxfId="9672" priority="4048" operator="equal">
      <formula>$A$57</formula>
    </cfRule>
    <cfRule type="cellIs" dxfId="9671" priority="4049" operator="equal">
      <formula>$A$56</formula>
    </cfRule>
    <cfRule type="cellIs" dxfId="9670" priority="4050" operator="equal">
      <formula>$A$55</formula>
    </cfRule>
    <cfRule type="cellIs" dxfId="9669" priority="4051" operator="equal">
      <formula>$A$54</formula>
    </cfRule>
    <cfRule type="cellIs" dxfId="9668" priority="4052" operator="equal">
      <formula>$A$53</formula>
    </cfRule>
    <cfRule type="cellIs" dxfId="9667" priority="4053" operator="equal">
      <formula>$A$52</formula>
    </cfRule>
    <cfRule type="cellIs" dxfId="9666" priority="4054" operator="equal">
      <formula>$A$51</formula>
    </cfRule>
    <cfRule type="cellIs" dxfId="9665" priority="4055" operator="equal">
      <formula>$A$50</formula>
    </cfRule>
    <cfRule type="cellIs" dxfId="9664" priority="4056" operator="equal">
      <formula>$A$49</formula>
    </cfRule>
    <cfRule type="cellIs" dxfId="9663" priority="4057" operator="equal">
      <formula>$A$48</formula>
    </cfRule>
    <cfRule type="cellIs" dxfId="9662" priority="4058" operator="equal">
      <formula>$A$47</formula>
    </cfRule>
    <cfRule type="cellIs" dxfId="9661" priority="4059" operator="equal">
      <formula>$A$46</formula>
    </cfRule>
    <cfRule type="cellIs" dxfId="9660" priority="4060" operator="equal">
      <formula>$A$45</formula>
    </cfRule>
  </conditionalFormatting>
  <conditionalFormatting sqref="K31">
    <cfRule type="cellIs" dxfId="9659" priority="3557" operator="equal">
      <formula>$A$72</formula>
    </cfRule>
    <cfRule type="cellIs" dxfId="9658" priority="3558" operator="equal">
      <formula>$A$71</formula>
    </cfRule>
    <cfRule type="cellIs" dxfId="9657" priority="3559" operator="equal">
      <formula>$A$70</formula>
    </cfRule>
    <cfRule type="cellIs" dxfId="9656" priority="3560" operator="equal">
      <formula>$A$69</formula>
    </cfRule>
    <cfRule type="cellIs" dxfId="9655" priority="3561" operator="equal">
      <formula>$A$68</formula>
    </cfRule>
    <cfRule type="cellIs" dxfId="9654" priority="3562" operator="equal">
      <formula>$A$67</formula>
    </cfRule>
    <cfRule type="cellIs" dxfId="9653" priority="3563" operator="equal">
      <formula>$A$66</formula>
    </cfRule>
    <cfRule type="cellIs" dxfId="9652" priority="3564" operator="equal">
      <formula>$A$65</formula>
    </cfRule>
    <cfRule type="cellIs" dxfId="9651" priority="3565" operator="equal">
      <formula>$A$64</formula>
    </cfRule>
    <cfRule type="cellIs" dxfId="9650" priority="3566" operator="equal">
      <formula>$A$63</formula>
    </cfRule>
    <cfRule type="cellIs" dxfId="9649" priority="3567" operator="equal">
      <formula>$A$62</formula>
    </cfRule>
    <cfRule type="cellIs" dxfId="9648" priority="3568" operator="equal">
      <formula>$A$61</formula>
    </cfRule>
    <cfRule type="cellIs" dxfId="9647" priority="3569" operator="equal">
      <formula>$A$60</formula>
    </cfRule>
    <cfRule type="cellIs" dxfId="9646" priority="3570" operator="equal">
      <formula>22710</formula>
    </cfRule>
    <cfRule type="cellIs" dxfId="9645" priority="3571" operator="equal">
      <formula>$A$58</formula>
    </cfRule>
    <cfRule type="cellIs" dxfId="9644" priority="3572" operator="equal">
      <formula>$A$57</formula>
    </cfRule>
    <cfRule type="cellIs" dxfId="9643" priority="3573" operator="equal">
      <formula>$A$56</formula>
    </cfRule>
    <cfRule type="cellIs" dxfId="9642" priority="3574" operator="equal">
      <formula>$A$55</formula>
    </cfRule>
    <cfRule type="cellIs" dxfId="9641" priority="3575" operator="equal">
      <formula>$A$54</formula>
    </cfRule>
    <cfRule type="cellIs" dxfId="9640" priority="3576" operator="equal">
      <formula>$A$53</formula>
    </cfRule>
    <cfRule type="cellIs" dxfId="9639" priority="3577" operator="equal">
      <formula>$A$52</formula>
    </cfRule>
    <cfRule type="cellIs" dxfId="9638" priority="3578" operator="equal">
      <formula>$A$51</formula>
    </cfRule>
    <cfRule type="cellIs" dxfId="9637" priority="3579" operator="equal">
      <formula>$A$50</formula>
    </cfRule>
    <cfRule type="cellIs" dxfId="9636" priority="3580" operator="equal">
      <formula>$A$49</formula>
    </cfRule>
    <cfRule type="cellIs" dxfId="9635" priority="3581" operator="equal">
      <formula>$A$48</formula>
    </cfRule>
    <cfRule type="cellIs" dxfId="9634" priority="3582" operator="equal">
      <formula>$A$47</formula>
    </cfRule>
    <cfRule type="cellIs" dxfId="9633" priority="3583" operator="equal">
      <formula>$A$46</formula>
    </cfRule>
    <cfRule type="cellIs" dxfId="9632" priority="3584" operator="equal">
      <formula>$A$45</formula>
    </cfRule>
  </conditionalFormatting>
  <conditionalFormatting sqref="L29:O29">
    <cfRule type="cellIs" dxfId="9631" priority="3725" operator="equal">
      <formula>$A$72</formula>
    </cfRule>
    <cfRule type="cellIs" dxfId="9630" priority="3726" operator="equal">
      <formula>$A$71</formula>
    </cfRule>
    <cfRule type="cellIs" dxfId="9629" priority="3727" operator="equal">
      <formula>$A$70</formula>
    </cfRule>
    <cfRule type="cellIs" dxfId="9628" priority="3728" operator="equal">
      <formula>$A$69</formula>
    </cfRule>
    <cfRule type="cellIs" dxfId="9627" priority="3729" operator="equal">
      <formula>$A$68</formula>
    </cfRule>
    <cfRule type="cellIs" dxfId="9626" priority="3730" operator="equal">
      <formula>$A$67</formula>
    </cfRule>
    <cfRule type="cellIs" dxfId="9625" priority="3731" operator="equal">
      <formula>$A$66</formula>
    </cfRule>
    <cfRule type="cellIs" dxfId="9624" priority="3732" operator="equal">
      <formula>$A$65</formula>
    </cfRule>
    <cfRule type="cellIs" dxfId="9623" priority="3733" operator="equal">
      <formula>$A$64</formula>
    </cfRule>
    <cfRule type="cellIs" dxfId="9622" priority="3734" operator="equal">
      <formula>$A$63</formula>
    </cfRule>
    <cfRule type="cellIs" dxfId="9621" priority="3735" operator="equal">
      <formula>$A$62</formula>
    </cfRule>
    <cfRule type="cellIs" dxfId="9620" priority="3736" operator="equal">
      <formula>$A$61</formula>
    </cfRule>
    <cfRule type="cellIs" dxfId="9619" priority="3737" operator="equal">
      <formula>$A$60</formula>
    </cfRule>
    <cfRule type="cellIs" dxfId="9618" priority="3738" operator="equal">
      <formula>22710</formula>
    </cfRule>
    <cfRule type="cellIs" dxfId="9617" priority="3739" operator="equal">
      <formula>$A$58</formula>
    </cfRule>
    <cfRule type="cellIs" dxfId="9616" priority="3740" operator="equal">
      <formula>$A$57</formula>
    </cfRule>
    <cfRule type="cellIs" dxfId="9615" priority="3741" operator="equal">
      <formula>$A$56</formula>
    </cfRule>
    <cfRule type="cellIs" dxfId="9614" priority="3742" operator="equal">
      <formula>$A$55</formula>
    </cfRule>
    <cfRule type="cellIs" dxfId="9613" priority="3743" operator="equal">
      <formula>$A$54</formula>
    </cfRule>
    <cfRule type="cellIs" dxfId="9612" priority="3744" operator="equal">
      <formula>$A$53</formula>
    </cfRule>
    <cfRule type="cellIs" dxfId="9611" priority="3745" operator="equal">
      <formula>$A$52</formula>
    </cfRule>
    <cfRule type="cellIs" dxfId="9610" priority="3746" operator="equal">
      <formula>$A$51</formula>
    </cfRule>
    <cfRule type="cellIs" dxfId="9609" priority="3747" operator="equal">
      <formula>$A$50</formula>
    </cfRule>
    <cfRule type="cellIs" dxfId="9608" priority="3748" operator="equal">
      <formula>$A$49</formula>
    </cfRule>
    <cfRule type="cellIs" dxfId="9607" priority="3749" operator="equal">
      <formula>$A$48</formula>
    </cfRule>
    <cfRule type="cellIs" dxfId="9606" priority="3750" operator="equal">
      <formula>$A$47</formula>
    </cfRule>
    <cfRule type="cellIs" dxfId="9605" priority="3751" operator="equal">
      <formula>$A$46</formula>
    </cfRule>
    <cfRule type="cellIs" dxfId="9604" priority="3752" operator="equal">
      <formula>$A$45</formula>
    </cfRule>
  </conditionalFormatting>
  <conditionalFormatting sqref="K25">
    <cfRule type="cellIs" dxfId="9603" priority="3641" operator="equal">
      <formula>$A$72</formula>
    </cfRule>
    <cfRule type="cellIs" dxfId="9602" priority="3642" operator="equal">
      <formula>$A$71</formula>
    </cfRule>
    <cfRule type="cellIs" dxfId="9601" priority="3643" operator="equal">
      <formula>$A$70</formula>
    </cfRule>
    <cfRule type="cellIs" dxfId="9600" priority="3644" operator="equal">
      <formula>$A$69</formula>
    </cfRule>
    <cfRule type="cellIs" dxfId="9599" priority="3645" operator="equal">
      <formula>$A$68</formula>
    </cfRule>
    <cfRule type="cellIs" dxfId="9598" priority="3646" operator="equal">
      <formula>$A$67</formula>
    </cfRule>
    <cfRule type="cellIs" dxfId="9597" priority="3647" operator="equal">
      <formula>$A$66</formula>
    </cfRule>
    <cfRule type="cellIs" dxfId="9596" priority="3648" operator="equal">
      <formula>$A$65</formula>
    </cfRule>
    <cfRule type="cellIs" dxfId="9595" priority="3649" operator="equal">
      <formula>$A$64</formula>
    </cfRule>
    <cfRule type="cellIs" dxfId="9594" priority="3650" operator="equal">
      <formula>$A$63</formula>
    </cfRule>
    <cfRule type="cellIs" dxfId="9593" priority="3651" operator="equal">
      <formula>$A$62</formula>
    </cfRule>
    <cfRule type="cellIs" dxfId="9592" priority="3652" operator="equal">
      <formula>$A$61</formula>
    </cfRule>
    <cfRule type="cellIs" dxfId="9591" priority="3653" operator="equal">
      <formula>$A$60</formula>
    </cfRule>
    <cfRule type="cellIs" dxfId="9590" priority="3654" operator="equal">
      <formula>22710</formula>
    </cfRule>
    <cfRule type="cellIs" dxfId="9589" priority="3655" operator="equal">
      <formula>$A$58</formula>
    </cfRule>
    <cfRule type="cellIs" dxfId="9588" priority="3656" operator="equal">
      <formula>$A$57</formula>
    </cfRule>
    <cfRule type="cellIs" dxfId="9587" priority="3657" operator="equal">
      <formula>$A$56</formula>
    </cfRule>
    <cfRule type="cellIs" dxfId="9586" priority="3658" operator="equal">
      <formula>$A$55</formula>
    </cfRule>
    <cfRule type="cellIs" dxfId="9585" priority="3659" operator="equal">
      <formula>$A$54</formula>
    </cfRule>
    <cfRule type="cellIs" dxfId="9584" priority="3660" operator="equal">
      <formula>$A$53</formula>
    </cfRule>
    <cfRule type="cellIs" dxfId="9583" priority="3661" operator="equal">
      <formula>$A$52</formula>
    </cfRule>
    <cfRule type="cellIs" dxfId="9582" priority="3662" operator="equal">
      <formula>$A$51</formula>
    </cfRule>
    <cfRule type="cellIs" dxfId="9581" priority="3663" operator="equal">
      <formula>$A$50</formula>
    </cfRule>
    <cfRule type="cellIs" dxfId="9580" priority="3664" operator="equal">
      <formula>$A$49</formula>
    </cfRule>
    <cfRule type="cellIs" dxfId="9579" priority="3665" operator="equal">
      <formula>$A$48</formula>
    </cfRule>
    <cfRule type="cellIs" dxfId="9578" priority="3666" operator="equal">
      <formula>$A$47</formula>
    </cfRule>
    <cfRule type="cellIs" dxfId="9577" priority="3667" operator="equal">
      <formula>$A$46</formula>
    </cfRule>
    <cfRule type="cellIs" dxfId="9576" priority="3668" operator="equal">
      <formula>$A$45</formula>
    </cfRule>
  </conditionalFormatting>
  <conditionalFormatting sqref="K27">
    <cfRule type="cellIs" dxfId="9575" priority="3445" operator="equal">
      <formula>$A$72</formula>
    </cfRule>
    <cfRule type="cellIs" dxfId="9574" priority="3446" operator="equal">
      <formula>$A$71</formula>
    </cfRule>
    <cfRule type="cellIs" dxfId="9573" priority="3447" operator="equal">
      <formula>$A$70</formula>
    </cfRule>
    <cfRule type="cellIs" dxfId="9572" priority="3448" operator="equal">
      <formula>$A$69</formula>
    </cfRule>
    <cfRule type="cellIs" dxfId="9571" priority="3449" operator="equal">
      <formula>$A$68</formula>
    </cfRule>
    <cfRule type="cellIs" dxfId="9570" priority="3450" operator="equal">
      <formula>$A$67</formula>
    </cfRule>
    <cfRule type="cellIs" dxfId="9569" priority="3451" operator="equal">
      <formula>$A$66</formula>
    </cfRule>
    <cfRule type="cellIs" dxfId="9568" priority="3452" operator="equal">
      <formula>$A$65</formula>
    </cfRule>
    <cfRule type="cellIs" dxfId="9567" priority="3453" operator="equal">
      <formula>$A$64</formula>
    </cfRule>
    <cfRule type="cellIs" dxfId="9566" priority="3454" operator="equal">
      <formula>$A$63</formula>
    </cfRule>
    <cfRule type="cellIs" dxfId="9565" priority="3455" operator="equal">
      <formula>$A$62</formula>
    </cfRule>
    <cfRule type="cellIs" dxfId="9564" priority="3456" operator="equal">
      <formula>$A$61</formula>
    </cfRule>
    <cfRule type="cellIs" dxfId="9563" priority="3457" operator="equal">
      <formula>$A$60</formula>
    </cfRule>
    <cfRule type="cellIs" dxfId="9562" priority="3458" operator="equal">
      <formula>22710</formula>
    </cfRule>
    <cfRule type="cellIs" dxfId="9561" priority="3459" operator="equal">
      <formula>$A$58</formula>
    </cfRule>
    <cfRule type="cellIs" dxfId="9560" priority="3460" operator="equal">
      <formula>$A$57</formula>
    </cfRule>
    <cfRule type="cellIs" dxfId="9559" priority="3461" operator="equal">
      <formula>$A$56</formula>
    </cfRule>
    <cfRule type="cellIs" dxfId="9558" priority="3462" operator="equal">
      <formula>$A$55</formula>
    </cfRule>
    <cfRule type="cellIs" dxfId="9557" priority="3463" operator="equal">
      <formula>$A$54</formula>
    </cfRule>
    <cfRule type="cellIs" dxfId="9556" priority="3464" operator="equal">
      <formula>$A$53</formula>
    </cfRule>
    <cfRule type="cellIs" dxfId="9555" priority="3465" operator="equal">
      <formula>$A$52</formula>
    </cfRule>
    <cfRule type="cellIs" dxfId="9554" priority="3466" operator="equal">
      <formula>$A$51</formula>
    </cfRule>
    <cfRule type="cellIs" dxfId="9553" priority="3467" operator="equal">
      <formula>$A$50</formula>
    </cfRule>
    <cfRule type="cellIs" dxfId="9552" priority="3468" operator="equal">
      <formula>$A$49</formula>
    </cfRule>
    <cfRule type="cellIs" dxfId="9551" priority="3469" operator="equal">
      <formula>$A$48</formula>
    </cfRule>
    <cfRule type="cellIs" dxfId="9550" priority="3470" operator="equal">
      <formula>$A$47</formula>
    </cfRule>
    <cfRule type="cellIs" dxfId="9549" priority="3471" operator="equal">
      <formula>$A$46</formula>
    </cfRule>
    <cfRule type="cellIs" dxfId="9548" priority="3472" operator="equal">
      <formula>$A$45</formula>
    </cfRule>
  </conditionalFormatting>
  <conditionalFormatting sqref="D25:E25">
    <cfRule type="cellIs" dxfId="9547" priority="4117" operator="equal">
      <formula>$A$72</formula>
    </cfRule>
    <cfRule type="cellIs" dxfId="9546" priority="4118" operator="equal">
      <formula>$A$71</formula>
    </cfRule>
    <cfRule type="cellIs" dxfId="9545" priority="4119" operator="equal">
      <formula>$A$70</formula>
    </cfRule>
    <cfRule type="cellIs" dxfId="9544" priority="4120" operator="equal">
      <formula>$A$69</formula>
    </cfRule>
    <cfRule type="cellIs" dxfId="9543" priority="4121" operator="equal">
      <formula>$A$68</formula>
    </cfRule>
    <cfRule type="cellIs" dxfId="9542" priority="4122" operator="equal">
      <formula>$A$67</formula>
    </cfRule>
    <cfRule type="cellIs" dxfId="9541" priority="4123" operator="equal">
      <formula>$A$66</formula>
    </cfRule>
    <cfRule type="cellIs" dxfId="9540" priority="4124" operator="equal">
      <formula>$A$65</formula>
    </cfRule>
    <cfRule type="cellIs" dxfId="9539" priority="4125" operator="equal">
      <formula>$A$64</formula>
    </cfRule>
    <cfRule type="cellIs" dxfId="9538" priority="4126" operator="equal">
      <formula>$A$63</formula>
    </cfRule>
    <cfRule type="cellIs" dxfId="9537" priority="4127" operator="equal">
      <formula>$A$62</formula>
    </cfRule>
    <cfRule type="cellIs" dxfId="9536" priority="4128" operator="equal">
      <formula>$A$61</formula>
    </cfRule>
    <cfRule type="cellIs" dxfId="9535" priority="4129" operator="equal">
      <formula>$A$60</formula>
    </cfRule>
    <cfRule type="cellIs" dxfId="9534" priority="4130" operator="equal">
      <formula>22710</formula>
    </cfRule>
    <cfRule type="cellIs" dxfId="9533" priority="4131" operator="equal">
      <formula>$A$58</formula>
    </cfRule>
    <cfRule type="cellIs" dxfId="9532" priority="4132" operator="equal">
      <formula>$A$57</formula>
    </cfRule>
    <cfRule type="cellIs" dxfId="9531" priority="4133" operator="equal">
      <formula>$A$56</formula>
    </cfRule>
    <cfRule type="cellIs" dxfId="9530" priority="4134" operator="equal">
      <formula>$A$55</formula>
    </cfRule>
    <cfRule type="cellIs" dxfId="9529" priority="4135" operator="equal">
      <formula>$A$54</formula>
    </cfRule>
    <cfRule type="cellIs" dxfId="9528" priority="4136" operator="equal">
      <formula>$A$53</formula>
    </cfRule>
    <cfRule type="cellIs" dxfId="9527" priority="4137" operator="equal">
      <formula>$A$52</formula>
    </cfRule>
    <cfRule type="cellIs" dxfId="9526" priority="4138" operator="equal">
      <formula>$A$51</formula>
    </cfRule>
    <cfRule type="cellIs" dxfId="9525" priority="4139" operator="equal">
      <formula>$A$50</formula>
    </cfRule>
    <cfRule type="cellIs" dxfId="9524" priority="4140" operator="equal">
      <formula>$A$49</formula>
    </cfRule>
    <cfRule type="cellIs" dxfId="9523" priority="4141" operator="equal">
      <formula>$A$48</formula>
    </cfRule>
    <cfRule type="cellIs" dxfId="9522" priority="4142" operator="equal">
      <formula>$A$47</formula>
    </cfRule>
    <cfRule type="cellIs" dxfId="9521" priority="4143" operator="equal">
      <formula>$A$46</formula>
    </cfRule>
    <cfRule type="cellIs" dxfId="9520" priority="4144" operator="equal">
      <formula>$A$45</formula>
    </cfRule>
  </conditionalFormatting>
  <conditionalFormatting sqref="K29">
    <cfRule type="cellIs" dxfId="9519" priority="3753" operator="equal">
      <formula>$A$72</formula>
    </cfRule>
    <cfRule type="cellIs" dxfId="9518" priority="3754" operator="equal">
      <formula>$A$71</formula>
    </cfRule>
    <cfRule type="cellIs" dxfId="9517" priority="3755" operator="equal">
      <formula>$A$70</formula>
    </cfRule>
    <cfRule type="cellIs" dxfId="9516" priority="3756" operator="equal">
      <formula>$A$69</formula>
    </cfRule>
    <cfRule type="cellIs" dxfId="9515" priority="3757" operator="equal">
      <formula>$A$68</formula>
    </cfRule>
    <cfRule type="cellIs" dxfId="9514" priority="3758" operator="equal">
      <formula>$A$67</formula>
    </cfRule>
    <cfRule type="cellIs" dxfId="9513" priority="3759" operator="equal">
      <formula>$A$66</formula>
    </cfRule>
    <cfRule type="cellIs" dxfId="9512" priority="3760" operator="equal">
      <formula>$A$65</formula>
    </cfRule>
    <cfRule type="cellIs" dxfId="9511" priority="3761" operator="equal">
      <formula>$A$64</formula>
    </cfRule>
    <cfRule type="cellIs" dxfId="9510" priority="3762" operator="equal">
      <formula>$A$63</formula>
    </cfRule>
    <cfRule type="cellIs" dxfId="9509" priority="3763" operator="equal">
      <formula>$A$62</formula>
    </cfRule>
    <cfRule type="cellIs" dxfId="9508" priority="3764" operator="equal">
      <formula>$A$61</formula>
    </cfRule>
    <cfRule type="cellIs" dxfId="9507" priority="3765" operator="equal">
      <formula>$A$60</formula>
    </cfRule>
    <cfRule type="cellIs" dxfId="9506" priority="3766" operator="equal">
      <formula>22710</formula>
    </cfRule>
    <cfRule type="cellIs" dxfId="9505" priority="3767" operator="equal">
      <formula>$A$58</formula>
    </cfRule>
    <cfRule type="cellIs" dxfId="9504" priority="3768" operator="equal">
      <formula>$A$57</formula>
    </cfRule>
    <cfRule type="cellIs" dxfId="9503" priority="3769" operator="equal">
      <formula>$A$56</formula>
    </cfRule>
    <cfRule type="cellIs" dxfId="9502" priority="3770" operator="equal">
      <formula>$A$55</formula>
    </cfRule>
    <cfRule type="cellIs" dxfId="9501" priority="3771" operator="equal">
      <formula>$A$54</formula>
    </cfRule>
    <cfRule type="cellIs" dxfId="9500" priority="3772" operator="equal">
      <formula>$A$53</formula>
    </cfRule>
    <cfRule type="cellIs" dxfId="9499" priority="3773" operator="equal">
      <formula>$A$52</formula>
    </cfRule>
    <cfRule type="cellIs" dxfId="9498" priority="3774" operator="equal">
      <formula>$A$51</formula>
    </cfRule>
    <cfRule type="cellIs" dxfId="9497" priority="3775" operator="equal">
      <formula>$A$50</formula>
    </cfRule>
    <cfRule type="cellIs" dxfId="9496" priority="3776" operator="equal">
      <formula>$A$49</formula>
    </cfRule>
    <cfRule type="cellIs" dxfId="9495" priority="3777" operator="equal">
      <formula>$A$48</formula>
    </cfRule>
    <cfRule type="cellIs" dxfId="9494" priority="3778" operator="equal">
      <formula>$A$47</formula>
    </cfRule>
    <cfRule type="cellIs" dxfId="9493" priority="3779" operator="equal">
      <formula>$A$46</formula>
    </cfRule>
    <cfRule type="cellIs" dxfId="9492" priority="3780" operator="equal">
      <formula>$A$45</formula>
    </cfRule>
  </conditionalFormatting>
  <conditionalFormatting sqref="L31:O31">
    <cfRule type="cellIs" dxfId="9491" priority="3529" operator="equal">
      <formula>$A$72</formula>
    </cfRule>
    <cfRule type="cellIs" dxfId="9490" priority="3530" operator="equal">
      <formula>$A$71</formula>
    </cfRule>
    <cfRule type="cellIs" dxfId="9489" priority="3531" operator="equal">
      <formula>$A$70</formula>
    </cfRule>
    <cfRule type="cellIs" dxfId="9488" priority="3532" operator="equal">
      <formula>$A$69</formula>
    </cfRule>
    <cfRule type="cellIs" dxfId="9487" priority="3533" operator="equal">
      <formula>$A$68</formula>
    </cfRule>
    <cfRule type="cellIs" dxfId="9486" priority="3534" operator="equal">
      <formula>$A$67</formula>
    </cfRule>
    <cfRule type="cellIs" dxfId="9485" priority="3535" operator="equal">
      <formula>$A$66</formula>
    </cfRule>
    <cfRule type="cellIs" dxfId="9484" priority="3536" operator="equal">
      <formula>$A$65</formula>
    </cfRule>
    <cfRule type="cellIs" dxfId="9483" priority="3537" operator="equal">
      <formula>$A$64</formula>
    </cfRule>
    <cfRule type="cellIs" dxfId="9482" priority="3538" operator="equal">
      <formula>$A$63</formula>
    </cfRule>
    <cfRule type="cellIs" dxfId="9481" priority="3539" operator="equal">
      <formula>$A$62</formula>
    </cfRule>
    <cfRule type="cellIs" dxfId="9480" priority="3540" operator="equal">
      <formula>$A$61</formula>
    </cfRule>
    <cfRule type="cellIs" dxfId="9479" priority="3541" operator="equal">
      <formula>$A$60</formula>
    </cfRule>
    <cfRule type="cellIs" dxfId="9478" priority="3542" operator="equal">
      <formula>22710</formula>
    </cfRule>
    <cfRule type="cellIs" dxfId="9477" priority="3543" operator="equal">
      <formula>$A$58</formula>
    </cfRule>
    <cfRule type="cellIs" dxfId="9476" priority="3544" operator="equal">
      <formula>$A$57</formula>
    </cfRule>
    <cfRule type="cellIs" dxfId="9475" priority="3545" operator="equal">
      <formula>$A$56</formula>
    </cfRule>
    <cfRule type="cellIs" dxfId="9474" priority="3546" operator="equal">
      <formula>$A$55</formula>
    </cfRule>
    <cfRule type="cellIs" dxfId="9473" priority="3547" operator="equal">
      <formula>$A$54</formula>
    </cfRule>
    <cfRule type="cellIs" dxfId="9472" priority="3548" operator="equal">
      <formula>$A$53</formula>
    </cfRule>
    <cfRule type="cellIs" dxfId="9471" priority="3549" operator="equal">
      <formula>$A$52</formula>
    </cfRule>
    <cfRule type="cellIs" dxfId="9470" priority="3550" operator="equal">
      <formula>$A$51</formula>
    </cfRule>
    <cfRule type="cellIs" dxfId="9469" priority="3551" operator="equal">
      <formula>$A$50</formula>
    </cfRule>
    <cfRule type="cellIs" dxfId="9468" priority="3552" operator="equal">
      <formula>$A$49</formula>
    </cfRule>
    <cfRule type="cellIs" dxfId="9467" priority="3553" operator="equal">
      <formula>$A$48</formula>
    </cfRule>
    <cfRule type="cellIs" dxfId="9466" priority="3554" operator="equal">
      <formula>$A$47</formula>
    </cfRule>
    <cfRule type="cellIs" dxfId="9465" priority="3555" operator="equal">
      <formula>$A$46</formula>
    </cfRule>
    <cfRule type="cellIs" dxfId="9464" priority="3556" operator="equal">
      <formula>$A$45</formula>
    </cfRule>
  </conditionalFormatting>
  <conditionalFormatting sqref="P29">
    <cfRule type="cellIs" dxfId="9463" priority="3697" operator="equal">
      <formula>$A$72</formula>
    </cfRule>
    <cfRule type="cellIs" dxfId="9462" priority="3698" operator="equal">
      <formula>$A$71</formula>
    </cfRule>
    <cfRule type="cellIs" dxfId="9461" priority="3699" operator="equal">
      <formula>$A$70</formula>
    </cfRule>
    <cfRule type="cellIs" dxfId="9460" priority="3700" operator="equal">
      <formula>$A$69</formula>
    </cfRule>
    <cfRule type="cellIs" dxfId="9459" priority="3701" operator="equal">
      <formula>$A$68</formula>
    </cfRule>
    <cfRule type="cellIs" dxfId="9458" priority="3702" operator="equal">
      <formula>$A$67</formula>
    </cfRule>
    <cfRule type="cellIs" dxfId="9457" priority="3703" operator="equal">
      <formula>$A$66</formula>
    </cfRule>
    <cfRule type="cellIs" dxfId="9456" priority="3704" operator="equal">
      <formula>$A$65</formula>
    </cfRule>
    <cfRule type="cellIs" dxfId="9455" priority="3705" operator="equal">
      <formula>$A$64</formula>
    </cfRule>
    <cfRule type="cellIs" dxfId="9454" priority="3706" operator="equal">
      <formula>$A$63</formula>
    </cfRule>
    <cfRule type="cellIs" dxfId="9453" priority="3707" operator="equal">
      <formula>$A$62</formula>
    </cfRule>
    <cfRule type="cellIs" dxfId="9452" priority="3708" operator="equal">
      <formula>$A$61</formula>
    </cfRule>
    <cfRule type="cellIs" dxfId="9451" priority="3709" operator="equal">
      <formula>$A$60</formula>
    </cfRule>
    <cfRule type="cellIs" dxfId="9450" priority="3710" operator="equal">
      <formula>22710</formula>
    </cfRule>
    <cfRule type="cellIs" dxfId="9449" priority="3711" operator="equal">
      <formula>$A$58</formula>
    </cfRule>
    <cfRule type="cellIs" dxfId="9448" priority="3712" operator="equal">
      <formula>$A$57</formula>
    </cfRule>
    <cfRule type="cellIs" dxfId="9447" priority="3713" operator="equal">
      <formula>$A$56</formula>
    </cfRule>
    <cfRule type="cellIs" dxfId="9446" priority="3714" operator="equal">
      <formula>$A$55</formula>
    </cfRule>
    <cfRule type="cellIs" dxfId="9445" priority="3715" operator="equal">
      <formula>$A$54</formula>
    </cfRule>
    <cfRule type="cellIs" dxfId="9444" priority="3716" operator="equal">
      <formula>$A$53</formula>
    </cfRule>
    <cfRule type="cellIs" dxfId="9443" priority="3717" operator="equal">
      <formula>$A$52</formula>
    </cfRule>
    <cfRule type="cellIs" dxfId="9442" priority="3718" operator="equal">
      <formula>$A$51</formula>
    </cfRule>
    <cfRule type="cellIs" dxfId="9441" priority="3719" operator="equal">
      <formula>$A$50</formula>
    </cfRule>
    <cfRule type="cellIs" dxfId="9440" priority="3720" operator="equal">
      <formula>$A$49</formula>
    </cfRule>
    <cfRule type="cellIs" dxfId="9439" priority="3721" operator="equal">
      <formula>$A$48</formula>
    </cfRule>
    <cfRule type="cellIs" dxfId="9438" priority="3722" operator="equal">
      <formula>$A$47</formula>
    </cfRule>
    <cfRule type="cellIs" dxfId="9437" priority="3723" operator="equal">
      <formula>$A$46</formula>
    </cfRule>
    <cfRule type="cellIs" dxfId="9436" priority="3724" operator="equal">
      <formula>$A$45</formula>
    </cfRule>
  </conditionalFormatting>
  <conditionalFormatting sqref="Q29:S29">
    <cfRule type="cellIs" dxfId="9435" priority="3669" operator="equal">
      <formula>$A$72</formula>
    </cfRule>
    <cfRule type="cellIs" dxfId="9434" priority="3670" operator="equal">
      <formula>$A$71</formula>
    </cfRule>
    <cfRule type="cellIs" dxfId="9433" priority="3671" operator="equal">
      <formula>$A$70</formula>
    </cfRule>
    <cfRule type="cellIs" dxfId="9432" priority="3672" operator="equal">
      <formula>$A$69</formula>
    </cfRule>
    <cfRule type="cellIs" dxfId="9431" priority="3673" operator="equal">
      <formula>$A$68</formula>
    </cfRule>
    <cfRule type="cellIs" dxfId="9430" priority="3674" operator="equal">
      <formula>$A$67</formula>
    </cfRule>
    <cfRule type="cellIs" dxfId="9429" priority="3675" operator="equal">
      <formula>$A$66</formula>
    </cfRule>
    <cfRule type="cellIs" dxfId="9428" priority="3676" operator="equal">
      <formula>$A$65</formula>
    </cfRule>
    <cfRule type="cellIs" dxfId="9427" priority="3677" operator="equal">
      <formula>$A$64</formula>
    </cfRule>
    <cfRule type="cellIs" dxfId="9426" priority="3678" operator="equal">
      <formula>$A$63</formula>
    </cfRule>
    <cfRule type="cellIs" dxfId="9425" priority="3679" operator="equal">
      <formula>$A$62</formula>
    </cfRule>
    <cfRule type="cellIs" dxfId="9424" priority="3680" operator="equal">
      <formula>$A$61</formula>
    </cfRule>
    <cfRule type="cellIs" dxfId="9423" priority="3681" operator="equal">
      <formula>$A$60</formula>
    </cfRule>
    <cfRule type="cellIs" dxfId="9422" priority="3682" operator="equal">
      <formula>22710</formula>
    </cfRule>
    <cfRule type="cellIs" dxfId="9421" priority="3683" operator="equal">
      <formula>$A$58</formula>
    </cfRule>
    <cfRule type="cellIs" dxfId="9420" priority="3684" operator="equal">
      <formula>$A$57</formula>
    </cfRule>
    <cfRule type="cellIs" dxfId="9419" priority="3685" operator="equal">
      <formula>$A$56</formula>
    </cfRule>
    <cfRule type="cellIs" dxfId="9418" priority="3686" operator="equal">
      <formula>$A$55</formula>
    </cfRule>
    <cfRule type="cellIs" dxfId="9417" priority="3687" operator="equal">
      <formula>$A$54</formula>
    </cfRule>
    <cfRule type="cellIs" dxfId="9416" priority="3688" operator="equal">
      <formula>$A$53</formula>
    </cfRule>
    <cfRule type="cellIs" dxfId="9415" priority="3689" operator="equal">
      <formula>$A$52</formula>
    </cfRule>
    <cfRule type="cellIs" dxfId="9414" priority="3690" operator="equal">
      <formula>$A$51</formula>
    </cfRule>
    <cfRule type="cellIs" dxfId="9413" priority="3691" operator="equal">
      <formula>$A$50</formula>
    </cfRule>
    <cfRule type="cellIs" dxfId="9412" priority="3692" operator="equal">
      <formula>$A$49</formula>
    </cfRule>
    <cfRule type="cellIs" dxfId="9411" priority="3693" operator="equal">
      <formula>$A$48</formula>
    </cfRule>
    <cfRule type="cellIs" dxfId="9410" priority="3694" operator="equal">
      <formula>$A$47</formula>
    </cfRule>
    <cfRule type="cellIs" dxfId="9409" priority="3695" operator="equal">
      <formula>$A$46</formula>
    </cfRule>
    <cfRule type="cellIs" dxfId="9408" priority="3696" operator="equal">
      <formula>$A$45</formula>
    </cfRule>
  </conditionalFormatting>
  <conditionalFormatting sqref="P31">
    <cfRule type="cellIs" dxfId="9407" priority="3501" operator="equal">
      <formula>$A$72</formula>
    </cfRule>
    <cfRule type="cellIs" dxfId="9406" priority="3502" operator="equal">
      <formula>$A$71</formula>
    </cfRule>
    <cfRule type="cellIs" dxfId="9405" priority="3503" operator="equal">
      <formula>$A$70</formula>
    </cfRule>
    <cfRule type="cellIs" dxfId="9404" priority="3504" operator="equal">
      <formula>$A$69</formula>
    </cfRule>
    <cfRule type="cellIs" dxfId="9403" priority="3505" operator="equal">
      <formula>$A$68</formula>
    </cfRule>
    <cfRule type="cellIs" dxfId="9402" priority="3506" operator="equal">
      <formula>$A$67</formula>
    </cfRule>
    <cfRule type="cellIs" dxfId="9401" priority="3507" operator="equal">
      <formula>$A$66</formula>
    </cfRule>
    <cfRule type="cellIs" dxfId="9400" priority="3508" operator="equal">
      <formula>$A$65</formula>
    </cfRule>
    <cfRule type="cellIs" dxfId="9399" priority="3509" operator="equal">
      <formula>$A$64</formula>
    </cfRule>
    <cfRule type="cellIs" dxfId="9398" priority="3510" operator="equal">
      <formula>$A$63</formula>
    </cfRule>
    <cfRule type="cellIs" dxfId="9397" priority="3511" operator="equal">
      <formula>$A$62</formula>
    </cfRule>
    <cfRule type="cellIs" dxfId="9396" priority="3512" operator="equal">
      <formula>$A$61</formula>
    </cfRule>
    <cfRule type="cellIs" dxfId="9395" priority="3513" operator="equal">
      <formula>$A$60</formula>
    </cfRule>
    <cfRule type="cellIs" dxfId="9394" priority="3514" operator="equal">
      <formula>22710</formula>
    </cfRule>
    <cfRule type="cellIs" dxfId="9393" priority="3515" operator="equal">
      <formula>$A$58</formula>
    </cfRule>
    <cfRule type="cellIs" dxfId="9392" priority="3516" operator="equal">
      <formula>$A$57</formula>
    </cfRule>
    <cfRule type="cellIs" dxfId="9391" priority="3517" operator="equal">
      <formula>$A$56</formula>
    </cfRule>
    <cfRule type="cellIs" dxfId="9390" priority="3518" operator="equal">
      <formula>$A$55</formula>
    </cfRule>
    <cfRule type="cellIs" dxfId="9389" priority="3519" operator="equal">
      <formula>$A$54</formula>
    </cfRule>
    <cfRule type="cellIs" dxfId="9388" priority="3520" operator="equal">
      <formula>$A$53</formula>
    </cfRule>
    <cfRule type="cellIs" dxfId="9387" priority="3521" operator="equal">
      <formula>$A$52</formula>
    </cfRule>
    <cfRule type="cellIs" dxfId="9386" priority="3522" operator="equal">
      <formula>$A$51</formula>
    </cfRule>
    <cfRule type="cellIs" dxfId="9385" priority="3523" operator="equal">
      <formula>$A$50</formula>
    </cfRule>
    <cfRule type="cellIs" dxfId="9384" priority="3524" operator="equal">
      <formula>$A$49</formula>
    </cfRule>
    <cfRule type="cellIs" dxfId="9383" priority="3525" operator="equal">
      <formula>$A$48</formula>
    </cfRule>
    <cfRule type="cellIs" dxfId="9382" priority="3526" operator="equal">
      <formula>$A$47</formula>
    </cfRule>
    <cfRule type="cellIs" dxfId="9381" priority="3527" operator="equal">
      <formula>$A$46</formula>
    </cfRule>
    <cfRule type="cellIs" dxfId="9380" priority="3528" operator="equal">
      <formula>$A$45</formula>
    </cfRule>
  </conditionalFormatting>
  <conditionalFormatting sqref="Q31:S31">
    <cfRule type="cellIs" dxfId="9379" priority="3473" operator="equal">
      <formula>$A$72</formula>
    </cfRule>
    <cfRule type="cellIs" dxfId="9378" priority="3474" operator="equal">
      <formula>$A$71</formula>
    </cfRule>
    <cfRule type="cellIs" dxfId="9377" priority="3475" operator="equal">
      <formula>$A$70</formula>
    </cfRule>
    <cfRule type="cellIs" dxfId="9376" priority="3476" operator="equal">
      <formula>$A$69</formula>
    </cfRule>
    <cfRule type="cellIs" dxfId="9375" priority="3477" operator="equal">
      <formula>$A$68</formula>
    </cfRule>
    <cfRule type="cellIs" dxfId="9374" priority="3478" operator="equal">
      <formula>$A$67</formula>
    </cfRule>
    <cfRule type="cellIs" dxfId="9373" priority="3479" operator="equal">
      <formula>$A$66</formula>
    </cfRule>
    <cfRule type="cellIs" dxfId="9372" priority="3480" operator="equal">
      <formula>$A$65</formula>
    </cfRule>
    <cfRule type="cellIs" dxfId="9371" priority="3481" operator="equal">
      <formula>$A$64</formula>
    </cfRule>
    <cfRule type="cellIs" dxfId="9370" priority="3482" operator="equal">
      <formula>$A$63</formula>
    </cfRule>
    <cfRule type="cellIs" dxfId="9369" priority="3483" operator="equal">
      <formula>$A$62</formula>
    </cfRule>
    <cfRule type="cellIs" dxfId="9368" priority="3484" operator="equal">
      <formula>$A$61</formula>
    </cfRule>
    <cfRule type="cellIs" dxfId="9367" priority="3485" operator="equal">
      <formula>$A$60</formula>
    </cfRule>
    <cfRule type="cellIs" dxfId="9366" priority="3486" operator="equal">
      <formula>22710</formula>
    </cfRule>
    <cfRule type="cellIs" dxfId="9365" priority="3487" operator="equal">
      <formula>$A$58</formula>
    </cfRule>
    <cfRule type="cellIs" dxfId="9364" priority="3488" operator="equal">
      <formula>$A$57</formula>
    </cfRule>
    <cfRule type="cellIs" dxfId="9363" priority="3489" operator="equal">
      <formula>$A$56</formula>
    </cfRule>
    <cfRule type="cellIs" dxfId="9362" priority="3490" operator="equal">
      <formula>$A$55</formula>
    </cfRule>
    <cfRule type="cellIs" dxfId="9361" priority="3491" operator="equal">
      <formula>$A$54</formula>
    </cfRule>
    <cfRule type="cellIs" dxfId="9360" priority="3492" operator="equal">
      <formula>$A$53</formula>
    </cfRule>
    <cfRule type="cellIs" dxfId="9359" priority="3493" operator="equal">
      <formula>$A$52</formula>
    </cfRule>
    <cfRule type="cellIs" dxfId="9358" priority="3494" operator="equal">
      <formula>$A$51</formula>
    </cfRule>
    <cfRule type="cellIs" dxfId="9357" priority="3495" operator="equal">
      <formula>$A$50</formula>
    </cfRule>
    <cfRule type="cellIs" dxfId="9356" priority="3496" operator="equal">
      <formula>$A$49</formula>
    </cfRule>
    <cfRule type="cellIs" dxfId="9355" priority="3497" operator="equal">
      <formula>$A$48</formula>
    </cfRule>
    <cfRule type="cellIs" dxfId="9354" priority="3498" operator="equal">
      <formula>$A$47</formula>
    </cfRule>
    <cfRule type="cellIs" dxfId="9353" priority="3499" operator="equal">
      <formula>$A$46</formula>
    </cfRule>
    <cfRule type="cellIs" dxfId="9352" priority="3500" operator="equal">
      <formula>$A$45</formula>
    </cfRule>
  </conditionalFormatting>
  <conditionalFormatting sqref="C29">
    <cfRule type="cellIs" dxfId="9351" priority="3417" operator="equal">
      <formula>$A$72</formula>
    </cfRule>
    <cfRule type="cellIs" dxfId="9350" priority="3418" operator="equal">
      <formula>$A$71</formula>
    </cfRule>
    <cfRule type="cellIs" dxfId="9349" priority="3419" operator="equal">
      <formula>$A$70</formula>
    </cfRule>
    <cfRule type="cellIs" dxfId="9348" priority="3420" operator="equal">
      <formula>$A$69</formula>
    </cfRule>
    <cfRule type="cellIs" dxfId="9347" priority="3421" operator="equal">
      <formula>$A$68</formula>
    </cfRule>
    <cfRule type="cellIs" dxfId="9346" priority="3422" operator="equal">
      <formula>$A$67</formula>
    </cfRule>
    <cfRule type="cellIs" dxfId="9345" priority="3423" operator="equal">
      <formula>$A$66</formula>
    </cfRule>
    <cfRule type="cellIs" dxfId="9344" priority="3424" operator="equal">
      <formula>$A$65</formula>
    </cfRule>
    <cfRule type="cellIs" dxfId="9343" priority="3425" operator="equal">
      <formula>$A$64</formula>
    </cfRule>
    <cfRule type="cellIs" dxfId="9342" priority="3426" operator="equal">
      <formula>$A$63</formula>
    </cfRule>
    <cfRule type="cellIs" dxfId="9341" priority="3427" operator="equal">
      <formula>$A$62</formula>
    </cfRule>
    <cfRule type="cellIs" dxfId="9340" priority="3428" operator="equal">
      <formula>$A$61</formula>
    </cfRule>
    <cfRule type="cellIs" dxfId="9339" priority="3429" operator="equal">
      <formula>$A$60</formula>
    </cfRule>
    <cfRule type="cellIs" dxfId="9338" priority="3430" operator="equal">
      <formula>22710</formula>
    </cfRule>
    <cfRule type="cellIs" dxfId="9337" priority="3431" operator="equal">
      <formula>$A$58</formula>
    </cfRule>
    <cfRule type="cellIs" dxfId="9336" priority="3432" operator="equal">
      <formula>$A$57</formula>
    </cfRule>
    <cfRule type="cellIs" dxfId="9335" priority="3433" operator="equal">
      <formula>$A$56</formula>
    </cfRule>
    <cfRule type="cellIs" dxfId="9334" priority="3434" operator="equal">
      <formula>$A$55</formula>
    </cfRule>
    <cfRule type="cellIs" dxfId="9333" priority="3435" operator="equal">
      <formula>$A$54</formula>
    </cfRule>
    <cfRule type="cellIs" dxfId="9332" priority="3436" operator="equal">
      <formula>$A$53</formula>
    </cfRule>
    <cfRule type="cellIs" dxfId="9331" priority="3437" operator="equal">
      <formula>$A$52</formula>
    </cfRule>
    <cfRule type="cellIs" dxfId="9330" priority="3438" operator="equal">
      <formula>$A$51</formula>
    </cfRule>
    <cfRule type="cellIs" dxfId="9329" priority="3439" operator="equal">
      <formula>$A$50</formula>
    </cfRule>
    <cfRule type="cellIs" dxfId="9328" priority="3440" operator="equal">
      <formula>$A$49</formula>
    </cfRule>
    <cfRule type="cellIs" dxfId="9327" priority="3441" operator="equal">
      <formula>$A$48</formula>
    </cfRule>
    <cfRule type="cellIs" dxfId="9326" priority="3442" operator="equal">
      <formula>$A$47</formula>
    </cfRule>
    <cfRule type="cellIs" dxfId="9325" priority="3443" operator="equal">
      <formula>$A$46</formula>
    </cfRule>
    <cfRule type="cellIs" dxfId="9324" priority="3444" operator="equal">
      <formula>$A$45</formula>
    </cfRule>
  </conditionalFormatting>
  <conditionalFormatting sqref="P35">
    <cfRule type="cellIs" dxfId="9323" priority="3221" operator="equal">
      <formula>$A$72</formula>
    </cfRule>
    <cfRule type="cellIs" dxfId="9322" priority="3222" operator="equal">
      <formula>$A$71</formula>
    </cfRule>
    <cfRule type="cellIs" dxfId="9321" priority="3223" operator="equal">
      <formula>$A$70</formula>
    </cfRule>
    <cfRule type="cellIs" dxfId="9320" priority="3224" operator="equal">
      <formula>$A$69</formula>
    </cfRule>
    <cfRule type="cellIs" dxfId="9319" priority="3225" operator="equal">
      <formula>$A$68</formula>
    </cfRule>
    <cfRule type="cellIs" dxfId="9318" priority="3226" operator="equal">
      <formula>$A$67</formula>
    </cfRule>
    <cfRule type="cellIs" dxfId="9317" priority="3227" operator="equal">
      <formula>$A$66</formula>
    </cfRule>
    <cfRule type="cellIs" dxfId="9316" priority="3228" operator="equal">
      <formula>$A$65</formula>
    </cfRule>
    <cfRule type="cellIs" dxfId="9315" priority="3229" operator="equal">
      <formula>$A$64</formula>
    </cfRule>
    <cfRule type="cellIs" dxfId="9314" priority="3230" operator="equal">
      <formula>$A$63</formula>
    </cfRule>
    <cfRule type="cellIs" dxfId="9313" priority="3231" operator="equal">
      <formula>$A$62</formula>
    </cfRule>
    <cfRule type="cellIs" dxfId="9312" priority="3232" operator="equal">
      <formula>$A$61</formula>
    </cfRule>
    <cfRule type="cellIs" dxfId="9311" priority="3233" operator="equal">
      <formula>$A$60</formula>
    </cfRule>
    <cfRule type="cellIs" dxfId="9310" priority="3234" operator="equal">
      <formula>22710</formula>
    </cfRule>
    <cfRule type="cellIs" dxfId="9309" priority="3235" operator="equal">
      <formula>$A$58</formula>
    </cfRule>
    <cfRule type="cellIs" dxfId="9308" priority="3236" operator="equal">
      <formula>$A$57</formula>
    </cfRule>
    <cfRule type="cellIs" dxfId="9307" priority="3237" operator="equal">
      <formula>$A$56</formula>
    </cfRule>
    <cfRule type="cellIs" dxfId="9306" priority="3238" operator="equal">
      <formula>$A$55</formula>
    </cfRule>
    <cfRule type="cellIs" dxfId="9305" priority="3239" operator="equal">
      <formula>$A$54</formula>
    </cfRule>
    <cfRule type="cellIs" dxfId="9304" priority="3240" operator="equal">
      <formula>$A$53</formula>
    </cfRule>
    <cfRule type="cellIs" dxfId="9303" priority="3241" operator="equal">
      <formula>$A$52</formula>
    </cfRule>
    <cfRule type="cellIs" dxfId="9302" priority="3242" operator="equal">
      <formula>$A$51</formula>
    </cfRule>
    <cfRule type="cellIs" dxfId="9301" priority="3243" operator="equal">
      <formula>$A$50</formula>
    </cfRule>
    <cfRule type="cellIs" dxfId="9300" priority="3244" operator="equal">
      <formula>$A$49</formula>
    </cfRule>
    <cfRule type="cellIs" dxfId="9299" priority="3245" operator="equal">
      <formula>$A$48</formula>
    </cfRule>
    <cfRule type="cellIs" dxfId="9298" priority="3246" operator="equal">
      <formula>$A$47</formula>
    </cfRule>
    <cfRule type="cellIs" dxfId="9297" priority="3247" operator="equal">
      <formula>$A$46</formula>
    </cfRule>
    <cfRule type="cellIs" dxfId="9296" priority="3248" operator="equal">
      <formula>$A$45</formula>
    </cfRule>
  </conditionalFormatting>
  <conditionalFormatting sqref="Q35:S35">
    <cfRule type="cellIs" dxfId="9295" priority="3193" operator="equal">
      <formula>$A$72</formula>
    </cfRule>
    <cfRule type="cellIs" dxfId="9294" priority="3194" operator="equal">
      <formula>$A$71</formula>
    </cfRule>
    <cfRule type="cellIs" dxfId="9293" priority="3195" operator="equal">
      <formula>$A$70</formula>
    </cfRule>
    <cfRule type="cellIs" dxfId="9292" priority="3196" operator="equal">
      <formula>$A$69</formula>
    </cfRule>
    <cfRule type="cellIs" dxfId="9291" priority="3197" operator="equal">
      <formula>$A$68</formula>
    </cfRule>
    <cfRule type="cellIs" dxfId="9290" priority="3198" operator="equal">
      <formula>$A$67</formula>
    </cfRule>
    <cfRule type="cellIs" dxfId="9289" priority="3199" operator="equal">
      <formula>$A$66</formula>
    </cfRule>
    <cfRule type="cellIs" dxfId="9288" priority="3200" operator="equal">
      <formula>$A$65</formula>
    </cfRule>
    <cfRule type="cellIs" dxfId="9287" priority="3201" operator="equal">
      <formula>$A$64</formula>
    </cfRule>
    <cfRule type="cellIs" dxfId="9286" priority="3202" operator="equal">
      <formula>$A$63</formula>
    </cfRule>
    <cfRule type="cellIs" dxfId="9285" priority="3203" operator="equal">
      <formula>$A$62</formula>
    </cfRule>
    <cfRule type="cellIs" dxfId="9284" priority="3204" operator="equal">
      <formula>$A$61</formula>
    </cfRule>
    <cfRule type="cellIs" dxfId="9283" priority="3205" operator="equal">
      <formula>$A$60</formula>
    </cfRule>
    <cfRule type="cellIs" dxfId="9282" priority="3206" operator="equal">
      <formula>22710</formula>
    </cfRule>
    <cfRule type="cellIs" dxfId="9281" priority="3207" operator="equal">
      <formula>$A$58</formula>
    </cfRule>
    <cfRule type="cellIs" dxfId="9280" priority="3208" operator="equal">
      <formula>$A$57</formula>
    </cfRule>
    <cfRule type="cellIs" dxfId="9279" priority="3209" operator="equal">
      <formula>$A$56</formula>
    </cfRule>
    <cfRule type="cellIs" dxfId="9278" priority="3210" operator="equal">
      <formula>$A$55</formula>
    </cfRule>
    <cfRule type="cellIs" dxfId="9277" priority="3211" operator="equal">
      <formula>$A$54</formula>
    </cfRule>
    <cfRule type="cellIs" dxfId="9276" priority="3212" operator="equal">
      <formula>$A$53</formula>
    </cfRule>
    <cfRule type="cellIs" dxfId="9275" priority="3213" operator="equal">
      <formula>$A$52</formula>
    </cfRule>
    <cfRule type="cellIs" dxfId="9274" priority="3214" operator="equal">
      <formula>$A$51</formula>
    </cfRule>
    <cfRule type="cellIs" dxfId="9273" priority="3215" operator="equal">
      <formula>$A$50</formula>
    </cfRule>
    <cfRule type="cellIs" dxfId="9272" priority="3216" operator="equal">
      <formula>$A$49</formula>
    </cfRule>
    <cfRule type="cellIs" dxfId="9271" priority="3217" operator="equal">
      <formula>$A$48</formula>
    </cfRule>
    <cfRule type="cellIs" dxfId="9270" priority="3218" operator="equal">
      <formula>$A$47</formula>
    </cfRule>
    <cfRule type="cellIs" dxfId="9269" priority="3219" operator="equal">
      <formula>$A$46</formula>
    </cfRule>
    <cfRule type="cellIs" dxfId="9268" priority="3220" operator="equal">
      <formula>$A$45</formula>
    </cfRule>
  </conditionalFormatting>
  <conditionalFormatting sqref="X25">
    <cfRule type="cellIs" dxfId="9267" priority="3025" operator="equal">
      <formula>$A$72</formula>
    </cfRule>
    <cfRule type="cellIs" dxfId="9266" priority="3026" operator="equal">
      <formula>$A$71</formula>
    </cfRule>
    <cfRule type="cellIs" dxfId="9265" priority="3027" operator="equal">
      <formula>$A$70</formula>
    </cfRule>
    <cfRule type="cellIs" dxfId="9264" priority="3028" operator="equal">
      <formula>$A$69</formula>
    </cfRule>
    <cfRule type="cellIs" dxfId="9263" priority="3029" operator="equal">
      <formula>$A$68</formula>
    </cfRule>
    <cfRule type="cellIs" dxfId="9262" priority="3030" operator="equal">
      <formula>$A$67</formula>
    </cfRule>
    <cfRule type="cellIs" dxfId="9261" priority="3031" operator="equal">
      <formula>$A$66</formula>
    </cfRule>
    <cfRule type="cellIs" dxfId="9260" priority="3032" operator="equal">
      <formula>$A$65</formula>
    </cfRule>
    <cfRule type="cellIs" dxfId="9259" priority="3033" operator="equal">
      <formula>$A$64</formula>
    </cfRule>
    <cfRule type="cellIs" dxfId="9258" priority="3034" operator="equal">
      <formula>$A$63</formula>
    </cfRule>
    <cfRule type="cellIs" dxfId="9257" priority="3035" operator="equal">
      <formula>$A$62</formula>
    </cfRule>
    <cfRule type="cellIs" dxfId="9256" priority="3036" operator="equal">
      <formula>$A$61</formula>
    </cfRule>
    <cfRule type="cellIs" dxfId="9255" priority="3037" operator="equal">
      <formula>$A$60</formula>
    </cfRule>
    <cfRule type="cellIs" dxfId="9254" priority="3038" operator="equal">
      <formula>22710</formula>
    </cfRule>
    <cfRule type="cellIs" dxfId="9253" priority="3039" operator="equal">
      <formula>$A$58</formula>
    </cfRule>
    <cfRule type="cellIs" dxfId="9252" priority="3040" operator="equal">
      <formula>$A$57</formula>
    </cfRule>
    <cfRule type="cellIs" dxfId="9251" priority="3041" operator="equal">
      <formula>$A$56</formula>
    </cfRule>
    <cfRule type="cellIs" dxfId="9250" priority="3042" operator="equal">
      <formula>$A$55</formula>
    </cfRule>
    <cfRule type="cellIs" dxfId="9249" priority="3043" operator="equal">
      <formula>$A$54</formula>
    </cfRule>
    <cfRule type="cellIs" dxfId="9248" priority="3044" operator="equal">
      <formula>$A$53</formula>
    </cfRule>
    <cfRule type="cellIs" dxfId="9247" priority="3045" operator="equal">
      <formula>$A$52</formula>
    </cfRule>
    <cfRule type="cellIs" dxfId="9246" priority="3046" operator="equal">
      <formula>$A$51</formula>
    </cfRule>
    <cfRule type="cellIs" dxfId="9245" priority="3047" operator="equal">
      <formula>$A$50</formula>
    </cfRule>
    <cfRule type="cellIs" dxfId="9244" priority="3048" operator="equal">
      <formula>$A$49</formula>
    </cfRule>
    <cfRule type="cellIs" dxfId="9243" priority="3049" operator="equal">
      <formula>$A$48</formula>
    </cfRule>
    <cfRule type="cellIs" dxfId="9242" priority="3050" operator="equal">
      <formula>$A$47</formula>
    </cfRule>
    <cfRule type="cellIs" dxfId="9241" priority="3051" operator="equal">
      <formula>$A$46</formula>
    </cfRule>
    <cfRule type="cellIs" dxfId="9240" priority="3052" operator="equal">
      <formula>$A$45</formula>
    </cfRule>
  </conditionalFormatting>
  <conditionalFormatting sqref="Y25">
    <cfRule type="cellIs" dxfId="9239" priority="2997" operator="equal">
      <formula>$A$72</formula>
    </cfRule>
    <cfRule type="cellIs" dxfId="9238" priority="2998" operator="equal">
      <formula>$A$71</formula>
    </cfRule>
    <cfRule type="cellIs" dxfId="9237" priority="2999" operator="equal">
      <formula>$A$70</formula>
    </cfRule>
    <cfRule type="cellIs" dxfId="9236" priority="3000" operator="equal">
      <formula>$A$69</formula>
    </cfRule>
    <cfRule type="cellIs" dxfId="9235" priority="3001" operator="equal">
      <formula>$A$68</formula>
    </cfRule>
    <cfRule type="cellIs" dxfId="9234" priority="3002" operator="equal">
      <formula>$A$67</formula>
    </cfRule>
    <cfRule type="cellIs" dxfId="9233" priority="3003" operator="equal">
      <formula>$A$66</formula>
    </cfRule>
    <cfRule type="cellIs" dxfId="9232" priority="3004" operator="equal">
      <formula>$A$65</formula>
    </cfRule>
    <cfRule type="cellIs" dxfId="9231" priority="3005" operator="equal">
      <formula>$A$64</formula>
    </cfRule>
    <cfRule type="cellIs" dxfId="9230" priority="3006" operator="equal">
      <formula>$A$63</formula>
    </cfRule>
    <cfRule type="cellIs" dxfId="9229" priority="3007" operator="equal">
      <formula>$A$62</formula>
    </cfRule>
    <cfRule type="cellIs" dxfId="9228" priority="3008" operator="equal">
      <formula>$A$61</formula>
    </cfRule>
    <cfRule type="cellIs" dxfId="9227" priority="3009" operator="equal">
      <formula>$A$60</formula>
    </cfRule>
    <cfRule type="cellIs" dxfId="9226" priority="3010" operator="equal">
      <formula>22710</formula>
    </cfRule>
    <cfRule type="cellIs" dxfId="9225" priority="3011" operator="equal">
      <formula>$A$58</formula>
    </cfRule>
    <cfRule type="cellIs" dxfId="9224" priority="3012" operator="equal">
      <formula>$A$57</formula>
    </cfRule>
    <cfRule type="cellIs" dxfId="9223" priority="3013" operator="equal">
      <formula>$A$56</formula>
    </cfRule>
    <cfRule type="cellIs" dxfId="9222" priority="3014" operator="equal">
      <formula>$A$55</formula>
    </cfRule>
    <cfRule type="cellIs" dxfId="9221" priority="3015" operator="equal">
      <formula>$A$54</formula>
    </cfRule>
    <cfRule type="cellIs" dxfId="9220" priority="3016" operator="equal">
      <formula>$A$53</formula>
    </cfRule>
    <cfRule type="cellIs" dxfId="9219" priority="3017" operator="equal">
      <formula>$A$52</formula>
    </cfRule>
    <cfRule type="cellIs" dxfId="9218" priority="3018" operator="equal">
      <formula>$A$51</formula>
    </cfRule>
    <cfRule type="cellIs" dxfId="9217" priority="3019" operator="equal">
      <formula>$A$50</formula>
    </cfRule>
    <cfRule type="cellIs" dxfId="9216" priority="3020" operator="equal">
      <formula>$A$49</formula>
    </cfRule>
    <cfRule type="cellIs" dxfId="9215" priority="3021" operator="equal">
      <formula>$A$48</formula>
    </cfRule>
    <cfRule type="cellIs" dxfId="9214" priority="3022" operator="equal">
      <formula>$A$47</formula>
    </cfRule>
    <cfRule type="cellIs" dxfId="9213" priority="3023" operator="equal">
      <formula>$A$46</formula>
    </cfRule>
    <cfRule type="cellIs" dxfId="9212" priority="3024" operator="equal">
      <formula>$A$45</formula>
    </cfRule>
  </conditionalFormatting>
  <conditionalFormatting sqref="X27">
    <cfRule type="cellIs" dxfId="9211" priority="2969" operator="equal">
      <formula>$A$72</formula>
    </cfRule>
    <cfRule type="cellIs" dxfId="9210" priority="2970" operator="equal">
      <formula>$A$71</formula>
    </cfRule>
    <cfRule type="cellIs" dxfId="9209" priority="2971" operator="equal">
      <formula>$A$70</formula>
    </cfRule>
    <cfRule type="cellIs" dxfId="9208" priority="2972" operator="equal">
      <formula>$A$69</formula>
    </cfRule>
    <cfRule type="cellIs" dxfId="9207" priority="2973" operator="equal">
      <formula>$A$68</formula>
    </cfRule>
    <cfRule type="cellIs" dxfId="9206" priority="2974" operator="equal">
      <formula>$A$67</formula>
    </cfRule>
    <cfRule type="cellIs" dxfId="9205" priority="2975" operator="equal">
      <formula>$A$66</formula>
    </cfRule>
    <cfRule type="cellIs" dxfId="9204" priority="2976" operator="equal">
      <formula>$A$65</formula>
    </cfRule>
    <cfRule type="cellIs" dxfId="9203" priority="2977" operator="equal">
      <formula>$A$64</formula>
    </cfRule>
    <cfRule type="cellIs" dxfId="9202" priority="2978" operator="equal">
      <formula>$A$63</formula>
    </cfRule>
    <cfRule type="cellIs" dxfId="9201" priority="2979" operator="equal">
      <formula>$A$62</formula>
    </cfRule>
    <cfRule type="cellIs" dxfId="9200" priority="2980" operator="equal">
      <formula>$A$61</formula>
    </cfRule>
    <cfRule type="cellIs" dxfId="9199" priority="2981" operator="equal">
      <formula>$A$60</formula>
    </cfRule>
    <cfRule type="cellIs" dxfId="9198" priority="2982" operator="equal">
      <formula>22710</formula>
    </cfRule>
    <cfRule type="cellIs" dxfId="9197" priority="2983" operator="equal">
      <formula>$A$58</formula>
    </cfRule>
    <cfRule type="cellIs" dxfId="9196" priority="2984" operator="equal">
      <formula>$A$57</formula>
    </cfRule>
    <cfRule type="cellIs" dxfId="9195" priority="2985" operator="equal">
      <formula>$A$56</formula>
    </cfRule>
    <cfRule type="cellIs" dxfId="9194" priority="2986" operator="equal">
      <formula>$A$55</formula>
    </cfRule>
    <cfRule type="cellIs" dxfId="9193" priority="2987" operator="equal">
      <formula>$A$54</formula>
    </cfRule>
    <cfRule type="cellIs" dxfId="9192" priority="2988" operator="equal">
      <formula>$A$53</formula>
    </cfRule>
    <cfRule type="cellIs" dxfId="9191" priority="2989" operator="equal">
      <formula>$A$52</formula>
    </cfRule>
    <cfRule type="cellIs" dxfId="9190" priority="2990" operator="equal">
      <formula>$A$51</formula>
    </cfRule>
    <cfRule type="cellIs" dxfId="9189" priority="2991" operator="equal">
      <formula>$A$50</formula>
    </cfRule>
    <cfRule type="cellIs" dxfId="9188" priority="2992" operator="equal">
      <formula>$A$49</formula>
    </cfRule>
    <cfRule type="cellIs" dxfId="9187" priority="2993" operator="equal">
      <formula>$A$48</formula>
    </cfRule>
    <cfRule type="cellIs" dxfId="9186" priority="2994" operator="equal">
      <formula>$A$47</formula>
    </cfRule>
    <cfRule type="cellIs" dxfId="9185" priority="2995" operator="equal">
      <formula>$A$46</formula>
    </cfRule>
    <cfRule type="cellIs" dxfId="9184" priority="2996" operator="equal">
      <formula>$A$45</formula>
    </cfRule>
  </conditionalFormatting>
  <conditionalFormatting sqref="Y27">
    <cfRule type="cellIs" dxfId="9183" priority="2941" operator="equal">
      <formula>$A$72</formula>
    </cfRule>
    <cfRule type="cellIs" dxfId="9182" priority="2942" operator="equal">
      <formula>$A$71</formula>
    </cfRule>
    <cfRule type="cellIs" dxfId="9181" priority="2943" operator="equal">
      <formula>$A$70</formula>
    </cfRule>
    <cfRule type="cellIs" dxfId="9180" priority="2944" operator="equal">
      <formula>$A$69</formula>
    </cfRule>
    <cfRule type="cellIs" dxfId="9179" priority="2945" operator="equal">
      <formula>$A$68</formula>
    </cfRule>
    <cfRule type="cellIs" dxfId="9178" priority="2946" operator="equal">
      <formula>$A$67</formula>
    </cfRule>
    <cfRule type="cellIs" dxfId="9177" priority="2947" operator="equal">
      <formula>$A$66</formula>
    </cfRule>
    <cfRule type="cellIs" dxfId="9176" priority="2948" operator="equal">
      <formula>$A$65</formula>
    </cfRule>
    <cfRule type="cellIs" dxfId="9175" priority="2949" operator="equal">
      <formula>$A$64</formula>
    </cfRule>
    <cfRule type="cellIs" dxfId="9174" priority="2950" operator="equal">
      <formula>$A$63</formula>
    </cfRule>
    <cfRule type="cellIs" dxfId="9173" priority="2951" operator="equal">
      <formula>$A$62</formula>
    </cfRule>
    <cfRule type="cellIs" dxfId="9172" priority="2952" operator="equal">
      <formula>$A$61</formula>
    </cfRule>
    <cfRule type="cellIs" dxfId="9171" priority="2953" operator="equal">
      <formula>$A$60</formula>
    </cfRule>
    <cfRule type="cellIs" dxfId="9170" priority="2954" operator="equal">
      <formula>22710</formula>
    </cfRule>
    <cfRule type="cellIs" dxfId="9169" priority="2955" operator="equal">
      <formula>$A$58</formula>
    </cfRule>
    <cfRule type="cellIs" dxfId="9168" priority="2956" operator="equal">
      <formula>$A$57</formula>
    </cfRule>
    <cfRule type="cellIs" dxfId="9167" priority="2957" operator="equal">
      <formula>$A$56</formula>
    </cfRule>
    <cfRule type="cellIs" dxfId="9166" priority="2958" operator="equal">
      <formula>$A$55</formula>
    </cfRule>
    <cfRule type="cellIs" dxfId="9165" priority="2959" operator="equal">
      <formula>$A$54</formula>
    </cfRule>
    <cfRule type="cellIs" dxfId="9164" priority="2960" operator="equal">
      <formula>$A$53</formula>
    </cfRule>
    <cfRule type="cellIs" dxfId="9163" priority="2961" operator="equal">
      <formula>$A$52</formula>
    </cfRule>
    <cfRule type="cellIs" dxfId="9162" priority="2962" operator="equal">
      <formula>$A$51</formula>
    </cfRule>
    <cfRule type="cellIs" dxfId="9161" priority="2963" operator="equal">
      <formula>$A$50</formula>
    </cfRule>
    <cfRule type="cellIs" dxfId="9160" priority="2964" operator="equal">
      <formula>$A$49</formula>
    </cfRule>
    <cfRule type="cellIs" dxfId="9159" priority="2965" operator="equal">
      <formula>$A$48</formula>
    </cfRule>
    <cfRule type="cellIs" dxfId="9158" priority="2966" operator="equal">
      <formula>$A$47</formula>
    </cfRule>
    <cfRule type="cellIs" dxfId="9157" priority="2967" operator="equal">
      <formula>$A$46</formula>
    </cfRule>
    <cfRule type="cellIs" dxfId="9156" priority="2968" operator="equal">
      <formula>$A$45</formula>
    </cfRule>
  </conditionalFormatting>
  <conditionalFormatting sqref="K34">
    <cfRule type="cellIs" dxfId="9155" priority="2857" operator="equal">
      <formula>$A$72</formula>
    </cfRule>
    <cfRule type="cellIs" dxfId="9154" priority="2858" operator="equal">
      <formula>$A$71</formula>
    </cfRule>
    <cfRule type="cellIs" dxfId="9153" priority="2859" operator="equal">
      <formula>$A$70</formula>
    </cfRule>
    <cfRule type="cellIs" dxfId="9152" priority="2860" operator="equal">
      <formula>$A$69</formula>
    </cfRule>
    <cfRule type="cellIs" dxfId="9151" priority="2861" operator="equal">
      <formula>$A$68</formula>
    </cfRule>
    <cfRule type="cellIs" dxfId="9150" priority="2862" operator="equal">
      <formula>$A$67</formula>
    </cfRule>
    <cfRule type="cellIs" dxfId="9149" priority="2863" operator="equal">
      <formula>$A$66</formula>
    </cfRule>
    <cfRule type="cellIs" dxfId="9148" priority="2864" operator="equal">
      <formula>$A$65</formula>
    </cfRule>
    <cfRule type="cellIs" dxfId="9147" priority="2865" operator="equal">
      <formula>$A$64</formula>
    </cfRule>
    <cfRule type="cellIs" dxfId="9146" priority="2866" operator="equal">
      <formula>$A$63</formula>
    </cfRule>
    <cfRule type="cellIs" dxfId="9145" priority="2867" operator="equal">
      <formula>$A$62</formula>
    </cfRule>
    <cfRule type="cellIs" dxfId="9144" priority="2868" operator="equal">
      <formula>$A$61</formula>
    </cfRule>
    <cfRule type="cellIs" dxfId="9143" priority="2869" operator="equal">
      <formula>$A$60</formula>
    </cfRule>
    <cfRule type="cellIs" dxfId="9142" priority="2870" operator="equal">
      <formula>22710</formula>
    </cfRule>
    <cfRule type="cellIs" dxfId="9141" priority="2871" operator="equal">
      <formula>$A$58</formula>
    </cfRule>
    <cfRule type="cellIs" dxfId="9140" priority="2872" operator="equal">
      <formula>$A$57</formula>
    </cfRule>
    <cfRule type="cellIs" dxfId="9139" priority="2873" operator="equal">
      <formula>$A$56</formula>
    </cfRule>
    <cfRule type="cellIs" dxfId="9138" priority="2874" operator="equal">
      <formula>$A$55</formula>
    </cfRule>
    <cfRule type="cellIs" dxfId="9137" priority="2875" operator="equal">
      <formula>$A$54</formula>
    </cfRule>
    <cfRule type="cellIs" dxfId="9136" priority="2876" operator="equal">
      <formula>$A$53</formula>
    </cfRule>
    <cfRule type="cellIs" dxfId="9135" priority="2877" operator="equal">
      <formula>$A$52</formula>
    </cfRule>
    <cfRule type="cellIs" dxfId="9134" priority="2878" operator="equal">
      <formula>$A$51</formula>
    </cfRule>
    <cfRule type="cellIs" dxfId="9133" priority="2879" operator="equal">
      <formula>$A$50</formula>
    </cfRule>
    <cfRule type="cellIs" dxfId="9132" priority="2880" operator="equal">
      <formula>$A$49</formula>
    </cfRule>
    <cfRule type="cellIs" dxfId="9131" priority="2881" operator="equal">
      <formula>$A$48</formula>
    </cfRule>
    <cfRule type="cellIs" dxfId="9130" priority="2882" operator="equal">
      <formula>$A$47</formula>
    </cfRule>
    <cfRule type="cellIs" dxfId="9129" priority="2883" operator="equal">
      <formula>$A$46</formula>
    </cfRule>
    <cfRule type="cellIs" dxfId="9128" priority="2884" operator="equal">
      <formula>$A$45</formula>
    </cfRule>
  </conditionalFormatting>
  <conditionalFormatting sqref="L34:M34">
    <cfRule type="cellIs" dxfId="9127" priority="2829" operator="equal">
      <formula>$A$72</formula>
    </cfRule>
    <cfRule type="cellIs" dxfId="9126" priority="2830" operator="equal">
      <formula>$A$71</formula>
    </cfRule>
    <cfRule type="cellIs" dxfId="9125" priority="2831" operator="equal">
      <formula>$A$70</formula>
    </cfRule>
    <cfRule type="cellIs" dxfId="9124" priority="2832" operator="equal">
      <formula>$A$69</formula>
    </cfRule>
    <cfRule type="cellIs" dxfId="9123" priority="2833" operator="equal">
      <formula>$A$68</formula>
    </cfRule>
    <cfRule type="cellIs" dxfId="9122" priority="2834" operator="equal">
      <formula>$A$67</formula>
    </cfRule>
    <cfRule type="cellIs" dxfId="9121" priority="2835" operator="equal">
      <formula>$A$66</formula>
    </cfRule>
    <cfRule type="cellIs" dxfId="9120" priority="2836" operator="equal">
      <formula>$A$65</formula>
    </cfRule>
    <cfRule type="cellIs" dxfId="9119" priority="2837" operator="equal">
      <formula>$A$64</formula>
    </cfRule>
    <cfRule type="cellIs" dxfId="9118" priority="2838" operator="equal">
      <formula>$A$63</formula>
    </cfRule>
    <cfRule type="cellIs" dxfId="9117" priority="2839" operator="equal">
      <formula>$A$62</formula>
    </cfRule>
    <cfRule type="cellIs" dxfId="9116" priority="2840" operator="equal">
      <formula>$A$61</formula>
    </cfRule>
    <cfRule type="cellIs" dxfId="9115" priority="2841" operator="equal">
      <formula>$A$60</formula>
    </cfRule>
    <cfRule type="cellIs" dxfId="9114" priority="2842" operator="equal">
      <formula>22710</formula>
    </cfRule>
    <cfRule type="cellIs" dxfId="9113" priority="2843" operator="equal">
      <formula>$A$58</formula>
    </cfRule>
    <cfRule type="cellIs" dxfId="9112" priority="2844" operator="equal">
      <formula>$A$57</formula>
    </cfRule>
    <cfRule type="cellIs" dxfId="9111" priority="2845" operator="equal">
      <formula>$A$56</formula>
    </cfRule>
    <cfRule type="cellIs" dxfId="9110" priority="2846" operator="equal">
      <formula>$A$55</formula>
    </cfRule>
    <cfRule type="cellIs" dxfId="9109" priority="2847" operator="equal">
      <formula>$A$54</formula>
    </cfRule>
    <cfRule type="cellIs" dxfId="9108" priority="2848" operator="equal">
      <formula>$A$53</formula>
    </cfRule>
    <cfRule type="cellIs" dxfId="9107" priority="2849" operator="equal">
      <formula>$A$52</formula>
    </cfRule>
    <cfRule type="cellIs" dxfId="9106" priority="2850" operator="equal">
      <formula>$A$51</formula>
    </cfRule>
    <cfRule type="cellIs" dxfId="9105" priority="2851" operator="equal">
      <formula>$A$50</formula>
    </cfRule>
    <cfRule type="cellIs" dxfId="9104" priority="2852" operator="equal">
      <formula>$A$49</formula>
    </cfRule>
    <cfRule type="cellIs" dxfId="9103" priority="2853" operator="equal">
      <formula>$A$48</formula>
    </cfRule>
    <cfRule type="cellIs" dxfId="9102" priority="2854" operator="equal">
      <formula>$A$47</formula>
    </cfRule>
    <cfRule type="cellIs" dxfId="9101" priority="2855" operator="equal">
      <formula>$A$46</formula>
    </cfRule>
    <cfRule type="cellIs" dxfId="9100" priority="2856" operator="equal">
      <formula>$A$45</formula>
    </cfRule>
  </conditionalFormatting>
  <conditionalFormatting sqref="K33">
    <cfRule type="cellIs" dxfId="9099" priority="2381" operator="equal">
      <formula>$A$72</formula>
    </cfRule>
    <cfRule type="cellIs" dxfId="9098" priority="2382" operator="equal">
      <formula>$A$71</formula>
    </cfRule>
    <cfRule type="cellIs" dxfId="9097" priority="2383" operator="equal">
      <formula>$A$70</formula>
    </cfRule>
    <cfRule type="cellIs" dxfId="9096" priority="2384" operator="equal">
      <formula>$A$69</formula>
    </cfRule>
    <cfRule type="cellIs" dxfId="9095" priority="2385" operator="equal">
      <formula>$A$68</formula>
    </cfRule>
    <cfRule type="cellIs" dxfId="9094" priority="2386" operator="equal">
      <formula>$A$67</formula>
    </cfRule>
    <cfRule type="cellIs" dxfId="9093" priority="2387" operator="equal">
      <formula>$A$66</formula>
    </cfRule>
    <cfRule type="cellIs" dxfId="9092" priority="2388" operator="equal">
      <formula>$A$65</formula>
    </cfRule>
    <cfRule type="cellIs" dxfId="9091" priority="2389" operator="equal">
      <formula>$A$64</formula>
    </cfRule>
    <cfRule type="cellIs" dxfId="9090" priority="2390" operator="equal">
      <formula>$A$63</formula>
    </cfRule>
    <cfRule type="cellIs" dxfId="9089" priority="2391" operator="equal">
      <formula>$A$62</formula>
    </cfRule>
    <cfRule type="cellIs" dxfId="9088" priority="2392" operator="equal">
      <formula>$A$61</formula>
    </cfRule>
    <cfRule type="cellIs" dxfId="9087" priority="2393" operator="equal">
      <formula>$A$60</formula>
    </cfRule>
    <cfRule type="cellIs" dxfId="9086" priority="2394" operator="equal">
      <formula>22710</formula>
    </cfRule>
    <cfRule type="cellIs" dxfId="9085" priority="2395" operator="equal">
      <formula>$A$58</formula>
    </cfRule>
    <cfRule type="cellIs" dxfId="9084" priority="2396" operator="equal">
      <formula>$A$57</formula>
    </cfRule>
    <cfRule type="cellIs" dxfId="9083" priority="2397" operator="equal">
      <formula>$A$56</formula>
    </cfRule>
    <cfRule type="cellIs" dxfId="9082" priority="2398" operator="equal">
      <formula>$A$55</formula>
    </cfRule>
    <cfRule type="cellIs" dxfId="9081" priority="2399" operator="equal">
      <formula>$A$54</formula>
    </cfRule>
    <cfRule type="cellIs" dxfId="9080" priority="2400" operator="equal">
      <formula>$A$53</formula>
    </cfRule>
    <cfRule type="cellIs" dxfId="9079" priority="2401" operator="equal">
      <formula>$A$52</formula>
    </cfRule>
    <cfRule type="cellIs" dxfId="9078" priority="2402" operator="equal">
      <formula>$A$51</formula>
    </cfRule>
    <cfRule type="cellIs" dxfId="9077" priority="2403" operator="equal">
      <formula>$A$50</formula>
    </cfRule>
    <cfRule type="cellIs" dxfId="9076" priority="2404" operator="equal">
      <formula>$A$49</formula>
    </cfRule>
    <cfRule type="cellIs" dxfId="9075" priority="2405" operator="equal">
      <formula>$A$48</formula>
    </cfRule>
    <cfRule type="cellIs" dxfId="9074" priority="2406" operator="equal">
      <formula>$A$47</formula>
    </cfRule>
    <cfRule type="cellIs" dxfId="9073" priority="2407" operator="equal">
      <formula>$A$46</formula>
    </cfRule>
    <cfRule type="cellIs" dxfId="9072" priority="2408" operator="equal">
      <formula>$A$45</formula>
    </cfRule>
  </conditionalFormatting>
  <conditionalFormatting sqref="L33:O33">
    <cfRule type="cellIs" dxfId="9071" priority="2353" operator="equal">
      <formula>$A$72</formula>
    </cfRule>
    <cfRule type="cellIs" dxfId="9070" priority="2354" operator="equal">
      <formula>$A$71</formula>
    </cfRule>
    <cfRule type="cellIs" dxfId="9069" priority="2355" operator="equal">
      <formula>$A$70</formula>
    </cfRule>
    <cfRule type="cellIs" dxfId="9068" priority="2356" operator="equal">
      <formula>$A$69</formula>
    </cfRule>
    <cfRule type="cellIs" dxfId="9067" priority="2357" operator="equal">
      <formula>$A$68</formula>
    </cfRule>
    <cfRule type="cellIs" dxfId="9066" priority="2358" operator="equal">
      <formula>$A$67</formula>
    </cfRule>
    <cfRule type="cellIs" dxfId="9065" priority="2359" operator="equal">
      <formula>$A$66</formula>
    </cfRule>
    <cfRule type="cellIs" dxfId="9064" priority="2360" operator="equal">
      <formula>$A$65</formula>
    </cfRule>
    <cfRule type="cellIs" dxfId="9063" priority="2361" operator="equal">
      <formula>$A$64</formula>
    </cfRule>
    <cfRule type="cellIs" dxfId="9062" priority="2362" operator="equal">
      <formula>$A$63</formula>
    </cfRule>
    <cfRule type="cellIs" dxfId="9061" priority="2363" operator="equal">
      <formula>$A$62</formula>
    </cfRule>
    <cfRule type="cellIs" dxfId="9060" priority="2364" operator="equal">
      <formula>$A$61</formula>
    </cfRule>
    <cfRule type="cellIs" dxfId="9059" priority="2365" operator="equal">
      <formula>$A$60</formula>
    </cfRule>
    <cfRule type="cellIs" dxfId="9058" priority="2366" operator="equal">
      <formula>22710</formula>
    </cfRule>
    <cfRule type="cellIs" dxfId="9057" priority="2367" operator="equal">
      <formula>$A$58</formula>
    </cfRule>
    <cfRule type="cellIs" dxfId="9056" priority="2368" operator="equal">
      <formula>$A$57</formula>
    </cfRule>
    <cfRule type="cellIs" dxfId="9055" priority="2369" operator="equal">
      <formula>$A$56</formula>
    </cfRule>
    <cfRule type="cellIs" dxfId="9054" priority="2370" operator="equal">
      <formula>$A$55</formula>
    </cfRule>
    <cfRule type="cellIs" dxfId="9053" priority="2371" operator="equal">
      <formula>$A$54</formula>
    </cfRule>
    <cfRule type="cellIs" dxfId="9052" priority="2372" operator="equal">
      <formula>$A$53</formula>
    </cfRule>
    <cfRule type="cellIs" dxfId="9051" priority="2373" operator="equal">
      <formula>$A$52</formula>
    </cfRule>
    <cfRule type="cellIs" dxfId="9050" priority="2374" operator="equal">
      <formula>$A$51</formula>
    </cfRule>
    <cfRule type="cellIs" dxfId="9049" priority="2375" operator="equal">
      <formula>$A$50</formula>
    </cfRule>
    <cfRule type="cellIs" dxfId="9048" priority="2376" operator="equal">
      <formula>$A$49</formula>
    </cfRule>
    <cfRule type="cellIs" dxfId="9047" priority="2377" operator="equal">
      <formula>$A$48</formula>
    </cfRule>
    <cfRule type="cellIs" dxfId="9046" priority="2378" operator="equal">
      <formula>$A$47</formula>
    </cfRule>
    <cfRule type="cellIs" dxfId="9045" priority="2379" operator="equal">
      <formula>$A$46</formula>
    </cfRule>
    <cfRule type="cellIs" dxfId="9044" priority="2380" operator="equal">
      <formula>$A$45</formula>
    </cfRule>
  </conditionalFormatting>
  <conditionalFormatting sqref="Q33:S33">
    <cfRule type="cellIs" dxfId="9043" priority="2409" operator="equal">
      <formula>$A$72</formula>
    </cfRule>
    <cfRule type="cellIs" dxfId="9042" priority="2410" operator="equal">
      <formula>$A$71</formula>
    </cfRule>
    <cfRule type="cellIs" dxfId="9041" priority="2411" operator="equal">
      <formula>$A$70</formula>
    </cfRule>
    <cfRule type="cellIs" dxfId="9040" priority="2412" operator="equal">
      <formula>$A$69</formula>
    </cfRule>
    <cfRule type="cellIs" dxfId="9039" priority="2413" operator="equal">
      <formula>$A$68</formula>
    </cfRule>
    <cfRule type="cellIs" dxfId="9038" priority="2414" operator="equal">
      <formula>$A$67</formula>
    </cfRule>
    <cfRule type="cellIs" dxfId="9037" priority="2415" operator="equal">
      <formula>$A$66</formula>
    </cfRule>
    <cfRule type="cellIs" dxfId="9036" priority="2416" operator="equal">
      <formula>$A$65</formula>
    </cfRule>
    <cfRule type="cellIs" dxfId="9035" priority="2417" operator="equal">
      <formula>$A$64</formula>
    </cfRule>
    <cfRule type="cellIs" dxfId="9034" priority="2418" operator="equal">
      <formula>$A$63</formula>
    </cfRule>
    <cfRule type="cellIs" dxfId="9033" priority="2419" operator="equal">
      <formula>$A$62</formula>
    </cfRule>
    <cfRule type="cellIs" dxfId="9032" priority="2420" operator="equal">
      <formula>$A$61</formula>
    </cfRule>
    <cfRule type="cellIs" dxfId="9031" priority="2421" operator="equal">
      <formula>$A$60</formula>
    </cfRule>
    <cfRule type="cellIs" dxfId="9030" priority="2422" operator="equal">
      <formula>22710</formula>
    </cfRule>
    <cfRule type="cellIs" dxfId="9029" priority="2423" operator="equal">
      <formula>$A$58</formula>
    </cfRule>
    <cfRule type="cellIs" dxfId="9028" priority="2424" operator="equal">
      <formula>$A$57</formula>
    </cfRule>
    <cfRule type="cellIs" dxfId="9027" priority="2425" operator="equal">
      <formula>$A$56</formula>
    </cfRule>
    <cfRule type="cellIs" dxfId="9026" priority="2426" operator="equal">
      <formula>$A$55</formula>
    </cfRule>
    <cfRule type="cellIs" dxfId="9025" priority="2427" operator="equal">
      <formula>$A$54</formula>
    </cfRule>
    <cfRule type="cellIs" dxfId="9024" priority="2428" operator="equal">
      <formula>$A$53</formula>
    </cfRule>
    <cfRule type="cellIs" dxfId="9023" priority="2429" operator="equal">
      <formula>$A$52</formula>
    </cfRule>
    <cfRule type="cellIs" dxfId="9022" priority="2430" operator="equal">
      <formula>$A$51</formula>
    </cfRule>
    <cfRule type="cellIs" dxfId="9021" priority="2431" operator="equal">
      <formula>$A$50</formula>
    </cfRule>
    <cfRule type="cellIs" dxfId="9020" priority="2432" operator="equal">
      <formula>$A$49</formula>
    </cfRule>
    <cfRule type="cellIs" dxfId="9019" priority="2433" operator="equal">
      <formula>$A$48</formula>
    </cfRule>
    <cfRule type="cellIs" dxfId="9018" priority="2434" operator="equal">
      <formula>$A$47</formula>
    </cfRule>
    <cfRule type="cellIs" dxfId="9017" priority="2435" operator="equal">
      <formula>$A$46</formula>
    </cfRule>
    <cfRule type="cellIs" dxfId="9016" priority="2436" operator="equal">
      <formula>$A$45</formula>
    </cfRule>
  </conditionalFormatting>
  <conditionalFormatting sqref="G35">
    <cfRule type="cellIs" dxfId="9015" priority="2045" operator="equal">
      <formula>$A$72</formula>
    </cfRule>
    <cfRule type="cellIs" dxfId="9014" priority="2046" operator="equal">
      <formula>$A$71</formula>
    </cfRule>
    <cfRule type="cellIs" dxfId="9013" priority="2047" operator="equal">
      <formula>$A$70</formula>
    </cfRule>
    <cfRule type="cellIs" dxfId="9012" priority="2048" operator="equal">
      <formula>$A$69</formula>
    </cfRule>
    <cfRule type="cellIs" dxfId="9011" priority="2049" operator="equal">
      <formula>$A$68</formula>
    </cfRule>
    <cfRule type="cellIs" dxfId="9010" priority="2050" operator="equal">
      <formula>$A$67</formula>
    </cfRule>
    <cfRule type="cellIs" dxfId="9009" priority="2051" operator="equal">
      <formula>$A$66</formula>
    </cfRule>
    <cfRule type="cellIs" dxfId="9008" priority="2052" operator="equal">
      <formula>$A$65</formula>
    </cfRule>
    <cfRule type="cellIs" dxfId="9007" priority="2053" operator="equal">
      <formula>$A$64</formula>
    </cfRule>
    <cfRule type="cellIs" dxfId="9006" priority="2054" operator="equal">
      <formula>$A$63</formula>
    </cfRule>
    <cfRule type="cellIs" dxfId="9005" priority="2055" operator="equal">
      <formula>$A$62</formula>
    </cfRule>
    <cfRule type="cellIs" dxfId="9004" priority="2056" operator="equal">
      <formula>$A$61</formula>
    </cfRule>
    <cfRule type="cellIs" dxfId="9003" priority="2057" operator="equal">
      <formula>$A$60</formula>
    </cfRule>
    <cfRule type="cellIs" dxfId="9002" priority="2058" operator="equal">
      <formula>22710</formula>
    </cfRule>
    <cfRule type="cellIs" dxfId="9001" priority="2059" operator="equal">
      <formula>$A$58</formula>
    </cfRule>
    <cfRule type="cellIs" dxfId="9000" priority="2060" operator="equal">
      <formula>$A$57</formula>
    </cfRule>
    <cfRule type="cellIs" dxfId="8999" priority="2061" operator="equal">
      <formula>$A$56</formula>
    </cfRule>
    <cfRule type="cellIs" dxfId="8998" priority="2062" operator="equal">
      <formula>$A$55</formula>
    </cfRule>
    <cfRule type="cellIs" dxfId="8997" priority="2063" operator="equal">
      <formula>$A$54</formula>
    </cfRule>
    <cfRule type="cellIs" dxfId="8996" priority="2064" operator="equal">
      <formula>$A$53</formula>
    </cfRule>
    <cfRule type="cellIs" dxfId="8995" priority="2065" operator="equal">
      <formula>$A$52</formula>
    </cfRule>
    <cfRule type="cellIs" dxfId="8994" priority="2066" operator="equal">
      <formula>$A$51</formula>
    </cfRule>
    <cfRule type="cellIs" dxfId="8993" priority="2067" operator="equal">
      <formula>$A$50</formula>
    </cfRule>
    <cfRule type="cellIs" dxfId="8992" priority="2068" operator="equal">
      <formula>$A$49</formula>
    </cfRule>
    <cfRule type="cellIs" dxfId="8991" priority="2069" operator="equal">
      <formula>$A$48</formula>
    </cfRule>
    <cfRule type="cellIs" dxfId="8990" priority="2070" operator="equal">
      <formula>$A$47</formula>
    </cfRule>
    <cfRule type="cellIs" dxfId="8989" priority="2071" operator="equal">
      <formula>$A$46</formula>
    </cfRule>
    <cfRule type="cellIs" dxfId="8988" priority="2072" operator="equal">
      <formula>$A$45</formula>
    </cfRule>
  </conditionalFormatting>
  <conditionalFormatting sqref="H35:J35">
    <cfRule type="cellIs" dxfId="8987" priority="2017" operator="equal">
      <formula>$A$72</formula>
    </cfRule>
    <cfRule type="cellIs" dxfId="8986" priority="2018" operator="equal">
      <formula>$A$71</formula>
    </cfRule>
    <cfRule type="cellIs" dxfId="8985" priority="2019" operator="equal">
      <formula>$A$70</formula>
    </cfRule>
    <cfRule type="cellIs" dxfId="8984" priority="2020" operator="equal">
      <formula>$A$69</formula>
    </cfRule>
    <cfRule type="cellIs" dxfId="8983" priority="2021" operator="equal">
      <formula>$A$68</formula>
    </cfRule>
    <cfRule type="cellIs" dxfId="8982" priority="2022" operator="equal">
      <formula>$A$67</formula>
    </cfRule>
    <cfRule type="cellIs" dxfId="8981" priority="2023" operator="equal">
      <formula>$A$66</formula>
    </cfRule>
    <cfRule type="cellIs" dxfId="8980" priority="2024" operator="equal">
      <formula>$A$65</formula>
    </cfRule>
    <cfRule type="cellIs" dxfId="8979" priority="2025" operator="equal">
      <formula>$A$64</formula>
    </cfRule>
    <cfRule type="cellIs" dxfId="8978" priority="2026" operator="equal">
      <formula>$A$63</formula>
    </cfRule>
    <cfRule type="cellIs" dxfId="8977" priority="2027" operator="equal">
      <formula>$A$62</formula>
    </cfRule>
    <cfRule type="cellIs" dxfId="8976" priority="2028" operator="equal">
      <formula>$A$61</formula>
    </cfRule>
    <cfRule type="cellIs" dxfId="8975" priority="2029" operator="equal">
      <formula>$A$60</formula>
    </cfRule>
    <cfRule type="cellIs" dxfId="8974" priority="2030" operator="equal">
      <formula>22710</formula>
    </cfRule>
    <cfRule type="cellIs" dxfId="8973" priority="2031" operator="equal">
      <formula>$A$58</formula>
    </cfRule>
    <cfRule type="cellIs" dxfId="8972" priority="2032" operator="equal">
      <formula>$A$57</formula>
    </cfRule>
    <cfRule type="cellIs" dxfId="8971" priority="2033" operator="equal">
      <formula>$A$56</formula>
    </cfRule>
    <cfRule type="cellIs" dxfId="8970" priority="2034" operator="equal">
      <formula>$A$55</formula>
    </cfRule>
    <cfRule type="cellIs" dxfId="8969" priority="2035" operator="equal">
      <formula>$A$54</formula>
    </cfRule>
    <cfRule type="cellIs" dxfId="8968" priority="2036" operator="equal">
      <formula>$A$53</formula>
    </cfRule>
    <cfRule type="cellIs" dxfId="8967" priority="2037" operator="equal">
      <formula>$A$52</formula>
    </cfRule>
    <cfRule type="cellIs" dxfId="8966" priority="2038" operator="equal">
      <formula>$A$51</formula>
    </cfRule>
    <cfRule type="cellIs" dxfId="8965" priority="2039" operator="equal">
      <formula>$A$50</formula>
    </cfRule>
    <cfRule type="cellIs" dxfId="8964" priority="2040" operator="equal">
      <formula>$A$49</formula>
    </cfRule>
    <cfRule type="cellIs" dxfId="8963" priority="2041" operator="equal">
      <formula>$A$48</formula>
    </cfRule>
    <cfRule type="cellIs" dxfId="8962" priority="2042" operator="equal">
      <formula>$A$47</formula>
    </cfRule>
    <cfRule type="cellIs" dxfId="8961" priority="2043" operator="equal">
      <formula>$A$46</formula>
    </cfRule>
    <cfRule type="cellIs" dxfId="8960" priority="2044" operator="equal">
      <formula>$A$45</formula>
    </cfRule>
  </conditionalFormatting>
  <conditionalFormatting sqref="K35">
    <cfRule type="cellIs" dxfId="8959" priority="2801" operator="equal">
      <formula>$A$72</formula>
    </cfRule>
    <cfRule type="cellIs" dxfId="8958" priority="2802" operator="equal">
      <formula>$A$71</formula>
    </cfRule>
    <cfRule type="cellIs" dxfId="8957" priority="2803" operator="equal">
      <formula>$A$70</formula>
    </cfRule>
    <cfRule type="cellIs" dxfId="8956" priority="2804" operator="equal">
      <formula>$A$69</formula>
    </cfRule>
    <cfRule type="cellIs" dxfId="8955" priority="2805" operator="equal">
      <formula>$A$68</formula>
    </cfRule>
    <cfRule type="cellIs" dxfId="8954" priority="2806" operator="equal">
      <formula>$A$67</formula>
    </cfRule>
    <cfRule type="cellIs" dxfId="8953" priority="2807" operator="equal">
      <formula>$A$66</formula>
    </cfRule>
    <cfRule type="cellIs" dxfId="8952" priority="2808" operator="equal">
      <formula>$A$65</formula>
    </cfRule>
    <cfRule type="cellIs" dxfId="8951" priority="2809" operator="equal">
      <formula>$A$64</formula>
    </cfRule>
    <cfRule type="cellIs" dxfId="8950" priority="2810" operator="equal">
      <formula>$A$63</formula>
    </cfRule>
    <cfRule type="cellIs" dxfId="8949" priority="2811" operator="equal">
      <formula>$A$62</formula>
    </cfRule>
    <cfRule type="cellIs" dxfId="8948" priority="2812" operator="equal">
      <formula>$A$61</formula>
    </cfRule>
    <cfRule type="cellIs" dxfId="8947" priority="2813" operator="equal">
      <formula>$A$60</formula>
    </cfRule>
    <cfRule type="cellIs" dxfId="8946" priority="2814" operator="equal">
      <formula>22710</formula>
    </cfRule>
    <cfRule type="cellIs" dxfId="8945" priority="2815" operator="equal">
      <formula>$A$58</formula>
    </cfRule>
    <cfRule type="cellIs" dxfId="8944" priority="2816" operator="equal">
      <formula>$A$57</formula>
    </cfRule>
    <cfRule type="cellIs" dxfId="8943" priority="2817" operator="equal">
      <formula>$A$56</formula>
    </cfRule>
    <cfRule type="cellIs" dxfId="8942" priority="2818" operator="equal">
      <formula>$A$55</formula>
    </cfRule>
    <cfRule type="cellIs" dxfId="8941" priority="2819" operator="equal">
      <formula>$A$54</formula>
    </cfRule>
    <cfRule type="cellIs" dxfId="8940" priority="2820" operator="equal">
      <formula>$A$53</formula>
    </cfRule>
    <cfRule type="cellIs" dxfId="8939" priority="2821" operator="equal">
      <formula>$A$52</formula>
    </cfRule>
    <cfRule type="cellIs" dxfId="8938" priority="2822" operator="equal">
      <formula>$A$51</formula>
    </cfRule>
    <cfRule type="cellIs" dxfId="8937" priority="2823" operator="equal">
      <formula>$A$50</formula>
    </cfRule>
    <cfRule type="cellIs" dxfId="8936" priority="2824" operator="equal">
      <formula>$A$49</formula>
    </cfRule>
    <cfRule type="cellIs" dxfId="8935" priority="2825" operator="equal">
      <formula>$A$48</formula>
    </cfRule>
    <cfRule type="cellIs" dxfId="8934" priority="2826" operator="equal">
      <formula>$A$47</formula>
    </cfRule>
    <cfRule type="cellIs" dxfId="8933" priority="2827" operator="equal">
      <formula>$A$46</formula>
    </cfRule>
    <cfRule type="cellIs" dxfId="8932" priority="2828" operator="equal">
      <formula>$A$45</formula>
    </cfRule>
  </conditionalFormatting>
  <conditionalFormatting sqref="L35:O35">
    <cfRule type="cellIs" dxfId="8931" priority="2773" operator="equal">
      <formula>$A$72</formula>
    </cfRule>
    <cfRule type="cellIs" dxfId="8930" priority="2774" operator="equal">
      <formula>$A$71</formula>
    </cfRule>
    <cfRule type="cellIs" dxfId="8929" priority="2775" operator="equal">
      <formula>$A$70</formula>
    </cfRule>
    <cfRule type="cellIs" dxfId="8928" priority="2776" operator="equal">
      <formula>$A$69</formula>
    </cfRule>
    <cfRule type="cellIs" dxfId="8927" priority="2777" operator="equal">
      <formula>$A$68</formula>
    </cfRule>
    <cfRule type="cellIs" dxfId="8926" priority="2778" operator="equal">
      <formula>$A$67</formula>
    </cfRule>
    <cfRule type="cellIs" dxfId="8925" priority="2779" operator="equal">
      <formula>$A$66</formula>
    </cfRule>
    <cfRule type="cellIs" dxfId="8924" priority="2780" operator="equal">
      <formula>$A$65</formula>
    </cfRule>
    <cfRule type="cellIs" dxfId="8923" priority="2781" operator="equal">
      <formula>$A$64</formula>
    </cfRule>
    <cfRule type="cellIs" dxfId="8922" priority="2782" operator="equal">
      <formula>$A$63</formula>
    </cfRule>
    <cfRule type="cellIs" dxfId="8921" priority="2783" operator="equal">
      <formula>$A$62</formula>
    </cfRule>
    <cfRule type="cellIs" dxfId="8920" priority="2784" operator="equal">
      <formula>$A$61</formula>
    </cfRule>
    <cfRule type="cellIs" dxfId="8919" priority="2785" operator="equal">
      <formula>$A$60</formula>
    </cfRule>
    <cfRule type="cellIs" dxfId="8918" priority="2786" operator="equal">
      <formula>22710</formula>
    </cfRule>
    <cfRule type="cellIs" dxfId="8917" priority="2787" operator="equal">
      <formula>$A$58</formula>
    </cfRule>
    <cfRule type="cellIs" dxfId="8916" priority="2788" operator="equal">
      <formula>$A$57</formula>
    </cfRule>
    <cfRule type="cellIs" dxfId="8915" priority="2789" operator="equal">
      <formula>$A$56</formula>
    </cfRule>
    <cfRule type="cellIs" dxfId="8914" priority="2790" operator="equal">
      <formula>$A$55</formula>
    </cfRule>
    <cfRule type="cellIs" dxfId="8913" priority="2791" operator="equal">
      <formula>$A$54</formula>
    </cfRule>
    <cfRule type="cellIs" dxfId="8912" priority="2792" operator="equal">
      <formula>$A$53</formula>
    </cfRule>
    <cfRule type="cellIs" dxfId="8911" priority="2793" operator="equal">
      <formula>$A$52</formula>
    </cfRule>
    <cfRule type="cellIs" dxfId="8910" priority="2794" operator="equal">
      <formula>$A$51</formula>
    </cfRule>
    <cfRule type="cellIs" dxfId="8909" priority="2795" operator="equal">
      <formula>$A$50</formula>
    </cfRule>
    <cfRule type="cellIs" dxfId="8908" priority="2796" operator="equal">
      <formula>$A$49</formula>
    </cfRule>
    <cfRule type="cellIs" dxfId="8907" priority="2797" operator="equal">
      <formula>$A$48</formula>
    </cfRule>
    <cfRule type="cellIs" dxfId="8906" priority="2798" operator="equal">
      <formula>$A$47</formula>
    </cfRule>
    <cfRule type="cellIs" dxfId="8905" priority="2799" operator="equal">
      <formula>$A$46</formula>
    </cfRule>
    <cfRule type="cellIs" dxfId="8904" priority="2800" operator="equal">
      <formula>$A$45</formula>
    </cfRule>
  </conditionalFormatting>
  <conditionalFormatting sqref="C31">
    <cfRule type="cellIs" dxfId="8903" priority="2213" operator="equal">
      <formula>$A$72</formula>
    </cfRule>
    <cfRule type="cellIs" dxfId="8902" priority="2214" operator="equal">
      <formula>$A$71</formula>
    </cfRule>
    <cfRule type="cellIs" dxfId="8901" priority="2215" operator="equal">
      <formula>$A$70</formula>
    </cfRule>
    <cfRule type="cellIs" dxfId="8900" priority="2216" operator="equal">
      <formula>$A$69</formula>
    </cfRule>
    <cfRule type="cellIs" dxfId="8899" priority="2217" operator="equal">
      <formula>$A$68</formula>
    </cfRule>
    <cfRule type="cellIs" dxfId="8898" priority="2218" operator="equal">
      <formula>$A$67</formula>
    </cfRule>
    <cfRule type="cellIs" dxfId="8897" priority="2219" operator="equal">
      <formula>$A$66</formula>
    </cfRule>
    <cfRule type="cellIs" dxfId="8896" priority="2220" operator="equal">
      <formula>$A$65</formula>
    </cfRule>
    <cfRule type="cellIs" dxfId="8895" priority="2221" operator="equal">
      <formula>$A$64</formula>
    </cfRule>
    <cfRule type="cellIs" dxfId="8894" priority="2222" operator="equal">
      <formula>$A$63</formula>
    </cfRule>
    <cfRule type="cellIs" dxfId="8893" priority="2223" operator="equal">
      <formula>$A$62</formula>
    </cfRule>
    <cfRule type="cellIs" dxfId="8892" priority="2224" operator="equal">
      <formula>$A$61</formula>
    </cfRule>
    <cfRule type="cellIs" dxfId="8891" priority="2225" operator="equal">
      <formula>$A$60</formula>
    </cfRule>
    <cfRule type="cellIs" dxfId="8890" priority="2226" operator="equal">
      <formula>22710</formula>
    </cfRule>
    <cfRule type="cellIs" dxfId="8889" priority="2227" operator="equal">
      <formula>$A$58</formula>
    </cfRule>
    <cfRule type="cellIs" dxfId="8888" priority="2228" operator="equal">
      <formula>$A$57</formula>
    </cfRule>
    <cfRule type="cellIs" dxfId="8887" priority="2229" operator="equal">
      <formula>$A$56</formula>
    </cfRule>
    <cfRule type="cellIs" dxfId="8886" priority="2230" operator="equal">
      <formula>$A$55</formula>
    </cfRule>
    <cfRule type="cellIs" dxfId="8885" priority="2231" operator="equal">
      <formula>$A$54</formula>
    </cfRule>
    <cfRule type="cellIs" dxfId="8884" priority="2232" operator="equal">
      <formula>$A$53</formula>
    </cfRule>
    <cfRule type="cellIs" dxfId="8883" priority="2233" operator="equal">
      <formula>$A$52</formula>
    </cfRule>
    <cfRule type="cellIs" dxfId="8882" priority="2234" operator="equal">
      <formula>$A$51</formula>
    </cfRule>
    <cfRule type="cellIs" dxfId="8881" priority="2235" operator="equal">
      <formula>$A$50</formula>
    </cfRule>
    <cfRule type="cellIs" dxfId="8880" priority="2236" operator="equal">
      <formula>$A$49</formula>
    </cfRule>
    <cfRule type="cellIs" dxfId="8879" priority="2237" operator="equal">
      <formula>$A$48</formula>
    </cfRule>
    <cfRule type="cellIs" dxfId="8878" priority="2238" operator="equal">
      <formula>$A$47</formula>
    </cfRule>
    <cfRule type="cellIs" dxfId="8877" priority="2239" operator="equal">
      <formula>$A$46</formula>
    </cfRule>
    <cfRule type="cellIs" dxfId="8876" priority="2240" operator="equal">
      <formula>$A$45</formula>
    </cfRule>
  </conditionalFormatting>
  <conditionalFormatting sqref="D31:F31">
    <cfRule type="cellIs" dxfId="8875" priority="2185" operator="equal">
      <formula>$A$72</formula>
    </cfRule>
    <cfRule type="cellIs" dxfId="8874" priority="2186" operator="equal">
      <formula>$A$71</formula>
    </cfRule>
    <cfRule type="cellIs" dxfId="8873" priority="2187" operator="equal">
      <formula>$A$70</formula>
    </cfRule>
    <cfRule type="cellIs" dxfId="8872" priority="2188" operator="equal">
      <formula>$A$69</formula>
    </cfRule>
    <cfRule type="cellIs" dxfId="8871" priority="2189" operator="equal">
      <formula>$A$68</formula>
    </cfRule>
    <cfRule type="cellIs" dxfId="8870" priority="2190" operator="equal">
      <formula>$A$67</formula>
    </cfRule>
    <cfRule type="cellIs" dxfId="8869" priority="2191" operator="equal">
      <formula>$A$66</formula>
    </cfRule>
    <cfRule type="cellIs" dxfId="8868" priority="2192" operator="equal">
      <formula>$A$65</formula>
    </cfRule>
    <cfRule type="cellIs" dxfId="8867" priority="2193" operator="equal">
      <formula>$A$64</formula>
    </cfRule>
    <cfRule type="cellIs" dxfId="8866" priority="2194" operator="equal">
      <formula>$A$63</formula>
    </cfRule>
    <cfRule type="cellIs" dxfId="8865" priority="2195" operator="equal">
      <formula>$A$62</formula>
    </cfRule>
    <cfRule type="cellIs" dxfId="8864" priority="2196" operator="equal">
      <formula>$A$61</formula>
    </cfRule>
    <cfRule type="cellIs" dxfId="8863" priority="2197" operator="equal">
      <formula>$A$60</formula>
    </cfRule>
    <cfRule type="cellIs" dxfId="8862" priority="2198" operator="equal">
      <formula>22710</formula>
    </cfRule>
    <cfRule type="cellIs" dxfId="8861" priority="2199" operator="equal">
      <formula>$A$58</formula>
    </cfRule>
    <cfRule type="cellIs" dxfId="8860" priority="2200" operator="equal">
      <formula>$A$57</formula>
    </cfRule>
    <cfRule type="cellIs" dxfId="8859" priority="2201" operator="equal">
      <formula>$A$56</formula>
    </cfRule>
    <cfRule type="cellIs" dxfId="8858" priority="2202" operator="equal">
      <formula>$A$55</formula>
    </cfRule>
    <cfRule type="cellIs" dxfId="8857" priority="2203" operator="equal">
      <formula>$A$54</formula>
    </cfRule>
    <cfRule type="cellIs" dxfId="8856" priority="2204" operator="equal">
      <formula>$A$53</formula>
    </cfRule>
    <cfRule type="cellIs" dxfId="8855" priority="2205" operator="equal">
      <formula>$A$52</formula>
    </cfRule>
    <cfRule type="cellIs" dxfId="8854" priority="2206" operator="equal">
      <formula>$A$51</formula>
    </cfRule>
    <cfRule type="cellIs" dxfId="8853" priority="2207" operator="equal">
      <formula>$A$50</formula>
    </cfRule>
    <cfRule type="cellIs" dxfId="8852" priority="2208" operator="equal">
      <formula>$A$49</formula>
    </cfRule>
    <cfRule type="cellIs" dxfId="8851" priority="2209" operator="equal">
      <formula>$A$48</formula>
    </cfRule>
    <cfRule type="cellIs" dxfId="8850" priority="2210" operator="equal">
      <formula>$A$47</formula>
    </cfRule>
    <cfRule type="cellIs" dxfId="8849" priority="2211" operator="equal">
      <formula>$A$46</formula>
    </cfRule>
    <cfRule type="cellIs" dxfId="8848" priority="2212" operator="equal">
      <formula>$A$45</formula>
    </cfRule>
  </conditionalFormatting>
  <conditionalFormatting sqref="K30">
    <cfRule type="cellIs" dxfId="8847" priority="2605" operator="equal">
      <formula>$A$72</formula>
    </cfRule>
    <cfRule type="cellIs" dxfId="8846" priority="2606" operator="equal">
      <formula>$A$71</formula>
    </cfRule>
    <cfRule type="cellIs" dxfId="8845" priority="2607" operator="equal">
      <formula>$A$70</formula>
    </cfRule>
    <cfRule type="cellIs" dxfId="8844" priority="2608" operator="equal">
      <formula>$A$69</formula>
    </cfRule>
    <cfRule type="cellIs" dxfId="8843" priority="2609" operator="equal">
      <formula>$A$68</formula>
    </cfRule>
    <cfRule type="cellIs" dxfId="8842" priority="2610" operator="equal">
      <formula>$A$67</formula>
    </cfRule>
    <cfRule type="cellIs" dxfId="8841" priority="2611" operator="equal">
      <formula>$A$66</formula>
    </cfRule>
    <cfRule type="cellIs" dxfId="8840" priority="2612" operator="equal">
      <formula>$A$65</formula>
    </cfRule>
    <cfRule type="cellIs" dxfId="8839" priority="2613" operator="equal">
      <formula>$A$64</formula>
    </cfRule>
    <cfRule type="cellIs" dxfId="8838" priority="2614" operator="equal">
      <formula>$A$63</formula>
    </cfRule>
    <cfRule type="cellIs" dxfId="8837" priority="2615" operator="equal">
      <formula>$A$62</formula>
    </cfRule>
    <cfRule type="cellIs" dxfId="8836" priority="2616" operator="equal">
      <formula>$A$61</formula>
    </cfRule>
    <cfRule type="cellIs" dxfId="8835" priority="2617" operator="equal">
      <formula>$A$60</formula>
    </cfRule>
    <cfRule type="cellIs" dxfId="8834" priority="2618" operator="equal">
      <formula>22710</formula>
    </cfRule>
    <cfRule type="cellIs" dxfId="8833" priority="2619" operator="equal">
      <formula>$A$58</formula>
    </cfRule>
    <cfRule type="cellIs" dxfId="8832" priority="2620" operator="equal">
      <formula>$A$57</formula>
    </cfRule>
    <cfRule type="cellIs" dxfId="8831" priority="2621" operator="equal">
      <formula>$A$56</formula>
    </cfRule>
    <cfRule type="cellIs" dxfId="8830" priority="2622" operator="equal">
      <formula>$A$55</formula>
    </cfRule>
    <cfRule type="cellIs" dxfId="8829" priority="2623" operator="equal">
      <formula>$A$54</formula>
    </cfRule>
    <cfRule type="cellIs" dxfId="8828" priority="2624" operator="equal">
      <formula>$A$53</formula>
    </cfRule>
    <cfRule type="cellIs" dxfId="8827" priority="2625" operator="equal">
      <formula>$A$52</formula>
    </cfRule>
    <cfRule type="cellIs" dxfId="8826" priority="2626" operator="equal">
      <formula>$A$51</formula>
    </cfRule>
    <cfRule type="cellIs" dxfId="8825" priority="2627" operator="equal">
      <formula>$A$50</formula>
    </cfRule>
    <cfRule type="cellIs" dxfId="8824" priority="2628" operator="equal">
      <formula>$A$49</formula>
    </cfRule>
    <cfRule type="cellIs" dxfId="8823" priority="2629" operator="equal">
      <formula>$A$48</formula>
    </cfRule>
    <cfRule type="cellIs" dxfId="8822" priority="2630" operator="equal">
      <formula>$A$47</formula>
    </cfRule>
    <cfRule type="cellIs" dxfId="8821" priority="2631" operator="equal">
      <formula>$A$46</formula>
    </cfRule>
    <cfRule type="cellIs" dxfId="8820" priority="2632" operator="equal">
      <formula>$A$45</formula>
    </cfRule>
  </conditionalFormatting>
  <conditionalFormatting sqref="L30:O30">
    <cfRule type="cellIs" dxfId="8819" priority="2577" operator="equal">
      <formula>$A$72</formula>
    </cfRule>
    <cfRule type="cellIs" dxfId="8818" priority="2578" operator="equal">
      <formula>$A$71</formula>
    </cfRule>
    <cfRule type="cellIs" dxfId="8817" priority="2579" operator="equal">
      <formula>$A$70</formula>
    </cfRule>
    <cfRule type="cellIs" dxfId="8816" priority="2580" operator="equal">
      <formula>$A$69</formula>
    </cfRule>
    <cfRule type="cellIs" dxfId="8815" priority="2581" operator="equal">
      <formula>$A$68</formula>
    </cfRule>
    <cfRule type="cellIs" dxfId="8814" priority="2582" operator="equal">
      <formula>$A$67</formula>
    </cfRule>
    <cfRule type="cellIs" dxfId="8813" priority="2583" operator="equal">
      <formula>$A$66</formula>
    </cfRule>
    <cfRule type="cellIs" dxfId="8812" priority="2584" operator="equal">
      <formula>$A$65</formula>
    </cfRule>
    <cfRule type="cellIs" dxfId="8811" priority="2585" operator="equal">
      <formula>$A$64</formula>
    </cfRule>
    <cfRule type="cellIs" dxfId="8810" priority="2586" operator="equal">
      <formula>$A$63</formula>
    </cfRule>
    <cfRule type="cellIs" dxfId="8809" priority="2587" operator="equal">
      <formula>$A$62</formula>
    </cfRule>
    <cfRule type="cellIs" dxfId="8808" priority="2588" operator="equal">
      <formula>$A$61</formula>
    </cfRule>
    <cfRule type="cellIs" dxfId="8807" priority="2589" operator="equal">
      <formula>$A$60</formula>
    </cfRule>
    <cfRule type="cellIs" dxfId="8806" priority="2590" operator="equal">
      <formula>22710</formula>
    </cfRule>
    <cfRule type="cellIs" dxfId="8805" priority="2591" operator="equal">
      <formula>$A$58</formula>
    </cfRule>
    <cfRule type="cellIs" dxfId="8804" priority="2592" operator="equal">
      <formula>$A$57</formula>
    </cfRule>
    <cfRule type="cellIs" dxfId="8803" priority="2593" operator="equal">
      <formula>$A$56</formula>
    </cfRule>
    <cfRule type="cellIs" dxfId="8802" priority="2594" operator="equal">
      <formula>$A$55</formula>
    </cfRule>
    <cfRule type="cellIs" dxfId="8801" priority="2595" operator="equal">
      <formula>$A$54</formula>
    </cfRule>
    <cfRule type="cellIs" dxfId="8800" priority="2596" operator="equal">
      <formula>$A$53</formula>
    </cfRule>
    <cfRule type="cellIs" dxfId="8799" priority="2597" operator="equal">
      <formula>$A$52</formula>
    </cfRule>
    <cfRule type="cellIs" dxfId="8798" priority="2598" operator="equal">
      <formula>$A$51</formula>
    </cfRule>
    <cfRule type="cellIs" dxfId="8797" priority="2599" operator="equal">
      <formula>$A$50</formula>
    </cfRule>
    <cfRule type="cellIs" dxfId="8796" priority="2600" operator="equal">
      <formula>$A$49</formula>
    </cfRule>
    <cfRule type="cellIs" dxfId="8795" priority="2601" operator="equal">
      <formula>$A$48</formula>
    </cfRule>
    <cfRule type="cellIs" dxfId="8794" priority="2602" operator="equal">
      <formula>$A$47</formula>
    </cfRule>
    <cfRule type="cellIs" dxfId="8793" priority="2603" operator="equal">
      <formula>$A$46</formula>
    </cfRule>
    <cfRule type="cellIs" dxfId="8792" priority="2604" operator="equal">
      <formula>$A$45</formula>
    </cfRule>
  </conditionalFormatting>
  <conditionalFormatting sqref="D30:F30">
    <cfRule type="cellIs" dxfId="8791" priority="2549" operator="equal">
      <formula>$A$72</formula>
    </cfRule>
    <cfRule type="cellIs" dxfId="8790" priority="2550" operator="equal">
      <formula>$A$71</formula>
    </cfRule>
    <cfRule type="cellIs" dxfId="8789" priority="2551" operator="equal">
      <formula>$A$70</formula>
    </cfRule>
    <cfRule type="cellIs" dxfId="8788" priority="2552" operator="equal">
      <formula>$A$69</formula>
    </cfRule>
    <cfRule type="cellIs" dxfId="8787" priority="2553" operator="equal">
      <formula>$A$68</formula>
    </cfRule>
    <cfRule type="cellIs" dxfId="8786" priority="2554" operator="equal">
      <formula>$A$67</formula>
    </cfRule>
    <cfRule type="cellIs" dxfId="8785" priority="2555" operator="equal">
      <formula>$A$66</formula>
    </cfRule>
    <cfRule type="cellIs" dxfId="8784" priority="2556" operator="equal">
      <formula>$A$65</formula>
    </cfRule>
    <cfRule type="cellIs" dxfId="8783" priority="2557" operator="equal">
      <formula>$A$64</formula>
    </cfRule>
    <cfRule type="cellIs" dxfId="8782" priority="2558" operator="equal">
      <formula>$A$63</formula>
    </cfRule>
    <cfRule type="cellIs" dxfId="8781" priority="2559" operator="equal">
      <formula>$A$62</formula>
    </cfRule>
    <cfRule type="cellIs" dxfId="8780" priority="2560" operator="equal">
      <formula>$A$61</formula>
    </cfRule>
    <cfRule type="cellIs" dxfId="8779" priority="2561" operator="equal">
      <formula>$A$60</formula>
    </cfRule>
    <cfRule type="cellIs" dxfId="8778" priority="2562" operator="equal">
      <formula>22710</formula>
    </cfRule>
    <cfRule type="cellIs" dxfId="8777" priority="2563" operator="equal">
      <formula>$A$58</formula>
    </cfRule>
    <cfRule type="cellIs" dxfId="8776" priority="2564" operator="equal">
      <formula>$A$57</formula>
    </cfRule>
    <cfRule type="cellIs" dxfId="8775" priority="2565" operator="equal">
      <formula>$A$56</formula>
    </cfRule>
    <cfRule type="cellIs" dxfId="8774" priority="2566" operator="equal">
      <formula>$A$55</formula>
    </cfRule>
    <cfRule type="cellIs" dxfId="8773" priority="2567" operator="equal">
      <formula>$A$54</formula>
    </cfRule>
    <cfRule type="cellIs" dxfId="8772" priority="2568" operator="equal">
      <formula>$A$53</formula>
    </cfRule>
    <cfRule type="cellIs" dxfId="8771" priority="2569" operator="equal">
      <formula>$A$52</formula>
    </cfRule>
    <cfRule type="cellIs" dxfId="8770" priority="2570" operator="equal">
      <formula>$A$51</formula>
    </cfRule>
    <cfRule type="cellIs" dxfId="8769" priority="2571" operator="equal">
      <formula>$A$50</formula>
    </cfRule>
    <cfRule type="cellIs" dxfId="8768" priority="2572" operator="equal">
      <formula>$A$49</formula>
    </cfRule>
    <cfRule type="cellIs" dxfId="8767" priority="2573" operator="equal">
      <formula>$A$48</formula>
    </cfRule>
    <cfRule type="cellIs" dxfId="8766" priority="2574" operator="equal">
      <formula>$A$47</formula>
    </cfRule>
    <cfRule type="cellIs" dxfId="8765" priority="2575" operator="equal">
      <formula>$A$46</formula>
    </cfRule>
    <cfRule type="cellIs" dxfId="8764" priority="2576" operator="equal">
      <formula>$A$45</formula>
    </cfRule>
  </conditionalFormatting>
  <conditionalFormatting sqref="P30">
    <cfRule type="cellIs" dxfId="8763" priority="2661" operator="equal">
      <formula>$A$72</formula>
    </cfRule>
    <cfRule type="cellIs" dxfId="8762" priority="2662" operator="equal">
      <formula>$A$71</formula>
    </cfRule>
    <cfRule type="cellIs" dxfId="8761" priority="2663" operator="equal">
      <formula>$A$70</formula>
    </cfRule>
    <cfRule type="cellIs" dxfId="8760" priority="2664" operator="equal">
      <formula>$A$69</formula>
    </cfRule>
    <cfRule type="cellIs" dxfId="8759" priority="2665" operator="equal">
      <formula>$A$68</formula>
    </cfRule>
    <cfRule type="cellIs" dxfId="8758" priority="2666" operator="equal">
      <formula>$A$67</formula>
    </cfRule>
    <cfRule type="cellIs" dxfId="8757" priority="2667" operator="equal">
      <formula>$A$66</formula>
    </cfRule>
    <cfRule type="cellIs" dxfId="8756" priority="2668" operator="equal">
      <formula>$A$65</formula>
    </cfRule>
    <cfRule type="cellIs" dxfId="8755" priority="2669" operator="equal">
      <formula>$A$64</formula>
    </cfRule>
    <cfRule type="cellIs" dxfId="8754" priority="2670" operator="equal">
      <formula>$A$63</formula>
    </cfRule>
    <cfRule type="cellIs" dxfId="8753" priority="2671" operator="equal">
      <formula>$A$62</formula>
    </cfRule>
    <cfRule type="cellIs" dxfId="8752" priority="2672" operator="equal">
      <formula>$A$61</formula>
    </cfRule>
    <cfRule type="cellIs" dxfId="8751" priority="2673" operator="equal">
      <formula>$A$60</formula>
    </cfRule>
    <cfRule type="cellIs" dxfId="8750" priority="2674" operator="equal">
      <formula>22710</formula>
    </cfRule>
    <cfRule type="cellIs" dxfId="8749" priority="2675" operator="equal">
      <formula>$A$58</formula>
    </cfRule>
    <cfRule type="cellIs" dxfId="8748" priority="2676" operator="equal">
      <formula>$A$57</formula>
    </cfRule>
    <cfRule type="cellIs" dxfId="8747" priority="2677" operator="equal">
      <formula>$A$56</formula>
    </cfRule>
    <cfRule type="cellIs" dxfId="8746" priority="2678" operator="equal">
      <formula>$A$55</formula>
    </cfRule>
    <cfRule type="cellIs" dxfId="8745" priority="2679" operator="equal">
      <formula>$A$54</formula>
    </cfRule>
    <cfRule type="cellIs" dxfId="8744" priority="2680" operator="equal">
      <formula>$A$53</formula>
    </cfRule>
    <cfRule type="cellIs" dxfId="8743" priority="2681" operator="equal">
      <formula>$A$52</formula>
    </cfRule>
    <cfRule type="cellIs" dxfId="8742" priority="2682" operator="equal">
      <formula>$A$51</formula>
    </cfRule>
    <cfRule type="cellIs" dxfId="8741" priority="2683" operator="equal">
      <formula>$A$50</formula>
    </cfRule>
    <cfRule type="cellIs" dxfId="8740" priority="2684" operator="equal">
      <formula>$A$49</formula>
    </cfRule>
    <cfRule type="cellIs" dxfId="8739" priority="2685" operator="equal">
      <formula>$A$48</formula>
    </cfRule>
    <cfRule type="cellIs" dxfId="8738" priority="2686" operator="equal">
      <formula>$A$47</formula>
    </cfRule>
    <cfRule type="cellIs" dxfId="8737" priority="2687" operator="equal">
      <formula>$A$46</formula>
    </cfRule>
    <cfRule type="cellIs" dxfId="8736" priority="2688" operator="equal">
      <formula>$A$45</formula>
    </cfRule>
  </conditionalFormatting>
  <conditionalFormatting sqref="Q30:S30">
    <cfRule type="cellIs" dxfId="8735" priority="2633" operator="equal">
      <formula>$A$72</formula>
    </cfRule>
    <cfRule type="cellIs" dxfId="8734" priority="2634" operator="equal">
      <formula>$A$71</formula>
    </cfRule>
    <cfRule type="cellIs" dxfId="8733" priority="2635" operator="equal">
      <formula>$A$70</formula>
    </cfRule>
    <cfRule type="cellIs" dxfId="8732" priority="2636" operator="equal">
      <formula>$A$69</formula>
    </cfRule>
    <cfRule type="cellIs" dxfId="8731" priority="2637" operator="equal">
      <formula>$A$68</formula>
    </cfRule>
    <cfRule type="cellIs" dxfId="8730" priority="2638" operator="equal">
      <formula>$A$67</formula>
    </cfRule>
    <cfRule type="cellIs" dxfId="8729" priority="2639" operator="equal">
      <formula>$A$66</formula>
    </cfRule>
    <cfRule type="cellIs" dxfId="8728" priority="2640" operator="equal">
      <formula>$A$65</formula>
    </cfRule>
    <cfRule type="cellIs" dxfId="8727" priority="2641" operator="equal">
      <formula>$A$64</formula>
    </cfRule>
    <cfRule type="cellIs" dxfId="8726" priority="2642" operator="equal">
      <formula>$A$63</formula>
    </cfRule>
    <cfRule type="cellIs" dxfId="8725" priority="2643" operator="equal">
      <formula>$A$62</formula>
    </cfRule>
    <cfRule type="cellIs" dxfId="8724" priority="2644" operator="equal">
      <formula>$A$61</formula>
    </cfRule>
    <cfRule type="cellIs" dxfId="8723" priority="2645" operator="equal">
      <formula>$A$60</formula>
    </cfRule>
    <cfRule type="cellIs" dxfId="8722" priority="2646" operator="equal">
      <formula>22710</formula>
    </cfRule>
    <cfRule type="cellIs" dxfId="8721" priority="2647" operator="equal">
      <formula>$A$58</formula>
    </cfRule>
    <cfRule type="cellIs" dxfId="8720" priority="2648" operator="equal">
      <formula>$A$57</formula>
    </cfRule>
    <cfRule type="cellIs" dxfId="8719" priority="2649" operator="equal">
      <formula>$A$56</formula>
    </cfRule>
    <cfRule type="cellIs" dxfId="8718" priority="2650" operator="equal">
      <formula>$A$55</formula>
    </cfRule>
    <cfRule type="cellIs" dxfId="8717" priority="2651" operator="equal">
      <formula>$A$54</formula>
    </cfRule>
    <cfRule type="cellIs" dxfId="8716" priority="2652" operator="equal">
      <formula>$A$53</formula>
    </cfRule>
    <cfRule type="cellIs" dxfId="8715" priority="2653" operator="equal">
      <formula>$A$52</formula>
    </cfRule>
    <cfRule type="cellIs" dxfId="8714" priority="2654" operator="equal">
      <formula>$A$51</formula>
    </cfRule>
    <cfRule type="cellIs" dxfId="8713" priority="2655" operator="equal">
      <formula>$A$50</formula>
    </cfRule>
    <cfRule type="cellIs" dxfId="8712" priority="2656" operator="equal">
      <formula>$A$49</formula>
    </cfRule>
    <cfRule type="cellIs" dxfId="8711" priority="2657" operator="equal">
      <formula>$A$48</formula>
    </cfRule>
    <cfRule type="cellIs" dxfId="8710" priority="2658" operator="equal">
      <formula>$A$47</formula>
    </cfRule>
    <cfRule type="cellIs" dxfId="8709" priority="2659" operator="equal">
      <formula>$A$46</formula>
    </cfRule>
    <cfRule type="cellIs" dxfId="8708" priority="2660" operator="equal">
      <formula>$A$45</formula>
    </cfRule>
  </conditionalFormatting>
  <conditionalFormatting sqref="P33">
    <cfRule type="cellIs" dxfId="8707" priority="2437" operator="equal">
      <formula>$A$72</formula>
    </cfRule>
    <cfRule type="cellIs" dxfId="8706" priority="2438" operator="equal">
      <formula>$A$71</formula>
    </cfRule>
    <cfRule type="cellIs" dxfId="8705" priority="2439" operator="equal">
      <formula>$A$70</formula>
    </cfRule>
    <cfRule type="cellIs" dxfId="8704" priority="2440" operator="equal">
      <formula>$A$69</formula>
    </cfRule>
    <cfRule type="cellIs" dxfId="8703" priority="2441" operator="equal">
      <formula>$A$68</formula>
    </cfRule>
    <cfRule type="cellIs" dxfId="8702" priority="2442" operator="equal">
      <formula>$A$67</formula>
    </cfRule>
    <cfRule type="cellIs" dxfId="8701" priority="2443" operator="equal">
      <formula>$A$66</formula>
    </cfRule>
    <cfRule type="cellIs" dxfId="8700" priority="2444" operator="equal">
      <formula>$A$65</formula>
    </cfRule>
    <cfRule type="cellIs" dxfId="8699" priority="2445" operator="equal">
      <formula>$A$64</formula>
    </cfRule>
    <cfRule type="cellIs" dxfId="8698" priority="2446" operator="equal">
      <formula>$A$63</formula>
    </cfRule>
    <cfRule type="cellIs" dxfId="8697" priority="2447" operator="equal">
      <formula>$A$62</formula>
    </cfRule>
    <cfRule type="cellIs" dxfId="8696" priority="2448" operator="equal">
      <formula>$A$61</formula>
    </cfRule>
    <cfRule type="cellIs" dxfId="8695" priority="2449" operator="equal">
      <formula>$A$60</formula>
    </cfRule>
    <cfRule type="cellIs" dxfId="8694" priority="2450" operator="equal">
      <formula>22710</formula>
    </cfRule>
    <cfRule type="cellIs" dxfId="8693" priority="2451" operator="equal">
      <formula>$A$58</formula>
    </cfRule>
    <cfRule type="cellIs" dxfId="8692" priority="2452" operator="equal">
      <formula>$A$57</formula>
    </cfRule>
    <cfRule type="cellIs" dxfId="8691" priority="2453" operator="equal">
      <formula>$A$56</formula>
    </cfRule>
    <cfRule type="cellIs" dxfId="8690" priority="2454" operator="equal">
      <formula>$A$55</formula>
    </cfRule>
    <cfRule type="cellIs" dxfId="8689" priority="2455" operator="equal">
      <formula>$A$54</formula>
    </cfRule>
    <cfRule type="cellIs" dxfId="8688" priority="2456" operator="equal">
      <formula>$A$53</formula>
    </cfRule>
    <cfRule type="cellIs" dxfId="8687" priority="2457" operator="equal">
      <formula>$A$52</formula>
    </cfRule>
    <cfRule type="cellIs" dxfId="8686" priority="2458" operator="equal">
      <formula>$A$51</formula>
    </cfRule>
    <cfRule type="cellIs" dxfId="8685" priority="2459" operator="equal">
      <formula>$A$50</formula>
    </cfRule>
    <cfRule type="cellIs" dxfId="8684" priority="2460" operator="equal">
      <formula>$A$49</formula>
    </cfRule>
    <cfRule type="cellIs" dxfId="8683" priority="2461" operator="equal">
      <formula>$A$48</formula>
    </cfRule>
    <cfRule type="cellIs" dxfId="8682" priority="2462" operator="equal">
      <formula>$A$47</formula>
    </cfRule>
    <cfRule type="cellIs" dxfId="8681" priority="2463" operator="equal">
      <formula>$A$46</formula>
    </cfRule>
    <cfRule type="cellIs" dxfId="8680" priority="2464" operator="equal">
      <formula>$A$45</formula>
    </cfRule>
  </conditionalFormatting>
  <conditionalFormatting sqref="D33:F33">
    <cfRule type="cellIs" dxfId="8679" priority="2297" operator="equal">
      <formula>$A$72</formula>
    </cfRule>
    <cfRule type="cellIs" dxfId="8678" priority="2298" operator="equal">
      <formula>$A$71</formula>
    </cfRule>
    <cfRule type="cellIs" dxfId="8677" priority="2299" operator="equal">
      <formula>$A$70</formula>
    </cfRule>
    <cfRule type="cellIs" dxfId="8676" priority="2300" operator="equal">
      <formula>$A$69</formula>
    </cfRule>
    <cfRule type="cellIs" dxfId="8675" priority="2301" operator="equal">
      <formula>$A$68</formula>
    </cfRule>
    <cfRule type="cellIs" dxfId="8674" priority="2302" operator="equal">
      <formula>$A$67</formula>
    </cfRule>
    <cfRule type="cellIs" dxfId="8673" priority="2303" operator="equal">
      <formula>$A$66</formula>
    </cfRule>
    <cfRule type="cellIs" dxfId="8672" priority="2304" operator="equal">
      <formula>$A$65</formula>
    </cfRule>
    <cfRule type="cellIs" dxfId="8671" priority="2305" operator="equal">
      <formula>$A$64</formula>
    </cfRule>
    <cfRule type="cellIs" dxfId="8670" priority="2306" operator="equal">
      <formula>$A$63</formula>
    </cfRule>
    <cfRule type="cellIs" dxfId="8669" priority="2307" operator="equal">
      <formula>$A$62</formula>
    </cfRule>
    <cfRule type="cellIs" dxfId="8668" priority="2308" operator="equal">
      <formula>$A$61</formula>
    </cfRule>
    <cfRule type="cellIs" dxfId="8667" priority="2309" operator="equal">
      <formula>$A$60</formula>
    </cfRule>
    <cfRule type="cellIs" dxfId="8666" priority="2310" operator="equal">
      <formula>22710</formula>
    </cfRule>
    <cfRule type="cellIs" dxfId="8665" priority="2311" operator="equal">
      <formula>$A$58</formula>
    </cfRule>
    <cfRule type="cellIs" dxfId="8664" priority="2312" operator="equal">
      <formula>$A$57</formula>
    </cfRule>
    <cfRule type="cellIs" dxfId="8663" priority="2313" operator="equal">
      <formula>$A$56</formula>
    </cfRule>
    <cfRule type="cellIs" dxfId="8662" priority="2314" operator="equal">
      <formula>$A$55</formula>
    </cfRule>
    <cfRule type="cellIs" dxfId="8661" priority="2315" operator="equal">
      <formula>$A$54</formula>
    </cfRule>
    <cfRule type="cellIs" dxfId="8660" priority="2316" operator="equal">
      <formula>$A$53</formula>
    </cfRule>
    <cfRule type="cellIs" dxfId="8659" priority="2317" operator="equal">
      <formula>$A$52</formula>
    </cfRule>
    <cfRule type="cellIs" dxfId="8658" priority="2318" operator="equal">
      <formula>$A$51</formula>
    </cfRule>
    <cfRule type="cellIs" dxfId="8657" priority="2319" operator="equal">
      <formula>$A$50</formula>
    </cfRule>
    <cfRule type="cellIs" dxfId="8656" priority="2320" operator="equal">
      <formula>$A$49</formula>
    </cfRule>
    <cfRule type="cellIs" dxfId="8655" priority="2321" operator="equal">
      <formula>$A$48</formula>
    </cfRule>
    <cfRule type="cellIs" dxfId="8654" priority="2322" operator="equal">
      <formula>$A$47</formula>
    </cfRule>
    <cfRule type="cellIs" dxfId="8653" priority="2323" operator="equal">
      <formula>$A$46</formula>
    </cfRule>
    <cfRule type="cellIs" dxfId="8652" priority="2324" operator="equal">
      <formula>$A$45</formula>
    </cfRule>
  </conditionalFormatting>
  <conditionalFormatting sqref="C33">
    <cfRule type="cellIs" dxfId="8651" priority="2325" operator="equal">
      <formula>$A$72</formula>
    </cfRule>
    <cfRule type="cellIs" dxfId="8650" priority="2326" operator="equal">
      <formula>$A$71</formula>
    </cfRule>
    <cfRule type="cellIs" dxfId="8649" priority="2327" operator="equal">
      <formula>$A$70</formula>
    </cfRule>
    <cfRule type="cellIs" dxfId="8648" priority="2328" operator="equal">
      <formula>$A$69</formula>
    </cfRule>
    <cfRule type="cellIs" dxfId="8647" priority="2329" operator="equal">
      <formula>$A$68</formula>
    </cfRule>
    <cfRule type="cellIs" dxfId="8646" priority="2330" operator="equal">
      <formula>$A$67</formula>
    </cfRule>
    <cfRule type="cellIs" dxfId="8645" priority="2331" operator="equal">
      <formula>$A$66</formula>
    </cfRule>
    <cfRule type="cellIs" dxfId="8644" priority="2332" operator="equal">
      <formula>$A$65</formula>
    </cfRule>
    <cfRule type="cellIs" dxfId="8643" priority="2333" operator="equal">
      <formula>$A$64</formula>
    </cfRule>
    <cfRule type="cellIs" dxfId="8642" priority="2334" operator="equal">
      <formula>$A$63</formula>
    </cfRule>
    <cfRule type="cellIs" dxfId="8641" priority="2335" operator="equal">
      <formula>$A$62</formula>
    </cfRule>
    <cfRule type="cellIs" dxfId="8640" priority="2336" operator="equal">
      <formula>$A$61</formula>
    </cfRule>
    <cfRule type="cellIs" dxfId="8639" priority="2337" operator="equal">
      <formula>$A$60</formula>
    </cfRule>
    <cfRule type="cellIs" dxfId="8638" priority="2338" operator="equal">
      <formula>22710</formula>
    </cfRule>
    <cfRule type="cellIs" dxfId="8637" priority="2339" operator="equal">
      <formula>$A$58</formula>
    </cfRule>
    <cfRule type="cellIs" dxfId="8636" priority="2340" operator="equal">
      <formula>$A$57</formula>
    </cfRule>
    <cfRule type="cellIs" dxfId="8635" priority="2341" operator="equal">
      <formula>$A$56</formula>
    </cfRule>
    <cfRule type="cellIs" dxfId="8634" priority="2342" operator="equal">
      <formula>$A$55</formula>
    </cfRule>
    <cfRule type="cellIs" dxfId="8633" priority="2343" operator="equal">
      <formula>$A$54</formula>
    </cfRule>
    <cfRule type="cellIs" dxfId="8632" priority="2344" operator="equal">
      <formula>$A$53</formula>
    </cfRule>
    <cfRule type="cellIs" dxfId="8631" priority="2345" operator="equal">
      <formula>$A$52</formula>
    </cfRule>
    <cfRule type="cellIs" dxfId="8630" priority="2346" operator="equal">
      <formula>$A$51</formula>
    </cfRule>
    <cfRule type="cellIs" dxfId="8629" priority="2347" operator="equal">
      <formula>$A$50</formula>
    </cfRule>
    <cfRule type="cellIs" dxfId="8628" priority="2348" operator="equal">
      <formula>$A$49</formula>
    </cfRule>
    <cfRule type="cellIs" dxfId="8627" priority="2349" operator="equal">
      <formula>$A$48</formula>
    </cfRule>
    <cfRule type="cellIs" dxfId="8626" priority="2350" operator="equal">
      <formula>$A$47</formula>
    </cfRule>
    <cfRule type="cellIs" dxfId="8625" priority="2351" operator="equal">
      <formula>$A$46</formula>
    </cfRule>
    <cfRule type="cellIs" dxfId="8624" priority="2352" operator="equal">
      <formula>$A$45</formula>
    </cfRule>
  </conditionalFormatting>
  <conditionalFormatting sqref="H30:J30">
    <cfRule type="cellIs" dxfId="8623" priority="1961" operator="equal">
      <formula>$A$72</formula>
    </cfRule>
    <cfRule type="cellIs" dxfId="8622" priority="1962" operator="equal">
      <formula>$A$71</formula>
    </cfRule>
    <cfRule type="cellIs" dxfId="8621" priority="1963" operator="equal">
      <formula>$A$70</formula>
    </cfRule>
    <cfRule type="cellIs" dxfId="8620" priority="1964" operator="equal">
      <formula>$A$69</formula>
    </cfRule>
    <cfRule type="cellIs" dxfId="8619" priority="1965" operator="equal">
      <formula>$A$68</formula>
    </cfRule>
    <cfRule type="cellIs" dxfId="8618" priority="1966" operator="equal">
      <formula>$A$67</formula>
    </cfRule>
    <cfRule type="cellIs" dxfId="8617" priority="1967" operator="equal">
      <formula>$A$66</formula>
    </cfRule>
    <cfRule type="cellIs" dxfId="8616" priority="1968" operator="equal">
      <formula>$A$65</formula>
    </cfRule>
    <cfRule type="cellIs" dxfId="8615" priority="1969" operator="equal">
      <formula>$A$64</formula>
    </cfRule>
    <cfRule type="cellIs" dxfId="8614" priority="1970" operator="equal">
      <formula>$A$63</formula>
    </cfRule>
    <cfRule type="cellIs" dxfId="8613" priority="1971" operator="equal">
      <formula>$A$62</formula>
    </cfRule>
    <cfRule type="cellIs" dxfId="8612" priority="1972" operator="equal">
      <formula>$A$61</formula>
    </cfRule>
    <cfRule type="cellIs" dxfId="8611" priority="1973" operator="equal">
      <formula>$A$60</formula>
    </cfRule>
    <cfRule type="cellIs" dxfId="8610" priority="1974" operator="equal">
      <formula>22710</formula>
    </cfRule>
    <cfRule type="cellIs" dxfId="8609" priority="1975" operator="equal">
      <formula>$A$58</formula>
    </cfRule>
    <cfRule type="cellIs" dxfId="8608" priority="1976" operator="equal">
      <formula>$A$57</formula>
    </cfRule>
    <cfRule type="cellIs" dxfId="8607" priority="1977" operator="equal">
      <formula>$A$56</formula>
    </cfRule>
    <cfRule type="cellIs" dxfId="8606" priority="1978" operator="equal">
      <formula>$A$55</formula>
    </cfRule>
    <cfRule type="cellIs" dxfId="8605" priority="1979" operator="equal">
      <formula>$A$54</formula>
    </cfRule>
    <cfRule type="cellIs" dxfId="8604" priority="1980" operator="equal">
      <formula>$A$53</formula>
    </cfRule>
    <cfRule type="cellIs" dxfId="8603" priority="1981" operator="equal">
      <formula>$A$52</formula>
    </cfRule>
    <cfRule type="cellIs" dxfId="8602" priority="1982" operator="equal">
      <formula>$A$51</formula>
    </cfRule>
    <cfRule type="cellIs" dxfId="8601" priority="1983" operator="equal">
      <formula>$A$50</formula>
    </cfRule>
    <cfRule type="cellIs" dxfId="8600" priority="1984" operator="equal">
      <formula>$A$49</formula>
    </cfRule>
    <cfRule type="cellIs" dxfId="8599" priority="1985" operator="equal">
      <formula>$A$48</formula>
    </cfRule>
    <cfRule type="cellIs" dxfId="8598" priority="1986" operator="equal">
      <formula>$A$47</formula>
    </cfRule>
    <cfRule type="cellIs" dxfId="8597" priority="1987" operator="equal">
      <formula>$A$46</formula>
    </cfRule>
    <cfRule type="cellIs" dxfId="8596" priority="1988" operator="equal">
      <formula>$A$45</formula>
    </cfRule>
  </conditionalFormatting>
  <conditionalFormatting sqref="G30">
    <cfRule type="cellIs" dxfId="8595" priority="1989" operator="equal">
      <formula>$A$72</formula>
    </cfRule>
    <cfRule type="cellIs" dxfId="8594" priority="1990" operator="equal">
      <formula>$A$71</formula>
    </cfRule>
    <cfRule type="cellIs" dxfId="8593" priority="1991" operator="equal">
      <formula>$A$70</formula>
    </cfRule>
    <cfRule type="cellIs" dxfId="8592" priority="1992" operator="equal">
      <formula>$A$69</formula>
    </cfRule>
    <cfRule type="cellIs" dxfId="8591" priority="1993" operator="equal">
      <formula>$A$68</formula>
    </cfRule>
    <cfRule type="cellIs" dxfId="8590" priority="1994" operator="equal">
      <formula>$A$67</formula>
    </cfRule>
    <cfRule type="cellIs" dxfId="8589" priority="1995" operator="equal">
      <formula>$A$66</formula>
    </cfRule>
    <cfRule type="cellIs" dxfId="8588" priority="1996" operator="equal">
      <formula>$A$65</formula>
    </cfRule>
    <cfRule type="cellIs" dxfId="8587" priority="1997" operator="equal">
      <formula>$A$64</formula>
    </cfRule>
    <cfRule type="cellIs" dxfId="8586" priority="1998" operator="equal">
      <formula>$A$63</formula>
    </cfRule>
    <cfRule type="cellIs" dxfId="8585" priority="1999" operator="equal">
      <formula>$A$62</formula>
    </cfRule>
    <cfRule type="cellIs" dxfId="8584" priority="2000" operator="equal">
      <formula>$A$61</formula>
    </cfRule>
    <cfRule type="cellIs" dxfId="8583" priority="2001" operator="equal">
      <formula>$A$60</formula>
    </cfRule>
    <cfRule type="cellIs" dxfId="8582" priority="2002" operator="equal">
      <formula>22710</formula>
    </cfRule>
    <cfRule type="cellIs" dxfId="8581" priority="2003" operator="equal">
      <formula>$A$58</formula>
    </cfRule>
    <cfRule type="cellIs" dxfId="8580" priority="2004" operator="equal">
      <formula>$A$57</formula>
    </cfRule>
    <cfRule type="cellIs" dxfId="8579" priority="2005" operator="equal">
      <formula>$A$56</formula>
    </cfRule>
    <cfRule type="cellIs" dxfId="8578" priority="2006" operator="equal">
      <formula>$A$55</formula>
    </cfRule>
    <cfRule type="cellIs" dxfId="8577" priority="2007" operator="equal">
      <formula>$A$54</formula>
    </cfRule>
    <cfRule type="cellIs" dxfId="8576" priority="2008" operator="equal">
      <formula>$A$53</formula>
    </cfRule>
    <cfRule type="cellIs" dxfId="8575" priority="2009" operator="equal">
      <formula>$A$52</formula>
    </cfRule>
    <cfRule type="cellIs" dxfId="8574" priority="2010" operator="equal">
      <formula>$A$51</formula>
    </cfRule>
    <cfRule type="cellIs" dxfId="8573" priority="2011" operator="equal">
      <formula>$A$50</formula>
    </cfRule>
    <cfRule type="cellIs" dxfId="8572" priority="2012" operator="equal">
      <formula>$A$49</formula>
    </cfRule>
    <cfRule type="cellIs" dxfId="8571" priority="2013" operator="equal">
      <formula>$A$48</formula>
    </cfRule>
    <cfRule type="cellIs" dxfId="8570" priority="2014" operator="equal">
      <formula>$A$47</formula>
    </cfRule>
    <cfRule type="cellIs" dxfId="8569" priority="2015" operator="equal">
      <formula>$A$46</formula>
    </cfRule>
    <cfRule type="cellIs" dxfId="8568" priority="2016" operator="equal">
      <formula>$A$45</formula>
    </cfRule>
  </conditionalFormatting>
  <conditionalFormatting sqref="K32">
    <cfRule type="cellIs" dxfId="8567" priority="1933" operator="equal">
      <formula>$A$72</formula>
    </cfRule>
    <cfRule type="cellIs" dxfId="8566" priority="1934" operator="equal">
      <formula>$A$71</formula>
    </cfRule>
    <cfRule type="cellIs" dxfId="8565" priority="1935" operator="equal">
      <formula>$A$70</formula>
    </cfRule>
    <cfRule type="cellIs" dxfId="8564" priority="1936" operator="equal">
      <formula>$A$69</formula>
    </cfRule>
    <cfRule type="cellIs" dxfId="8563" priority="1937" operator="equal">
      <formula>$A$68</formula>
    </cfRule>
    <cfRule type="cellIs" dxfId="8562" priority="1938" operator="equal">
      <formula>$A$67</formula>
    </cfRule>
    <cfRule type="cellIs" dxfId="8561" priority="1939" operator="equal">
      <formula>$A$66</formula>
    </cfRule>
    <cfRule type="cellIs" dxfId="8560" priority="1940" operator="equal">
      <formula>$A$65</formula>
    </cfRule>
    <cfRule type="cellIs" dxfId="8559" priority="1941" operator="equal">
      <formula>$A$64</formula>
    </cfRule>
    <cfRule type="cellIs" dxfId="8558" priority="1942" operator="equal">
      <formula>$A$63</formula>
    </cfRule>
    <cfRule type="cellIs" dxfId="8557" priority="1943" operator="equal">
      <formula>$A$62</formula>
    </cfRule>
    <cfRule type="cellIs" dxfId="8556" priority="1944" operator="equal">
      <formula>$A$61</formula>
    </cfRule>
    <cfRule type="cellIs" dxfId="8555" priority="1945" operator="equal">
      <formula>$A$60</formula>
    </cfRule>
    <cfRule type="cellIs" dxfId="8554" priority="1946" operator="equal">
      <formula>22710</formula>
    </cfRule>
    <cfRule type="cellIs" dxfId="8553" priority="1947" operator="equal">
      <formula>$A$58</formula>
    </cfRule>
    <cfRule type="cellIs" dxfId="8552" priority="1948" operator="equal">
      <formula>$A$57</formula>
    </cfRule>
    <cfRule type="cellIs" dxfId="8551" priority="1949" operator="equal">
      <formula>$A$56</formula>
    </cfRule>
    <cfRule type="cellIs" dxfId="8550" priority="1950" operator="equal">
      <formula>$A$55</formula>
    </cfRule>
    <cfRule type="cellIs" dxfId="8549" priority="1951" operator="equal">
      <formula>$A$54</formula>
    </cfRule>
    <cfRule type="cellIs" dxfId="8548" priority="1952" operator="equal">
      <formula>$A$53</formula>
    </cfRule>
    <cfRule type="cellIs" dxfId="8547" priority="1953" operator="equal">
      <formula>$A$52</formula>
    </cfRule>
    <cfRule type="cellIs" dxfId="8546" priority="1954" operator="equal">
      <formula>$A$51</formula>
    </cfRule>
    <cfRule type="cellIs" dxfId="8545" priority="1955" operator="equal">
      <formula>$A$50</formula>
    </cfRule>
    <cfRule type="cellIs" dxfId="8544" priority="1956" operator="equal">
      <formula>$A$49</formula>
    </cfRule>
    <cfRule type="cellIs" dxfId="8543" priority="1957" operator="equal">
      <formula>$A$48</formula>
    </cfRule>
    <cfRule type="cellIs" dxfId="8542" priority="1958" operator="equal">
      <formula>$A$47</formula>
    </cfRule>
    <cfRule type="cellIs" dxfId="8541" priority="1959" operator="equal">
      <formula>$A$46</formula>
    </cfRule>
    <cfRule type="cellIs" dxfId="8540" priority="1960" operator="equal">
      <formula>$A$45</formula>
    </cfRule>
  </conditionalFormatting>
  <conditionalFormatting sqref="L32:M32">
    <cfRule type="cellIs" dxfId="8539" priority="1905" operator="equal">
      <formula>$A$72</formula>
    </cfRule>
    <cfRule type="cellIs" dxfId="8538" priority="1906" operator="equal">
      <formula>$A$71</formula>
    </cfRule>
    <cfRule type="cellIs" dxfId="8537" priority="1907" operator="equal">
      <formula>$A$70</formula>
    </cfRule>
    <cfRule type="cellIs" dxfId="8536" priority="1908" operator="equal">
      <formula>$A$69</formula>
    </cfRule>
    <cfRule type="cellIs" dxfId="8535" priority="1909" operator="equal">
      <formula>$A$68</formula>
    </cfRule>
    <cfRule type="cellIs" dxfId="8534" priority="1910" operator="equal">
      <formula>$A$67</formula>
    </cfRule>
    <cfRule type="cellIs" dxfId="8533" priority="1911" operator="equal">
      <formula>$A$66</formula>
    </cfRule>
    <cfRule type="cellIs" dxfId="8532" priority="1912" operator="equal">
      <formula>$A$65</formula>
    </cfRule>
    <cfRule type="cellIs" dxfId="8531" priority="1913" operator="equal">
      <formula>$A$64</formula>
    </cfRule>
    <cfRule type="cellIs" dxfId="8530" priority="1914" operator="equal">
      <formula>$A$63</formula>
    </cfRule>
    <cfRule type="cellIs" dxfId="8529" priority="1915" operator="equal">
      <formula>$A$62</formula>
    </cfRule>
    <cfRule type="cellIs" dxfId="8528" priority="1916" operator="equal">
      <formula>$A$61</formula>
    </cfRule>
    <cfRule type="cellIs" dxfId="8527" priority="1917" operator="equal">
      <formula>$A$60</formula>
    </cfRule>
    <cfRule type="cellIs" dxfId="8526" priority="1918" operator="equal">
      <formula>22710</formula>
    </cfRule>
    <cfRule type="cellIs" dxfId="8525" priority="1919" operator="equal">
      <formula>$A$58</formula>
    </cfRule>
    <cfRule type="cellIs" dxfId="8524" priority="1920" operator="equal">
      <formula>$A$57</formula>
    </cfRule>
    <cfRule type="cellIs" dxfId="8523" priority="1921" operator="equal">
      <formula>$A$56</formula>
    </cfRule>
    <cfRule type="cellIs" dxfId="8522" priority="1922" operator="equal">
      <formula>$A$55</formula>
    </cfRule>
    <cfRule type="cellIs" dxfId="8521" priority="1923" operator="equal">
      <formula>$A$54</formula>
    </cfRule>
    <cfRule type="cellIs" dxfId="8520" priority="1924" operator="equal">
      <formula>$A$53</formula>
    </cfRule>
    <cfRule type="cellIs" dxfId="8519" priority="1925" operator="equal">
      <formula>$A$52</formula>
    </cfRule>
    <cfRule type="cellIs" dxfId="8518" priority="1926" operator="equal">
      <formula>$A$51</formula>
    </cfRule>
    <cfRule type="cellIs" dxfId="8517" priority="1927" operator="equal">
      <formula>$A$50</formula>
    </cfRule>
    <cfRule type="cellIs" dxfId="8516" priority="1928" operator="equal">
      <formula>$A$49</formula>
    </cfRule>
    <cfRule type="cellIs" dxfId="8515" priority="1929" operator="equal">
      <formula>$A$48</formula>
    </cfRule>
    <cfRule type="cellIs" dxfId="8514" priority="1930" operator="equal">
      <formula>$A$47</formula>
    </cfRule>
    <cfRule type="cellIs" dxfId="8513" priority="1931" operator="equal">
      <formula>$A$46</formula>
    </cfRule>
    <cfRule type="cellIs" dxfId="8512" priority="1932" operator="equal">
      <formula>$A$45</formula>
    </cfRule>
  </conditionalFormatting>
  <conditionalFormatting sqref="G33:I33">
    <cfRule type="cellIs" dxfId="8511" priority="1877" operator="equal">
      <formula>$A$72</formula>
    </cfRule>
    <cfRule type="cellIs" dxfId="8510" priority="1878" operator="equal">
      <formula>$A$71</formula>
    </cfRule>
    <cfRule type="cellIs" dxfId="8509" priority="1879" operator="equal">
      <formula>$A$70</formula>
    </cfRule>
    <cfRule type="cellIs" dxfId="8508" priority="1880" operator="equal">
      <formula>$A$69</formula>
    </cfRule>
    <cfRule type="cellIs" dxfId="8507" priority="1881" operator="equal">
      <formula>$A$68</formula>
    </cfRule>
    <cfRule type="cellIs" dxfId="8506" priority="1882" operator="equal">
      <formula>$A$67</formula>
    </cfRule>
    <cfRule type="cellIs" dxfId="8505" priority="1883" operator="equal">
      <formula>$A$66</formula>
    </cfRule>
    <cfRule type="cellIs" dxfId="8504" priority="1884" operator="equal">
      <formula>$A$65</formula>
    </cfRule>
    <cfRule type="cellIs" dxfId="8503" priority="1885" operator="equal">
      <formula>$A$64</formula>
    </cfRule>
    <cfRule type="cellIs" dxfId="8502" priority="1886" operator="equal">
      <formula>$A$63</formula>
    </cfRule>
    <cfRule type="cellIs" dxfId="8501" priority="1887" operator="equal">
      <formula>$A$62</formula>
    </cfRule>
    <cfRule type="cellIs" dxfId="8500" priority="1888" operator="equal">
      <formula>$A$61</formula>
    </cfRule>
    <cfRule type="cellIs" dxfId="8499" priority="1889" operator="equal">
      <formula>$A$60</formula>
    </cfRule>
    <cfRule type="cellIs" dxfId="8498" priority="1890" operator="equal">
      <formula>22710</formula>
    </cfRule>
    <cfRule type="cellIs" dxfId="8497" priority="1891" operator="equal">
      <formula>$A$58</formula>
    </cfRule>
    <cfRule type="cellIs" dxfId="8496" priority="1892" operator="equal">
      <formula>$A$57</formula>
    </cfRule>
    <cfRule type="cellIs" dxfId="8495" priority="1893" operator="equal">
      <formula>$A$56</formula>
    </cfRule>
    <cfRule type="cellIs" dxfId="8494" priority="1894" operator="equal">
      <formula>$A$55</formula>
    </cfRule>
    <cfRule type="cellIs" dxfId="8493" priority="1895" operator="equal">
      <formula>$A$54</formula>
    </cfRule>
    <cfRule type="cellIs" dxfId="8492" priority="1896" operator="equal">
      <formula>$A$53</formula>
    </cfRule>
    <cfRule type="cellIs" dxfId="8491" priority="1897" operator="equal">
      <formula>$A$52</formula>
    </cfRule>
    <cfRule type="cellIs" dxfId="8490" priority="1898" operator="equal">
      <formula>$A$51</formula>
    </cfRule>
    <cfRule type="cellIs" dxfId="8489" priority="1899" operator="equal">
      <formula>$A$50</formula>
    </cfRule>
    <cfRule type="cellIs" dxfId="8488" priority="1900" operator="equal">
      <formula>$A$49</formula>
    </cfRule>
    <cfRule type="cellIs" dxfId="8487" priority="1901" operator="equal">
      <formula>$A$48</formula>
    </cfRule>
    <cfRule type="cellIs" dxfId="8486" priority="1902" operator="equal">
      <formula>$A$47</formula>
    </cfRule>
    <cfRule type="cellIs" dxfId="8485" priority="1903" operator="equal">
      <formula>$A$46</formula>
    </cfRule>
    <cfRule type="cellIs" dxfId="8484" priority="1904" operator="equal">
      <formula>$A$45</formula>
    </cfRule>
  </conditionalFormatting>
  <conditionalFormatting sqref="AA34:AC35">
    <cfRule type="cellIs" dxfId="8483" priority="1737" operator="equal">
      <formula>$A$72</formula>
    </cfRule>
    <cfRule type="cellIs" dxfId="8482" priority="1738" operator="equal">
      <formula>$A$71</formula>
    </cfRule>
    <cfRule type="cellIs" dxfId="8481" priority="1739" operator="equal">
      <formula>$A$70</formula>
    </cfRule>
    <cfRule type="cellIs" dxfId="8480" priority="1740" operator="equal">
      <formula>$A$69</formula>
    </cfRule>
    <cfRule type="cellIs" dxfId="8479" priority="1741" operator="equal">
      <formula>$A$68</formula>
    </cfRule>
    <cfRule type="cellIs" dxfId="8478" priority="1742" operator="equal">
      <formula>$A$67</formula>
    </cfRule>
    <cfRule type="cellIs" dxfId="8477" priority="1743" operator="equal">
      <formula>$A$66</formula>
    </cfRule>
    <cfRule type="cellIs" dxfId="8476" priority="1744" operator="equal">
      <formula>$A$65</formula>
    </cfRule>
    <cfRule type="cellIs" dxfId="8475" priority="1745" operator="equal">
      <formula>$A$64</formula>
    </cfRule>
    <cfRule type="cellIs" dxfId="8474" priority="1746" operator="equal">
      <formula>$A$63</formula>
    </cfRule>
    <cfRule type="cellIs" dxfId="8473" priority="1747" operator="equal">
      <formula>$A$62</formula>
    </cfRule>
    <cfRule type="cellIs" dxfId="8472" priority="1748" operator="equal">
      <formula>$A$61</formula>
    </cfRule>
    <cfRule type="cellIs" dxfId="8471" priority="1749" operator="equal">
      <formula>$A$60</formula>
    </cfRule>
    <cfRule type="cellIs" dxfId="8470" priority="1750" operator="equal">
      <formula>22710</formula>
    </cfRule>
    <cfRule type="cellIs" dxfId="8469" priority="1751" operator="equal">
      <formula>$A$58</formula>
    </cfRule>
    <cfRule type="cellIs" dxfId="8468" priority="1752" operator="equal">
      <formula>$A$57</formula>
    </cfRule>
    <cfRule type="cellIs" dxfId="8467" priority="1753" operator="equal">
      <formula>$A$56</formula>
    </cfRule>
    <cfRule type="cellIs" dxfId="8466" priority="1754" operator="equal">
      <formula>$A$55</formula>
    </cfRule>
    <cfRule type="cellIs" dxfId="8465" priority="1755" operator="equal">
      <formula>$A$54</formula>
    </cfRule>
    <cfRule type="cellIs" dxfId="8464" priority="1756" operator="equal">
      <formula>$A$53</formula>
    </cfRule>
    <cfRule type="cellIs" dxfId="8463" priority="1757" operator="equal">
      <formula>$A$52</formula>
    </cfRule>
    <cfRule type="cellIs" dxfId="8462" priority="1758" operator="equal">
      <formula>$A$51</formula>
    </cfRule>
    <cfRule type="cellIs" dxfId="8461" priority="1759" operator="equal">
      <formula>$A$50</formula>
    </cfRule>
    <cfRule type="cellIs" dxfId="8460" priority="1760" operator="equal">
      <formula>$A$49</formula>
    </cfRule>
    <cfRule type="cellIs" dxfId="8459" priority="1761" operator="equal">
      <formula>$A$48</formula>
    </cfRule>
    <cfRule type="cellIs" dxfId="8458" priority="1762" operator="equal">
      <formula>$A$47</formula>
    </cfRule>
    <cfRule type="cellIs" dxfId="8457" priority="1763" operator="equal">
      <formula>$A$46</formula>
    </cfRule>
    <cfRule type="cellIs" dxfId="8456" priority="1764" operator="equal">
      <formula>$A$45</formula>
    </cfRule>
  </conditionalFormatting>
  <conditionalFormatting sqref="N32:P32">
    <cfRule type="cellIs" dxfId="8455" priority="1709" operator="equal">
      <formula>$A$72</formula>
    </cfRule>
    <cfRule type="cellIs" dxfId="8454" priority="1710" operator="equal">
      <formula>$A$71</formula>
    </cfRule>
    <cfRule type="cellIs" dxfId="8453" priority="1711" operator="equal">
      <formula>$A$70</formula>
    </cfRule>
    <cfRule type="cellIs" dxfId="8452" priority="1712" operator="equal">
      <formula>$A$69</formula>
    </cfRule>
    <cfRule type="cellIs" dxfId="8451" priority="1713" operator="equal">
      <formula>$A$68</formula>
    </cfRule>
    <cfRule type="cellIs" dxfId="8450" priority="1714" operator="equal">
      <formula>$A$67</formula>
    </cfRule>
    <cfRule type="cellIs" dxfId="8449" priority="1715" operator="equal">
      <formula>$A$66</formula>
    </cfRule>
    <cfRule type="cellIs" dxfId="8448" priority="1716" operator="equal">
      <formula>$A$65</formula>
    </cfRule>
    <cfRule type="cellIs" dxfId="8447" priority="1717" operator="equal">
      <formula>$A$64</formula>
    </cfRule>
    <cfRule type="cellIs" dxfId="8446" priority="1718" operator="equal">
      <formula>$A$63</formula>
    </cfRule>
    <cfRule type="cellIs" dxfId="8445" priority="1719" operator="equal">
      <formula>$A$62</formula>
    </cfRule>
    <cfRule type="cellIs" dxfId="8444" priority="1720" operator="equal">
      <formula>$A$61</formula>
    </cfRule>
    <cfRule type="cellIs" dxfId="8443" priority="1721" operator="equal">
      <formula>$A$60</formula>
    </cfRule>
    <cfRule type="cellIs" dxfId="8442" priority="1722" operator="equal">
      <formula>22710</formula>
    </cfRule>
    <cfRule type="cellIs" dxfId="8441" priority="1723" operator="equal">
      <formula>$A$58</formula>
    </cfRule>
    <cfRule type="cellIs" dxfId="8440" priority="1724" operator="equal">
      <formula>$A$57</formula>
    </cfRule>
    <cfRule type="cellIs" dxfId="8439" priority="1725" operator="equal">
      <formula>$A$56</formula>
    </cfRule>
    <cfRule type="cellIs" dxfId="8438" priority="1726" operator="equal">
      <formula>$A$55</formula>
    </cfRule>
    <cfRule type="cellIs" dxfId="8437" priority="1727" operator="equal">
      <formula>$A$54</formula>
    </cfRule>
    <cfRule type="cellIs" dxfId="8436" priority="1728" operator="equal">
      <formula>$A$53</formula>
    </cfRule>
    <cfRule type="cellIs" dxfId="8435" priority="1729" operator="equal">
      <formula>$A$52</formula>
    </cfRule>
    <cfRule type="cellIs" dxfId="8434" priority="1730" operator="equal">
      <formula>$A$51</formula>
    </cfRule>
    <cfRule type="cellIs" dxfId="8433" priority="1731" operator="equal">
      <formula>$A$50</formula>
    </cfRule>
    <cfRule type="cellIs" dxfId="8432" priority="1732" operator="equal">
      <formula>$A$49</formula>
    </cfRule>
    <cfRule type="cellIs" dxfId="8431" priority="1733" operator="equal">
      <formula>$A$48</formula>
    </cfRule>
    <cfRule type="cellIs" dxfId="8430" priority="1734" operator="equal">
      <formula>$A$47</formula>
    </cfRule>
    <cfRule type="cellIs" dxfId="8429" priority="1735" operator="equal">
      <formula>$A$46</formula>
    </cfRule>
    <cfRule type="cellIs" dxfId="8428" priority="1736" operator="equal">
      <formula>$A$45</formula>
    </cfRule>
  </conditionalFormatting>
  <conditionalFormatting sqref="D26:E26">
    <cfRule type="cellIs" dxfId="8427" priority="1681" operator="equal">
      <formula>$A$72</formula>
    </cfRule>
    <cfRule type="cellIs" dxfId="8426" priority="1682" operator="equal">
      <formula>$A$71</formula>
    </cfRule>
    <cfRule type="cellIs" dxfId="8425" priority="1683" operator="equal">
      <formula>$A$70</formula>
    </cfRule>
    <cfRule type="cellIs" dxfId="8424" priority="1684" operator="equal">
      <formula>$A$69</formula>
    </cfRule>
    <cfRule type="cellIs" dxfId="8423" priority="1685" operator="equal">
      <formula>$A$68</formula>
    </cfRule>
    <cfRule type="cellIs" dxfId="8422" priority="1686" operator="equal">
      <formula>$A$67</formula>
    </cfRule>
    <cfRule type="cellIs" dxfId="8421" priority="1687" operator="equal">
      <formula>$A$66</formula>
    </cfRule>
    <cfRule type="cellIs" dxfId="8420" priority="1688" operator="equal">
      <formula>$A$65</formula>
    </cfRule>
    <cfRule type="cellIs" dxfId="8419" priority="1689" operator="equal">
      <formula>$A$64</formula>
    </cfRule>
    <cfRule type="cellIs" dxfId="8418" priority="1690" operator="equal">
      <formula>$A$63</formula>
    </cfRule>
    <cfRule type="cellIs" dxfId="8417" priority="1691" operator="equal">
      <formula>$A$62</formula>
    </cfRule>
    <cfRule type="cellIs" dxfId="8416" priority="1692" operator="equal">
      <formula>$A$61</formula>
    </cfRule>
    <cfRule type="cellIs" dxfId="8415" priority="1693" operator="equal">
      <formula>$A$60</formula>
    </cfRule>
    <cfRule type="cellIs" dxfId="8414" priority="1694" operator="equal">
      <formula>22710</formula>
    </cfRule>
    <cfRule type="cellIs" dxfId="8413" priority="1695" operator="equal">
      <formula>$A$58</formula>
    </cfRule>
    <cfRule type="cellIs" dxfId="8412" priority="1696" operator="equal">
      <formula>$A$57</formula>
    </cfRule>
    <cfRule type="cellIs" dxfId="8411" priority="1697" operator="equal">
      <formula>$A$56</formula>
    </cfRule>
    <cfRule type="cellIs" dxfId="8410" priority="1698" operator="equal">
      <formula>$A$55</formula>
    </cfRule>
    <cfRule type="cellIs" dxfId="8409" priority="1699" operator="equal">
      <formula>$A$54</formula>
    </cfRule>
    <cfRule type="cellIs" dxfId="8408" priority="1700" operator="equal">
      <formula>$A$53</formula>
    </cfRule>
    <cfRule type="cellIs" dxfId="8407" priority="1701" operator="equal">
      <formula>$A$52</formula>
    </cfRule>
    <cfRule type="cellIs" dxfId="8406" priority="1702" operator="equal">
      <formula>$A$51</formula>
    </cfRule>
    <cfRule type="cellIs" dxfId="8405" priority="1703" operator="equal">
      <formula>$A$50</formula>
    </cfRule>
    <cfRule type="cellIs" dxfId="8404" priority="1704" operator="equal">
      <formula>$A$49</formula>
    </cfRule>
    <cfRule type="cellIs" dxfId="8403" priority="1705" operator="equal">
      <formula>$A$48</formula>
    </cfRule>
    <cfRule type="cellIs" dxfId="8402" priority="1706" operator="equal">
      <formula>$A$47</formula>
    </cfRule>
    <cfRule type="cellIs" dxfId="8401" priority="1707" operator="equal">
      <formula>$A$46</formula>
    </cfRule>
    <cfRule type="cellIs" dxfId="8400" priority="1708" operator="equal">
      <formula>$A$45</formula>
    </cfRule>
  </conditionalFormatting>
  <conditionalFormatting sqref="P17">
    <cfRule type="cellIs" dxfId="8399" priority="1429" operator="equal">
      <formula>$A$72</formula>
    </cfRule>
    <cfRule type="cellIs" dxfId="8398" priority="1430" operator="equal">
      <formula>$A$71</formula>
    </cfRule>
    <cfRule type="cellIs" dxfId="8397" priority="1431" operator="equal">
      <formula>$A$70</formula>
    </cfRule>
    <cfRule type="cellIs" dxfId="8396" priority="1432" operator="equal">
      <formula>$A$69</formula>
    </cfRule>
    <cfRule type="cellIs" dxfId="8395" priority="1433" operator="equal">
      <formula>$A$68</formula>
    </cfRule>
    <cfRule type="cellIs" dxfId="8394" priority="1434" operator="equal">
      <formula>$A$67</formula>
    </cfRule>
    <cfRule type="cellIs" dxfId="8393" priority="1435" operator="equal">
      <formula>$A$66</formula>
    </cfRule>
    <cfRule type="cellIs" dxfId="8392" priority="1436" operator="equal">
      <formula>$A$65</formula>
    </cfRule>
    <cfRule type="cellIs" dxfId="8391" priority="1437" operator="equal">
      <formula>$A$64</formula>
    </cfRule>
    <cfRule type="cellIs" dxfId="8390" priority="1438" operator="equal">
      <formula>$A$63</formula>
    </cfRule>
    <cfRule type="cellIs" dxfId="8389" priority="1439" operator="equal">
      <formula>$A$62</formula>
    </cfRule>
    <cfRule type="cellIs" dxfId="8388" priority="1440" operator="equal">
      <formula>$A$61</formula>
    </cfRule>
    <cfRule type="cellIs" dxfId="8387" priority="1441" operator="equal">
      <formula>$A$60</formula>
    </cfRule>
    <cfRule type="cellIs" dxfId="8386" priority="1442" operator="equal">
      <formula>22710</formula>
    </cfRule>
    <cfRule type="cellIs" dxfId="8385" priority="1443" operator="equal">
      <formula>$A$58</formula>
    </cfRule>
    <cfRule type="cellIs" dxfId="8384" priority="1444" operator="equal">
      <formula>$A$57</formula>
    </cfRule>
    <cfRule type="cellIs" dxfId="8383" priority="1445" operator="equal">
      <formula>$A$56</formula>
    </cfRule>
    <cfRule type="cellIs" dxfId="8382" priority="1446" operator="equal">
      <formula>$A$55</formula>
    </cfRule>
    <cfRule type="cellIs" dxfId="8381" priority="1447" operator="equal">
      <formula>$A$54</formula>
    </cfRule>
    <cfRule type="cellIs" dxfId="8380" priority="1448" operator="equal">
      <formula>$A$53</formula>
    </cfRule>
    <cfRule type="cellIs" dxfId="8379" priority="1449" operator="equal">
      <formula>$A$52</formula>
    </cfRule>
    <cfRule type="cellIs" dxfId="8378" priority="1450" operator="equal">
      <formula>$A$51</formula>
    </cfRule>
    <cfRule type="cellIs" dxfId="8377" priority="1451" operator="equal">
      <formula>$A$50</formula>
    </cfRule>
    <cfRule type="cellIs" dxfId="8376" priority="1452" operator="equal">
      <formula>$A$49</formula>
    </cfRule>
    <cfRule type="cellIs" dxfId="8375" priority="1453" operator="equal">
      <formula>$A$48</formula>
    </cfRule>
    <cfRule type="cellIs" dxfId="8374" priority="1454" operator="equal">
      <formula>$A$47</formula>
    </cfRule>
    <cfRule type="cellIs" dxfId="8373" priority="1455" operator="equal">
      <formula>$A$46</formula>
    </cfRule>
    <cfRule type="cellIs" dxfId="8372" priority="1456" operator="equal">
      <formula>$A$45</formula>
    </cfRule>
  </conditionalFormatting>
  <conditionalFormatting sqref="D29:F29">
    <cfRule type="cellIs" dxfId="8371" priority="1625" operator="equal">
      <formula>$A$72</formula>
    </cfRule>
    <cfRule type="cellIs" dxfId="8370" priority="1626" operator="equal">
      <formula>$A$71</formula>
    </cfRule>
    <cfRule type="cellIs" dxfId="8369" priority="1627" operator="equal">
      <formula>$A$70</formula>
    </cfRule>
    <cfRule type="cellIs" dxfId="8368" priority="1628" operator="equal">
      <formula>$A$69</formula>
    </cfRule>
    <cfRule type="cellIs" dxfId="8367" priority="1629" operator="equal">
      <formula>$A$68</formula>
    </cfRule>
    <cfRule type="cellIs" dxfId="8366" priority="1630" operator="equal">
      <formula>$A$67</formula>
    </cfRule>
    <cfRule type="cellIs" dxfId="8365" priority="1631" operator="equal">
      <formula>$A$66</formula>
    </cfRule>
    <cfRule type="cellIs" dxfId="8364" priority="1632" operator="equal">
      <formula>$A$65</formula>
    </cfRule>
    <cfRule type="cellIs" dxfId="8363" priority="1633" operator="equal">
      <formula>$A$64</formula>
    </cfRule>
    <cfRule type="cellIs" dxfId="8362" priority="1634" operator="equal">
      <formula>$A$63</formula>
    </cfRule>
    <cfRule type="cellIs" dxfId="8361" priority="1635" operator="equal">
      <formula>$A$62</formula>
    </cfRule>
    <cfRule type="cellIs" dxfId="8360" priority="1636" operator="equal">
      <formula>$A$61</formula>
    </cfRule>
    <cfRule type="cellIs" dxfId="8359" priority="1637" operator="equal">
      <formula>$A$60</formula>
    </cfRule>
    <cfRule type="cellIs" dxfId="8358" priority="1638" operator="equal">
      <formula>22710</formula>
    </cfRule>
    <cfRule type="cellIs" dxfId="8357" priority="1639" operator="equal">
      <formula>$A$58</formula>
    </cfRule>
    <cfRule type="cellIs" dxfId="8356" priority="1640" operator="equal">
      <formula>$A$57</formula>
    </cfRule>
    <cfRule type="cellIs" dxfId="8355" priority="1641" operator="equal">
      <formula>$A$56</formula>
    </cfRule>
    <cfRule type="cellIs" dxfId="8354" priority="1642" operator="equal">
      <formula>$A$55</formula>
    </cfRule>
    <cfRule type="cellIs" dxfId="8353" priority="1643" operator="equal">
      <formula>$A$54</formula>
    </cfRule>
    <cfRule type="cellIs" dxfId="8352" priority="1644" operator="equal">
      <formula>$A$53</formula>
    </cfRule>
    <cfRule type="cellIs" dxfId="8351" priority="1645" operator="equal">
      <formula>$A$52</formula>
    </cfRule>
    <cfRule type="cellIs" dxfId="8350" priority="1646" operator="equal">
      <formula>$A$51</formula>
    </cfRule>
    <cfRule type="cellIs" dxfId="8349" priority="1647" operator="equal">
      <formula>$A$50</formula>
    </cfRule>
    <cfRule type="cellIs" dxfId="8348" priority="1648" operator="equal">
      <formula>$A$49</formula>
    </cfRule>
    <cfRule type="cellIs" dxfId="8347" priority="1649" operator="equal">
      <formula>$A$48</formula>
    </cfRule>
    <cfRule type="cellIs" dxfId="8346" priority="1650" operator="equal">
      <formula>$A$47</formula>
    </cfRule>
    <cfRule type="cellIs" dxfId="8345" priority="1651" operator="equal">
      <formula>$A$46</formula>
    </cfRule>
    <cfRule type="cellIs" dxfId="8344" priority="1652" operator="equal">
      <formula>$A$45</formula>
    </cfRule>
  </conditionalFormatting>
  <conditionalFormatting sqref="C32">
    <cfRule type="cellIs" dxfId="8343" priority="1597" operator="equal">
      <formula>$A$72</formula>
    </cfRule>
    <cfRule type="cellIs" dxfId="8342" priority="1598" operator="equal">
      <formula>$A$71</formula>
    </cfRule>
    <cfRule type="cellIs" dxfId="8341" priority="1599" operator="equal">
      <formula>$A$70</formula>
    </cfRule>
    <cfRule type="cellIs" dxfId="8340" priority="1600" operator="equal">
      <formula>$A$69</formula>
    </cfRule>
    <cfRule type="cellIs" dxfId="8339" priority="1601" operator="equal">
      <formula>$A$68</formula>
    </cfRule>
    <cfRule type="cellIs" dxfId="8338" priority="1602" operator="equal">
      <formula>$A$67</formula>
    </cfRule>
    <cfRule type="cellIs" dxfId="8337" priority="1603" operator="equal">
      <formula>$A$66</formula>
    </cfRule>
    <cfRule type="cellIs" dxfId="8336" priority="1604" operator="equal">
      <formula>$A$65</formula>
    </cfRule>
    <cfRule type="cellIs" dxfId="8335" priority="1605" operator="equal">
      <formula>$A$64</formula>
    </cfRule>
    <cfRule type="cellIs" dxfId="8334" priority="1606" operator="equal">
      <formula>$A$63</formula>
    </cfRule>
    <cfRule type="cellIs" dxfId="8333" priority="1607" operator="equal">
      <formula>$A$62</formula>
    </cfRule>
    <cfRule type="cellIs" dxfId="8332" priority="1608" operator="equal">
      <formula>$A$61</formula>
    </cfRule>
    <cfRule type="cellIs" dxfId="8331" priority="1609" operator="equal">
      <formula>$A$60</formula>
    </cfRule>
    <cfRule type="cellIs" dxfId="8330" priority="1610" operator="equal">
      <formula>22710</formula>
    </cfRule>
    <cfRule type="cellIs" dxfId="8329" priority="1611" operator="equal">
      <formula>$A$58</formula>
    </cfRule>
    <cfRule type="cellIs" dxfId="8328" priority="1612" operator="equal">
      <formula>$A$57</formula>
    </cfRule>
    <cfRule type="cellIs" dxfId="8327" priority="1613" operator="equal">
      <formula>$A$56</formula>
    </cfRule>
    <cfRule type="cellIs" dxfId="8326" priority="1614" operator="equal">
      <formula>$A$55</formula>
    </cfRule>
    <cfRule type="cellIs" dxfId="8325" priority="1615" operator="equal">
      <formula>$A$54</formula>
    </cfRule>
    <cfRule type="cellIs" dxfId="8324" priority="1616" operator="equal">
      <formula>$A$53</formula>
    </cfRule>
    <cfRule type="cellIs" dxfId="8323" priority="1617" operator="equal">
      <formula>$A$52</formula>
    </cfRule>
    <cfRule type="cellIs" dxfId="8322" priority="1618" operator="equal">
      <formula>$A$51</formula>
    </cfRule>
    <cfRule type="cellIs" dxfId="8321" priority="1619" operator="equal">
      <formula>$A$50</formula>
    </cfRule>
    <cfRule type="cellIs" dxfId="8320" priority="1620" operator="equal">
      <formula>$A$49</formula>
    </cfRule>
    <cfRule type="cellIs" dxfId="8319" priority="1621" operator="equal">
      <formula>$A$48</formula>
    </cfRule>
    <cfRule type="cellIs" dxfId="8318" priority="1622" operator="equal">
      <formula>$A$47</formula>
    </cfRule>
    <cfRule type="cellIs" dxfId="8317" priority="1623" operator="equal">
      <formula>$A$46</formula>
    </cfRule>
    <cfRule type="cellIs" dxfId="8316" priority="1624" operator="equal">
      <formula>$A$45</formula>
    </cfRule>
  </conditionalFormatting>
  <conditionalFormatting sqref="D32:F32">
    <cfRule type="cellIs" dxfId="8315" priority="1569" operator="equal">
      <formula>$A$72</formula>
    </cfRule>
    <cfRule type="cellIs" dxfId="8314" priority="1570" operator="equal">
      <formula>$A$71</formula>
    </cfRule>
    <cfRule type="cellIs" dxfId="8313" priority="1571" operator="equal">
      <formula>$A$70</formula>
    </cfRule>
    <cfRule type="cellIs" dxfId="8312" priority="1572" operator="equal">
      <formula>$A$69</formula>
    </cfRule>
    <cfRule type="cellIs" dxfId="8311" priority="1573" operator="equal">
      <formula>$A$68</formula>
    </cfRule>
    <cfRule type="cellIs" dxfId="8310" priority="1574" operator="equal">
      <formula>$A$67</formula>
    </cfRule>
    <cfRule type="cellIs" dxfId="8309" priority="1575" operator="equal">
      <formula>$A$66</formula>
    </cfRule>
    <cfRule type="cellIs" dxfId="8308" priority="1576" operator="equal">
      <formula>$A$65</formula>
    </cfRule>
    <cfRule type="cellIs" dxfId="8307" priority="1577" operator="equal">
      <formula>$A$64</formula>
    </cfRule>
    <cfRule type="cellIs" dxfId="8306" priority="1578" operator="equal">
      <formula>$A$63</formula>
    </cfRule>
    <cfRule type="cellIs" dxfId="8305" priority="1579" operator="equal">
      <formula>$A$62</formula>
    </cfRule>
    <cfRule type="cellIs" dxfId="8304" priority="1580" operator="equal">
      <formula>$A$61</formula>
    </cfRule>
    <cfRule type="cellIs" dxfId="8303" priority="1581" operator="equal">
      <formula>$A$60</formula>
    </cfRule>
    <cfRule type="cellIs" dxfId="8302" priority="1582" operator="equal">
      <formula>22710</formula>
    </cfRule>
    <cfRule type="cellIs" dxfId="8301" priority="1583" operator="equal">
      <formula>$A$58</formula>
    </cfRule>
    <cfRule type="cellIs" dxfId="8300" priority="1584" operator="equal">
      <formula>$A$57</formula>
    </cfRule>
    <cfRule type="cellIs" dxfId="8299" priority="1585" operator="equal">
      <formula>$A$56</formula>
    </cfRule>
    <cfRule type="cellIs" dxfId="8298" priority="1586" operator="equal">
      <formula>$A$55</formula>
    </cfRule>
    <cfRule type="cellIs" dxfId="8297" priority="1587" operator="equal">
      <formula>$A$54</formula>
    </cfRule>
    <cfRule type="cellIs" dxfId="8296" priority="1588" operator="equal">
      <formula>$A$53</formula>
    </cfRule>
    <cfRule type="cellIs" dxfId="8295" priority="1589" operator="equal">
      <formula>$A$52</formula>
    </cfRule>
    <cfRule type="cellIs" dxfId="8294" priority="1590" operator="equal">
      <formula>$A$51</formula>
    </cfRule>
    <cfRule type="cellIs" dxfId="8293" priority="1591" operator="equal">
      <formula>$A$50</formula>
    </cfRule>
    <cfRule type="cellIs" dxfId="8292" priority="1592" operator="equal">
      <formula>$A$49</formula>
    </cfRule>
    <cfRule type="cellIs" dxfId="8291" priority="1593" operator="equal">
      <formula>$A$48</formula>
    </cfRule>
    <cfRule type="cellIs" dxfId="8290" priority="1594" operator="equal">
      <formula>$A$47</formula>
    </cfRule>
    <cfRule type="cellIs" dxfId="8289" priority="1595" operator="equal">
      <formula>$A$46</formula>
    </cfRule>
    <cfRule type="cellIs" dxfId="8288" priority="1596" operator="equal">
      <formula>$A$45</formula>
    </cfRule>
  </conditionalFormatting>
  <conditionalFormatting sqref="P13">
    <cfRule type="cellIs" dxfId="8287" priority="1541" operator="equal">
      <formula>$A$72</formula>
    </cfRule>
    <cfRule type="cellIs" dxfId="8286" priority="1542" operator="equal">
      <formula>$A$71</formula>
    </cfRule>
    <cfRule type="cellIs" dxfId="8285" priority="1543" operator="equal">
      <formula>$A$70</formula>
    </cfRule>
    <cfRule type="cellIs" dxfId="8284" priority="1544" operator="equal">
      <formula>$A$69</formula>
    </cfRule>
    <cfRule type="cellIs" dxfId="8283" priority="1545" operator="equal">
      <formula>$A$68</formula>
    </cfRule>
    <cfRule type="cellIs" dxfId="8282" priority="1546" operator="equal">
      <formula>$A$67</formula>
    </cfRule>
    <cfRule type="cellIs" dxfId="8281" priority="1547" operator="equal">
      <formula>$A$66</formula>
    </cfRule>
    <cfRule type="cellIs" dxfId="8280" priority="1548" operator="equal">
      <formula>$A$65</formula>
    </cfRule>
    <cfRule type="cellIs" dxfId="8279" priority="1549" operator="equal">
      <formula>$A$64</formula>
    </cfRule>
    <cfRule type="cellIs" dxfId="8278" priority="1550" operator="equal">
      <formula>$A$63</formula>
    </cfRule>
    <cfRule type="cellIs" dxfId="8277" priority="1551" operator="equal">
      <formula>$A$62</formula>
    </cfRule>
    <cfRule type="cellIs" dxfId="8276" priority="1552" operator="equal">
      <formula>$A$61</formula>
    </cfRule>
    <cfRule type="cellIs" dxfId="8275" priority="1553" operator="equal">
      <formula>$A$60</formula>
    </cfRule>
    <cfRule type="cellIs" dxfId="8274" priority="1554" operator="equal">
      <formula>22710</formula>
    </cfRule>
    <cfRule type="cellIs" dxfId="8273" priority="1555" operator="equal">
      <formula>$A$58</formula>
    </cfRule>
    <cfRule type="cellIs" dxfId="8272" priority="1556" operator="equal">
      <formula>$A$57</formula>
    </cfRule>
    <cfRule type="cellIs" dxfId="8271" priority="1557" operator="equal">
      <formula>$A$56</formula>
    </cfRule>
    <cfRule type="cellIs" dxfId="8270" priority="1558" operator="equal">
      <formula>$A$55</formula>
    </cfRule>
    <cfRule type="cellIs" dxfId="8269" priority="1559" operator="equal">
      <formula>$A$54</formula>
    </cfRule>
    <cfRule type="cellIs" dxfId="8268" priority="1560" operator="equal">
      <formula>$A$53</formula>
    </cfRule>
    <cfRule type="cellIs" dxfId="8267" priority="1561" operator="equal">
      <formula>$A$52</formula>
    </cfRule>
    <cfRule type="cellIs" dxfId="8266" priority="1562" operator="equal">
      <formula>$A$51</formula>
    </cfRule>
    <cfRule type="cellIs" dxfId="8265" priority="1563" operator="equal">
      <formula>$A$50</formula>
    </cfRule>
    <cfRule type="cellIs" dxfId="8264" priority="1564" operator="equal">
      <formula>$A$49</formula>
    </cfRule>
    <cfRule type="cellIs" dxfId="8263" priority="1565" operator="equal">
      <formula>$A$48</formula>
    </cfRule>
    <cfRule type="cellIs" dxfId="8262" priority="1566" operator="equal">
      <formula>$A$47</formula>
    </cfRule>
    <cfRule type="cellIs" dxfId="8261" priority="1567" operator="equal">
      <formula>$A$46</formula>
    </cfRule>
    <cfRule type="cellIs" dxfId="8260" priority="1568" operator="equal">
      <formula>$A$45</formula>
    </cfRule>
  </conditionalFormatting>
  <conditionalFormatting sqref="Q13:S13">
    <cfRule type="cellIs" dxfId="8259" priority="1513" operator="equal">
      <formula>$A$72</formula>
    </cfRule>
    <cfRule type="cellIs" dxfId="8258" priority="1514" operator="equal">
      <formula>$A$71</formula>
    </cfRule>
    <cfRule type="cellIs" dxfId="8257" priority="1515" operator="equal">
      <formula>$A$70</formula>
    </cfRule>
    <cfRule type="cellIs" dxfId="8256" priority="1516" operator="equal">
      <formula>$A$69</formula>
    </cfRule>
    <cfRule type="cellIs" dxfId="8255" priority="1517" operator="equal">
      <formula>$A$68</formula>
    </cfRule>
    <cfRule type="cellIs" dxfId="8254" priority="1518" operator="equal">
      <formula>$A$67</formula>
    </cfRule>
    <cfRule type="cellIs" dxfId="8253" priority="1519" operator="equal">
      <formula>$A$66</formula>
    </cfRule>
    <cfRule type="cellIs" dxfId="8252" priority="1520" operator="equal">
      <formula>$A$65</formula>
    </cfRule>
    <cfRule type="cellIs" dxfId="8251" priority="1521" operator="equal">
      <formula>$A$64</formula>
    </cfRule>
    <cfRule type="cellIs" dxfId="8250" priority="1522" operator="equal">
      <formula>$A$63</formula>
    </cfRule>
    <cfRule type="cellIs" dxfId="8249" priority="1523" operator="equal">
      <formula>$A$62</formula>
    </cfRule>
    <cfRule type="cellIs" dxfId="8248" priority="1524" operator="equal">
      <formula>$A$61</formula>
    </cfRule>
    <cfRule type="cellIs" dxfId="8247" priority="1525" operator="equal">
      <formula>$A$60</formula>
    </cfRule>
    <cfRule type="cellIs" dxfId="8246" priority="1526" operator="equal">
      <formula>22710</formula>
    </cfRule>
    <cfRule type="cellIs" dxfId="8245" priority="1527" operator="equal">
      <formula>$A$58</formula>
    </cfRule>
    <cfRule type="cellIs" dxfId="8244" priority="1528" operator="equal">
      <formula>$A$57</formula>
    </cfRule>
    <cfRule type="cellIs" dxfId="8243" priority="1529" operator="equal">
      <formula>$A$56</formula>
    </cfRule>
    <cfRule type="cellIs" dxfId="8242" priority="1530" operator="equal">
      <formula>$A$55</formula>
    </cfRule>
    <cfRule type="cellIs" dxfId="8241" priority="1531" operator="equal">
      <formula>$A$54</formula>
    </cfRule>
    <cfRule type="cellIs" dxfId="8240" priority="1532" operator="equal">
      <formula>$A$53</formula>
    </cfRule>
    <cfRule type="cellIs" dxfId="8239" priority="1533" operator="equal">
      <formula>$A$52</formula>
    </cfRule>
    <cfRule type="cellIs" dxfId="8238" priority="1534" operator="equal">
      <formula>$A$51</formula>
    </cfRule>
    <cfRule type="cellIs" dxfId="8237" priority="1535" operator="equal">
      <formula>$A$50</formula>
    </cfRule>
    <cfRule type="cellIs" dxfId="8236" priority="1536" operator="equal">
      <formula>$A$49</formula>
    </cfRule>
    <cfRule type="cellIs" dxfId="8235" priority="1537" operator="equal">
      <formula>$A$48</formula>
    </cfRule>
    <cfRule type="cellIs" dxfId="8234" priority="1538" operator="equal">
      <formula>$A$47</formula>
    </cfRule>
    <cfRule type="cellIs" dxfId="8233" priority="1539" operator="equal">
      <formula>$A$46</formula>
    </cfRule>
    <cfRule type="cellIs" dxfId="8232" priority="1540" operator="equal">
      <formula>$A$45</formula>
    </cfRule>
  </conditionalFormatting>
  <conditionalFormatting sqref="P15">
    <cfRule type="cellIs" dxfId="8231" priority="1485" operator="equal">
      <formula>$A$72</formula>
    </cfRule>
    <cfRule type="cellIs" dxfId="8230" priority="1486" operator="equal">
      <formula>$A$71</formula>
    </cfRule>
    <cfRule type="cellIs" dxfId="8229" priority="1487" operator="equal">
      <formula>$A$70</formula>
    </cfRule>
    <cfRule type="cellIs" dxfId="8228" priority="1488" operator="equal">
      <formula>$A$69</formula>
    </cfRule>
    <cfRule type="cellIs" dxfId="8227" priority="1489" operator="equal">
      <formula>$A$68</formula>
    </cfRule>
    <cfRule type="cellIs" dxfId="8226" priority="1490" operator="equal">
      <formula>$A$67</formula>
    </cfRule>
    <cfRule type="cellIs" dxfId="8225" priority="1491" operator="equal">
      <formula>$A$66</formula>
    </cfRule>
    <cfRule type="cellIs" dxfId="8224" priority="1492" operator="equal">
      <formula>$A$65</formula>
    </cfRule>
    <cfRule type="cellIs" dxfId="8223" priority="1493" operator="equal">
      <formula>$A$64</formula>
    </cfRule>
    <cfRule type="cellIs" dxfId="8222" priority="1494" operator="equal">
      <formula>$A$63</formula>
    </cfRule>
    <cfRule type="cellIs" dxfId="8221" priority="1495" operator="equal">
      <formula>$A$62</formula>
    </cfRule>
    <cfRule type="cellIs" dxfId="8220" priority="1496" operator="equal">
      <formula>$A$61</formula>
    </cfRule>
    <cfRule type="cellIs" dxfId="8219" priority="1497" operator="equal">
      <formula>$A$60</formula>
    </cfRule>
    <cfRule type="cellIs" dxfId="8218" priority="1498" operator="equal">
      <formula>22710</formula>
    </cfRule>
    <cfRule type="cellIs" dxfId="8217" priority="1499" operator="equal">
      <formula>$A$58</formula>
    </cfRule>
    <cfRule type="cellIs" dxfId="8216" priority="1500" operator="equal">
      <formula>$A$57</formula>
    </cfRule>
    <cfRule type="cellIs" dxfId="8215" priority="1501" operator="equal">
      <formula>$A$56</formula>
    </cfRule>
    <cfRule type="cellIs" dxfId="8214" priority="1502" operator="equal">
      <formula>$A$55</formula>
    </cfRule>
    <cfRule type="cellIs" dxfId="8213" priority="1503" operator="equal">
      <formula>$A$54</formula>
    </cfRule>
    <cfRule type="cellIs" dxfId="8212" priority="1504" operator="equal">
      <formula>$A$53</formula>
    </cfRule>
    <cfRule type="cellIs" dxfId="8211" priority="1505" operator="equal">
      <formula>$A$52</formula>
    </cfRule>
    <cfRule type="cellIs" dxfId="8210" priority="1506" operator="equal">
      <formula>$A$51</formula>
    </cfRule>
    <cfRule type="cellIs" dxfId="8209" priority="1507" operator="equal">
      <formula>$A$50</formula>
    </cfRule>
    <cfRule type="cellIs" dxfId="8208" priority="1508" operator="equal">
      <formula>$A$49</formula>
    </cfRule>
    <cfRule type="cellIs" dxfId="8207" priority="1509" operator="equal">
      <formula>$A$48</formula>
    </cfRule>
    <cfRule type="cellIs" dxfId="8206" priority="1510" operator="equal">
      <formula>$A$47</formula>
    </cfRule>
    <cfRule type="cellIs" dxfId="8205" priority="1511" operator="equal">
      <formula>$A$46</formula>
    </cfRule>
    <cfRule type="cellIs" dxfId="8204" priority="1512" operator="equal">
      <formula>$A$45</formula>
    </cfRule>
  </conditionalFormatting>
  <conditionalFormatting sqref="Q15:S15">
    <cfRule type="cellIs" dxfId="8203" priority="1457" operator="equal">
      <formula>$A$72</formula>
    </cfRule>
    <cfRule type="cellIs" dxfId="8202" priority="1458" operator="equal">
      <formula>$A$71</formula>
    </cfRule>
    <cfRule type="cellIs" dxfId="8201" priority="1459" operator="equal">
      <formula>$A$70</formula>
    </cfRule>
    <cfRule type="cellIs" dxfId="8200" priority="1460" operator="equal">
      <formula>$A$69</formula>
    </cfRule>
    <cfRule type="cellIs" dxfId="8199" priority="1461" operator="equal">
      <formula>$A$68</formula>
    </cfRule>
    <cfRule type="cellIs" dxfId="8198" priority="1462" operator="equal">
      <formula>$A$67</formula>
    </cfRule>
    <cfRule type="cellIs" dxfId="8197" priority="1463" operator="equal">
      <formula>$A$66</formula>
    </cfRule>
    <cfRule type="cellIs" dxfId="8196" priority="1464" operator="equal">
      <formula>$A$65</formula>
    </cfRule>
    <cfRule type="cellIs" dxfId="8195" priority="1465" operator="equal">
      <formula>$A$64</formula>
    </cfRule>
    <cfRule type="cellIs" dxfId="8194" priority="1466" operator="equal">
      <formula>$A$63</formula>
    </cfRule>
    <cfRule type="cellIs" dxfId="8193" priority="1467" operator="equal">
      <formula>$A$62</formula>
    </cfRule>
    <cfRule type="cellIs" dxfId="8192" priority="1468" operator="equal">
      <formula>$A$61</formula>
    </cfRule>
    <cfRule type="cellIs" dxfId="8191" priority="1469" operator="equal">
      <formula>$A$60</formula>
    </cfRule>
    <cfRule type="cellIs" dxfId="8190" priority="1470" operator="equal">
      <formula>22710</formula>
    </cfRule>
    <cfRule type="cellIs" dxfId="8189" priority="1471" operator="equal">
      <formula>$A$58</formula>
    </cfRule>
    <cfRule type="cellIs" dxfId="8188" priority="1472" operator="equal">
      <formula>$A$57</formula>
    </cfRule>
    <cfRule type="cellIs" dxfId="8187" priority="1473" operator="equal">
      <formula>$A$56</formula>
    </cfRule>
    <cfRule type="cellIs" dxfId="8186" priority="1474" operator="equal">
      <formula>$A$55</formula>
    </cfRule>
    <cfRule type="cellIs" dxfId="8185" priority="1475" operator="equal">
      <formula>$A$54</formula>
    </cfRule>
    <cfRule type="cellIs" dxfId="8184" priority="1476" operator="equal">
      <formula>$A$53</formula>
    </cfRule>
    <cfRule type="cellIs" dxfId="8183" priority="1477" operator="equal">
      <formula>$A$52</formula>
    </cfRule>
    <cfRule type="cellIs" dxfId="8182" priority="1478" operator="equal">
      <formula>$A$51</formula>
    </cfRule>
    <cfRule type="cellIs" dxfId="8181" priority="1479" operator="equal">
      <formula>$A$50</formula>
    </cfRule>
    <cfRule type="cellIs" dxfId="8180" priority="1480" operator="equal">
      <formula>$A$49</formula>
    </cfRule>
    <cfRule type="cellIs" dxfId="8179" priority="1481" operator="equal">
      <formula>$A$48</formula>
    </cfRule>
    <cfRule type="cellIs" dxfId="8178" priority="1482" operator="equal">
      <formula>$A$47</formula>
    </cfRule>
    <cfRule type="cellIs" dxfId="8177" priority="1483" operator="equal">
      <formula>$A$46</formula>
    </cfRule>
    <cfRule type="cellIs" dxfId="8176" priority="1484" operator="equal">
      <formula>$A$45</formula>
    </cfRule>
  </conditionalFormatting>
  <conditionalFormatting sqref="Q17:S17">
    <cfRule type="cellIs" dxfId="8175" priority="1401" operator="equal">
      <formula>$A$72</formula>
    </cfRule>
    <cfRule type="cellIs" dxfId="8174" priority="1402" operator="equal">
      <formula>$A$71</formula>
    </cfRule>
    <cfRule type="cellIs" dxfId="8173" priority="1403" operator="equal">
      <formula>$A$70</formula>
    </cfRule>
    <cfRule type="cellIs" dxfId="8172" priority="1404" operator="equal">
      <formula>$A$69</formula>
    </cfRule>
    <cfRule type="cellIs" dxfId="8171" priority="1405" operator="equal">
      <formula>$A$68</formula>
    </cfRule>
    <cfRule type="cellIs" dxfId="8170" priority="1406" operator="equal">
      <formula>$A$67</formula>
    </cfRule>
    <cfRule type="cellIs" dxfId="8169" priority="1407" operator="equal">
      <formula>$A$66</formula>
    </cfRule>
    <cfRule type="cellIs" dxfId="8168" priority="1408" operator="equal">
      <formula>$A$65</formula>
    </cfRule>
    <cfRule type="cellIs" dxfId="8167" priority="1409" operator="equal">
      <formula>$A$64</formula>
    </cfRule>
    <cfRule type="cellIs" dxfId="8166" priority="1410" operator="equal">
      <formula>$A$63</formula>
    </cfRule>
    <cfRule type="cellIs" dxfId="8165" priority="1411" operator="equal">
      <formula>$A$62</formula>
    </cfRule>
    <cfRule type="cellIs" dxfId="8164" priority="1412" operator="equal">
      <formula>$A$61</formula>
    </cfRule>
    <cfRule type="cellIs" dxfId="8163" priority="1413" operator="equal">
      <formula>$A$60</formula>
    </cfRule>
    <cfRule type="cellIs" dxfId="8162" priority="1414" operator="equal">
      <formula>22710</formula>
    </cfRule>
    <cfRule type="cellIs" dxfId="8161" priority="1415" operator="equal">
      <formula>$A$58</formula>
    </cfRule>
    <cfRule type="cellIs" dxfId="8160" priority="1416" operator="equal">
      <formula>$A$57</formula>
    </cfRule>
    <cfRule type="cellIs" dxfId="8159" priority="1417" operator="equal">
      <formula>$A$56</formula>
    </cfRule>
    <cfRule type="cellIs" dxfId="8158" priority="1418" operator="equal">
      <formula>$A$55</formula>
    </cfRule>
    <cfRule type="cellIs" dxfId="8157" priority="1419" operator="equal">
      <formula>$A$54</formula>
    </cfRule>
    <cfRule type="cellIs" dxfId="8156" priority="1420" operator="equal">
      <formula>$A$53</formula>
    </cfRule>
    <cfRule type="cellIs" dxfId="8155" priority="1421" operator="equal">
      <formula>$A$52</formula>
    </cfRule>
    <cfRule type="cellIs" dxfId="8154" priority="1422" operator="equal">
      <formula>$A$51</formula>
    </cfRule>
    <cfRule type="cellIs" dxfId="8153" priority="1423" operator="equal">
      <formula>$A$50</formula>
    </cfRule>
    <cfRule type="cellIs" dxfId="8152" priority="1424" operator="equal">
      <formula>$A$49</formula>
    </cfRule>
    <cfRule type="cellIs" dxfId="8151" priority="1425" operator="equal">
      <formula>$A$48</formula>
    </cfRule>
    <cfRule type="cellIs" dxfId="8150" priority="1426" operator="equal">
      <formula>$A$47</formula>
    </cfRule>
    <cfRule type="cellIs" dxfId="8149" priority="1427" operator="equal">
      <formula>$A$46</formula>
    </cfRule>
    <cfRule type="cellIs" dxfId="8148" priority="1428" operator="equal">
      <formula>$A$45</formula>
    </cfRule>
  </conditionalFormatting>
  <conditionalFormatting sqref="C28">
    <cfRule type="cellIs" dxfId="8147" priority="1373" operator="equal">
      <formula>$A$72</formula>
    </cfRule>
    <cfRule type="cellIs" dxfId="8146" priority="1374" operator="equal">
      <formula>$A$71</formula>
    </cfRule>
    <cfRule type="cellIs" dxfId="8145" priority="1375" operator="equal">
      <formula>$A$70</formula>
    </cfRule>
    <cfRule type="cellIs" dxfId="8144" priority="1376" operator="equal">
      <formula>$A$69</formula>
    </cfRule>
    <cfRule type="cellIs" dxfId="8143" priority="1377" operator="equal">
      <formula>$A$68</formula>
    </cfRule>
    <cfRule type="cellIs" dxfId="8142" priority="1378" operator="equal">
      <formula>$A$67</formula>
    </cfRule>
    <cfRule type="cellIs" dxfId="8141" priority="1379" operator="equal">
      <formula>$A$66</formula>
    </cfRule>
    <cfRule type="cellIs" dxfId="8140" priority="1380" operator="equal">
      <formula>$A$65</formula>
    </cfRule>
    <cfRule type="cellIs" dxfId="8139" priority="1381" operator="equal">
      <formula>$A$64</formula>
    </cfRule>
    <cfRule type="cellIs" dxfId="8138" priority="1382" operator="equal">
      <formula>$A$63</formula>
    </cfRule>
    <cfRule type="cellIs" dxfId="8137" priority="1383" operator="equal">
      <formula>$A$62</formula>
    </cfRule>
    <cfRule type="cellIs" dxfId="8136" priority="1384" operator="equal">
      <formula>$A$61</formula>
    </cfRule>
    <cfRule type="cellIs" dxfId="8135" priority="1385" operator="equal">
      <formula>$A$60</formula>
    </cfRule>
    <cfRule type="cellIs" dxfId="8134" priority="1386" operator="equal">
      <formula>22710</formula>
    </cfRule>
    <cfRule type="cellIs" dxfId="8133" priority="1387" operator="equal">
      <formula>$A$58</formula>
    </cfRule>
    <cfRule type="cellIs" dxfId="8132" priority="1388" operator="equal">
      <formula>$A$57</formula>
    </cfRule>
    <cfRule type="cellIs" dxfId="8131" priority="1389" operator="equal">
      <formula>$A$56</formula>
    </cfRule>
    <cfRule type="cellIs" dxfId="8130" priority="1390" operator="equal">
      <formula>$A$55</formula>
    </cfRule>
    <cfRule type="cellIs" dxfId="8129" priority="1391" operator="equal">
      <formula>$A$54</formula>
    </cfRule>
    <cfRule type="cellIs" dxfId="8128" priority="1392" operator="equal">
      <formula>$A$53</formula>
    </cfRule>
    <cfRule type="cellIs" dxfId="8127" priority="1393" operator="equal">
      <formula>$A$52</formula>
    </cfRule>
    <cfRule type="cellIs" dxfId="8126" priority="1394" operator="equal">
      <formula>$A$51</formula>
    </cfRule>
    <cfRule type="cellIs" dxfId="8125" priority="1395" operator="equal">
      <formula>$A$50</formula>
    </cfRule>
    <cfRule type="cellIs" dxfId="8124" priority="1396" operator="equal">
      <formula>$A$49</formula>
    </cfRule>
    <cfRule type="cellIs" dxfId="8123" priority="1397" operator="equal">
      <formula>$A$48</formula>
    </cfRule>
    <cfRule type="cellIs" dxfId="8122" priority="1398" operator="equal">
      <formula>$A$47</formula>
    </cfRule>
    <cfRule type="cellIs" dxfId="8121" priority="1399" operator="equal">
      <formula>$A$46</formula>
    </cfRule>
    <cfRule type="cellIs" dxfId="8120" priority="1400" operator="equal">
      <formula>$A$45</formula>
    </cfRule>
  </conditionalFormatting>
  <conditionalFormatting sqref="D28:E28">
    <cfRule type="cellIs" dxfId="8119" priority="1345" operator="equal">
      <formula>$A$72</formula>
    </cfRule>
    <cfRule type="cellIs" dxfId="8118" priority="1346" operator="equal">
      <formula>$A$71</formula>
    </cfRule>
    <cfRule type="cellIs" dxfId="8117" priority="1347" operator="equal">
      <formula>$A$70</formula>
    </cfRule>
    <cfRule type="cellIs" dxfId="8116" priority="1348" operator="equal">
      <formula>$A$69</formula>
    </cfRule>
    <cfRule type="cellIs" dxfId="8115" priority="1349" operator="equal">
      <formula>$A$68</formula>
    </cfRule>
    <cfRule type="cellIs" dxfId="8114" priority="1350" operator="equal">
      <formula>$A$67</formula>
    </cfRule>
    <cfRule type="cellIs" dxfId="8113" priority="1351" operator="equal">
      <formula>$A$66</formula>
    </cfRule>
    <cfRule type="cellIs" dxfId="8112" priority="1352" operator="equal">
      <formula>$A$65</formula>
    </cfRule>
    <cfRule type="cellIs" dxfId="8111" priority="1353" operator="equal">
      <formula>$A$64</formula>
    </cfRule>
    <cfRule type="cellIs" dxfId="8110" priority="1354" operator="equal">
      <formula>$A$63</formula>
    </cfRule>
    <cfRule type="cellIs" dxfId="8109" priority="1355" operator="equal">
      <formula>$A$62</formula>
    </cfRule>
    <cfRule type="cellIs" dxfId="8108" priority="1356" operator="equal">
      <formula>$A$61</formula>
    </cfRule>
    <cfRule type="cellIs" dxfId="8107" priority="1357" operator="equal">
      <formula>$A$60</formula>
    </cfRule>
    <cfRule type="cellIs" dxfId="8106" priority="1358" operator="equal">
      <formula>22710</formula>
    </cfRule>
    <cfRule type="cellIs" dxfId="8105" priority="1359" operator="equal">
      <formula>$A$58</formula>
    </cfRule>
    <cfRule type="cellIs" dxfId="8104" priority="1360" operator="equal">
      <formula>$A$57</formula>
    </cfRule>
    <cfRule type="cellIs" dxfId="8103" priority="1361" operator="equal">
      <formula>$A$56</formula>
    </cfRule>
    <cfRule type="cellIs" dxfId="8102" priority="1362" operator="equal">
      <formula>$A$55</formula>
    </cfRule>
    <cfRule type="cellIs" dxfId="8101" priority="1363" operator="equal">
      <formula>$A$54</formula>
    </cfRule>
    <cfRule type="cellIs" dxfId="8100" priority="1364" operator="equal">
      <formula>$A$53</formula>
    </cfRule>
    <cfRule type="cellIs" dxfId="8099" priority="1365" operator="equal">
      <formula>$A$52</formula>
    </cfRule>
    <cfRule type="cellIs" dxfId="8098" priority="1366" operator="equal">
      <formula>$A$51</formula>
    </cfRule>
    <cfRule type="cellIs" dxfId="8097" priority="1367" operator="equal">
      <formula>$A$50</formula>
    </cfRule>
    <cfRule type="cellIs" dxfId="8096" priority="1368" operator="equal">
      <formula>$A$49</formula>
    </cfRule>
    <cfRule type="cellIs" dxfId="8095" priority="1369" operator="equal">
      <formula>$A$48</formula>
    </cfRule>
    <cfRule type="cellIs" dxfId="8094" priority="1370" operator="equal">
      <formula>$A$47</formula>
    </cfRule>
    <cfRule type="cellIs" dxfId="8093" priority="1371" operator="equal">
      <formula>$A$46</formula>
    </cfRule>
    <cfRule type="cellIs" dxfId="8092" priority="1372" operator="equal">
      <formula>$A$45</formula>
    </cfRule>
  </conditionalFormatting>
  <conditionalFormatting sqref="C7">
    <cfRule type="cellIs" dxfId="8091" priority="1317" operator="equal">
      <formula>$A$72</formula>
    </cfRule>
    <cfRule type="cellIs" dxfId="8090" priority="1318" operator="equal">
      <formula>$A$71</formula>
    </cfRule>
    <cfRule type="cellIs" dxfId="8089" priority="1319" operator="equal">
      <formula>$A$70</formula>
    </cfRule>
    <cfRule type="cellIs" dxfId="8088" priority="1320" operator="equal">
      <formula>$A$69</formula>
    </cfRule>
    <cfRule type="cellIs" dxfId="8087" priority="1321" operator="equal">
      <formula>$A$68</formula>
    </cfRule>
    <cfRule type="cellIs" dxfId="8086" priority="1322" operator="equal">
      <formula>$A$67</formula>
    </cfRule>
    <cfRule type="cellIs" dxfId="8085" priority="1323" operator="equal">
      <formula>$A$66</formula>
    </cfRule>
    <cfRule type="cellIs" dxfId="8084" priority="1324" operator="equal">
      <formula>$A$65</formula>
    </cfRule>
    <cfRule type="cellIs" dxfId="8083" priority="1325" operator="equal">
      <formula>$A$64</formula>
    </cfRule>
    <cfRule type="cellIs" dxfId="8082" priority="1326" operator="equal">
      <formula>$A$63</formula>
    </cfRule>
    <cfRule type="cellIs" dxfId="8081" priority="1327" operator="equal">
      <formula>$A$62</formula>
    </cfRule>
    <cfRule type="cellIs" dxfId="8080" priority="1328" operator="equal">
      <formula>$A$61</formula>
    </cfRule>
    <cfRule type="cellIs" dxfId="8079" priority="1329" operator="equal">
      <formula>$A$60</formula>
    </cfRule>
    <cfRule type="cellIs" dxfId="8078" priority="1330" operator="equal">
      <formula>22710</formula>
    </cfRule>
    <cfRule type="cellIs" dxfId="8077" priority="1331" operator="equal">
      <formula>$A$58</formula>
    </cfRule>
    <cfRule type="cellIs" dxfId="8076" priority="1332" operator="equal">
      <formula>$A$57</formula>
    </cfRule>
    <cfRule type="cellIs" dxfId="8075" priority="1333" operator="equal">
      <formula>$A$56</formula>
    </cfRule>
    <cfRule type="cellIs" dxfId="8074" priority="1334" operator="equal">
      <formula>$A$55</formula>
    </cfRule>
    <cfRule type="cellIs" dxfId="8073" priority="1335" operator="equal">
      <formula>$A$54</formula>
    </cfRule>
    <cfRule type="cellIs" dxfId="8072" priority="1336" operator="equal">
      <formula>$A$53</formula>
    </cfRule>
    <cfRule type="cellIs" dxfId="8071" priority="1337" operator="equal">
      <formula>$A$52</formula>
    </cfRule>
    <cfRule type="cellIs" dxfId="8070" priority="1338" operator="equal">
      <formula>$A$51</formula>
    </cfRule>
    <cfRule type="cellIs" dxfId="8069" priority="1339" operator="equal">
      <formula>$A$50</formula>
    </cfRule>
    <cfRule type="cellIs" dxfId="8068" priority="1340" operator="equal">
      <formula>$A$49</formula>
    </cfRule>
    <cfRule type="cellIs" dxfId="8067" priority="1341" operator="equal">
      <formula>$A$48</formula>
    </cfRule>
    <cfRule type="cellIs" dxfId="8066" priority="1342" operator="equal">
      <formula>$A$47</formula>
    </cfRule>
    <cfRule type="cellIs" dxfId="8065" priority="1343" operator="equal">
      <formula>$A$46</formula>
    </cfRule>
    <cfRule type="cellIs" dxfId="8064" priority="1344" operator="equal">
      <formula>$A$45</formula>
    </cfRule>
  </conditionalFormatting>
  <conditionalFormatting sqref="D7:E7">
    <cfRule type="cellIs" dxfId="8063" priority="1289" operator="equal">
      <formula>$A$72</formula>
    </cfRule>
    <cfRule type="cellIs" dxfId="8062" priority="1290" operator="equal">
      <formula>$A$71</formula>
    </cfRule>
    <cfRule type="cellIs" dxfId="8061" priority="1291" operator="equal">
      <formula>$A$70</formula>
    </cfRule>
    <cfRule type="cellIs" dxfId="8060" priority="1292" operator="equal">
      <formula>$A$69</formula>
    </cfRule>
    <cfRule type="cellIs" dxfId="8059" priority="1293" operator="equal">
      <formula>$A$68</formula>
    </cfRule>
    <cfRule type="cellIs" dxfId="8058" priority="1294" operator="equal">
      <formula>$A$67</formula>
    </cfRule>
    <cfRule type="cellIs" dxfId="8057" priority="1295" operator="equal">
      <formula>$A$66</formula>
    </cfRule>
    <cfRule type="cellIs" dxfId="8056" priority="1296" operator="equal">
      <formula>$A$65</formula>
    </cfRule>
    <cfRule type="cellIs" dxfId="8055" priority="1297" operator="equal">
      <formula>$A$64</formula>
    </cfRule>
    <cfRule type="cellIs" dxfId="8054" priority="1298" operator="equal">
      <formula>$A$63</formula>
    </cfRule>
    <cfRule type="cellIs" dxfId="8053" priority="1299" operator="equal">
      <formula>$A$62</formula>
    </cfRule>
    <cfRule type="cellIs" dxfId="8052" priority="1300" operator="equal">
      <formula>$A$61</formula>
    </cfRule>
    <cfRule type="cellIs" dxfId="8051" priority="1301" operator="equal">
      <formula>$A$60</formula>
    </cfRule>
    <cfRule type="cellIs" dxfId="8050" priority="1302" operator="equal">
      <formula>22710</formula>
    </cfRule>
    <cfRule type="cellIs" dxfId="8049" priority="1303" operator="equal">
      <formula>$A$58</formula>
    </cfRule>
    <cfRule type="cellIs" dxfId="8048" priority="1304" operator="equal">
      <formula>$A$57</formula>
    </cfRule>
    <cfRule type="cellIs" dxfId="8047" priority="1305" operator="equal">
      <formula>$A$56</formula>
    </cfRule>
    <cfRule type="cellIs" dxfId="8046" priority="1306" operator="equal">
      <formula>$A$55</formula>
    </cfRule>
    <cfRule type="cellIs" dxfId="8045" priority="1307" operator="equal">
      <formula>$A$54</formula>
    </cfRule>
    <cfRule type="cellIs" dxfId="8044" priority="1308" operator="equal">
      <formula>$A$53</formula>
    </cfRule>
    <cfRule type="cellIs" dxfId="8043" priority="1309" operator="equal">
      <formula>$A$52</formula>
    </cfRule>
    <cfRule type="cellIs" dxfId="8042" priority="1310" operator="equal">
      <formula>$A$51</formula>
    </cfRule>
    <cfRule type="cellIs" dxfId="8041" priority="1311" operator="equal">
      <formula>$A$50</formula>
    </cfRule>
    <cfRule type="cellIs" dxfId="8040" priority="1312" operator="equal">
      <formula>$A$49</formula>
    </cfRule>
    <cfRule type="cellIs" dxfId="8039" priority="1313" operator="equal">
      <formula>$A$48</formula>
    </cfRule>
    <cfRule type="cellIs" dxfId="8038" priority="1314" operator="equal">
      <formula>$A$47</formula>
    </cfRule>
    <cfRule type="cellIs" dxfId="8037" priority="1315" operator="equal">
      <formula>$A$46</formula>
    </cfRule>
    <cfRule type="cellIs" dxfId="8036" priority="1316" operator="equal">
      <formula>$A$45</formula>
    </cfRule>
  </conditionalFormatting>
  <conditionalFormatting sqref="C9">
    <cfRule type="cellIs" dxfId="8035" priority="1261" operator="equal">
      <formula>$A$72</formula>
    </cfRule>
    <cfRule type="cellIs" dxfId="8034" priority="1262" operator="equal">
      <formula>$A$71</formula>
    </cfRule>
    <cfRule type="cellIs" dxfId="8033" priority="1263" operator="equal">
      <formula>$A$70</formula>
    </cfRule>
    <cfRule type="cellIs" dxfId="8032" priority="1264" operator="equal">
      <formula>$A$69</formula>
    </cfRule>
    <cfRule type="cellIs" dxfId="8031" priority="1265" operator="equal">
      <formula>$A$68</formula>
    </cfRule>
    <cfRule type="cellIs" dxfId="8030" priority="1266" operator="equal">
      <formula>$A$67</formula>
    </cfRule>
    <cfRule type="cellIs" dxfId="8029" priority="1267" operator="equal">
      <formula>$A$66</formula>
    </cfRule>
    <cfRule type="cellIs" dxfId="8028" priority="1268" operator="equal">
      <formula>$A$65</formula>
    </cfRule>
    <cfRule type="cellIs" dxfId="8027" priority="1269" operator="equal">
      <formula>$A$64</formula>
    </cfRule>
    <cfRule type="cellIs" dxfId="8026" priority="1270" operator="equal">
      <formula>$A$63</formula>
    </cfRule>
    <cfRule type="cellIs" dxfId="8025" priority="1271" operator="equal">
      <formula>$A$62</formula>
    </cfRule>
    <cfRule type="cellIs" dxfId="8024" priority="1272" operator="equal">
      <formula>$A$61</formula>
    </cfRule>
    <cfRule type="cellIs" dxfId="8023" priority="1273" operator="equal">
      <formula>$A$60</formula>
    </cfRule>
    <cfRule type="cellIs" dxfId="8022" priority="1274" operator="equal">
      <formula>22710</formula>
    </cfRule>
    <cfRule type="cellIs" dxfId="8021" priority="1275" operator="equal">
      <formula>$A$58</formula>
    </cfRule>
    <cfRule type="cellIs" dxfId="8020" priority="1276" operator="equal">
      <formula>$A$57</formula>
    </cfRule>
    <cfRule type="cellIs" dxfId="8019" priority="1277" operator="equal">
      <formula>$A$56</formula>
    </cfRule>
    <cfRule type="cellIs" dxfId="8018" priority="1278" operator="equal">
      <formula>$A$55</formula>
    </cfRule>
    <cfRule type="cellIs" dxfId="8017" priority="1279" operator="equal">
      <formula>$A$54</formula>
    </cfRule>
    <cfRule type="cellIs" dxfId="8016" priority="1280" operator="equal">
      <formula>$A$53</formula>
    </cfRule>
    <cfRule type="cellIs" dxfId="8015" priority="1281" operator="equal">
      <formula>$A$52</formula>
    </cfRule>
    <cfRule type="cellIs" dxfId="8014" priority="1282" operator="equal">
      <formula>$A$51</formula>
    </cfRule>
    <cfRule type="cellIs" dxfId="8013" priority="1283" operator="equal">
      <formula>$A$50</formula>
    </cfRule>
    <cfRule type="cellIs" dxfId="8012" priority="1284" operator="equal">
      <formula>$A$49</formula>
    </cfRule>
    <cfRule type="cellIs" dxfId="8011" priority="1285" operator="equal">
      <formula>$A$48</formula>
    </cfRule>
    <cfRule type="cellIs" dxfId="8010" priority="1286" operator="equal">
      <formula>$A$47</formula>
    </cfRule>
    <cfRule type="cellIs" dxfId="8009" priority="1287" operator="equal">
      <formula>$A$46</formula>
    </cfRule>
    <cfRule type="cellIs" dxfId="8008" priority="1288" operator="equal">
      <formula>$A$45</formula>
    </cfRule>
  </conditionalFormatting>
  <conditionalFormatting sqref="D9:E9">
    <cfRule type="cellIs" dxfId="8007" priority="1233" operator="equal">
      <formula>$A$72</formula>
    </cfRule>
    <cfRule type="cellIs" dxfId="8006" priority="1234" operator="equal">
      <formula>$A$71</formula>
    </cfRule>
    <cfRule type="cellIs" dxfId="8005" priority="1235" operator="equal">
      <formula>$A$70</formula>
    </cfRule>
    <cfRule type="cellIs" dxfId="8004" priority="1236" operator="equal">
      <formula>$A$69</formula>
    </cfRule>
    <cfRule type="cellIs" dxfId="8003" priority="1237" operator="equal">
      <formula>$A$68</formula>
    </cfRule>
    <cfRule type="cellIs" dxfId="8002" priority="1238" operator="equal">
      <formula>$A$67</formula>
    </cfRule>
    <cfRule type="cellIs" dxfId="8001" priority="1239" operator="equal">
      <formula>$A$66</formula>
    </cfRule>
    <cfRule type="cellIs" dxfId="8000" priority="1240" operator="equal">
      <formula>$A$65</formula>
    </cfRule>
    <cfRule type="cellIs" dxfId="7999" priority="1241" operator="equal">
      <formula>$A$64</formula>
    </cfRule>
    <cfRule type="cellIs" dxfId="7998" priority="1242" operator="equal">
      <formula>$A$63</formula>
    </cfRule>
    <cfRule type="cellIs" dxfId="7997" priority="1243" operator="equal">
      <formula>$A$62</formula>
    </cfRule>
    <cfRule type="cellIs" dxfId="7996" priority="1244" operator="equal">
      <formula>$A$61</formula>
    </cfRule>
    <cfRule type="cellIs" dxfId="7995" priority="1245" operator="equal">
      <formula>$A$60</formula>
    </cfRule>
    <cfRule type="cellIs" dxfId="7994" priority="1246" operator="equal">
      <formula>22710</formula>
    </cfRule>
    <cfRule type="cellIs" dxfId="7993" priority="1247" operator="equal">
      <formula>$A$58</formula>
    </cfRule>
    <cfRule type="cellIs" dxfId="7992" priority="1248" operator="equal">
      <formula>$A$57</formula>
    </cfRule>
    <cfRule type="cellIs" dxfId="7991" priority="1249" operator="equal">
      <formula>$A$56</formula>
    </cfRule>
    <cfRule type="cellIs" dxfId="7990" priority="1250" operator="equal">
      <formula>$A$55</formula>
    </cfRule>
    <cfRule type="cellIs" dxfId="7989" priority="1251" operator="equal">
      <formula>$A$54</formula>
    </cfRule>
    <cfRule type="cellIs" dxfId="7988" priority="1252" operator="equal">
      <formula>$A$53</formula>
    </cfRule>
    <cfRule type="cellIs" dxfId="7987" priority="1253" operator="equal">
      <formula>$A$52</formula>
    </cfRule>
    <cfRule type="cellIs" dxfId="7986" priority="1254" operator="equal">
      <formula>$A$51</formula>
    </cfRule>
    <cfRule type="cellIs" dxfId="7985" priority="1255" operator="equal">
      <formula>$A$50</formula>
    </cfRule>
    <cfRule type="cellIs" dxfId="7984" priority="1256" operator="equal">
      <formula>$A$49</formula>
    </cfRule>
    <cfRule type="cellIs" dxfId="7983" priority="1257" operator="equal">
      <formula>$A$48</formula>
    </cfRule>
    <cfRule type="cellIs" dxfId="7982" priority="1258" operator="equal">
      <formula>$A$47</formula>
    </cfRule>
    <cfRule type="cellIs" dxfId="7981" priority="1259" operator="equal">
      <formula>$A$46</formula>
    </cfRule>
    <cfRule type="cellIs" dxfId="7980" priority="1260" operator="equal">
      <formula>$A$45</formula>
    </cfRule>
  </conditionalFormatting>
  <conditionalFormatting sqref="C11">
    <cfRule type="cellIs" dxfId="7979" priority="1205" operator="equal">
      <formula>$A$72</formula>
    </cfRule>
    <cfRule type="cellIs" dxfId="7978" priority="1206" operator="equal">
      <formula>$A$71</formula>
    </cfRule>
    <cfRule type="cellIs" dxfId="7977" priority="1207" operator="equal">
      <formula>$A$70</formula>
    </cfRule>
    <cfRule type="cellIs" dxfId="7976" priority="1208" operator="equal">
      <formula>$A$69</formula>
    </cfRule>
    <cfRule type="cellIs" dxfId="7975" priority="1209" operator="equal">
      <formula>$A$68</formula>
    </cfRule>
    <cfRule type="cellIs" dxfId="7974" priority="1210" operator="equal">
      <formula>$A$67</formula>
    </cfRule>
    <cfRule type="cellIs" dxfId="7973" priority="1211" operator="equal">
      <formula>$A$66</formula>
    </cfRule>
    <cfRule type="cellIs" dxfId="7972" priority="1212" operator="equal">
      <formula>$A$65</formula>
    </cfRule>
    <cfRule type="cellIs" dxfId="7971" priority="1213" operator="equal">
      <formula>$A$64</formula>
    </cfRule>
    <cfRule type="cellIs" dxfId="7970" priority="1214" operator="equal">
      <formula>$A$63</formula>
    </cfRule>
    <cfRule type="cellIs" dxfId="7969" priority="1215" operator="equal">
      <formula>$A$62</formula>
    </cfRule>
    <cfRule type="cellIs" dxfId="7968" priority="1216" operator="equal">
      <formula>$A$61</formula>
    </cfRule>
    <cfRule type="cellIs" dxfId="7967" priority="1217" operator="equal">
      <formula>$A$60</formula>
    </cfRule>
    <cfRule type="cellIs" dxfId="7966" priority="1218" operator="equal">
      <formula>22710</formula>
    </cfRule>
    <cfRule type="cellIs" dxfId="7965" priority="1219" operator="equal">
      <formula>$A$58</formula>
    </cfRule>
    <cfRule type="cellIs" dxfId="7964" priority="1220" operator="equal">
      <formula>$A$57</formula>
    </cfRule>
    <cfRule type="cellIs" dxfId="7963" priority="1221" operator="equal">
      <formula>$A$56</formula>
    </cfRule>
    <cfRule type="cellIs" dxfId="7962" priority="1222" operator="equal">
      <formula>$A$55</formula>
    </cfRule>
    <cfRule type="cellIs" dxfId="7961" priority="1223" operator="equal">
      <formula>$A$54</formula>
    </cfRule>
    <cfRule type="cellIs" dxfId="7960" priority="1224" operator="equal">
      <formula>$A$53</formula>
    </cfRule>
    <cfRule type="cellIs" dxfId="7959" priority="1225" operator="equal">
      <formula>$A$52</formula>
    </cfRule>
    <cfRule type="cellIs" dxfId="7958" priority="1226" operator="equal">
      <formula>$A$51</formula>
    </cfRule>
    <cfRule type="cellIs" dxfId="7957" priority="1227" operator="equal">
      <formula>$A$50</formula>
    </cfRule>
    <cfRule type="cellIs" dxfId="7956" priority="1228" operator="equal">
      <formula>$A$49</formula>
    </cfRule>
    <cfRule type="cellIs" dxfId="7955" priority="1229" operator="equal">
      <formula>$A$48</formula>
    </cfRule>
    <cfRule type="cellIs" dxfId="7954" priority="1230" operator="equal">
      <formula>$A$47</formula>
    </cfRule>
    <cfRule type="cellIs" dxfId="7953" priority="1231" operator="equal">
      <formula>$A$46</formula>
    </cfRule>
    <cfRule type="cellIs" dxfId="7952" priority="1232" operator="equal">
      <formula>$A$45</formula>
    </cfRule>
  </conditionalFormatting>
  <conditionalFormatting sqref="D11:E11">
    <cfRule type="cellIs" dxfId="7951" priority="1177" operator="equal">
      <formula>$A$72</formula>
    </cfRule>
    <cfRule type="cellIs" dxfId="7950" priority="1178" operator="equal">
      <formula>$A$71</formula>
    </cfRule>
    <cfRule type="cellIs" dxfId="7949" priority="1179" operator="equal">
      <formula>$A$70</formula>
    </cfRule>
    <cfRule type="cellIs" dxfId="7948" priority="1180" operator="equal">
      <formula>$A$69</formula>
    </cfRule>
    <cfRule type="cellIs" dxfId="7947" priority="1181" operator="equal">
      <formula>$A$68</formula>
    </cfRule>
    <cfRule type="cellIs" dxfId="7946" priority="1182" operator="equal">
      <formula>$A$67</formula>
    </cfRule>
    <cfRule type="cellIs" dxfId="7945" priority="1183" operator="equal">
      <formula>$A$66</formula>
    </cfRule>
    <cfRule type="cellIs" dxfId="7944" priority="1184" operator="equal">
      <formula>$A$65</formula>
    </cfRule>
    <cfRule type="cellIs" dxfId="7943" priority="1185" operator="equal">
      <formula>$A$64</formula>
    </cfRule>
    <cfRule type="cellIs" dxfId="7942" priority="1186" operator="equal">
      <formula>$A$63</formula>
    </cfRule>
    <cfRule type="cellIs" dxfId="7941" priority="1187" operator="equal">
      <formula>$A$62</formula>
    </cfRule>
    <cfRule type="cellIs" dxfId="7940" priority="1188" operator="equal">
      <formula>$A$61</formula>
    </cfRule>
    <cfRule type="cellIs" dxfId="7939" priority="1189" operator="equal">
      <formula>$A$60</formula>
    </cfRule>
    <cfRule type="cellIs" dxfId="7938" priority="1190" operator="equal">
      <formula>22710</formula>
    </cfRule>
    <cfRule type="cellIs" dxfId="7937" priority="1191" operator="equal">
      <formula>$A$58</formula>
    </cfRule>
    <cfRule type="cellIs" dxfId="7936" priority="1192" operator="equal">
      <formula>$A$57</formula>
    </cfRule>
    <cfRule type="cellIs" dxfId="7935" priority="1193" operator="equal">
      <formula>$A$56</formula>
    </cfRule>
    <cfRule type="cellIs" dxfId="7934" priority="1194" operator="equal">
      <formula>$A$55</formula>
    </cfRule>
    <cfRule type="cellIs" dxfId="7933" priority="1195" operator="equal">
      <formula>$A$54</formula>
    </cfRule>
    <cfRule type="cellIs" dxfId="7932" priority="1196" operator="equal">
      <formula>$A$53</formula>
    </cfRule>
    <cfRule type="cellIs" dxfId="7931" priority="1197" operator="equal">
      <formula>$A$52</formula>
    </cfRule>
    <cfRule type="cellIs" dxfId="7930" priority="1198" operator="equal">
      <formula>$A$51</formula>
    </cfRule>
    <cfRule type="cellIs" dxfId="7929" priority="1199" operator="equal">
      <formula>$A$50</formula>
    </cfRule>
    <cfRule type="cellIs" dxfId="7928" priority="1200" operator="equal">
      <formula>$A$49</formula>
    </cfRule>
    <cfRule type="cellIs" dxfId="7927" priority="1201" operator="equal">
      <formula>$A$48</formula>
    </cfRule>
    <cfRule type="cellIs" dxfId="7926" priority="1202" operator="equal">
      <formula>$A$47</formula>
    </cfRule>
    <cfRule type="cellIs" dxfId="7925" priority="1203" operator="equal">
      <formula>$A$46</formula>
    </cfRule>
    <cfRule type="cellIs" dxfId="7924" priority="1204" operator="equal">
      <formula>$A$45</formula>
    </cfRule>
  </conditionalFormatting>
  <conditionalFormatting sqref="T8:W8">
    <cfRule type="cellIs" dxfId="7923" priority="1149" operator="equal">
      <formula>$A$72</formula>
    </cfRule>
    <cfRule type="cellIs" dxfId="7922" priority="1150" operator="equal">
      <formula>$A$71</formula>
    </cfRule>
    <cfRule type="cellIs" dxfId="7921" priority="1151" operator="equal">
      <formula>$A$70</formula>
    </cfRule>
    <cfRule type="cellIs" dxfId="7920" priority="1152" operator="equal">
      <formula>$A$69</formula>
    </cfRule>
    <cfRule type="cellIs" dxfId="7919" priority="1153" operator="equal">
      <formula>$A$68</formula>
    </cfRule>
    <cfRule type="cellIs" dxfId="7918" priority="1154" operator="equal">
      <formula>$A$67</formula>
    </cfRule>
    <cfRule type="cellIs" dxfId="7917" priority="1155" operator="equal">
      <formula>$A$66</formula>
    </cfRule>
    <cfRule type="cellIs" dxfId="7916" priority="1156" operator="equal">
      <formula>$A$65</formula>
    </cfRule>
    <cfRule type="cellIs" dxfId="7915" priority="1157" operator="equal">
      <formula>$A$64</formula>
    </cfRule>
    <cfRule type="cellIs" dxfId="7914" priority="1158" operator="equal">
      <formula>$A$63</formula>
    </cfRule>
    <cfRule type="cellIs" dxfId="7913" priority="1159" operator="equal">
      <formula>$A$62</formula>
    </cfRule>
    <cfRule type="cellIs" dxfId="7912" priority="1160" operator="equal">
      <formula>$A$61</formula>
    </cfRule>
    <cfRule type="cellIs" dxfId="7911" priority="1161" operator="equal">
      <formula>$A$60</formula>
    </cfRule>
    <cfRule type="cellIs" dxfId="7910" priority="1162" operator="equal">
      <formula>22710</formula>
    </cfRule>
    <cfRule type="cellIs" dxfId="7909" priority="1163" operator="equal">
      <formula>$A$58</formula>
    </cfRule>
    <cfRule type="cellIs" dxfId="7908" priority="1164" operator="equal">
      <formula>$A$57</formula>
    </cfRule>
    <cfRule type="cellIs" dxfId="7907" priority="1165" operator="equal">
      <formula>$A$56</formula>
    </cfRule>
    <cfRule type="cellIs" dxfId="7906" priority="1166" operator="equal">
      <formula>$A$55</formula>
    </cfRule>
    <cfRule type="cellIs" dxfId="7905" priority="1167" operator="equal">
      <formula>$A$54</formula>
    </cfRule>
    <cfRule type="cellIs" dxfId="7904" priority="1168" operator="equal">
      <formula>$A$53</formula>
    </cfRule>
    <cfRule type="cellIs" dxfId="7903" priority="1169" operator="equal">
      <formula>$A$52</formula>
    </cfRule>
    <cfRule type="cellIs" dxfId="7902" priority="1170" operator="equal">
      <formula>$A$51</formula>
    </cfRule>
    <cfRule type="cellIs" dxfId="7901" priority="1171" operator="equal">
      <formula>$A$50</formula>
    </cfRule>
    <cfRule type="cellIs" dxfId="7900" priority="1172" operator="equal">
      <formula>$A$49</formula>
    </cfRule>
    <cfRule type="cellIs" dxfId="7899" priority="1173" operator="equal">
      <formula>$A$48</formula>
    </cfRule>
    <cfRule type="cellIs" dxfId="7898" priority="1174" operator="equal">
      <formula>$A$47</formula>
    </cfRule>
    <cfRule type="cellIs" dxfId="7897" priority="1175" operator="equal">
      <formula>$A$46</formula>
    </cfRule>
    <cfRule type="cellIs" dxfId="7896" priority="1176" operator="equal">
      <formula>$A$45</formula>
    </cfRule>
  </conditionalFormatting>
  <conditionalFormatting sqref="T10:W10">
    <cfRule type="cellIs" dxfId="7895" priority="1121" operator="equal">
      <formula>$A$72</formula>
    </cfRule>
    <cfRule type="cellIs" dxfId="7894" priority="1122" operator="equal">
      <formula>$A$71</formula>
    </cfRule>
    <cfRule type="cellIs" dxfId="7893" priority="1123" operator="equal">
      <formula>$A$70</formula>
    </cfRule>
    <cfRule type="cellIs" dxfId="7892" priority="1124" operator="equal">
      <formula>$A$69</formula>
    </cfRule>
    <cfRule type="cellIs" dxfId="7891" priority="1125" operator="equal">
      <formula>$A$68</formula>
    </cfRule>
    <cfRule type="cellIs" dxfId="7890" priority="1126" operator="equal">
      <formula>$A$67</formula>
    </cfRule>
    <cfRule type="cellIs" dxfId="7889" priority="1127" operator="equal">
      <formula>$A$66</formula>
    </cfRule>
    <cfRule type="cellIs" dxfId="7888" priority="1128" operator="equal">
      <formula>$A$65</formula>
    </cfRule>
    <cfRule type="cellIs" dxfId="7887" priority="1129" operator="equal">
      <formula>$A$64</formula>
    </cfRule>
    <cfRule type="cellIs" dxfId="7886" priority="1130" operator="equal">
      <formula>$A$63</formula>
    </cfRule>
    <cfRule type="cellIs" dxfId="7885" priority="1131" operator="equal">
      <formula>$A$62</formula>
    </cfRule>
    <cfRule type="cellIs" dxfId="7884" priority="1132" operator="equal">
      <formula>$A$61</formula>
    </cfRule>
    <cfRule type="cellIs" dxfId="7883" priority="1133" operator="equal">
      <formula>$A$60</formula>
    </cfRule>
    <cfRule type="cellIs" dxfId="7882" priority="1134" operator="equal">
      <formula>22710</formula>
    </cfRule>
    <cfRule type="cellIs" dxfId="7881" priority="1135" operator="equal">
      <formula>$A$58</formula>
    </cfRule>
    <cfRule type="cellIs" dxfId="7880" priority="1136" operator="equal">
      <formula>$A$57</formula>
    </cfRule>
    <cfRule type="cellIs" dxfId="7879" priority="1137" operator="equal">
      <formula>$A$56</formula>
    </cfRule>
    <cfRule type="cellIs" dxfId="7878" priority="1138" operator="equal">
      <formula>$A$55</formula>
    </cfRule>
    <cfRule type="cellIs" dxfId="7877" priority="1139" operator="equal">
      <formula>$A$54</formula>
    </cfRule>
    <cfRule type="cellIs" dxfId="7876" priority="1140" operator="equal">
      <formula>$A$53</formula>
    </cfRule>
    <cfRule type="cellIs" dxfId="7875" priority="1141" operator="equal">
      <formula>$A$52</formula>
    </cfRule>
    <cfRule type="cellIs" dxfId="7874" priority="1142" operator="equal">
      <formula>$A$51</formula>
    </cfRule>
    <cfRule type="cellIs" dxfId="7873" priority="1143" operator="equal">
      <formula>$A$50</formula>
    </cfRule>
    <cfRule type="cellIs" dxfId="7872" priority="1144" operator="equal">
      <formula>$A$49</formula>
    </cfRule>
    <cfRule type="cellIs" dxfId="7871" priority="1145" operator="equal">
      <formula>$A$48</formula>
    </cfRule>
    <cfRule type="cellIs" dxfId="7870" priority="1146" operator="equal">
      <formula>$A$47</formula>
    </cfRule>
    <cfRule type="cellIs" dxfId="7869" priority="1147" operator="equal">
      <formula>$A$46</formula>
    </cfRule>
    <cfRule type="cellIs" dxfId="7868" priority="1148" operator="equal">
      <formula>$A$45</formula>
    </cfRule>
  </conditionalFormatting>
  <conditionalFormatting sqref="T25:W25">
    <cfRule type="cellIs" dxfId="7867" priority="1093" operator="equal">
      <formula>$A$72</formula>
    </cfRule>
    <cfRule type="cellIs" dxfId="7866" priority="1094" operator="equal">
      <formula>$A$71</formula>
    </cfRule>
    <cfRule type="cellIs" dxfId="7865" priority="1095" operator="equal">
      <formula>$A$70</formula>
    </cfRule>
    <cfRule type="cellIs" dxfId="7864" priority="1096" operator="equal">
      <formula>$A$69</formula>
    </cfRule>
    <cfRule type="cellIs" dxfId="7863" priority="1097" operator="equal">
      <formula>$A$68</formula>
    </cfRule>
    <cfRule type="cellIs" dxfId="7862" priority="1098" operator="equal">
      <formula>$A$67</formula>
    </cfRule>
    <cfRule type="cellIs" dxfId="7861" priority="1099" operator="equal">
      <formula>$A$66</formula>
    </cfRule>
    <cfRule type="cellIs" dxfId="7860" priority="1100" operator="equal">
      <formula>$A$65</formula>
    </cfRule>
    <cfRule type="cellIs" dxfId="7859" priority="1101" operator="equal">
      <formula>$A$64</formula>
    </cfRule>
    <cfRule type="cellIs" dxfId="7858" priority="1102" operator="equal">
      <formula>$A$63</formula>
    </cfRule>
    <cfRule type="cellIs" dxfId="7857" priority="1103" operator="equal">
      <formula>$A$62</formula>
    </cfRule>
    <cfRule type="cellIs" dxfId="7856" priority="1104" operator="equal">
      <formula>$A$61</formula>
    </cfRule>
    <cfRule type="cellIs" dxfId="7855" priority="1105" operator="equal">
      <formula>$A$60</formula>
    </cfRule>
    <cfRule type="cellIs" dxfId="7854" priority="1106" operator="equal">
      <formula>22710</formula>
    </cfRule>
    <cfRule type="cellIs" dxfId="7853" priority="1107" operator="equal">
      <formula>$A$58</formula>
    </cfRule>
    <cfRule type="cellIs" dxfId="7852" priority="1108" operator="equal">
      <formula>$A$57</formula>
    </cfRule>
    <cfRule type="cellIs" dxfId="7851" priority="1109" operator="equal">
      <formula>$A$56</formula>
    </cfRule>
    <cfRule type="cellIs" dxfId="7850" priority="1110" operator="equal">
      <formula>$A$55</formula>
    </cfRule>
    <cfRule type="cellIs" dxfId="7849" priority="1111" operator="equal">
      <formula>$A$54</formula>
    </cfRule>
    <cfRule type="cellIs" dxfId="7848" priority="1112" operator="equal">
      <formula>$A$53</formula>
    </cfRule>
    <cfRule type="cellIs" dxfId="7847" priority="1113" operator="equal">
      <formula>$A$52</formula>
    </cfRule>
    <cfRule type="cellIs" dxfId="7846" priority="1114" operator="equal">
      <formula>$A$51</formula>
    </cfRule>
    <cfRule type="cellIs" dxfId="7845" priority="1115" operator="equal">
      <formula>$A$50</formula>
    </cfRule>
    <cfRule type="cellIs" dxfId="7844" priority="1116" operator="equal">
      <formula>$A$49</formula>
    </cfRule>
    <cfRule type="cellIs" dxfId="7843" priority="1117" operator="equal">
      <formula>$A$48</formula>
    </cfRule>
    <cfRule type="cellIs" dxfId="7842" priority="1118" operator="equal">
      <formula>$A$47</formula>
    </cfRule>
    <cfRule type="cellIs" dxfId="7841" priority="1119" operator="equal">
      <formula>$A$46</formula>
    </cfRule>
    <cfRule type="cellIs" dxfId="7840" priority="1120" operator="equal">
      <formula>$A$45</formula>
    </cfRule>
  </conditionalFormatting>
  <conditionalFormatting sqref="T27:W27">
    <cfRule type="cellIs" dxfId="7839" priority="1065" operator="equal">
      <formula>$A$72</formula>
    </cfRule>
    <cfRule type="cellIs" dxfId="7838" priority="1066" operator="equal">
      <formula>$A$71</formula>
    </cfRule>
    <cfRule type="cellIs" dxfId="7837" priority="1067" operator="equal">
      <formula>$A$70</formula>
    </cfRule>
    <cfRule type="cellIs" dxfId="7836" priority="1068" operator="equal">
      <formula>$A$69</formula>
    </cfRule>
    <cfRule type="cellIs" dxfId="7835" priority="1069" operator="equal">
      <formula>$A$68</formula>
    </cfRule>
    <cfRule type="cellIs" dxfId="7834" priority="1070" operator="equal">
      <formula>$A$67</formula>
    </cfRule>
    <cfRule type="cellIs" dxfId="7833" priority="1071" operator="equal">
      <formula>$A$66</formula>
    </cfRule>
    <cfRule type="cellIs" dxfId="7832" priority="1072" operator="equal">
      <formula>$A$65</formula>
    </cfRule>
    <cfRule type="cellIs" dxfId="7831" priority="1073" operator="equal">
      <formula>$A$64</formula>
    </cfRule>
    <cfRule type="cellIs" dxfId="7830" priority="1074" operator="equal">
      <formula>$A$63</formula>
    </cfRule>
    <cfRule type="cellIs" dxfId="7829" priority="1075" operator="equal">
      <formula>$A$62</formula>
    </cfRule>
    <cfRule type="cellIs" dxfId="7828" priority="1076" operator="equal">
      <formula>$A$61</formula>
    </cfRule>
    <cfRule type="cellIs" dxfId="7827" priority="1077" operator="equal">
      <formula>$A$60</formula>
    </cfRule>
    <cfRule type="cellIs" dxfId="7826" priority="1078" operator="equal">
      <formula>22710</formula>
    </cfRule>
    <cfRule type="cellIs" dxfId="7825" priority="1079" operator="equal">
      <formula>$A$58</formula>
    </cfRule>
    <cfRule type="cellIs" dxfId="7824" priority="1080" operator="equal">
      <formula>$A$57</formula>
    </cfRule>
    <cfRule type="cellIs" dxfId="7823" priority="1081" operator="equal">
      <formula>$A$56</formula>
    </cfRule>
    <cfRule type="cellIs" dxfId="7822" priority="1082" operator="equal">
      <formula>$A$55</formula>
    </cfRule>
    <cfRule type="cellIs" dxfId="7821" priority="1083" operator="equal">
      <formula>$A$54</formula>
    </cfRule>
    <cfRule type="cellIs" dxfId="7820" priority="1084" operator="equal">
      <formula>$A$53</formula>
    </cfRule>
    <cfRule type="cellIs" dxfId="7819" priority="1085" operator="equal">
      <formula>$A$52</formula>
    </cfRule>
    <cfRule type="cellIs" dxfId="7818" priority="1086" operator="equal">
      <formula>$A$51</formula>
    </cfRule>
    <cfRule type="cellIs" dxfId="7817" priority="1087" operator="equal">
      <formula>$A$50</formula>
    </cfRule>
    <cfRule type="cellIs" dxfId="7816" priority="1088" operator="equal">
      <formula>$A$49</formula>
    </cfRule>
    <cfRule type="cellIs" dxfId="7815" priority="1089" operator="equal">
      <formula>$A$48</formula>
    </cfRule>
    <cfRule type="cellIs" dxfId="7814" priority="1090" operator="equal">
      <formula>$A$47</formula>
    </cfRule>
    <cfRule type="cellIs" dxfId="7813" priority="1091" operator="equal">
      <formula>$A$46</formula>
    </cfRule>
    <cfRule type="cellIs" dxfId="7812" priority="1092" operator="equal">
      <formula>$A$45</formula>
    </cfRule>
  </conditionalFormatting>
  <conditionalFormatting sqref="K9">
    <cfRule type="cellIs" dxfId="7811" priority="1037" operator="equal">
      <formula>$A$72</formula>
    </cfRule>
    <cfRule type="cellIs" dxfId="7810" priority="1038" operator="equal">
      <formula>$A$71</formula>
    </cfRule>
    <cfRule type="cellIs" dxfId="7809" priority="1039" operator="equal">
      <formula>$A$70</formula>
    </cfRule>
    <cfRule type="cellIs" dxfId="7808" priority="1040" operator="equal">
      <formula>$A$69</formula>
    </cfRule>
    <cfRule type="cellIs" dxfId="7807" priority="1041" operator="equal">
      <formula>$A$68</formula>
    </cfRule>
    <cfRule type="cellIs" dxfId="7806" priority="1042" operator="equal">
      <formula>$A$67</formula>
    </cfRule>
    <cfRule type="cellIs" dxfId="7805" priority="1043" operator="equal">
      <formula>$A$66</formula>
    </cfRule>
    <cfRule type="cellIs" dxfId="7804" priority="1044" operator="equal">
      <formula>$A$65</formula>
    </cfRule>
    <cfRule type="cellIs" dxfId="7803" priority="1045" operator="equal">
      <formula>$A$64</formula>
    </cfRule>
    <cfRule type="cellIs" dxfId="7802" priority="1046" operator="equal">
      <formula>$A$63</formula>
    </cfRule>
    <cfRule type="cellIs" dxfId="7801" priority="1047" operator="equal">
      <formula>$A$62</formula>
    </cfRule>
    <cfRule type="cellIs" dxfId="7800" priority="1048" operator="equal">
      <formula>$A$61</formula>
    </cfRule>
    <cfRule type="cellIs" dxfId="7799" priority="1049" operator="equal">
      <formula>$A$60</formula>
    </cfRule>
    <cfRule type="cellIs" dxfId="7798" priority="1050" operator="equal">
      <formula>22710</formula>
    </cfRule>
    <cfRule type="cellIs" dxfId="7797" priority="1051" operator="equal">
      <formula>$A$58</formula>
    </cfRule>
    <cfRule type="cellIs" dxfId="7796" priority="1052" operator="equal">
      <formula>$A$57</formula>
    </cfRule>
    <cfRule type="cellIs" dxfId="7795" priority="1053" operator="equal">
      <formula>$A$56</formula>
    </cfRule>
    <cfRule type="cellIs" dxfId="7794" priority="1054" operator="equal">
      <formula>$A$55</formula>
    </cfRule>
    <cfRule type="cellIs" dxfId="7793" priority="1055" operator="equal">
      <formula>$A$54</formula>
    </cfRule>
    <cfRule type="cellIs" dxfId="7792" priority="1056" operator="equal">
      <formula>$A$53</formula>
    </cfRule>
    <cfRule type="cellIs" dxfId="7791" priority="1057" operator="equal">
      <formula>$A$52</formula>
    </cfRule>
    <cfRule type="cellIs" dxfId="7790" priority="1058" operator="equal">
      <formula>$A$51</formula>
    </cfRule>
    <cfRule type="cellIs" dxfId="7789" priority="1059" operator="equal">
      <formula>$A$50</formula>
    </cfRule>
    <cfRule type="cellIs" dxfId="7788" priority="1060" operator="equal">
      <formula>$A$49</formula>
    </cfRule>
    <cfRule type="cellIs" dxfId="7787" priority="1061" operator="equal">
      <formula>$A$48</formula>
    </cfRule>
    <cfRule type="cellIs" dxfId="7786" priority="1062" operator="equal">
      <formula>$A$47</formula>
    </cfRule>
    <cfRule type="cellIs" dxfId="7785" priority="1063" operator="equal">
      <formula>$A$46</formula>
    </cfRule>
    <cfRule type="cellIs" dxfId="7784" priority="1064" operator="equal">
      <formula>$A$45</formula>
    </cfRule>
  </conditionalFormatting>
  <conditionalFormatting sqref="L9:N9">
    <cfRule type="cellIs" dxfId="7783" priority="1009" operator="equal">
      <formula>$A$72</formula>
    </cfRule>
    <cfRule type="cellIs" dxfId="7782" priority="1010" operator="equal">
      <formula>$A$71</formula>
    </cfRule>
    <cfRule type="cellIs" dxfId="7781" priority="1011" operator="equal">
      <formula>$A$70</formula>
    </cfRule>
    <cfRule type="cellIs" dxfId="7780" priority="1012" operator="equal">
      <formula>$A$69</formula>
    </cfRule>
    <cfRule type="cellIs" dxfId="7779" priority="1013" operator="equal">
      <formula>$A$68</formula>
    </cfRule>
    <cfRule type="cellIs" dxfId="7778" priority="1014" operator="equal">
      <formula>$A$67</formula>
    </cfRule>
    <cfRule type="cellIs" dxfId="7777" priority="1015" operator="equal">
      <formula>$A$66</formula>
    </cfRule>
    <cfRule type="cellIs" dxfId="7776" priority="1016" operator="equal">
      <formula>$A$65</formula>
    </cfRule>
    <cfRule type="cellIs" dxfId="7775" priority="1017" operator="equal">
      <formula>$A$64</formula>
    </cfRule>
    <cfRule type="cellIs" dxfId="7774" priority="1018" operator="equal">
      <formula>$A$63</formula>
    </cfRule>
    <cfRule type="cellIs" dxfId="7773" priority="1019" operator="equal">
      <formula>$A$62</formula>
    </cfRule>
    <cfRule type="cellIs" dxfId="7772" priority="1020" operator="equal">
      <formula>$A$61</formula>
    </cfRule>
    <cfRule type="cellIs" dxfId="7771" priority="1021" operator="equal">
      <formula>$A$60</formula>
    </cfRule>
    <cfRule type="cellIs" dxfId="7770" priority="1022" operator="equal">
      <formula>22710</formula>
    </cfRule>
    <cfRule type="cellIs" dxfId="7769" priority="1023" operator="equal">
      <formula>$A$58</formula>
    </cfRule>
    <cfRule type="cellIs" dxfId="7768" priority="1024" operator="equal">
      <formula>$A$57</formula>
    </cfRule>
    <cfRule type="cellIs" dxfId="7767" priority="1025" operator="equal">
      <formula>$A$56</formula>
    </cfRule>
    <cfRule type="cellIs" dxfId="7766" priority="1026" operator="equal">
      <formula>$A$55</formula>
    </cfRule>
    <cfRule type="cellIs" dxfId="7765" priority="1027" operator="equal">
      <formula>$A$54</formula>
    </cfRule>
    <cfRule type="cellIs" dxfId="7764" priority="1028" operator="equal">
      <formula>$A$53</formula>
    </cfRule>
    <cfRule type="cellIs" dxfId="7763" priority="1029" operator="equal">
      <formula>$A$52</formula>
    </cfRule>
    <cfRule type="cellIs" dxfId="7762" priority="1030" operator="equal">
      <formula>$A$51</formula>
    </cfRule>
    <cfRule type="cellIs" dxfId="7761" priority="1031" operator="equal">
      <formula>$A$50</formula>
    </cfRule>
    <cfRule type="cellIs" dxfId="7760" priority="1032" operator="equal">
      <formula>$A$49</formula>
    </cfRule>
    <cfRule type="cellIs" dxfId="7759" priority="1033" operator="equal">
      <formula>$A$48</formula>
    </cfRule>
    <cfRule type="cellIs" dxfId="7758" priority="1034" operator="equal">
      <formula>$A$47</formula>
    </cfRule>
    <cfRule type="cellIs" dxfId="7757" priority="1035" operator="equal">
      <formula>$A$46</formula>
    </cfRule>
    <cfRule type="cellIs" dxfId="7756" priority="1036" operator="equal">
      <formula>$A$45</formula>
    </cfRule>
  </conditionalFormatting>
  <conditionalFormatting sqref="K11">
    <cfRule type="cellIs" dxfId="7755" priority="981" operator="equal">
      <formula>$A$72</formula>
    </cfRule>
    <cfRule type="cellIs" dxfId="7754" priority="982" operator="equal">
      <formula>$A$71</formula>
    </cfRule>
    <cfRule type="cellIs" dxfId="7753" priority="983" operator="equal">
      <formula>$A$70</formula>
    </cfRule>
    <cfRule type="cellIs" dxfId="7752" priority="984" operator="equal">
      <formula>$A$69</formula>
    </cfRule>
    <cfRule type="cellIs" dxfId="7751" priority="985" operator="equal">
      <formula>$A$68</formula>
    </cfRule>
    <cfRule type="cellIs" dxfId="7750" priority="986" operator="equal">
      <formula>$A$67</formula>
    </cfRule>
    <cfRule type="cellIs" dxfId="7749" priority="987" operator="equal">
      <formula>$A$66</formula>
    </cfRule>
    <cfRule type="cellIs" dxfId="7748" priority="988" operator="equal">
      <formula>$A$65</formula>
    </cfRule>
    <cfRule type="cellIs" dxfId="7747" priority="989" operator="equal">
      <formula>$A$64</formula>
    </cfRule>
    <cfRule type="cellIs" dxfId="7746" priority="990" operator="equal">
      <formula>$A$63</formula>
    </cfRule>
    <cfRule type="cellIs" dxfId="7745" priority="991" operator="equal">
      <formula>$A$62</formula>
    </cfRule>
    <cfRule type="cellIs" dxfId="7744" priority="992" operator="equal">
      <formula>$A$61</formula>
    </cfRule>
    <cfRule type="cellIs" dxfId="7743" priority="993" operator="equal">
      <formula>$A$60</formula>
    </cfRule>
    <cfRule type="cellIs" dxfId="7742" priority="994" operator="equal">
      <formula>22710</formula>
    </cfRule>
    <cfRule type="cellIs" dxfId="7741" priority="995" operator="equal">
      <formula>$A$58</formula>
    </cfRule>
    <cfRule type="cellIs" dxfId="7740" priority="996" operator="equal">
      <formula>$A$57</formula>
    </cfRule>
    <cfRule type="cellIs" dxfId="7739" priority="997" operator="equal">
      <formula>$A$56</formula>
    </cfRule>
    <cfRule type="cellIs" dxfId="7738" priority="998" operator="equal">
      <formula>$A$55</formula>
    </cfRule>
    <cfRule type="cellIs" dxfId="7737" priority="999" operator="equal">
      <formula>$A$54</formula>
    </cfRule>
    <cfRule type="cellIs" dxfId="7736" priority="1000" operator="equal">
      <formula>$A$53</formula>
    </cfRule>
    <cfRule type="cellIs" dxfId="7735" priority="1001" operator="equal">
      <formula>$A$52</formula>
    </cfRule>
    <cfRule type="cellIs" dxfId="7734" priority="1002" operator="equal">
      <formula>$A$51</formula>
    </cfRule>
    <cfRule type="cellIs" dxfId="7733" priority="1003" operator="equal">
      <formula>$A$50</formula>
    </cfRule>
    <cfRule type="cellIs" dxfId="7732" priority="1004" operator="equal">
      <formula>$A$49</formula>
    </cfRule>
    <cfRule type="cellIs" dxfId="7731" priority="1005" operator="equal">
      <formula>$A$48</formula>
    </cfRule>
    <cfRule type="cellIs" dxfId="7730" priority="1006" operator="equal">
      <formula>$A$47</formula>
    </cfRule>
    <cfRule type="cellIs" dxfId="7729" priority="1007" operator="equal">
      <formula>$A$46</formula>
    </cfRule>
    <cfRule type="cellIs" dxfId="7728" priority="1008" operator="equal">
      <formula>$A$45</formula>
    </cfRule>
  </conditionalFormatting>
  <conditionalFormatting sqref="L11:N11">
    <cfRule type="cellIs" dxfId="7727" priority="953" operator="equal">
      <formula>$A$72</formula>
    </cfRule>
    <cfRule type="cellIs" dxfId="7726" priority="954" operator="equal">
      <formula>$A$71</formula>
    </cfRule>
    <cfRule type="cellIs" dxfId="7725" priority="955" operator="equal">
      <formula>$A$70</formula>
    </cfRule>
    <cfRule type="cellIs" dxfId="7724" priority="956" operator="equal">
      <formula>$A$69</formula>
    </cfRule>
    <cfRule type="cellIs" dxfId="7723" priority="957" operator="equal">
      <formula>$A$68</formula>
    </cfRule>
    <cfRule type="cellIs" dxfId="7722" priority="958" operator="equal">
      <formula>$A$67</formula>
    </cfRule>
    <cfRule type="cellIs" dxfId="7721" priority="959" operator="equal">
      <formula>$A$66</formula>
    </cfRule>
    <cfRule type="cellIs" dxfId="7720" priority="960" operator="equal">
      <formula>$A$65</formula>
    </cfRule>
    <cfRule type="cellIs" dxfId="7719" priority="961" operator="equal">
      <formula>$A$64</formula>
    </cfRule>
    <cfRule type="cellIs" dxfId="7718" priority="962" operator="equal">
      <formula>$A$63</formula>
    </cfRule>
    <cfRule type="cellIs" dxfId="7717" priority="963" operator="equal">
      <formula>$A$62</formula>
    </cfRule>
    <cfRule type="cellIs" dxfId="7716" priority="964" operator="equal">
      <formula>$A$61</formula>
    </cfRule>
    <cfRule type="cellIs" dxfId="7715" priority="965" operator="equal">
      <formula>$A$60</formula>
    </cfRule>
    <cfRule type="cellIs" dxfId="7714" priority="966" operator="equal">
      <formula>22710</formula>
    </cfRule>
    <cfRule type="cellIs" dxfId="7713" priority="967" operator="equal">
      <formula>$A$58</formula>
    </cfRule>
    <cfRule type="cellIs" dxfId="7712" priority="968" operator="equal">
      <formula>$A$57</formula>
    </cfRule>
    <cfRule type="cellIs" dxfId="7711" priority="969" operator="equal">
      <formula>$A$56</formula>
    </cfRule>
    <cfRule type="cellIs" dxfId="7710" priority="970" operator="equal">
      <formula>$A$55</formula>
    </cfRule>
    <cfRule type="cellIs" dxfId="7709" priority="971" operator="equal">
      <formula>$A$54</formula>
    </cfRule>
    <cfRule type="cellIs" dxfId="7708" priority="972" operator="equal">
      <formula>$A$53</formula>
    </cfRule>
    <cfRule type="cellIs" dxfId="7707" priority="973" operator="equal">
      <formula>$A$52</formula>
    </cfRule>
    <cfRule type="cellIs" dxfId="7706" priority="974" operator="equal">
      <formula>$A$51</formula>
    </cfRule>
    <cfRule type="cellIs" dxfId="7705" priority="975" operator="equal">
      <formula>$A$50</formula>
    </cfRule>
    <cfRule type="cellIs" dxfId="7704" priority="976" operator="equal">
      <formula>$A$49</formula>
    </cfRule>
    <cfRule type="cellIs" dxfId="7703" priority="977" operator="equal">
      <formula>$A$48</formula>
    </cfRule>
    <cfRule type="cellIs" dxfId="7702" priority="978" operator="equal">
      <formula>$A$47</formula>
    </cfRule>
    <cfRule type="cellIs" dxfId="7701" priority="979" operator="equal">
      <formula>$A$46</formula>
    </cfRule>
    <cfRule type="cellIs" dxfId="7700" priority="980" operator="equal">
      <formula>$A$45</formula>
    </cfRule>
  </conditionalFormatting>
  <conditionalFormatting sqref="K26">
    <cfRule type="cellIs" dxfId="7699" priority="925" operator="equal">
      <formula>$A$72</formula>
    </cfRule>
    <cfRule type="cellIs" dxfId="7698" priority="926" operator="equal">
      <formula>$A$71</formula>
    </cfRule>
    <cfRule type="cellIs" dxfId="7697" priority="927" operator="equal">
      <formula>$A$70</formula>
    </cfRule>
    <cfRule type="cellIs" dxfId="7696" priority="928" operator="equal">
      <formula>$A$69</formula>
    </cfRule>
    <cfRule type="cellIs" dxfId="7695" priority="929" operator="equal">
      <formula>$A$68</formula>
    </cfRule>
    <cfRule type="cellIs" dxfId="7694" priority="930" operator="equal">
      <formula>$A$67</formula>
    </cfRule>
    <cfRule type="cellIs" dxfId="7693" priority="931" operator="equal">
      <formula>$A$66</formula>
    </cfRule>
    <cfRule type="cellIs" dxfId="7692" priority="932" operator="equal">
      <formula>$A$65</formula>
    </cfRule>
    <cfRule type="cellIs" dxfId="7691" priority="933" operator="equal">
      <formula>$A$64</formula>
    </cfRule>
    <cfRule type="cellIs" dxfId="7690" priority="934" operator="equal">
      <formula>$A$63</formula>
    </cfRule>
    <cfRule type="cellIs" dxfId="7689" priority="935" operator="equal">
      <formula>$A$62</formula>
    </cfRule>
    <cfRule type="cellIs" dxfId="7688" priority="936" operator="equal">
      <formula>$A$61</formula>
    </cfRule>
    <cfRule type="cellIs" dxfId="7687" priority="937" operator="equal">
      <formula>$A$60</formula>
    </cfRule>
    <cfRule type="cellIs" dxfId="7686" priority="938" operator="equal">
      <formula>22710</formula>
    </cfRule>
    <cfRule type="cellIs" dxfId="7685" priority="939" operator="equal">
      <formula>$A$58</formula>
    </cfRule>
    <cfRule type="cellIs" dxfId="7684" priority="940" operator="equal">
      <formula>$A$57</formula>
    </cfRule>
    <cfRule type="cellIs" dxfId="7683" priority="941" operator="equal">
      <formula>$A$56</formula>
    </cfRule>
    <cfRule type="cellIs" dxfId="7682" priority="942" operator="equal">
      <formula>$A$55</formula>
    </cfRule>
    <cfRule type="cellIs" dxfId="7681" priority="943" operator="equal">
      <formula>$A$54</formula>
    </cfRule>
    <cfRule type="cellIs" dxfId="7680" priority="944" operator="equal">
      <formula>$A$53</formula>
    </cfRule>
    <cfRule type="cellIs" dxfId="7679" priority="945" operator="equal">
      <formula>$A$52</formula>
    </cfRule>
    <cfRule type="cellIs" dxfId="7678" priority="946" operator="equal">
      <formula>$A$51</formula>
    </cfRule>
    <cfRule type="cellIs" dxfId="7677" priority="947" operator="equal">
      <formula>$A$50</formula>
    </cfRule>
    <cfRule type="cellIs" dxfId="7676" priority="948" operator="equal">
      <formula>$A$49</formula>
    </cfRule>
    <cfRule type="cellIs" dxfId="7675" priority="949" operator="equal">
      <formula>$A$48</formula>
    </cfRule>
    <cfRule type="cellIs" dxfId="7674" priority="950" operator="equal">
      <formula>$A$47</formula>
    </cfRule>
    <cfRule type="cellIs" dxfId="7673" priority="951" operator="equal">
      <formula>$A$46</formula>
    </cfRule>
    <cfRule type="cellIs" dxfId="7672" priority="952" operator="equal">
      <formula>$A$45</formula>
    </cfRule>
  </conditionalFormatting>
  <conditionalFormatting sqref="L26:N26">
    <cfRule type="cellIs" dxfId="7671" priority="897" operator="equal">
      <formula>$A$72</formula>
    </cfRule>
    <cfRule type="cellIs" dxfId="7670" priority="898" operator="equal">
      <formula>$A$71</formula>
    </cfRule>
    <cfRule type="cellIs" dxfId="7669" priority="899" operator="equal">
      <formula>$A$70</formula>
    </cfRule>
    <cfRule type="cellIs" dxfId="7668" priority="900" operator="equal">
      <formula>$A$69</formula>
    </cfRule>
    <cfRule type="cellIs" dxfId="7667" priority="901" operator="equal">
      <formula>$A$68</formula>
    </cfRule>
    <cfRule type="cellIs" dxfId="7666" priority="902" operator="equal">
      <formula>$A$67</formula>
    </cfRule>
    <cfRule type="cellIs" dxfId="7665" priority="903" operator="equal">
      <formula>$A$66</formula>
    </cfRule>
    <cfRule type="cellIs" dxfId="7664" priority="904" operator="equal">
      <formula>$A$65</formula>
    </cfRule>
    <cfRule type="cellIs" dxfId="7663" priority="905" operator="equal">
      <formula>$A$64</formula>
    </cfRule>
    <cfRule type="cellIs" dxfId="7662" priority="906" operator="equal">
      <formula>$A$63</formula>
    </cfRule>
    <cfRule type="cellIs" dxfId="7661" priority="907" operator="equal">
      <formula>$A$62</formula>
    </cfRule>
    <cfRule type="cellIs" dxfId="7660" priority="908" operator="equal">
      <formula>$A$61</formula>
    </cfRule>
    <cfRule type="cellIs" dxfId="7659" priority="909" operator="equal">
      <formula>$A$60</formula>
    </cfRule>
    <cfRule type="cellIs" dxfId="7658" priority="910" operator="equal">
      <formula>22710</formula>
    </cfRule>
    <cfRule type="cellIs" dxfId="7657" priority="911" operator="equal">
      <formula>$A$58</formula>
    </cfRule>
    <cfRule type="cellIs" dxfId="7656" priority="912" operator="equal">
      <formula>$A$57</formula>
    </cfRule>
    <cfRule type="cellIs" dxfId="7655" priority="913" operator="equal">
      <formula>$A$56</formula>
    </cfRule>
    <cfRule type="cellIs" dxfId="7654" priority="914" operator="equal">
      <formula>$A$55</formula>
    </cfRule>
    <cfRule type="cellIs" dxfId="7653" priority="915" operator="equal">
      <formula>$A$54</formula>
    </cfRule>
    <cfRule type="cellIs" dxfId="7652" priority="916" operator="equal">
      <formula>$A$53</formula>
    </cfRule>
    <cfRule type="cellIs" dxfId="7651" priority="917" operator="equal">
      <formula>$A$52</formula>
    </cfRule>
    <cfRule type="cellIs" dxfId="7650" priority="918" operator="equal">
      <formula>$A$51</formula>
    </cfRule>
    <cfRule type="cellIs" dxfId="7649" priority="919" operator="equal">
      <formula>$A$50</formula>
    </cfRule>
    <cfRule type="cellIs" dxfId="7648" priority="920" operator="equal">
      <formula>$A$49</formula>
    </cfRule>
    <cfRule type="cellIs" dxfId="7647" priority="921" operator="equal">
      <formula>$A$48</formula>
    </cfRule>
    <cfRule type="cellIs" dxfId="7646" priority="922" operator="equal">
      <formula>$A$47</formula>
    </cfRule>
    <cfRule type="cellIs" dxfId="7645" priority="923" operator="equal">
      <formula>$A$46</formula>
    </cfRule>
    <cfRule type="cellIs" dxfId="7644" priority="924" operator="equal">
      <formula>$A$45</formula>
    </cfRule>
  </conditionalFormatting>
  <conditionalFormatting sqref="K28">
    <cfRule type="cellIs" dxfId="7643" priority="869" operator="equal">
      <formula>$A$72</formula>
    </cfRule>
    <cfRule type="cellIs" dxfId="7642" priority="870" operator="equal">
      <formula>$A$71</formula>
    </cfRule>
    <cfRule type="cellIs" dxfId="7641" priority="871" operator="equal">
      <formula>$A$70</formula>
    </cfRule>
    <cfRule type="cellIs" dxfId="7640" priority="872" operator="equal">
      <formula>$A$69</formula>
    </cfRule>
    <cfRule type="cellIs" dxfId="7639" priority="873" operator="equal">
      <formula>$A$68</formula>
    </cfRule>
    <cfRule type="cellIs" dxfId="7638" priority="874" operator="equal">
      <formula>$A$67</formula>
    </cfRule>
    <cfRule type="cellIs" dxfId="7637" priority="875" operator="equal">
      <formula>$A$66</formula>
    </cfRule>
    <cfRule type="cellIs" dxfId="7636" priority="876" operator="equal">
      <formula>$A$65</formula>
    </cfRule>
    <cfRule type="cellIs" dxfId="7635" priority="877" operator="equal">
      <formula>$A$64</formula>
    </cfRule>
    <cfRule type="cellIs" dxfId="7634" priority="878" operator="equal">
      <formula>$A$63</formula>
    </cfRule>
    <cfRule type="cellIs" dxfId="7633" priority="879" operator="equal">
      <formula>$A$62</formula>
    </cfRule>
    <cfRule type="cellIs" dxfId="7632" priority="880" operator="equal">
      <formula>$A$61</formula>
    </cfRule>
    <cfRule type="cellIs" dxfId="7631" priority="881" operator="equal">
      <formula>$A$60</formula>
    </cfRule>
    <cfRule type="cellIs" dxfId="7630" priority="882" operator="equal">
      <formula>22710</formula>
    </cfRule>
    <cfRule type="cellIs" dxfId="7629" priority="883" operator="equal">
      <formula>$A$58</formula>
    </cfRule>
    <cfRule type="cellIs" dxfId="7628" priority="884" operator="equal">
      <formula>$A$57</formula>
    </cfRule>
    <cfRule type="cellIs" dxfId="7627" priority="885" operator="equal">
      <formula>$A$56</formula>
    </cfRule>
    <cfRule type="cellIs" dxfId="7626" priority="886" operator="equal">
      <formula>$A$55</formula>
    </cfRule>
    <cfRule type="cellIs" dxfId="7625" priority="887" operator="equal">
      <formula>$A$54</formula>
    </cfRule>
    <cfRule type="cellIs" dxfId="7624" priority="888" operator="equal">
      <formula>$A$53</formula>
    </cfRule>
    <cfRule type="cellIs" dxfId="7623" priority="889" operator="equal">
      <formula>$A$52</formula>
    </cfRule>
    <cfRule type="cellIs" dxfId="7622" priority="890" operator="equal">
      <formula>$A$51</formula>
    </cfRule>
    <cfRule type="cellIs" dxfId="7621" priority="891" operator="equal">
      <formula>$A$50</formula>
    </cfRule>
    <cfRule type="cellIs" dxfId="7620" priority="892" operator="equal">
      <formula>$A$49</formula>
    </cfRule>
    <cfRule type="cellIs" dxfId="7619" priority="893" operator="equal">
      <formula>$A$48</formula>
    </cfRule>
    <cfRule type="cellIs" dxfId="7618" priority="894" operator="equal">
      <formula>$A$47</formula>
    </cfRule>
    <cfRule type="cellIs" dxfId="7617" priority="895" operator="equal">
      <formula>$A$46</formula>
    </cfRule>
    <cfRule type="cellIs" dxfId="7616" priority="896" operator="equal">
      <formula>$A$45</formula>
    </cfRule>
  </conditionalFormatting>
  <conditionalFormatting sqref="L28:N28">
    <cfRule type="cellIs" dxfId="7615" priority="841" operator="equal">
      <formula>$A$72</formula>
    </cfRule>
    <cfRule type="cellIs" dxfId="7614" priority="842" operator="equal">
      <formula>$A$71</formula>
    </cfRule>
    <cfRule type="cellIs" dxfId="7613" priority="843" operator="equal">
      <formula>$A$70</formula>
    </cfRule>
    <cfRule type="cellIs" dxfId="7612" priority="844" operator="equal">
      <formula>$A$69</formula>
    </cfRule>
    <cfRule type="cellIs" dxfId="7611" priority="845" operator="equal">
      <formula>$A$68</formula>
    </cfRule>
    <cfRule type="cellIs" dxfId="7610" priority="846" operator="equal">
      <formula>$A$67</formula>
    </cfRule>
    <cfRule type="cellIs" dxfId="7609" priority="847" operator="equal">
      <formula>$A$66</formula>
    </cfRule>
    <cfRule type="cellIs" dxfId="7608" priority="848" operator="equal">
      <formula>$A$65</formula>
    </cfRule>
    <cfRule type="cellIs" dxfId="7607" priority="849" operator="equal">
      <formula>$A$64</formula>
    </cfRule>
    <cfRule type="cellIs" dxfId="7606" priority="850" operator="equal">
      <formula>$A$63</formula>
    </cfRule>
    <cfRule type="cellIs" dxfId="7605" priority="851" operator="equal">
      <formula>$A$62</formula>
    </cfRule>
    <cfRule type="cellIs" dxfId="7604" priority="852" operator="equal">
      <formula>$A$61</formula>
    </cfRule>
    <cfRule type="cellIs" dxfId="7603" priority="853" operator="equal">
      <formula>$A$60</formula>
    </cfRule>
    <cfRule type="cellIs" dxfId="7602" priority="854" operator="equal">
      <formula>22710</formula>
    </cfRule>
    <cfRule type="cellIs" dxfId="7601" priority="855" operator="equal">
      <formula>$A$58</formula>
    </cfRule>
    <cfRule type="cellIs" dxfId="7600" priority="856" operator="equal">
      <formula>$A$57</formula>
    </cfRule>
    <cfRule type="cellIs" dxfId="7599" priority="857" operator="equal">
      <formula>$A$56</formula>
    </cfRule>
    <cfRule type="cellIs" dxfId="7598" priority="858" operator="equal">
      <formula>$A$55</formula>
    </cfRule>
    <cfRule type="cellIs" dxfId="7597" priority="859" operator="equal">
      <formula>$A$54</formula>
    </cfRule>
    <cfRule type="cellIs" dxfId="7596" priority="860" operator="equal">
      <formula>$A$53</formula>
    </cfRule>
    <cfRule type="cellIs" dxfId="7595" priority="861" operator="equal">
      <formula>$A$52</formula>
    </cfRule>
    <cfRule type="cellIs" dxfId="7594" priority="862" operator="equal">
      <formula>$A$51</formula>
    </cfRule>
    <cfRule type="cellIs" dxfId="7593" priority="863" operator="equal">
      <formula>$A$50</formula>
    </cfRule>
    <cfRule type="cellIs" dxfId="7592" priority="864" operator="equal">
      <formula>$A$49</formula>
    </cfRule>
    <cfRule type="cellIs" dxfId="7591" priority="865" operator="equal">
      <formula>$A$48</formula>
    </cfRule>
    <cfRule type="cellIs" dxfId="7590" priority="866" operator="equal">
      <formula>$A$47</formula>
    </cfRule>
    <cfRule type="cellIs" dxfId="7589" priority="867" operator="equal">
      <formula>$A$46</formula>
    </cfRule>
    <cfRule type="cellIs" dxfId="7588" priority="868" operator="equal">
      <formula>$A$45</formula>
    </cfRule>
  </conditionalFormatting>
  <conditionalFormatting sqref="F6">
    <cfRule type="cellIs" dxfId="7587" priority="813" operator="equal">
      <formula>$A$72</formula>
    </cfRule>
    <cfRule type="cellIs" dxfId="7586" priority="814" operator="equal">
      <formula>$A$71</formula>
    </cfRule>
    <cfRule type="cellIs" dxfId="7585" priority="815" operator="equal">
      <formula>$A$70</formula>
    </cfRule>
    <cfRule type="cellIs" dxfId="7584" priority="816" operator="equal">
      <formula>$A$69</formula>
    </cfRule>
    <cfRule type="cellIs" dxfId="7583" priority="817" operator="equal">
      <formula>$A$68</formula>
    </cfRule>
    <cfRule type="cellIs" dxfId="7582" priority="818" operator="equal">
      <formula>$A$67</formula>
    </cfRule>
    <cfRule type="cellIs" dxfId="7581" priority="819" operator="equal">
      <formula>$A$66</formula>
    </cfRule>
    <cfRule type="cellIs" dxfId="7580" priority="820" operator="equal">
      <formula>$A$65</formula>
    </cfRule>
    <cfRule type="cellIs" dxfId="7579" priority="821" operator="equal">
      <formula>$A$64</formula>
    </cfRule>
    <cfRule type="cellIs" dxfId="7578" priority="822" operator="equal">
      <formula>$A$63</formula>
    </cfRule>
    <cfRule type="cellIs" dxfId="7577" priority="823" operator="equal">
      <formula>$A$62</formula>
    </cfRule>
    <cfRule type="cellIs" dxfId="7576" priority="824" operator="equal">
      <formula>$A$61</formula>
    </cfRule>
    <cfRule type="cellIs" dxfId="7575" priority="825" operator="equal">
      <formula>$A$60</formula>
    </cfRule>
    <cfRule type="cellIs" dxfId="7574" priority="826" operator="equal">
      <formula>22710</formula>
    </cfRule>
    <cfRule type="cellIs" dxfId="7573" priority="827" operator="equal">
      <formula>$A$58</formula>
    </cfRule>
    <cfRule type="cellIs" dxfId="7572" priority="828" operator="equal">
      <formula>$A$57</formula>
    </cfRule>
    <cfRule type="cellIs" dxfId="7571" priority="829" operator="equal">
      <formula>$A$56</formula>
    </cfRule>
    <cfRule type="cellIs" dxfId="7570" priority="830" operator="equal">
      <formula>$A$55</formula>
    </cfRule>
    <cfRule type="cellIs" dxfId="7569" priority="831" operator="equal">
      <formula>$A$54</formula>
    </cfRule>
    <cfRule type="cellIs" dxfId="7568" priority="832" operator="equal">
      <formula>$A$53</formula>
    </cfRule>
    <cfRule type="cellIs" dxfId="7567" priority="833" operator="equal">
      <formula>$A$52</formula>
    </cfRule>
    <cfRule type="cellIs" dxfId="7566" priority="834" operator="equal">
      <formula>$A$51</formula>
    </cfRule>
    <cfRule type="cellIs" dxfId="7565" priority="835" operator="equal">
      <formula>$A$50</formula>
    </cfRule>
    <cfRule type="cellIs" dxfId="7564" priority="836" operator="equal">
      <formula>$A$49</formula>
    </cfRule>
    <cfRule type="cellIs" dxfId="7563" priority="837" operator="equal">
      <formula>$A$48</formula>
    </cfRule>
    <cfRule type="cellIs" dxfId="7562" priority="838" operator="equal">
      <formula>$A$47</formula>
    </cfRule>
    <cfRule type="cellIs" dxfId="7561" priority="839" operator="equal">
      <formula>$A$46</formula>
    </cfRule>
    <cfRule type="cellIs" dxfId="7560" priority="840" operator="equal">
      <formula>$A$45</formula>
    </cfRule>
  </conditionalFormatting>
  <conditionalFormatting sqref="G8">
    <cfRule type="cellIs" dxfId="7559" priority="785" operator="equal">
      <formula>$A$72</formula>
    </cfRule>
    <cfRule type="cellIs" dxfId="7558" priority="786" operator="equal">
      <formula>$A$71</formula>
    </cfRule>
    <cfRule type="cellIs" dxfId="7557" priority="787" operator="equal">
      <formula>$A$70</formula>
    </cfRule>
    <cfRule type="cellIs" dxfId="7556" priority="788" operator="equal">
      <formula>$A$69</formula>
    </cfRule>
    <cfRule type="cellIs" dxfId="7555" priority="789" operator="equal">
      <formula>$A$68</formula>
    </cfRule>
    <cfRule type="cellIs" dxfId="7554" priority="790" operator="equal">
      <formula>$A$67</formula>
    </cfRule>
    <cfRule type="cellIs" dxfId="7553" priority="791" operator="equal">
      <formula>$A$66</formula>
    </cfRule>
    <cfRule type="cellIs" dxfId="7552" priority="792" operator="equal">
      <formula>$A$65</formula>
    </cfRule>
    <cfRule type="cellIs" dxfId="7551" priority="793" operator="equal">
      <formula>$A$64</formula>
    </cfRule>
    <cfRule type="cellIs" dxfId="7550" priority="794" operator="equal">
      <formula>$A$63</formula>
    </cfRule>
    <cfRule type="cellIs" dxfId="7549" priority="795" operator="equal">
      <formula>$A$62</formula>
    </cfRule>
    <cfRule type="cellIs" dxfId="7548" priority="796" operator="equal">
      <formula>$A$61</formula>
    </cfRule>
    <cfRule type="cellIs" dxfId="7547" priority="797" operator="equal">
      <formula>$A$60</formula>
    </cfRule>
    <cfRule type="cellIs" dxfId="7546" priority="798" operator="equal">
      <formula>22710</formula>
    </cfRule>
    <cfRule type="cellIs" dxfId="7545" priority="799" operator="equal">
      <formula>$A$58</formula>
    </cfRule>
    <cfRule type="cellIs" dxfId="7544" priority="800" operator="equal">
      <formula>$A$57</formula>
    </cfRule>
    <cfRule type="cellIs" dxfId="7543" priority="801" operator="equal">
      <formula>$A$56</formula>
    </cfRule>
    <cfRule type="cellIs" dxfId="7542" priority="802" operator="equal">
      <formula>$A$55</formula>
    </cfRule>
    <cfRule type="cellIs" dxfId="7541" priority="803" operator="equal">
      <formula>$A$54</formula>
    </cfRule>
    <cfRule type="cellIs" dxfId="7540" priority="804" operator="equal">
      <formula>$A$53</formula>
    </cfRule>
    <cfRule type="cellIs" dxfId="7539" priority="805" operator="equal">
      <formula>$A$52</formula>
    </cfRule>
    <cfRule type="cellIs" dxfId="7538" priority="806" operator="equal">
      <formula>$A$51</formula>
    </cfRule>
    <cfRule type="cellIs" dxfId="7537" priority="807" operator="equal">
      <formula>$A$50</formula>
    </cfRule>
    <cfRule type="cellIs" dxfId="7536" priority="808" operator="equal">
      <formula>$A$49</formula>
    </cfRule>
    <cfRule type="cellIs" dxfId="7535" priority="809" operator="equal">
      <formula>$A$48</formula>
    </cfRule>
    <cfRule type="cellIs" dxfId="7534" priority="810" operator="equal">
      <formula>$A$47</formula>
    </cfRule>
    <cfRule type="cellIs" dxfId="7533" priority="811" operator="equal">
      <formula>$A$46</formula>
    </cfRule>
    <cfRule type="cellIs" dxfId="7532" priority="812" operator="equal">
      <formula>$A$45</formula>
    </cfRule>
  </conditionalFormatting>
  <conditionalFormatting sqref="J8">
    <cfRule type="cellIs" dxfId="7531" priority="757" operator="equal">
      <formula>$A$72</formula>
    </cfRule>
    <cfRule type="cellIs" dxfId="7530" priority="758" operator="equal">
      <formula>$A$71</formula>
    </cfRule>
    <cfRule type="cellIs" dxfId="7529" priority="759" operator="equal">
      <formula>$A$70</formula>
    </cfRule>
    <cfRule type="cellIs" dxfId="7528" priority="760" operator="equal">
      <formula>$A$69</formula>
    </cfRule>
    <cfRule type="cellIs" dxfId="7527" priority="761" operator="equal">
      <formula>$A$68</formula>
    </cfRule>
    <cfRule type="cellIs" dxfId="7526" priority="762" operator="equal">
      <formula>$A$67</formula>
    </cfRule>
    <cfRule type="cellIs" dxfId="7525" priority="763" operator="equal">
      <formula>$A$66</formula>
    </cfRule>
    <cfRule type="cellIs" dxfId="7524" priority="764" operator="equal">
      <formula>$A$65</formula>
    </cfRule>
    <cfRule type="cellIs" dxfId="7523" priority="765" operator="equal">
      <formula>$A$64</formula>
    </cfRule>
    <cfRule type="cellIs" dxfId="7522" priority="766" operator="equal">
      <formula>$A$63</formula>
    </cfRule>
    <cfRule type="cellIs" dxfId="7521" priority="767" operator="equal">
      <formula>$A$62</formula>
    </cfRule>
    <cfRule type="cellIs" dxfId="7520" priority="768" operator="equal">
      <formula>$A$61</formula>
    </cfRule>
    <cfRule type="cellIs" dxfId="7519" priority="769" operator="equal">
      <formula>$A$60</formula>
    </cfRule>
    <cfRule type="cellIs" dxfId="7518" priority="770" operator="equal">
      <formula>22710</formula>
    </cfRule>
    <cfRule type="cellIs" dxfId="7517" priority="771" operator="equal">
      <formula>$A$58</formula>
    </cfRule>
    <cfRule type="cellIs" dxfId="7516" priority="772" operator="equal">
      <formula>$A$57</formula>
    </cfRule>
    <cfRule type="cellIs" dxfId="7515" priority="773" operator="equal">
      <formula>$A$56</formula>
    </cfRule>
    <cfRule type="cellIs" dxfId="7514" priority="774" operator="equal">
      <formula>$A$55</formula>
    </cfRule>
    <cfRule type="cellIs" dxfId="7513" priority="775" operator="equal">
      <formula>$A$54</formula>
    </cfRule>
    <cfRule type="cellIs" dxfId="7512" priority="776" operator="equal">
      <formula>$A$53</formula>
    </cfRule>
    <cfRule type="cellIs" dxfId="7511" priority="777" operator="equal">
      <formula>$A$52</formula>
    </cfRule>
    <cfRule type="cellIs" dxfId="7510" priority="778" operator="equal">
      <formula>$A$51</formula>
    </cfRule>
    <cfRule type="cellIs" dxfId="7509" priority="779" operator="equal">
      <formula>$A$50</formula>
    </cfRule>
    <cfRule type="cellIs" dxfId="7508" priority="780" operator="equal">
      <formula>$A$49</formula>
    </cfRule>
    <cfRule type="cellIs" dxfId="7507" priority="781" operator="equal">
      <formula>$A$48</formula>
    </cfRule>
    <cfRule type="cellIs" dxfId="7506" priority="782" operator="equal">
      <formula>$A$47</formula>
    </cfRule>
    <cfRule type="cellIs" dxfId="7505" priority="783" operator="equal">
      <formula>$A$46</formula>
    </cfRule>
    <cfRule type="cellIs" dxfId="7504" priority="784" operator="equal">
      <formula>$A$45</formula>
    </cfRule>
  </conditionalFormatting>
  <conditionalFormatting sqref="H8:I8">
    <cfRule type="cellIs" dxfId="7503" priority="729" operator="equal">
      <formula>$A$72</formula>
    </cfRule>
    <cfRule type="cellIs" dxfId="7502" priority="730" operator="equal">
      <formula>$A$71</formula>
    </cfRule>
    <cfRule type="cellIs" dxfId="7501" priority="731" operator="equal">
      <formula>$A$70</formula>
    </cfRule>
    <cfRule type="cellIs" dxfId="7500" priority="732" operator="equal">
      <formula>$A$69</formula>
    </cfRule>
    <cfRule type="cellIs" dxfId="7499" priority="733" operator="equal">
      <formula>$A$68</formula>
    </cfRule>
    <cfRule type="cellIs" dxfId="7498" priority="734" operator="equal">
      <formula>$A$67</formula>
    </cfRule>
    <cfRule type="cellIs" dxfId="7497" priority="735" operator="equal">
      <formula>$A$66</formula>
    </cfRule>
    <cfRule type="cellIs" dxfId="7496" priority="736" operator="equal">
      <formula>$A$65</formula>
    </cfRule>
    <cfRule type="cellIs" dxfId="7495" priority="737" operator="equal">
      <formula>$A$64</formula>
    </cfRule>
    <cfRule type="cellIs" dxfId="7494" priority="738" operator="equal">
      <formula>$A$63</formula>
    </cfRule>
    <cfRule type="cellIs" dxfId="7493" priority="739" operator="equal">
      <formula>$A$62</formula>
    </cfRule>
    <cfRule type="cellIs" dxfId="7492" priority="740" operator="equal">
      <formula>$A$61</formula>
    </cfRule>
    <cfRule type="cellIs" dxfId="7491" priority="741" operator="equal">
      <formula>$A$60</formula>
    </cfRule>
    <cfRule type="cellIs" dxfId="7490" priority="742" operator="equal">
      <formula>22710</formula>
    </cfRule>
    <cfRule type="cellIs" dxfId="7489" priority="743" operator="equal">
      <formula>$A$58</formula>
    </cfRule>
    <cfRule type="cellIs" dxfId="7488" priority="744" operator="equal">
      <formula>$A$57</formula>
    </cfRule>
    <cfRule type="cellIs" dxfId="7487" priority="745" operator="equal">
      <formula>$A$56</formula>
    </cfRule>
    <cfRule type="cellIs" dxfId="7486" priority="746" operator="equal">
      <formula>$A$55</formula>
    </cfRule>
    <cfRule type="cellIs" dxfId="7485" priority="747" operator="equal">
      <formula>$A$54</formula>
    </cfRule>
    <cfRule type="cellIs" dxfId="7484" priority="748" operator="equal">
      <formula>$A$53</formula>
    </cfRule>
    <cfRule type="cellIs" dxfId="7483" priority="749" operator="equal">
      <formula>$A$52</formula>
    </cfRule>
    <cfRule type="cellIs" dxfId="7482" priority="750" operator="equal">
      <formula>$A$51</formula>
    </cfRule>
    <cfRule type="cellIs" dxfId="7481" priority="751" operator="equal">
      <formula>$A$50</formula>
    </cfRule>
    <cfRule type="cellIs" dxfId="7480" priority="752" operator="equal">
      <formula>$A$49</formula>
    </cfRule>
    <cfRule type="cellIs" dxfId="7479" priority="753" operator="equal">
      <formula>$A$48</formula>
    </cfRule>
    <cfRule type="cellIs" dxfId="7478" priority="754" operator="equal">
      <formula>$A$47</formula>
    </cfRule>
    <cfRule type="cellIs" dxfId="7477" priority="755" operator="equal">
      <formula>$A$46</formula>
    </cfRule>
    <cfRule type="cellIs" dxfId="7476" priority="756" operator="equal">
      <formula>$A$45</formula>
    </cfRule>
  </conditionalFormatting>
  <conditionalFormatting sqref="F8">
    <cfRule type="cellIs" dxfId="7475" priority="701" operator="equal">
      <formula>$A$72</formula>
    </cfRule>
    <cfRule type="cellIs" dxfId="7474" priority="702" operator="equal">
      <formula>$A$71</formula>
    </cfRule>
    <cfRule type="cellIs" dxfId="7473" priority="703" operator="equal">
      <formula>$A$70</formula>
    </cfRule>
    <cfRule type="cellIs" dxfId="7472" priority="704" operator="equal">
      <formula>$A$69</formula>
    </cfRule>
    <cfRule type="cellIs" dxfId="7471" priority="705" operator="equal">
      <formula>$A$68</formula>
    </cfRule>
    <cfRule type="cellIs" dxfId="7470" priority="706" operator="equal">
      <formula>$A$67</formula>
    </cfRule>
    <cfRule type="cellIs" dxfId="7469" priority="707" operator="equal">
      <formula>$A$66</formula>
    </cfRule>
    <cfRule type="cellIs" dxfId="7468" priority="708" operator="equal">
      <formula>$A$65</formula>
    </cfRule>
    <cfRule type="cellIs" dxfId="7467" priority="709" operator="equal">
      <formula>$A$64</formula>
    </cfRule>
    <cfRule type="cellIs" dxfId="7466" priority="710" operator="equal">
      <formula>$A$63</formula>
    </cfRule>
    <cfRule type="cellIs" dxfId="7465" priority="711" operator="equal">
      <formula>$A$62</formula>
    </cfRule>
    <cfRule type="cellIs" dxfId="7464" priority="712" operator="equal">
      <formula>$A$61</formula>
    </cfRule>
    <cfRule type="cellIs" dxfId="7463" priority="713" operator="equal">
      <formula>$A$60</formula>
    </cfRule>
    <cfRule type="cellIs" dxfId="7462" priority="714" operator="equal">
      <formula>22710</formula>
    </cfRule>
    <cfRule type="cellIs" dxfId="7461" priority="715" operator="equal">
      <formula>$A$58</formula>
    </cfRule>
    <cfRule type="cellIs" dxfId="7460" priority="716" operator="equal">
      <formula>$A$57</formula>
    </cfRule>
    <cfRule type="cellIs" dxfId="7459" priority="717" operator="equal">
      <formula>$A$56</formula>
    </cfRule>
    <cfRule type="cellIs" dxfId="7458" priority="718" operator="equal">
      <formula>$A$55</formula>
    </cfRule>
    <cfRule type="cellIs" dxfId="7457" priority="719" operator="equal">
      <formula>$A$54</formula>
    </cfRule>
    <cfRule type="cellIs" dxfId="7456" priority="720" operator="equal">
      <formula>$A$53</formula>
    </cfRule>
    <cfRule type="cellIs" dxfId="7455" priority="721" operator="equal">
      <formula>$A$52</formula>
    </cfRule>
    <cfRule type="cellIs" dxfId="7454" priority="722" operator="equal">
      <formula>$A$51</formula>
    </cfRule>
    <cfRule type="cellIs" dxfId="7453" priority="723" operator="equal">
      <formula>$A$50</formula>
    </cfRule>
    <cfRule type="cellIs" dxfId="7452" priority="724" operator="equal">
      <formula>$A$49</formula>
    </cfRule>
    <cfRule type="cellIs" dxfId="7451" priority="725" operator="equal">
      <formula>$A$48</formula>
    </cfRule>
    <cfRule type="cellIs" dxfId="7450" priority="726" operator="equal">
      <formula>$A$47</formula>
    </cfRule>
    <cfRule type="cellIs" dxfId="7449" priority="727" operator="equal">
      <formula>$A$46</formula>
    </cfRule>
    <cfRule type="cellIs" dxfId="7448" priority="728" operator="equal">
      <formula>$A$45</formula>
    </cfRule>
  </conditionalFormatting>
  <conditionalFormatting sqref="G10">
    <cfRule type="cellIs" dxfId="7447" priority="673" operator="equal">
      <formula>$A$72</formula>
    </cfRule>
    <cfRule type="cellIs" dxfId="7446" priority="674" operator="equal">
      <formula>$A$71</formula>
    </cfRule>
    <cfRule type="cellIs" dxfId="7445" priority="675" operator="equal">
      <formula>$A$70</formula>
    </cfRule>
    <cfRule type="cellIs" dxfId="7444" priority="676" operator="equal">
      <formula>$A$69</formula>
    </cfRule>
    <cfRule type="cellIs" dxfId="7443" priority="677" operator="equal">
      <formula>$A$68</formula>
    </cfRule>
    <cfRule type="cellIs" dxfId="7442" priority="678" operator="equal">
      <formula>$A$67</formula>
    </cfRule>
    <cfRule type="cellIs" dxfId="7441" priority="679" operator="equal">
      <formula>$A$66</formula>
    </cfRule>
    <cfRule type="cellIs" dxfId="7440" priority="680" operator="equal">
      <formula>$A$65</formula>
    </cfRule>
    <cfRule type="cellIs" dxfId="7439" priority="681" operator="equal">
      <formula>$A$64</formula>
    </cfRule>
    <cfRule type="cellIs" dxfId="7438" priority="682" operator="equal">
      <formula>$A$63</formula>
    </cfRule>
    <cfRule type="cellIs" dxfId="7437" priority="683" operator="equal">
      <formula>$A$62</formula>
    </cfRule>
    <cfRule type="cellIs" dxfId="7436" priority="684" operator="equal">
      <formula>$A$61</formula>
    </cfRule>
    <cfRule type="cellIs" dxfId="7435" priority="685" operator="equal">
      <formula>$A$60</formula>
    </cfRule>
    <cfRule type="cellIs" dxfId="7434" priority="686" operator="equal">
      <formula>22710</formula>
    </cfRule>
    <cfRule type="cellIs" dxfId="7433" priority="687" operator="equal">
      <formula>$A$58</formula>
    </cfRule>
    <cfRule type="cellIs" dxfId="7432" priority="688" operator="equal">
      <formula>$A$57</formula>
    </cfRule>
    <cfRule type="cellIs" dxfId="7431" priority="689" operator="equal">
      <formula>$A$56</formula>
    </cfRule>
    <cfRule type="cellIs" dxfId="7430" priority="690" operator="equal">
      <formula>$A$55</formula>
    </cfRule>
    <cfRule type="cellIs" dxfId="7429" priority="691" operator="equal">
      <formula>$A$54</formula>
    </cfRule>
    <cfRule type="cellIs" dxfId="7428" priority="692" operator="equal">
      <formula>$A$53</formula>
    </cfRule>
    <cfRule type="cellIs" dxfId="7427" priority="693" operator="equal">
      <formula>$A$52</formula>
    </cfRule>
    <cfRule type="cellIs" dxfId="7426" priority="694" operator="equal">
      <formula>$A$51</formula>
    </cfRule>
    <cfRule type="cellIs" dxfId="7425" priority="695" operator="equal">
      <formula>$A$50</formula>
    </cfRule>
    <cfRule type="cellIs" dxfId="7424" priority="696" operator="equal">
      <formula>$A$49</formula>
    </cfRule>
    <cfRule type="cellIs" dxfId="7423" priority="697" operator="equal">
      <formula>$A$48</formula>
    </cfRule>
    <cfRule type="cellIs" dxfId="7422" priority="698" operator="equal">
      <formula>$A$47</formula>
    </cfRule>
    <cfRule type="cellIs" dxfId="7421" priority="699" operator="equal">
      <formula>$A$46</formula>
    </cfRule>
    <cfRule type="cellIs" dxfId="7420" priority="700" operator="equal">
      <formula>$A$45</formula>
    </cfRule>
  </conditionalFormatting>
  <conditionalFormatting sqref="J10">
    <cfRule type="cellIs" dxfId="7419" priority="645" operator="equal">
      <formula>$A$72</formula>
    </cfRule>
    <cfRule type="cellIs" dxfId="7418" priority="646" operator="equal">
      <formula>$A$71</formula>
    </cfRule>
    <cfRule type="cellIs" dxfId="7417" priority="647" operator="equal">
      <formula>$A$70</formula>
    </cfRule>
    <cfRule type="cellIs" dxfId="7416" priority="648" operator="equal">
      <formula>$A$69</formula>
    </cfRule>
    <cfRule type="cellIs" dxfId="7415" priority="649" operator="equal">
      <formula>$A$68</formula>
    </cfRule>
    <cfRule type="cellIs" dxfId="7414" priority="650" operator="equal">
      <formula>$A$67</formula>
    </cfRule>
    <cfRule type="cellIs" dxfId="7413" priority="651" operator="equal">
      <formula>$A$66</formula>
    </cfRule>
    <cfRule type="cellIs" dxfId="7412" priority="652" operator="equal">
      <formula>$A$65</formula>
    </cfRule>
    <cfRule type="cellIs" dxfId="7411" priority="653" operator="equal">
      <formula>$A$64</formula>
    </cfRule>
    <cfRule type="cellIs" dxfId="7410" priority="654" operator="equal">
      <formula>$A$63</formula>
    </cfRule>
    <cfRule type="cellIs" dxfId="7409" priority="655" operator="equal">
      <formula>$A$62</formula>
    </cfRule>
    <cfRule type="cellIs" dxfId="7408" priority="656" operator="equal">
      <formula>$A$61</formula>
    </cfRule>
    <cfRule type="cellIs" dxfId="7407" priority="657" operator="equal">
      <formula>$A$60</formula>
    </cfRule>
    <cfRule type="cellIs" dxfId="7406" priority="658" operator="equal">
      <formula>22710</formula>
    </cfRule>
    <cfRule type="cellIs" dxfId="7405" priority="659" operator="equal">
      <formula>$A$58</formula>
    </cfRule>
    <cfRule type="cellIs" dxfId="7404" priority="660" operator="equal">
      <formula>$A$57</formula>
    </cfRule>
    <cfRule type="cellIs" dxfId="7403" priority="661" operator="equal">
      <formula>$A$56</formula>
    </cfRule>
    <cfRule type="cellIs" dxfId="7402" priority="662" operator="equal">
      <formula>$A$55</formula>
    </cfRule>
    <cfRule type="cellIs" dxfId="7401" priority="663" operator="equal">
      <formula>$A$54</formula>
    </cfRule>
    <cfRule type="cellIs" dxfId="7400" priority="664" operator="equal">
      <formula>$A$53</formula>
    </cfRule>
    <cfRule type="cellIs" dxfId="7399" priority="665" operator="equal">
      <formula>$A$52</formula>
    </cfRule>
    <cfRule type="cellIs" dxfId="7398" priority="666" operator="equal">
      <formula>$A$51</formula>
    </cfRule>
    <cfRule type="cellIs" dxfId="7397" priority="667" operator="equal">
      <formula>$A$50</formula>
    </cfRule>
    <cfRule type="cellIs" dxfId="7396" priority="668" operator="equal">
      <formula>$A$49</formula>
    </cfRule>
    <cfRule type="cellIs" dxfId="7395" priority="669" operator="equal">
      <formula>$A$48</formula>
    </cfRule>
    <cfRule type="cellIs" dxfId="7394" priority="670" operator="equal">
      <formula>$A$47</formula>
    </cfRule>
    <cfRule type="cellIs" dxfId="7393" priority="671" operator="equal">
      <formula>$A$46</formula>
    </cfRule>
    <cfRule type="cellIs" dxfId="7392" priority="672" operator="equal">
      <formula>$A$45</formula>
    </cfRule>
  </conditionalFormatting>
  <conditionalFormatting sqref="H10:I10">
    <cfRule type="cellIs" dxfId="7391" priority="617" operator="equal">
      <formula>$A$72</formula>
    </cfRule>
    <cfRule type="cellIs" dxfId="7390" priority="618" operator="equal">
      <formula>$A$71</formula>
    </cfRule>
    <cfRule type="cellIs" dxfId="7389" priority="619" operator="equal">
      <formula>$A$70</formula>
    </cfRule>
    <cfRule type="cellIs" dxfId="7388" priority="620" operator="equal">
      <formula>$A$69</formula>
    </cfRule>
    <cfRule type="cellIs" dxfId="7387" priority="621" operator="equal">
      <formula>$A$68</formula>
    </cfRule>
    <cfRule type="cellIs" dxfId="7386" priority="622" operator="equal">
      <formula>$A$67</formula>
    </cfRule>
    <cfRule type="cellIs" dxfId="7385" priority="623" operator="equal">
      <formula>$A$66</formula>
    </cfRule>
    <cfRule type="cellIs" dxfId="7384" priority="624" operator="equal">
      <formula>$A$65</formula>
    </cfRule>
    <cfRule type="cellIs" dxfId="7383" priority="625" operator="equal">
      <formula>$A$64</formula>
    </cfRule>
    <cfRule type="cellIs" dxfId="7382" priority="626" operator="equal">
      <formula>$A$63</formula>
    </cfRule>
    <cfRule type="cellIs" dxfId="7381" priority="627" operator="equal">
      <formula>$A$62</formula>
    </cfRule>
    <cfRule type="cellIs" dxfId="7380" priority="628" operator="equal">
      <formula>$A$61</formula>
    </cfRule>
    <cfRule type="cellIs" dxfId="7379" priority="629" operator="equal">
      <formula>$A$60</formula>
    </cfRule>
    <cfRule type="cellIs" dxfId="7378" priority="630" operator="equal">
      <formula>22710</formula>
    </cfRule>
    <cfRule type="cellIs" dxfId="7377" priority="631" operator="equal">
      <formula>$A$58</formula>
    </cfRule>
    <cfRule type="cellIs" dxfId="7376" priority="632" operator="equal">
      <formula>$A$57</formula>
    </cfRule>
    <cfRule type="cellIs" dxfId="7375" priority="633" operator="equal">
      <formula>$A$56</formula>
    </cfRule>
    <cfRule type="cellIs" dxfId="7374" priority="634" operator="equal">
      <formula>$A$55</formula>
    </cfRule>
    <cfRule type="cellIs" dxfId="7373" priority="635" operator="equal">
      <formula>$A$54</formula>
    </cfRule>
    <cfRule type="cellIs" dxfId="7372" priority="636" operator="equal">
      <formula>$A$53</formula>
    </cfRule>
    <cfRule type="cellIs" dxfId="7371" priority="637" operator="equal">
      <formula>$A$52</formula>
    </cfRule>
    <cfRule type="cellIs" dxfId="7370" priority="638" operator="equal">
      <formula>$A$51</formula>
    </cfRule>
    <cfRule type="cellIs" dxfId="7369" priority="639" operator="equal">
      <formula>$A$50</formula>
    </cfRule>
    <cfRule type="cellIs" dxfId="7368" priority="640" operator="equal">
      <formula>$A$49</formula>
    </cfRule>
    <cfRule type="cellIs" dxfId="7367" priority="641" operator="equal">
      <formula>$A$48</formula>
    </cfRule>
    <cfRule type="cellIs" dxfId="7366" priority="642" operator="equal">
      <formula>$A$47</formula>
    </cfRule>
    <cfRule type="cellIs" dxfId="7365" priority="643" operator="equal">
      <formula>$A$46</formula>
    </cfRule>
    <cfRule type="cellIs" dxfId="7364" priority="644" operator="equal">
      <formula>$A$45</formula>
    </cfRule>
  </conditionalFormatting>
  <conditionalFormatting sqref="F10">
    <cfRule type="cellIs" dxfId="7363" priority="589" operator="equal">
      <formula>$A$72</formula>
    </cfRule>
    <cfRule type="cellIs" dxfId="7362" priority="590" operator="equal">
      <formula>$A$71</formula>
    </cfRule>
    <cfRule type="cellIs" dxfId="7361" priority="591" operator="equal">
      <formula>$A$70</formula>
    </cfRule>
    <cfRule type="cellIs" dxfId="7360" priority="592" operator="equal">
      <formula>$A$69</formula>
    </cfRule>
    <cfRule type="cellIs" dxfId="7359" priority="593" operator="equal">
      <formula>$A$68</formula>
    </cfRule>
    <cfRule type="cellIs" dxfId="7358" priority="594" operator="equal">
      <formula>$A$67</formula>
    </cfRule>
    <cfRule type="cellIs" dxfId="7357" priority="595" operator="equal">
      <formula>$A$66</formula>
    </cfRule>
    <cfRule type="cellIs" dxfId="7356" priority="596" operator="equal">
      <formula>$A$65</formula>
    </cfRule>
    <cfRule type="cellIs" dxfId="7355" priority="597" operator="equal">
      <formula>$A$64</formula>
    </cfRule>
    <cfRule type="cellIs" dxfId="7354" priority="598" operator="equal">
      <formula>$A$63</formula>
    </cfRule>
    <cfRule type="cellIs" dxfId="7353" priority="599" operator="equal">
      <formula>$A$62</formula>
    </cfRule>
    <cfRule type="cellIs" dxfId="7352" priority="600" operator="equal">
      <formula>$A$61</formula>
    </cfRule>
    <cfRule type="cellIs" dxfId="7351" priority="601" operator="equal">
      <formula>$A$60</formula>
    </cfRule>
    <cfRule type="cellIs" dxfId="7350" priority="602" operator="equal">
      <formula>22710</formula>
    </cfRule>
    <cfRule type="cellIs" dxfId="7349" priority="603" operator="equal">
      <formula>$A$58</formula>
    </cfRule>
    <cfRule type="cellIs" dxfId="7348" priority="604" operator="equal">
      <formula>$A$57</formula>
    </cfRule>
    <cfRule type="cellIs" dxfId="7347" priority="605" operator="equal">
      <formula>$A$56</formula>
    </cfRule>
    <cfRule type="cellIs" dxfId="7346" priority="606" operator="equal">
      <formula>$A$55</formula>
    </cfRule>
    <cfRule type="cellIs" dxfId="7345" priority="607" operator="equal">
      <formula>$A$54</formula>
    </cfRule>
    <cfRule type="cellIs" dxfId="7344" priority="608" operator="equal">
      <formula>$A$53</formula>
    </cfRule>
    <cfRule type="cellIs" dxfId="7343" priority="609" operator="equal">
      <formula>$A$52</formula>
    </cfRule>
    <cfRule type="cellIs" dxfId="7342" priority="610" operator="equal">
      <formula>$A$51</formula>
    </cfRule>
    <cfRule type="cellIs" dxfId="7341" priority="611" operator="equal">
      <formula>$A$50</formula>
    </cfRule>
    <cfRule type="cellIs" dxfId="7340" priority="612" operator="equal">
      <formula>$A$49</formula>
    </cfRule>
    <cfRule type="cellIs" dxfId="7339" priority="613" operator="equal">
      <formula>$A$48</formula>
    </cfRule>
    <cfRule type="cellIs" dxfId="7338" priority="614" operator="equal">
      <formula>$A$47</formula>
    </cfRule>
    <cfRule type="cellIs" dxfId="7337" priority="615" operator="equal">
      <formula>$A$46</formula>
    </cfRule>
    <cfRule type="cellIs" dxfId="7336" priority="616" operator="equal">
      <formula>$A$45</formula>
    </cfRule>
  </conditionalFormatting>
  <conditionalFormatting sqref="G25">
    <cfRule type="cellIs" dxfId="7335" priority="561" operator="equal">
      <formula>$A$72</formula>
    </cfRule>
    <cfRule type="cellIs" dxfId="7334" priority="562" operator="equal">
      <formula>$A$71</formula>
    </cfRule>
    <cfRule type="cellIs" dxfId="7333" priority="563" operator="equal">
      <formula>$A$70</formula>
    </cfRule>
    <cfRule type="cellIs" dxfId="7332" priority="564" operator="equal">
      <formula>$A$69</formula>
    </cfRule>
    <cfRule type="cellIs" dxfId="7331" priority="565" operator="equal">
      <formula>$A$68</formula>
    </cfRule>
    <cfRule type="cellIs" dxfId="7330" priority="566" operator="equal">
      <formula>$A$67</formula>
    </cfRule>
    <cfRule type="cellIs" dxfId="7329" priority="567" operator="equal">
      <formula>$A$66</formula>
    </cfRule>
    <cfRule type="cellIs" dxfId="7328" priority="568" operator="equal">
      <formula>$A$65</formula>
    </cfRule>
    <cfRule type="cellIs" dxfId="7327" priority="569" operator="equal">
      <formula>$A$64</formula>
    </cfRule>
    <cfRule type="cellIs" dxfId="7326" priority="570" operator="equal">
      <formula>$A$63</formula>
    </cfRule>
    <cfRule type="cellIs" dxfId="7325" priority="571" operator="equal">
      <formula>$A$62</formula>
    </cfRule>
    <cfRule type="cellIs" dxfId="7324" priority="572" operator="equal">
      <formula>$A$61</formula>
    </cfRule>
    <cfRule type="cellIs" dxfId="7323" priority="573" operator="equal">
      <formula>$A$60</formula>
    </cfRule>
    <cfRule type="cellIs" dxfId="7322" priority="574" operator="equal">
      <formula>22710</formula>
    </cfRule>
    <cfRule type="cellIs" dxfId="7321" priority="575" operator="equal">
      <formula>$A$58</formula>
    </cfRule>
    <cfRule type="cellIs" dxfId="7320" priority="576" operator="equal">
      <formula>$A$57</formula>
    </cfRule>
    <cfRule type="cellIs" dxfId="7319" priority="577" operator="equal">
      <formula>$A$56</formula>
    </cfRule>
    <cfRule type="cellIs" dxfId="7318" priority="578" operator="equal">
      <formula>$A$55</formula>
    </cfRule>
    <cfRule type="cellIs" dxfId="7317" priority="579" operator="equal">
      <formula>$A$54</formula>
    </cfRule>
    <cfRule type="cellIs" dxfId="7316" priority="580" operator="equal">
      <formula>$A$53</formula>
    </cfRule>
    <cfRule type="cellIs" dxfId="7315" priority="581" operator="equal">
      <formula>$A$52</formula>
    </cfRule>
    <cfRule type="cellIs" dxfId="7314" priority="582" operator="equal">
      <formula>$A$51</formula>
    </cfRule>
    <cfRule type="cellIs" dxfId="7313" priority="583" operator="equal">
      <formula>$A$50</formula>
    </cfRule>
    <cfRule type="cellIs" dxfId="7312" priority="584" operator="equal">
      <formula>$A$49</formula>
    </cfRule>
    <cfRule type="cellIs" dxfId="7311" priority="585" operator="equal">
      <formula>$A$48</formula>
    </cfRule>
    <cfRule type="cellIs" dxfId="7310" priority="586" operator="equal">
      <formula>$A$47</formula>
    </cfRule>
    <cfRule type="cellIs" dxfId="7309" priority="587" operator="equal">
      <formula>$A$46</formula>
    </cfRule>
    <cfRule type="cellIs" dxfId="7308" priority="588" operator="equal">
      <formula>$A$45</formula>
    </cfRule>
  </conditionalFormatting>
  <conditionalFormatting sqref="J25">
    <cfRule type="cellIs" dxfId="7307" priority="533" operator="equal">
      <formula>$A$72</formula>
    </cfRule>
    <cfRule type="cellIs" dxfId="7306" priority="534" operator="equal">
      <formula>$A$71</formula>
    </cfRule>
    <cfRule type="cellIs" dxfId="7305" priority="535" operator="equal">
      <formula>$A$70</formula>
    </cfRule>
    <cfRule type="cellIs" dxfId="7304" priority="536" operator="equal">
      <formula>$A$69</formula>
    </cfRule>
    <cfRule type="cellIs" dxfId="7303" priority="537" operator="equal">
      <formula>$A$68</formula>
    </cfRule>
    <cfRule type="cellIs" dxfId="7302" priority="538" operator="equal">
      <formula>$A$67</formula>
    </cfRule>
    <cfRule type="cellIs" dxfId="7301" priority="539" operator="equal">
      <formula>$A$66</formula>
    </cfRule>
    <cfRule type="cellIs" dxfId="7300" priority="540" operator="equal">
      <formula>$A$65</formula>
    </cfRule>
    <cfRule type="cellIs" dxfId="7299" priority="541" operator="equal">
      <formula>$A$64</formula>
    </cfRule>
    <cfRule type="cellIs" dxfId="7298" priority="542" operator="equal">
      <formula>$A$63</formula>
    </cfRule>
    <cfRule type="cellIs" dxfId="7297" priority="543" operator="equal">
      <formula>$A$62</formula>
    </cfRule>
    <cfRule type="cellIs" dxfId="7296" priority="544" operator="equal">
      <formula>$A$61</formula>
    </cfRule>
    <cfRule type="cellIs" dxfId="7295" priority="545" operator="equal">
      <formula>$A$60</formula>
    </cfRule>
    <cfRule type="cellIs" dxfId="7294" priority="546" operator="equal">
      <formula>22710</formula>
    </cfRule>
    <cfRule type="cellIs" dxfId="7293" priority="547" operator="equal">
      <formula>$A$58</formula>
    </cfRule>
    <cfRule type="cellIs" dxfId="7292" priority="548" operator="equal">
      <formula>$A$57</formula>
    </cfRule>
    <cfRule type="cellIs" dxfId="7291" priority="549" operator="equal">
      <formula>$A$56</formula>
    </cfRule>
    <cfRule type="cellIs" dxfId="7290" priority="550" operator="equal">
      <formula>$A$55</formula>
    </cfRule>
    <cfRule type="cellIs" dxfId="7289" priority="551" operator="equal">
      <formula>$A$54</formula>
    </cfRule>
    <cfRule type="cellIs" dxfId="7288" priority="552" operator="equal">
      <formula>$A$53</formula>
    </cfRule>
    <cfRule type="cellIs" dxfId="7287" priority="553" operator="equal">
      <formula>$A$52</formula>
    </cfRule>
    <cfRule type="cellIs" dxfId="7286" priority="554" operator="equal">
      <formula>$A$51</formula>
    </cfRule>
    <cfRule type="cellIs" dxfId="7285" priority="555" operator="equal">
      <formula>$A$50</formula>
    </cfRule>
    <cfRule type="cellIs" dxfId="7284" priority="556" operator="equal">
      <formula>$A$49</formula>
    </cfRule>
    <cfRule type="cellIs" dxfId="7283" priority="557" operator="equal">
      <formula>$A$48</formula>
    </cfRule>
    <cfRule type="cellIs" dxfId="7282" priority="558" operator="equal">
      <formula>$A$47</formula>
    </cfRule>
    <cfRule type="cellIs" dxfId="7281" priority="559" operator="equal">
      <formula>$A$46</formula>
    </cfRule>
    <cfRule type="cellIs" dxfId="7280" priority="560" operator="equal">
      <formula>$A$45</formula>
    </cfRule>
  </conditionalFormatting>
  <conditionalFormatting sqref="H25:I25">
    <cfRule type="cellIs" dxfId="7279" priority="505" operator="equal">
      <formula>$A$72</formula>
    </cfRule>
    <cfRule type="cellIs" dxfId="7278" priority="506" operator="equal">
      <formula>$A$71</formula>
    </cfRule>
    <cfRule type="cellIs" dxfId="7277" priority="507" operator="equal">
      <formula>$A$70</formula>
    </cfRule>
    <cfRule type="cellIs" dxfId="7276" priority="508" operator="equal">
      <formula>$A$69</formula>
    </cfRule>
    <cfRule type="cellIs" dxfId="7275" priority="509" operator="equal">
      <formula>$A$68</formula>
    </cfRule>
    <cfRule type="cellIs" dxfId="7274" priority="510" operator="equal">
      <formula>$A$67</formula>
    </cfRule>
    <cfRule type="cellIs" dxfId="7273" priority="511" operator="equal">
      <formula>$A$66</formula>
    </cfRule>
    <cfRule type="cellIs" dxfId="7272" priority="512" operator="equal">
      <formula>$A$65</formula>
    </cfRule>
    <cfRule type="cellIs" dxfId="7271" priority="513" operator="equal">
      <formula>$A$64</formula>
    </cfRule>
    <cfRule type="cellIs" dxfId="7270" priority="514" operator="equal">
      <formula>$A$63</formula>
    </cfRule>
    <cfRule type="cellIs" dxfId="7269" priority="515" operator="equal">
      <formula>$A$62</formula>
    </cfRule>
    <cfRule type="cellIs" dxfId="7268" priority="516" operator="equal">
      <formula>$A$61</formula>
    </cfRule>
    <cfRule type="cellIs" dxfId="7267" priority="517" operator="equal">
      <formula>$A$60</formula>
    </cfRule>
    <cfRule type="cellIs" dxfId="7266" priority="518" operator="equal">
      <formula>22710</formula>
    </cfRule>
    <cfRule type="cellIs" dxfId="7265" priority="519" operator="equal">
      <formula>$A$58</formula>
    </cfRule>
    <cfRule type="cellIs" dxfId="7264" priority="520" operator="equal">
      <formula>$A$57</formula>
    </cfRule>
    <cfRule type="cellIs" dxfId="7263" priority="521" operator="equal">
      <formula>$A$56</formula>
    </cfRule>
    <cfRule type="cellIs" dxfId="7262" priority="522" operator="equal">
      <formula>$A$55</formula>
    </cfRule>
    <cfRule type="cellIs" dxfId="7261" priority="523" operator="equal">
      <formula>$A$54</formula>
    </cfRule>
    <cfRule type="cellIs" dxfId="7260" priority="524" operator="equal">
      <formula>$A$53</formula>
    </cfRule>
    <cfRule type="cellIs" dxfId="7259" priority="525" operator="equal">
      <formula>$A$52</formula>
    </cfRule>
    <cfRule type="cellIs" dxfId="7258" priority="526" operator="equal">
      <formula>$A$51</formula>
    </cfRule>
    <cfRule type="cellIs" dxfId="7257" priority="527" operator="equal">
      <formula>$A$50</formula>
    </cfRule>
    <cfRule type="cellIs" dxfId="7256" priority="528" operator="equal">
      <formula>$A$49</formula>
    </cfRule>
    <cfRule type="cellIs" dxfId="7255" priority="529" operator="equal">
      <formula>$A$48</formula>
    </cfRule>
    <cfRule type="cellIs" dxfId="7254" priority="530" operator="equal">
      <formula>$A$47</formula>
    </cfRule>
    <cfRule type="cellIs" dxfId="7253" priority="531" operator="equal">
      <formula>$A$46</formula>
    </cfRule>
    <cfRule type="cellIs" dxfId="7252" priority="532" operator="equal">
      <formula>$A$45</formula>
    </cfRule>
  </conditionalFormatting>
  <conditionalFormatting sqref="F25">
    <cfRule type="cellIs" dxfId="7251" priority="477" operator="equal">
      <formula>$A$72</formula>
    </cfRule>
    <cfRule type="cellIs" dxfId="7250" priority="478" operator="equal">
      <formula>$A$71</formula>
    </cfRule>
    <cfRule type="cellIs" dxfId="7249" priority="479" operator="equal">
      <formula>$A$70</formula>
    </cfRule>
    <cfRule type="cellIs" dxfId="7248" priority="480" operator="equal">
      <formula>$A$69</formula>
    </cfRule>
    <cfRule type="cellIs" dxfId="7247" priority="481" operator="equal">
      <formula>$A$68</formula>
    </cfRule>
    <cfRule type="cellIs" dxfId="7246" priority="482" operator="equal">
      <formula>$A$67</formula>
    </cfRule>
    <cfRule type="cellIs" dxfId="7245" priority="483" operator="equal">
      <formula>$A$66</formula>
    </cfRule>
    <cfRule type="cellIs" dxfId="7244" priority="484" operator="equal">
      <formula>$A$65</formula>
    </cfRule>
    <cfRule type="cellIs" dxfId="7243" priority="485" operator="equal">
      <formula>$A$64</formula>
    </cfRule>
    <cfRule type="cellIs" dxfId="7242" priority="486" operator="equal">
      <formula>$A$63</formula>
    </cfRule>
    <cfRule type="cellIs" dxfId="7241" priority="487" operator="equal">
      <formula>$A$62</formula>
    </cfRule>
    <cfRule type="cellIs" dxfId="7240" priority="488" operator="equal">
      <formula>$A$61</formula>
    </cfRule>
    <cfRule type="cellIs" dxfId="7239" priority="489" operator="equal">
      <formula>$A$60</formula>
    </cfRule>
    <cfRule type="cellIs" dxfId="7238" priority="490" operator="equal">
      <formula>22710</formula>
    </cfRule>
    <cfRule type="cellIs" dxfId="7237" priority="491" operator="equal">
      <formula>$A$58</formula>
    </cfRule>
    <cfRule type="cellIs" dxfId="7236" priority="492" operator="equal">
      <formula>$A$57</formula>
    </cfRule>
    <cfRule type="cellIs" dxfId="7235" priority="493" operator="equal">
      <formula>$A$56</formula>
    </cfRule>
    <cfRule type="cellIs" dxfId="7234" priority="494" operator="equal">
      <formula>$A$55</formula>
    </cfRule>
    <cfRule type="cellIs" dxfId="7233" priority="495" operator="equal">
      <formula>$A$54</formula>
    </cfRule>
    <cfRule type="cellIs" dxfId="7232" priority="496" operator="equal">
      <formula>$A$53</formula>
    </cfRule>
    <cfRule type="cellIs" dxfId="7231" priority="497" operator="equal">
      <formula>$A$52</formula>
    </cfRule>
    <cfRule type="cellIs" dxfId="7230" priority="498" operator="equal">
      <formula>$A$51</formula>
    </cfRule>
    <cfRule type="cellIs" dxfId="7229" priority="499" operator="equal">
      <formula>$A$50</formula>
    </cfRule>
    <cfRule type="cellIs" dxfId="7228" priority="500" operator="equal">
      <formula>$A$49</formula>
    </cfRule>
    <cfRule type="cellIs" dxfId="7227" priority="501" operator="equal">
      <formula>$A$48</formula>
    </cfRule>
    <cfRule type="cellIs" dxfId="7226" priority="502" operator="equal">
      <formula>$A$47</formula>
    </cfRule>
    <cfRule type="cellIs" dxfId="7225" priority="503" operator="equal">
      <formula>$A$46</formula>
    </cfRule>
    <cfRule type="cellIs" dxfId="7224" priority="504" operator="equal">
      <formula>$A$45</formula>
    </cfRule>
  </conditionalFormatting>
  <conditionalFormatting sqref="G27">
    <cfRule type="cellIs" dxfId="7223" priority="449" operator="equal">
      <formula>$A$72</formula>
    </cfRule>
    <cfRule type="cellIs" dxfId="7222" priority="450" operator="equal">
      <formula>$A$71</formula>
    </cfRule>
    <cfRule type="cellIs" dxfId="7221" priority="451" operator="equal">
      <formula>$A$70</formula>
    </cfRule>
    <cfRule type="cellIs" dxfId="7220" priority="452" operator="equal">
      <formula>$A$69</formula>
    </cfRule>
    <cfRule type="cellIs" dxfId="7219" priority="453" operator="equal">
      <formula>$A$68</formula>
    </cfRule>
    <cfRule type="cellIs" dxfId="7218" priority="454" operator="equal">
      <formula>$A$67</formula>
    </cfRule>
    <cfRule type="cellIs" dxfId="7217" priority="455" operator="equal">
      <formula>$A$66</formula>
    </cfRule>
    <cfRule type="cellIs" dxfId="7216" priority="456" operator="equal">
      <formula>$A$65</formula>
    </cfRule>
    <cfRule type="cellIs" dxfId="7215" priority="457" operator="equal">
      <formula>$A$64</formula>
    </cfRule>
    <cfRule type="cellIs" dxfId="7214" priority="458" operator="equal">
      <formula>$A$63</formula>
    </cfRule>
    <cfRule type="cellIs" dxfId="7213" priority="459" operator="equal">
      <formula>$A$62</formula>
    </cfRule>
    <cfRule type="cellIs" dxfId="7212" priority="460" operator="equal">
      <formula>$A$61</formula>
    </cfRule>
    <cfRule type="cellIs" dxfId="7211" priority="461" operator="equal">
      <formula>$A$60</formula>
    </cfRule>
    <cfRule type="cellIs" dxfId="7210" priority="462" operator="equal">
      <formula>22710</formula>
    </cfRule>
    <cfRule type="cellIs" dxfId="7209" priority="463" operator="equal">
      <formula>$A$58</formula>
    </cfRule>
    <cfRule type="cellIs" dxfId="7208" priority="464" operator="equal">
      <formula>$A$57</formula>
    </cfRule>
    <cfRule type="cellIs" dxfId="7207" priority="465" operator="equal">
      <formula>$A$56</formula>
    </cfRule>
    <cfRule type="cellIs" dxfId="7206" priority="466" operator="equal">
      <formula>$A$55</formula>
    </cfRule>
    <cfRule type="cellIs" dxfId="7205" priority="467" operator="equal">
      <formula>$A$54</formula>
    </cfRule>
    <cfRule type="cellIs" dxfId="7204" priority="468" operator="equal">
      <formula>$A$53</formula>
    </cfRule>
    <cfRule type="cellIs" dxfId="7203" priority="469" operator="equal">
      <formula>$A$52</formula>
    </cfRule>
    <cfRule type="cellIs" dxfId="7202" priority="470" operator="equal">
      <formula>$A$51</formula>
    </cfRule>
    <cfRule type="cellIs" dxfId="7201" priority="471" operator="equal">
      <formula>$A$50</formula>
    </cfRule>
    <cfRule type="cellIs" dxfId="7200" priority="472" operator="equal">
      <formula>$A$49</formula>
    </cfRule>
    <cfRule type="cellIs" dxfId="7199" priority="473" operator="equal">
      <formula>$A$48</formula>
    </cfRule>
    <cfRule type="cellIs" dxfId="7198" priority="474" operator="equal">
      <formula>$A$47</formula>
    </cfRule>
    <cfRule type="cellIs" dxfId="7197" priority="475" operator="equal">
      <formula>$A$46</formula>
    </cfRule>
    <cfRule type="cellIs" dxfId="7196" priority="476" operator="equal">
      <formula>$A$45</formula>
    </cfRule>
  </conditionalFormatting>
  <conditionalFormatting sqref="J27">
    <cfRule type="cellIs" dxfId="7195" priority="421" operator="equal">
      <formula>$A$72</formula>
    </cfRule>
    <cfRule type="cellIs" dxfId="7194" priority="422" operator="equal">
      <formula>$A$71</formula>
    </cfRule>
    <cfRule type="cellIs" dxfId="7193" priority="423" operator="equal">
      <formula>$A$70</formula>
    </cfRule>
    <cfRule type="cellIs" dxfId="7192" priority="424" operator="equal">
      <formula>$A$69</formula>
    </cfRule>
    <cfRule type="cellIs" dxfId="7191" priority="425" operator="equal">
      <formula>$A$68</formula>
    </cfRule>
    <cfRule type="cellIs" dxfId="7190" priority="426" operator="equal">
      <formula>$A$67</formula>
    </cfRule>
    <cfRule type="cellIs" dxfId="7189" priority="427" operator="equal">
      <formula>$A$66</formula>
    </cfRule>
    <cfRule type="cellIs" dxfId="7188" priority="428" operator="equal">
      <formula>$A$65</formula>
    </cfRule>
    <cfRule type="cellIs" dxfId="7187" priority="429" operator="equal">
      <formula>$A$64</formula>
    </cfRule>
    <cfRule type="cellIs" dxfId="7186" priority="430" operator="equal">
      <formula>$A$63</formula>
    </cfRule>
    <cfRule type="cellIs" dxfId="7185" priority="431" operator="equal">
      <formula>$A$62</formula>
    </cfRule>
    <cfRule type="cellIs" dxfId="7184" priority="432" operator="equal">
      <formula>$A$61</formula>
    </cfRule>
    <cfRule type="cellIs" dxfId="7183" priority="433" operator="equal">
      <formula>$A$60</formula>
    </cfRule>
    <cfRule type="cellIs" dxfId="7182" priority="434" operator="equal">
      <formula>22710</formula>
    </cfRule>
    <cfRule type="cellIs" dxfId="7181" priority="435" operator="equal">
      <formula>$A$58</formula>
    </cfRule>
    <cfRule type="cellIs" dxfId="7180" priority="436" operator="equal">
      <formula>$A$57</formula>
    </cfRule>
    <cfRule type="cellIs" dxfId="7179" priority="437" operator="equal">
      <formula>$A$56</formula>
    </cfRule>
    <cfRule type="cellIs" dxfId="7178" priority="438" operator="equal">
      <formula>$A$55</formula>
    </cfRule>
    <cfRule type="cellIs" dxfId="7177" priority="439" operator="equal">
      <formula>$A$54</formula>
    </cfRule>
    <cfRule type="cellIs" dxfId="7176" priority="440" operator="equal">
      <formula>$A$53</formula>
    </cfRule>
    <cfRule type="cellIs" dxfId="7175" priority="441" operator="equal">
      <formula>$A$52</formula>
    </cfRule>
    <cfRule type="cellIs" dxfId="7174" priority="442" operator="equal">
      <formula>$A$51</formula>
    </cfRule>
    <cfRule type="cellIs" dxfId="7173" priority="443" operator="equal">
      <formula>$A$50</formula>
    </cfRule>
    <cfRule type="cellIs" dxfId="7172" priority="444" operator="equal">
      <formula>$A$49</formula>
    </cfRule>
    <cfRule type="cellIs" dxfId="7171" priority="445" operator="equal">
      <formula>$A$48</formula>
    </cfRule>
    <cfRule type="cellIs" dxfId="7170" priority="446" operator="equal">
      <formula>$A$47</formula>
    </cfRule>
    <cfRule type="cellIs" dxfId="7169" priority="447" operator="equal">
      <formula>$A$46</formula>
    </cfRule>
    <cfRule type="cellIs" dxfId="7168" priority="448" operator="equal">
      <formula>$A$45</formula>
    </cfRule>
  </conditionalFormatting>
  <conditionalFormatting sqref="H27:I27">
    <cfRule type="cellIs" dxfId="7167" priority="393" operator="equal">
      <formula>$A$72</formula>
    </cfRule>
    <cfRule type="cellIs" dxfId="7166" priority="394" operator="equal">
      <formula>$A$71</formula>
    </cfRule>
    <cfRule type="cellIs" dxfId="7165" priority="395" operator="equal">
      <formula>$A$70</formula>
    </cfRule>
    <cfRule type="cellIs" dxfId="7164" priority="396" operator="equal">
      <formula>$A$69</formula>
    </cfRule>
    <cfRule type="cellIs" dxfId="7163" priority="397" operator="equal">
      <formula>$A$68</formula>
    </cfRule>
    <cfRule type="cellIs" dxfId="7162" priority="398" operator="equal">
      <formula>$A$67</formula>
    </cfRule>
    <cfRule type="cellIs" dxfId="7161" priority="399" operator="equal">
      <formula>$A$66</formula>
    </cfRule>
    <cfRule type="cellIs" dxfId="7160" priority="400" operator="equal">
      <formula>$A$65</formula>
    </cfRule>
    <cfRule type="cellIs" dxfId="7159" priority="401" operator="equal">
      <formula>$A$64</formula>
    </cfRule>
    <cfRule type="cellIs" dxfId="7158" priority="402" operator="equal">
      <formula>$A$63</formula>
    </cfRule>
    <cfRule type="cellIs" dxfId="7157" priority="403" operator="equal">
      <formula>$A$62</formula>
    </cfRule>
    <cfRule type="cellIs" dxfId="7156" priority="404" operator="equal">
      <formula>$A$61</formula>
    </cfRule>
    <cfRule type="cellIs" dxfId="7155" priority="405" operator="equal">
      <formula>$A$60</formula>
    </cfRule>
    <cfRule type="cellIs" dxfId="7154" priority="406" operator="equal">
      <formula>22710</formula>
    </cfRule>
    <cfRule type="cellIs" dxfId="7153" priority="407" operator="equal">
      <formula>$A$58</formula>
    </cfRule>
    <cfRule type="cellIs" dxfId="7152" priority="408" operator="equal">
      <formula>$A$57</formula>
    </cfRule>
    <cfRule type="cellIs" dxfId="7151" priority="409" operator="equal">
      <formula>$A$56</formula>
    </cfRule>
    <cfRule type="cellIs" dxfId="7150" priority="410" operator="equal">
      <formula>$A$55</formula>
    </cfRule>
    <cfRule type="cellIs" dxfId="7149" priority="411" operator="equal">
      <formula>$A$54</formula>
    </cfRule>
    <cfRule type="cellIs" dxfId="7148" priority="412" operator="equal">
      <formula>$A$53</formula>
    </cfRule>
    <cfRule type="cellIs" dxfId="7147" priority="413" operator="equal">
      <formula>$A$52</formula>
    </cfRule>
    <cfRule type="cellIs" dxfId="7146" priority="414" operator="equal">
      <formula>$A$51</formula>
    </cfRule>
    <cfRule type="cellIs" dxfId="7145" priority="415" operator="equal">
      <formula>$A$50</formula>
    </cfRule>
    <cfRule type="cellIs" dxfId="7144" priority="416" operator="equal">
      <formula>$A$49</formula>
    </cfRule>
    <cfRule type="cellIs" dxfId="7143" priority="417" operator="equal">
      <formula>$A$48</formula>
    </cfRule>
    <cfRule type="cellIs" dxfId="7142" priority="418" operator="equal">
      <formula>$A$47</formula>
    </cfRule>
    <cfRule type="cellIs" dxfId="7141" priority="419" operator="equal">
      <formula>$A$46</formula>
    </cfRule>
    <cfRule type="cellIs" dxfId="7140" priority="420" operator="equal">
      <formula>$A$45</formula>
    </cfRule>
  </conditionalFormatting>
  <conditionalFormatting sqref="F27">
    <cfRule type="cellIs" dxfId="7139" priority="365" operator="equal">
      <formula>$A$72</formula>
    </cfRule>
    <cfRule type="cellIs" dxfId="7138" priority="366" operator="equal">
      <formula>$A$71</formula>
    </cfRule>
    <cfRule type="cellIs" dxfId="7137" priority="367" operator="equal">
      <formula>$A$70</formula>
    </cfRule>
    <cfRule type="cellIs" dxfId="7136" priority="368" operator="equal">
      <formula>$A$69</formula>
    </cfRule>
    <cfRule type="cellIs" dxfId="7135" priority="369" operator="equal">
      <formula>$A$68</formula>
    </cfRule>
    <cfRule type="cellIs" dxfId="7134" priority="370" operator="equal">
      <formula>$A$67</formula>
    </cfRule>
    <cfRule type="cellIs" dxfId="7133" priority="371" operator="equal">
      <formula>$A$66</formula>
    </cfRule>
    <cfRule type="cellIs" dxfId="7132" priority="372" operator="equal">
      <formula>$A$65</formula>
    </cfRule>
    <cfRule type="cellIs" dxfId="7131" priority="373" operator="equal">
      <formula>$A$64</formula>
    </cfRule>
    <cfRule type="cellIs" dxfId="7130" priority="374" operator="equal">
      <formula>$A$63</formula>
    </cfRule>
    <cfRule type="cellIs" dxfId="7129" priority="375" operator="equal">
      <formula>$A$62</formula>
    </cfRule>
    <cfRule type="cellIs" dxfId="7128" priority="376" operator="equal">
      <formula>$A$61</formula>
    </cfRule>
    <cfRule type="cellIs" dxfId="7127" priority="377" operator="equal">
      <formula>$A$60</formula>
    </cfRule>
    <cfRule type="cellIs" dxfId="7126" priority="378" operator="equal">
      <formula>22710</formula>
    </cfRule>
    <cfRule type="cellIs" dxfId="7125" priority="379" operator="equal">
      <formula>$A$58</formula>
    </cfRule>
    <cfRule type="cellIs" dxfId="7124" priority="380" operator="equal">
      <formula>$A$57</formula>
    </cfRule>
    <cfRule type="cellIs" dxfId="7123" priority="381" operator="equal">
      <formula>$A$56</formula>
    </cfRule>
    <cfRule type="cellIs" dxfId="7122" priority="382" operator="equal">
      <formula>$A$55</formula>
    </cfRule>
    <cfRule type="cellIs" dxfId="7121" priority="383" operator="equal">
      <formula>$A$54</formula>
    </cfRule>
    <cfRule type="cellIs" dxfId="7120" priority="384" operator="equal">
      <formula>$A$53</formula>
    </cfRule>
    <cfRule type="cellIs" dxfId="7119" priority="385" operator="equal">
      <formula>$A$52</formula>
    </cfRule>
    <cfRule type="cellIs" dxfId="7118" priority="386" operator="equal">
      <formula>$A$51</formula>
    </cfRule>
    <cfRule type="cellIs" dxfId="7117" priority="387" operator="equal">
      <formula>$A$50</formula>
    </cfRule>
    <cfRule type="cellIs" dxfId="7116" priority="388" operator="equal">
      <formula>$A$49</formula>
    </cfRule>
    <cfRule type="cellIs" dxfId="7115" priority="389" operator="equal">
      <formula>$A$48</formula>
    </cfRule>
    <cfRule type="cellIs" dxfId="7114" priority="390" operator="equal">
      <formula>$A$47</formula>
    </cfRule>
    <cfRule type="cellIs" dxfId="7113" priority="391" operator="equal">
      <formula>$A$46</formula>
    </cfRule>
    <cfRule type="cellIs" dxfId="7112" priority="392" operator="equal">
      <formula>$A$45</formula>
    </cfRule>
  </conditionalFormatting>
  <conditionalFormatting sqref="G12">
    <cfRule type="cellIs" dxfId="7111" priority="337" operator="equal">
      <formula>$A$72</formula>
    </cfRule>
    <cfRule type="cellIs" dxfId="7110" priority="338" operator="equal">
      <formula>$A$71</formula>
    </cfRule>
    <cfRule type="cellIs" dxfId="7109" priority="339" operator="equal">
      <formula>$A$70</formula>
    </cfRule>
    <cfRule type="cellIs" dxfId="7108" priority="340" operator="equal">
      <formula>$A$69</formula>
    </cfRule>
    <cfRule type="cellIs" dxfId="7107" priority="341" operator="equal">
      <formula>$A$68</formula>
    </cfRule>
    <cfRule type="cellIs" dxfId="7106" priority="342" operator="equal">
      <formula>$A$67</formula>
    </cfRule>
    <cfRule type="cellIs" dxfId="7105" priority="343" operator="equal">
      <formula>$A$66</formula>
    </cfRule>
    <cfRule type="cellIs" dxfId="7104" priority="344" operator="equal">
      <formula>$A$65</formula>
    </cfRule>
    <cfRule type="cellIs" dxfId="7103" priority="345" operator="equal">
      <formula>$A$64</formula>
    </cfRule>
    <cfRule type="cellIs" dxfId="7102" priority="346" operator="equal">
      <formula>$A$63</formula>
    </cfRule>
    <cfRule type="cellIs" dxfId="7101" priority="347" operator="equal">
      <formula>$A$62</formula>
    </cfRule>
    <cfRule type="cellIs" dxfId="7100" priority="348" operator="equal">
      <formula>$A$61</formula>
    </cfRule>
    <cfRule type="cellIs" dxfId="7099" priority="349" operator="equal">
      <formula>$A$60</formula>
    </cfRule>
    <cfRule type="cellIs" dxfId="7098" priority="350" operator="equal">
      <formula>22710</formula>
    </cfRule>
    <cfRule type="cellIs" dxfId="7097" priority="351" operator="equal">
      <formula>$A$58</formula>
    </cfRule>
    <cfRule type="cellIs" dxfId="7096" priority="352" operator="equal">
      <formula>$A$57</formula>
    </cfRule>
    <cfRule type="cellIs" dxfId="7095" priority="353" operator="equal">
      <formula>$A$56</formula>
    </cfRule>
    <cfRule type="cellIs" dxfId="7094" priority="354" operator="equal">
      <formula>$A$55</formula>
    </cfRule>
    <cfRule type="cellIs" dxfId="7093" priority="355" operator="equal">
      <formula>$A$54</formula>
    </cfRule>
    <cfRule type="cellIs" dxfId="7092" priority="356" operator="equal">
      <formula>$A$53</formula>
    </cfRule>
    <cfRule type="cellIs" dxfId="7091" priority="357" operator="equal">
      <formula>$A$52</formula>
    </cfRule>
    <cfRule type="cellIs" dxfId="7090" priority="358" operator="equal">
      <formula>$A$51</formula>
    </cfRule>
    <cfRule type="cellIs" dxfId="7089" priority="359" operator="equal">
      <formula>$A$50</formula>
    </cfRule>
    <cfRule type="cellIs" dxfId="7088" priority="360" operator="equal">
      <formula>$A$49</formula>
    </cfRule>
    <cfRule type="cellIs" dxfId="7087" priority="361" operator="equal">
      <formula>$A$48</formula>
    </cfRule>
    <cfRule type="cellIs" dxfId="7086" priority="362" operator="equal">
      <formula>$A$47</formula>
    </cfRule>
    <cfRule type="cellIs" dxfId="7085" priority="363" operator="equal">
      <formula>$A$46</formula>
    </cfRule>
    <cfRule type="cellIs" dxfId="7084" priority="364" operator="equal">
      <formula>$A$45</formula>
    </cfRule>
  </conditionalFormatting>
  <conditionalFormatting sqref="H12:J12">
    <cfRule type="cellIs" dxfId="7083" priority="309" operator="equal">
      <formula>$A$72</formula>
    </cfRule>
    <cfRule type="cellIs" dxfId="7082" priority="310" operator="equal">
      <formula>$A$71</formula>
    </cfRule>
    <cfRule type="cellIs" dxfId="7081" priority="311" operator="equal">
      <formula>$A$70</formula>
    </cfRule>
    <cfRule type="cellIs" dxfId="7080" priority="312" operator="equal">
      <formula>$A$69</formula>
    </cfRule>
    <cfRule type="cellIs" dxfId="7079" priority="313" operator="equal">
      <formula>$A$68</formula>
    </cfRule>
    <cfRule type="cellIs" dxfId="7078" priority="314" operator="equal">
      <formula>$A$67</formula>
    </cfRule>
    <cfRule type="cellIs" dxfId="7077" priority="315" operator="equal">
      <formula>$A$66</formula>
    </cfRule>
    <cfRule type="cellIs" dxfId="7076" priority="316" operator="equal">
      <formula>$A$65</formula>
    </cfRule>
    <cfRule type="cellIs" dxfId="7075" priority="317" operator="equal">
      <formula>$A$64</formula>
    </cfRule>
    <cfRule type="cellIs" dxfId="7074" priority="318" operator="equal">
      <formula>$A$63</formula>
    </cfRule>
    <cfRule type="cellIs" dxfId="7073" priority="319" operator="equal">
      <formula>$A$62</formula>
    </cfRule>
    <cfRule type="cellIs" dxfId="7072" priority="320" operator="equal">
      <formula>$A$61</formula>
    </cfRule>
    <cfRule type="cellIs" dxfId="7071" priority="321" operator="equal">
      <formula>$A$60</formula>
    </cfRule>
    <cfRule type="cellIs" dxfId="7070" priority="322" operator="equal">
      <formula>22710</formula>
    </cfRule>
    <cfRule type="cellIs" dxfId="7069" priority="323" operator="equal">
      <formula>$A$58</formula>
    </cfRule>
    <cfRule type="cellIs" dxfId="7068" priority="324" operator="equal">
      <formula>$A$57</formula>
    </cfRule>
    <cfRule type="cellIs" dxfId="7067" priority="325" operator="equal">
      <formula>$A$56</formula>
    </cfRule>
    <cfRule type="cellIs" dxfId="7066" priority="326" operator="equal">
      <formula>$A$55</formula>
    </cfRule>
    <cfRule type="cellIs" dxfId="7065" priority="327" operator="equal">
      <formula>$A$54</formula>
    </cfRule>
    <cfRule type="cellIs" dxfId="7064" priority="328" operator="equal">
      <formula>$A$53</formula>
    </cfRule>
    <cfRule type="cellIs" dxfId="7063" priority="329" operator="equal">
      <formula>$A$52</formula>
    </cfRule>
    <cfRule type="cellIs" dxfId="7062" priority="330" operator="equal">
      <formula>$A$51</formula>
    </cfRule>
    <cfRule type="cellIs" dxfId="7061" priority="331" operator="equal">
      <formula>$A$50</formula>
    </cfRule>
    <cfRule type="cellIs" dxfId="7060" priority="332" operator="equal">
      <formula>$A$49</formula>
    </cfRule>
    <cfRule type="cellIs" dxfId="7059" priority="333" operator="equal">
      <formula>$A$48</formula>
    </cfRule>
    <cfRule type="cellIs" dxfId="7058" priority="334" operator="equal">
      <formula>$A$47</formula>
    </cfRule>
    <cfRule type="cellIs" dxfId="7057" priority="335" operator="equal">
      <formula>$A$46</formula>
    </cfRule>
    <cfRule type="cellIs" dxfId="7056" priority="336" operator="equal">
      <formula>$A$45</formula>
    </cfRule>
  </conditionalFormatting>
  <conditionalFormatting sqref="G14">
    <cfRule type="cellIs" dxfId="7055" priority="281" operator="equal">
      <formula>$A$72</formula>
    </cfRule>
    <cfRule type="cellIs" dxfId="7054" priority="282" operator="equal">
      <formula>$A$71</formula>
    </cfRule>
    <cfRule type="cellIs" dxfId="7053" priority="283" operator="equal">
      <formula>$A$70</formula>
    </cfRule>
    <cfRule type="cellIs" dxfId="7052" priority="284" operator="equal">
      <formula>$A$69</formula>
    </cfRule>
    <cfRule type="cellIs" dxfId="7051" priority="285" operator="equal">
      <formula>$A$68</formula>
    </cfRule>
    <cfRule type="cellIs" dxfId="7050" priority="286" operator="equal">
      <formula>$A$67</formula>
    </cfRule>
    <cfRule type="cellIs" dxfId="7049" priority="287" operator="equal">
      <formula>$A$66</formula>
    </cfRule>
    <cfRule type="cellIs" dxfId="7048" priority="288" operator="equal">
      <formula>$A$65</formula>
    </cfRule>
    <cfRule type="cellIs" dxfId="7047" priority="289" operator="equal">
      <formula>$A$64</formula>
    </cfRule>
    <cfRule type="cellIs" dxfId="7046" priority="290" operator="equal">
      <formula>$A$63</formula>
    </cfRule>
    <cfRule type="cellIs" dxfId="7045" priority="291" operator="equal">
      <formula>$A$62</formula>
    </cfRule>
    <cfRule type="cellIs" dxfId="7044" priority="292" operator="equal">
      <formula>$A$61</formula>
    </cfRule>
    <cfRule type="cellIs" dxfId="7043" priority="293" operator="equal">
      <formula>$A$60</formula>
    </cfRule>
    <cfRule type="cellIs" dxfId="7042" priority="294" operator="equal">
      <formula>22710</formula>
    </cfRule>
    <cfRule type="cellIs" dxfId="7041" priority="295" operator="equal">
      <formula>$A$58</formula>
    </cfRule>
    <cfRule type="cellIs" dxfId="7040" priority="296" operator="equal">
      <formula>$A$57</formula>
    </cfRule>
    <cfRule type="cellIs" dxfId="7039" priority="297" operator="equal">
      <formula>$A$56</formula>
    </cfRule>
    <cfRule type="cellIs" dxfId="7038" priority="298" operator="equal">
      <formula>$A$55</formula>
    </cfRule>
    <cfRule type="cellIs" dxfId="7037" priority="299" operator="equal">
      <formula>$A$54</formula>
    </cfRule>
    <cfRule type="cellIs" dxfId="7036" priority="300" operator="equal">
      <formula>$A$53</formula>
    </cfRule>
    <cfRule type="cellIs" dxfId="7035" priority="301" operator="equal">
      <formula>$A$52</formula>
    </cfRule>
    <cfRule type="cellIs" dxfId="7034" priority="302" operator="equal">
      <formula>$A$51</formula>
    </cfRule>
    <cfRule type="cellIs" dxfId="7033" priority="303" operator="equal">
      <formula>$A$50</formula>
    </cfRule>
    <cfRule type="cellIs" dxfId="7032" priority="304" operator="equal">
      <formula>$A$49</formula>
    </cfRule>
    <cfRule type="cellIs" dxfId="7031" priority="305" operator="equal">
      <formula>$A$48</formula>
    </cfRule>
    <cfRule type="cellIs" dxfId="7030" priority="306" operator="equal">
      <formula>$A$47</formula>
    </cfRule>
    <cfRule type="cellIs" dxfId="7029" priority="307" operator="equal">
      <formula>$A$46</formula>
    </cfRule>
    <cfRule type="cellIs" dxfId="7028" priority="308" operator="equal">
      <formula>$A$45</formula>
    </cfRule>
  </conditionalFormatting>
  <conditionalFormatting sqref="H14:J14">
    <cfRule type="cellIs" dxfId="7027" priority="253" operator="equal">
      <formula>$A$72</formula>
    </cfRule>
    <cfRule type="cellIs" dxfId="7026" priority="254" operator="equal">
      <formula>$A$71</formula>
    </cfRule>
    <cfRule type="cellIs" dxfId="7025" priority="255" operator="equal">
      <formula>$A$70</formula>
    </cfRule>
    <cfRule type="cellIs" dxfId="7024" priority="256" operator="equal">
      <formula>$A$69</formula>
    </cfRule>
    <cfRule type="cellIs" dxfId="7023" priority="257" operator="equal">
      <formula>$A$68</formula>
    </cfRule>
    <cfRule type="cellIs" dxfId="7022" priority="258" operator="equal">
      <formula>$A$67</formula>
    </cfRule>
    <cfRule type="cellIs" dxfId="7021" priority="259" operator="equal">
      <formula>$A$66</formula>
    </cfRule>
    <cfRule type="cellIs" dxfId="7020" priority="260" operator="equal">
      <formula>$A$65</formula>
    </cfRule>
    <cfRule type="cellIs" dxfId="7019" priority="261" operator="equal">
      <formula>$A$64</formula>
    </cfRule>
    <cfRule type="cellIs" dxfId="7018" priority="262" operator="equal">
      <formula>$A$63</formula>
    </cfRule>
    <cfRule type="cellIs" dxfId="7017" priority="263" operator="equal">
      <formula>$A$62</formula>
    </cfRule>
    <cfRule type="cellIs" dxfId="7016" priority="264" operator="equal">
      <formula>$A$61</formula>
    </cfRule>
    <cfRule type="cellIs" dxfId="7015" priority="265" operator="equal">
      <formula>$A$60</formula>
    </cfRule>
    <cfRule type="cellIs" dxfId="7014" priority="266" operator="equal">
      <formula>22710</formula>
    </cfRule>
    <cfRule type="cellIs" dxfId="7013" priority="267" operator="equal">
      <formula>$A$58</formula>
    </cfRule>
    <cfRule type="cellIs" dxfId="7012" priority="268" operator="equal">
      <formula>$A$57</formula>
    </cfRule>
    <cfRule type="cellIs" dxfId="7011" priority="269" operator="equal">
      <formula>$A$56</formula>
    </cfRule>
    <cfRule type="cellIs" dxfId="7010" priority="270" operator="equal">
      <formula>$A$55</formula>
    </cfRule>
    <cfRule type="cellIs" dxfId="7009" priority="271" operator="equal">
      <formula>$A$54</formula>
    </cfRule>
    <cfRule type="cellIs" dxfId="7008" priority="272" operator="equal">
      <formula>$A$53</formula>
    </cfRule>
    <cfRule type="cellIs" dxfId="7007" priority="273" operator="equal">
      <formula>$A$52</formula>
    </cfRule>
    <cfRule type="cellIs" dxfId="7006" priority="274" operator="equal">
      <formula>$A$51</formula>
    </cfRule>
    <cfRule type="cellIs" dxfId="7005" priority="275" operator="equal">
      <formula>$A$50</formula>
    </cfRule>
    <cfRule type="cellIs" dxfId="7004" priority="276" operator="equal">
      <formula>$A$49</formula>
    </cfRule>
    <cfRule type="cellIs" dxfId="7003" priority="277" operator="equal">
      <formula>$A$48</formula>
    </cfRule>
    <cfRule type="cellIs" dxfId="7002" priority="278" operator="equal">
      <formula>$A$47</formula>
    </cfRule>
    <cfRule type="cellIs" dxfId="7001" priority="279" operator="equal">
      <formula>$A$46</formula>
    </cfRule>
    <cfRule type="cellIs" dxfId="7000" priority="280" operator="equal">
      <formula>$A$45</formula>
    </cfRule>
  </conditionalFormatting>
  <conditionalFormatting sqref="A77:H105">
    <cfRule type="cellIs" dxfId="6999" priority="1" operator="equal">
      <formula>$A$72</formula>
    </cfRule>
    <cfRule type="cellIs" dxfId="6998" priority="2" operator="equal">
      <formula>$A$71</formula>
    </cfRule>
    <cfRule type="cellIs" dxfId="6997" priority="3" operator="equal">
      <formula>$A$70</formula>
    </cfRule>
    <cfRule type="cellIs" dxfId="6996" priority="4" operator="equal">
      <formula>$A$69</formula>
    </cfRule>
    <cfRule type="cellIs" dxfId="6995" priority="5" operator="equal">
      <formula>$A$68</formula>
    </cfRule>
    <cfRule type="cellIs" dxfId="6994" priority="6" operator="equal">
      <formula>$A$67</formula>
    </cfRule>
    <cfRule type="cellIs" dxfId="6993" priority="7" operator="equal">
      <formula>$A$66</formula>
    </cfRule>
    <cfRule type="cellIs" dxfId="6992" priority="8" operator="equal">
      <formula>$A$65</formula>
    </cfRule>
    <cfRule type="cellIs" dxfId="6991" priority="9" operator="equal">
      <formula>$A$64</formula>
    </cfRule>
    <cfRule type="cellIs" dxfId="6990" priority="10" operator="equal">
      <formula>$A$63</formula>
    </cfRule>
    <cfRule type="cellIs" dxfId="6989" priority="11" operator="equal">
      <formula>$A$62</formula>
    </cfRule>
    <cfRule type="cellIs" dxfId="6988" priority="12" operator="equal">
      <formula>$A$61</formula>
    </cfRule>
    <cfRule type="cellIs" dxfId="6987" priority="13" operator="equal">
      <formula>$A$60</formula>
    </cfRule>
    <cfRule type="cellIs" dxfId="6986" priority="14" operator="equal">
      <formula>22710</formula>
    </cfRule>
    <cfRule type="cellIs" dxfId="6985" priority="15" operator="equal">
      <formula>$A$58</formula>
    </cfRule>
    <cfRule type="cellIs" dxfId="6984" priority="16" operator="equal">
      <formula>$A$57</formula>
    </cfRule>
    <cfRule type="cellIs" dxfId="6983" priority="17" operator="equal">
      <formula>$A$56</formula>
    </cfRule>
    <cfRule type="cellIs" dxfId="6982" priority="18" operator="equal">
      <formula>$A$55</formula>
    </cfRule>
    <cfRule type="cellIs" dxfId="6981" priority="19" operator="equal">
      <formula>$A$54</formula>
    </cfRule>
    <cfRule type="cellIs" dxfId="6980" priority="20" operator="equal">
      <formula>$A$53</formula>
    </cfRule>
    <cfRule type="cellIs" dxfId="6979" priority="21" operator="equal">
      <formula>$A$52</formula>
    </cfRule>
    <cfRule type="cellIs" dxfId="6978" priority="22" operator="equal">
      <formula>$A$51</formula>
    </cfRule>
    <cfRule type="cellIs" dxfId="6977" priority="23" operator="equal">
      <formula>$A$50</formula>
    </cfRule>
    <cfRule type="cellIs" dxfId="6976" priority="24" operator="equal">
      <formula>$A$49</formula>
    </cfRule>
    <cfRule type="cellIs" dxfId="6975" priority="25" operator="equal">
      <formula>$A$48</formula>
    </cfRule>
    <cfRule type="cellIs" dxfId="6974" priority="26" operator="equal">
      <formula>$A$47</formula>
    </cfRule>
    <cfRule type="cellIs" dxfId="6973" priority="27" operator="equal">
      <formula>$A$46</formula>
    </cfRule>
    <cfRule type="cellIs" dxfId="6972" priority="28" operator="equal">
      <formula>$A$45</formula>
    </cfRule>
  </conditionalFormatting>
  <conditionalFormatting sqref="K14">
    <cfRule type="cellIs" dxfId="6971" priority="225" operator="equal">
      <formula>$A$72</formula>
    </cfRule>
    <cfRule type="cellIs" dxfId="6970" priority="226" operator="equal">
      <formula>$A$71</formula>
    </cfRule>
    <cfRule type="cellIs" dxfId="6969" priority="227" operator="equal">
      <formula>$A$70</formula>
    </cfRule>
    <cfRule type="cellIs" dxfId="6968" priority="228" operator="equal">
      <formula>$A$69</formula>
    </cfRule>
    <cfRule type="cellIs" dxfId="6967" priority="229" operator="equal">
      <formula>$A$68</formula>
    </cfRule>
    <cfRule type="cellIs" dxfId="6966" priority="230" operator="equal">
      <formula>$A$67</formula>
    </cfRule>
    <cfRule type="cellIs" dxfId="6965" priority="231" operator="equal">
      <formula>$A$66</formula>
    </cfRule>
    <cfRule type="cellIs" dxfId="6964" priority="232" operator="equal">
      <formula>$A$65</formula>
    </cfRule>
    <cfRule type="cellIs" dxfId="6963" priority="233" operator="equal">
      <formula>$A$64</formula>
    </cfRule>
    <cfRule type="cellIs" dxfId="6962" priority="234" operator="equal">
      <formula>$A$63</formula>
    </cfRule>
    <cfRule type="cellIs" dxfId="6961" priority="235" operator="equal">
      <formula>$A$62</formula>
    </cfRule>
    <cfRule type="cellIs" dxfId="6960" priority="236" operator="equal">
      <formula>$A$61</formula>
    </cfRule>
    <cfRule type="cellIs" dxfId="6959" priority="237" operator="equal">
      <formula>$A$60</formula>
    </cfRule>
    <cfRule type="cellIs" dxfId="6958" priority="238" operator="equal">
      <formula>22710</formula>
    </cfRule>
    <cfRule type="cellIs" dxfId="6957" priority="239" operator="equal">
      <formula>$A$58</formula>
    </cfRule>
    <cfRule type="cellIs" dxfId="6956" priority="240" operator="equal">
      <formula>$A$57</formula>
    </cfRule>
    <cfRule type="cellIs" dxfId="6955" priority="241" operator="equal">
      <formula>$A$56</formula>
    </cfRule>
    <cfRule type="cellIs" dxfId="6954" priority="242" operator="equal">
      <formula>$A$55</formula>
    </cfRule>
    <cfRule type="cellIs" dxfId="6953" priority="243" operator="equal">
      <formula>$A$54</formula>
    </cfRule>
    <cfRule type="cellIs" dxfId="6952" priority="244" operator="equal">
      <formula>$A$53</formula>
    </cfRule>
    <cfRule type="cellIs" dxfId="6951" priority="245" operator="equal">
      <formula>$A$52</formula>
    </cfRule>
    <cfRule type="cellIs" dxfId="6950" priority="246" operator="equal">
      <formula>$A$51</formula>
    </cfRule>
    <cfRule type="cellIs" dxfId="6949" priority="247" operator="equal">
      <formula>$A$50</formula>
    </cfRule>
    <cfRule type="cellIs" dxfId="6948" priority="248" operator="equal">
      <formula>$A$49</formula>
    </cfRule>
    <cfRule type="cellIs" dxfId="6947" priority="249" operator="equal">
      <formula>$A$48</formula>
    </cfRule>
    <cfRule type="cellIs" dxfId="6946" priority="250" operator="equal">
      <formula>$A$47</formula>
    </cfRule>
    <cfRule type="cellIs" dxfId="6945" priority="251" operator="equal">
      <formula>$A$46</formula>
    </cfRule>
    <cfRule type="cellIs" dxfId="6944" priority="252" operator="equal">
      <formula>$A$45</formula>
    </cfRule>
  </conditionalFormatting>
  <conditionalFormatting sqref="K12">
    <cfRule type="cellIs" dxfId="6943" priority="197" operator="equal">
      <formula>$A$72</formula>
    </cfRule>
    <cfRule type="cellIs" dxfId="6942" priority="198" operator="equal">
      <formula>$A$71</formula>
    </cfRule>
    <cfRule type="cellIs" dxfId="6941" priority="199" operator="equal">
      <formula>$A$70</formula>
    </cfRule>
    <cfRule type="cellIs" dxfId="6940" priority="200" operator="equal">
      <formula>$A$69</formula>
    </cfRule>
    <cfRule type="cellIs" dxfId="6939" priority="201" operator="equal">
      <formula>$A$68</formula>
    </cfRule>
    <cfRule type="cellIs" dxfId="6938" priority="202" operator="equal">
      <formula>$A$67</formula>
    </cfRule>
    <cfRule type="cellIs" dxfId="6937" priority="203" operator="equal">
      <formula>$A$66</formula>
    </cfRule>
    <cfRule type="cellIs" dxfId="6936" priority="204" operator="equal">
      <formula>$A$65</formula>
    </cfRule>
    <cfRule type="cellIs" dxfId="6935" priority="205" operator="equal">
      <formula>$A$64</formula>
    </cfRule>
    <cfRule type="cellIs" dxfId="6934" priority="206" operator="equal">
      <formula>$A$63</formula>
    </cfRule>
    <cfRule type="cellIs" dxfId="6933" priority="207" operator="equal">
      <formula>$A$62</formula>
    </cfRule>
    <cfRule type="cellIs" dxfId="6932" priority="208" operator="equal">
      <formula>$A$61</formula>
    </cfRule>
    <cfRule type="cellIs" dxfId="6931" priority="209" operator="equal">
      <formula>$A$60</formula>
    </cfRule>
    <cfRule type="cellIs" dxfId="6930" priority="210" operator="equal">
      <formula>22710</formula>
    </cfRule>
    <cfRule type="cellIs" dxfId="6929" priority="211" operator="equal">
      <formula>$A$58</formula>
    </cfRule>
    <cfRule type="cellIs" dxfId="6928" priority="212" operator="equal">
      <formula>$A$57</formula>
    </cfRule>
    <cfRule type="cellIs" dxfId="6927" priority="213" operator="equal">
      <formula>$A$56</formula>
    </cfRule>
    <cfRule type="cellIs" dxfId="6926" priority="214" operator="equal">
      <formula>$A$55</formula>
    </cfRule>
    <cfRule type="cellIs" dxfId="6925" priority="215" operator="equal">
      <formula>$A$54</formula>
    </cfRule>
    <cfRule type="cellIs" dxfId="6924" priority="216" operator="equal">
      <formula>$A$53</formula>
    </cfRule>
    <cfRule type="cellIs" dxfId="6923" priority="217" operator="equal">
      <formula>$A$52</formula>
    </cfRule>
    <cfRule type="cellIs" dxfId="6922" priority="218" operator="equal">
      <formula>$A$51</formula>
    </cfRule>
    <cfRule type="cellIs" dxfId="6921" priority="219" operator="equal">
      <formula>$A$50</formula>
    </cfRule>
    <cfRule type="cellIs" dxfId="6920" priority="220" operator="equal">
      <formula>$A$49</formula>
    </cfRule>
    <cfRule type="cellIs" dxfId="6919" priority="221" operator="equal">
      <formula>$A$48</formula>
    </cfRule>
    <cfRule type="cellIs" dxfId="6918" priority="222" operator="equal">
      <formula>$A$47</formula>
    </cfRule>
    <cfRule type="cellIs" dxfId="6917" priority="223" operator="equal">
      <formula>$A$46</formula>
    </cfRule>
    <cfRule type="cellIs" dxfId="6916" priority="224" operator="equal">
      <formula>$A$45</formula>
    </cfRule>
  </conditionalFormatting>
  <conditionalFormatting sqref="G16">
    <cfRule type="cellIs" dxfId="6915" priority="169" operator="equal">
      <formula>$A$72</formula>
    </cfRule>
    <cfRule type="cellIs" dxfId="6914" priority="170" operator="equal">
      <formula>$A$71</formula>
    </cfRule>
    <cfRule type="cellIs" dxfId="6913" priority="171" operator="equal">
      <formula>$A$70</formula>
    </cfRule>
    <cfRule type="cellIs" dxfId="6912" priority="172" operator="equal">
      <formula>$A$69</formula>
    </cfRule>
    <cfRule type="cellIs" dxfId="6911" priority="173" operator="equal">
      <formula>$A$68</formula>
    </cfRule>
    <cfRule type="cellIs" dxfId="6910" priority="174" operator="equal">
      <formula>$A$67</formula>
    </cfRule>
    <cfRule type="cellIs" dxfId="6909" priority="175" operator="equal">
      <formula>$A$66</formula>
    </cfRule>
    <cfRule type="cellIs" dxfId="6908" priority="176" operator="equal">
      <formula>$A$65</formula>
    </cfRule>
    <cfRule type="cellIs" dxfId="6907" priority="177" operator="equal">
      <formula>$A$64</formula>
    </cfRule>
    <cfRule type="cellIs" dxfId="6906" priority="178" operator="equal">
      <formula>$A$63</formula>
    </cfRule>
    <cfRule type="cellIs" dxfId="6905" priority="179" operator="equal">
      <formula>$A$62</formula>
    </cfRule>
    <cfRule type="cellIs" dxfId="6904" priority="180" operator="equal">
      <formula>$A$61</formula>
    </cfRule>
    <cfRule type="cellIs" dxfId="6903" priority="181" operator="equal">
      <formula>$A$60</formula>
    </cfRule>
    <cfRule type="cellIs" dxfId="6902" priority="182" operator="equal">
      <formula>22710</formula>
    </cfRule>
    <cfRule type="cellIs" dxfId="6901" priority="183" operator="equal">
      <formula>$A$58</formula>
    </cfRule>
    <cfRule type="cellIs" dxfId="6900" priority="184" operator="equal">
      <formula>$A$57</formula>
    </cfRule>
    <cfRule type="cellIs" dxfId="6899" priority="185" operator="equal">
      <formula>$A$56</formula>
    </cfRule>
    <cfRule type="cellIs" dxfId="6898" priority="186" operator="equal">
      <formula>$A$55</formula>
    </cfRule>
    <cfRule type="cellIs" dxfId="6897" priority="187" operator="equal">
      <formula>$A$54</formula>
    </cfRule>
    <cfRule type="cellIs" dxfId="6896" priority="188" operator="equal">
      <formula>$A$53</formula>
    </cfRule>
    <cfRule type="cellIs" dxfId="6895" priority="189" operator="equal">
      <formula>$A$52</formula>
    </cfRule>
    <cfRule type="cellIs" dxfId="6894" priority="190" operator="equal">
      <formula>$A$51</formula>
    </cfRule>
    <cfRule type="cellIs" dxfId="6893" priority="191" operator="equal">
      <formula>$A$50</formula>
    </cfRule>
    <cfRule type="cellIs" dxfId="6892" priority="192" operator="equal">
      <formula>$A$49</formula>
    </cfRule>
    <cfRule type="cellIs" dxfId="6891" priority="193" operator="equal">
      <formula>$A$48</formula>
    </cfRule>
    <cfRule type="cellIs" dxfId="6890" priority="194" operator="equal">
      <formula>$A$47</formula>
    </cfRule>
    <cfRule type="cellIs" dxfId="6889" priority="195" operator="equal">
      <formula>$A$46</formula>
    </cfRule>
    <cfRule type="cellIs" dxfId="6888" priority="196" operator="equal">
      <formula>$A$45</formula>
    </cfRule>
  </conditionalFormatting>
  <conditionalFormatting sqref="H16:J16">
    <cfRule type="cellIs" dxfId="6887" priority="141" operator="equal">
      <formula>$A$72</formula>
    </cfRule>
    <cfRule type="cellIs" dxfId="6886" priority="142" operator="equal">
      <formula>$A$71</formula>
    </cfRule>
    <cfRule type="cellIs" dxfId="6885" priority="143" operator="equal">
      <formula>$A$70</formula>
    </cfRule>
    <cfRule type="cellIs" dxfId="6884" priority="144" operator="equal">
      <formula>$A$69</formula>
    </cfRule>
    <cfRule type="cellIs" dxfId="6883" priority="145" operator="equal">
      <formula>$A$68</formula>
    </cfRule>
    <cfRule type="cellIs" dxfId="6882" priority="146" operator="equal">
      <formula>$A$67</formula>
    </cfRule>
    <cfRule type="cellIs" dxfId="6881" priority="147" operator="equal">
      <formula>$A$66</formula>
    </cfRule>
    <cfRule type="cellIs" dxfId="6880" priority="148" operator="equal">
      <formula>$A$65</formula>
    </cfRule>
    <cfRule type="cellIs" dxfId="6879" priority="149" operator="equal">
      <formula>$A$64</formula>
    </cfRule>
    <cfRule type="cellIs" dxfId="6878" priority="150" operator="equal">
      <formula>$A$63</formula>
    </cfRule>
    <cfRule type="cellIs" dxfId="6877" priority="151" operator="equal">
      <formula>$A$62</formula>
    </cfRule>
    <cfRule type="cellIs" dxfId="6876" priority="152" operator="equal">
      <formula>$A$61</formula>
    </cfRule>
    <cfRule type="cellIs" dxfId="6875" priority="153" operator="equal">
      <formula>$A$60</formula>
    </cfRule>
    <cfRule type="cellIs" dxfId="6874" priority="154" operator="equal">
      <formula>22710</formula>
    </cfRule>
    <cfRule type="cellIs" dxfId="6873" priority="155" operator="equal">
      <formula>$A$58</formula>
    </cfRule>
    <cfRule type="cellIs" dxfId="6872" priority="156" operator="equal">
      <formula>$A$57</formula>
    </cfRule>
    <cfRule type="cellIs" dxfId="6871" priority="157" operator="equal">
      <formula>$A$56</formula>
    </cfRule>
    <cfRule type="cellIs" dxfId="6870" priority="158" operator="equal">
      <formula>$A$55</formula>
    </cfRule>
    <cfRule type="cellIs" dxfId="6869" priority="159" operator="equal">
      <formula>$A$54</formula>
    </cfRule>
    <cfRule type="cellIs" dxfId="6868" priority="160" operator="equal">
      <formula>$A$53</formula>
    </cfRule>
    <cfRule type="cellIs" dxfId="6867" priority="161" operator="equal">
      <formula>$A$52</formula>
    </cfRule>
    <cfRule type="cellIs" dxfId="6866" priority="162" operator="equal">
      <formula>$A$51</formula>
    </cfRule>
    <cfRule type="cellIs" dxfId="6865" priority="163" operator="equal">
      <formula>$A$50</formula>
    </cfRule>
    <cfRule type="cellIs" dxfId="6864" priority="164" operator="equal">
      <formula>$A$49</formula>
    </cfRule>
    <cfRule type="cellIs" dxfId="6863" priority="165" operator="equal">
      <formula>$A$48</formula>
    </cfRule>
    <cfRule type="cellIs" dxfId="6862" priority="166" operator="equal">
      <formula>$A$47</formula>
    </cfRule>
    <cfRule type="cellIs" dxfId="6861" priority="167" operator="equal">
      <formula>$A$46</formula>
    </cfRule>
    <cfRule type="cellIs" dxfId="6860" priority="168" operator="equal">
      <formula>$A$45</formula>
    </cfRule>
  </conditionalFormatting>
  <conditionalFormatting sqref="G29">
    <cfRule type="cellIs" dxfId="6859" priority="113" operator="equal">
      <formula>$A$72</formula>
    </cfRule>
    <cfRule type="cellIs" dxfId="6858" priority="114" operator="equal">
      <formula>$A$71</formula>
    </cfRule>
    <cfRule type="cellIs" dxfId="6857" priority="115" operator="equal">
      <formula>$A$70</formula>
    </cfRule>
    <cfRule type="cellIs" dxfId="6856" priority="116" operator="equal">
      <formula>$A$69</formula>
    </cfRule>
    <cfRule type="cellIs" dxfId="6855" priority="117" operator="equal">
      <formula>$A$68</formula>
    </cfRule>
    <cfRule type="cellIs" dxfId="6854" priority="118" operator="equal">
      <formula>$A$67</formula>
    </cfRule>
    <cfRule type="cellIs" dxfId="6853" priority="119" operator="equal">
      <formula>$A$66</formula>
    </cfRule>
    <cfRule type="cellIs" dxfId="6852" priority="120" operator="equal">
      <formula>$A$65</formula>
    </cfRule>
    <cfRule type="cellIs" dxfId="6851" priority="121" operator="equal">
      <formula>$A$64</formula>
    </cfRule>
    <cfRule type="cellIs" dxfId="6850" priority="122" operator="equal">
      <formula>$A$63</formula>
    </cfRule>
    <cfRule type="cellIs" dxfId="6849" priority="123" operator="equal">
      <formula>$A$62</formula>
    </cfRule>
    <cfRule type="cellIs" dxfId="6848" priority="124" operator="equal">
      <formula>$A$61</formula>
    </cfRule>
    <cfRule type="cellIs" dxfId="6847" priority="125" operator="equal">
      <formula>$A$60</formula>
    </cfRule>
    <cfRule type="cellIs" dxfId="6846" priority="126" operator="equal">
      <formula>22710</formula>
    </cfRule>
    <cfRule type="cellIs" dxfId="6845" priority="127" operator="equal">
      <formula>$A$58</formula>
    </cfRule>
    <cfRule type="cellIs" dxfId="6844" priority="128" operator="equal">
      <formula>$A$57</formula>
    </cfRule>
    <cfRule type="cellIs" dxfId="6843" priority="129" operator="equal">
      <formula>$A$56</formula>
    </cfRule>
    <cfRule type="cellIs" dxfId="6842" priority="130" operator="equal">
      <formula>$A$55</formula>
    </cfRule>
    <cfRule type="cellIs" dxfId="6841" priority="131" operator="equal">
      <formula>$A$54</formula>
    </cfRule>
    <cfRule type="cellIs" dxfId="6840" priority="132" operator="equal">
      <formula>$A$53</formula>
    </cfRule>
    <cfRule type="cellIs" dxfId="6839" priority="133" operator="equal">
      <formula>$A$52</formula>
    </cfRule>
    <cfRule type="cellIs" dxfId="6838" priority="134" operator="equal">
      <formula>$A$51</formula>
    </cfRule>
    <cfRule type="cellIs" dxfId="6837" priority="135" operator="equal">
      <formula>$A$50</formula>
    </cfRule>
    <cfRule type="cellIs" dxfId="6836" priority="136" operator="equal">
      <formula>$A$49</formula>
    </cfRule>
    <cfRule type="cellIs" dxfId="6835" priority="137" operator="equal">
      <formula>$A$48</formula>
    </cfRule>
    <cfRule type="cellIs" dxfId="6834" priority="138" operator="equal">
      <formula>$A$47</formula>
    </cfRule>
    <cfRule type="cellIs" dxfId="6833" priority="139" operator="equal">
      <formula>$A$46</formula>
    </cfRule>
    <cfRule type="cellIs" dxfId="6832" priority="140" operator="equal">
      <formula>$A$45</formula>
    </cfRule>
  </conditionalFormatting>
  <conditionalFormatting sqref="H29:J29">
    <cfRule type="cellIs" dxfId="6831" priority="85" operator="equal">
      <formula>$A$72</formula>
    </cfRule>
    <cfRule type="cellIs" dxfId="6830" priority="86" operator="equal">
      <formula>$A$71</formula>
    </cfRule>
    <cfRule type="cellIs" dxfId="6829" priority="87" operator="equal">
      <formula>$A$70</formula>
    </cfRule>
    <cfRule type="cellIs" dxfId="6828" priority="88" operator="equal">
      <formula>$A$69</formula>
    </cfRule>
    <cfRule type="cellIs" dxfId="6827" priority="89" operator="equal">
      <formula>$A$68</formula>
    </cfRule>
    <cfRule type="cellIs" dxfId="6826" priority="90" operator="equal">
      <formula>$A$67</formula>
    </cfRule>
    <cfRule type="cellIs" dxfId="6825" priority="91" operator="equal">
      <formula>$A$66</formula>
    </cfRule>
    <cfRule type="cellIs" dxfId="6824" priority="92" operator="equal">
      <formula>$A$65</formula>
    </cfRule>
    <cfRule type="cellIs" dxfId="6823" priority="93" operator="equal">
      <formula>$A$64</formula>
    </cfRule>
    <cfRule type="cellIs" dxfId="6822" priority="94" operator="equal">
      <formula>$A$63</formula>
    </cfRule>
    <cfRule type="cellIs" dxfId="6821" priority="95" operator="equal">
      <formula>$A$62</formula>
    </cfRule>
    <cfRule type="cellIs" dxfId="6820" priority="96" operator="equal">
      <formula>$A$61</formula>
    </cfRule>
    <cfRule type="cellIs" dxfId="6819" priority="97" operator="equal">
      <formula>$A$60</formula>
    </cfRule>
    <cfRule type="cellIs" dxfId="6818" priority="98" operator="equal">
      <formula>22710</formula>
    </cfRule>
    <cfRule type="cellIs" dxfId="6817" priority="99" operator="equal">
      <formula>$A$58</formula>
    </cfRule>
    <cfRule type="cellIs" dxfId="6816" priority="100" operator="equal">
      <formula>$A$57</formula>
    </cfRule>
    <cfRule type="cellIs" dxfId="6815" priority="101" operator="equal">
      <formula>$A$56</formula>
    </cfRule>
    <cfRule type="cellIs" dxfId="6814" priority="102" operator="equal">
      <formula>$A$55</formula>
    </cfRule>
    <cfRule type="cellIs" dxfId="6813" priority="103" operator="equal">
      <formula>$A$54</formula>
    </cfRule>
    <cfRule type="cellIs" dxfId="6812" priority="104" operator="equal">
      <formula>$A$53</formula>
    </cfRule>
    <cfRule type="cellIs" dxfId="6811" priority="105" operator="equal">
      <formula>$A$52</formula>
    </cfRule>
    <cfRule type="cellIs" dxfId="6810" priority="106" operator="equal">
      <formula>$A$51</formula>
    </cfRule>
    <cfRule type="cellIs" dxfId="6809" priority="107" operator="equal">
      <formula>$A$50</formula>
    </cfRule>
    <cfRule type="cellIs" dxfId="6808" priority="108" operator="equal">
      <formula>$A$49</formula>
    </cfRule>
    <cfRule type="cellIs" dxfId="6807" priority="109" operator="equal">
      <formula>$A$48</formula>
    </cfRule>
    <cfRule type="cellIs" dxfId="6806" priority="110" operator="equal">
      <formula>$A$47</formula>
    </cfRule>
    <cfRule type="cellIs" dxfId="6805" priority="111" operator="equal">
      <formula>$A$46</formula>
    </cfRule>
    <cfRule type="cellIs" dxfId="6804" priority="112" operator="equal">
      <formula>$A$45</formula>
    </cfRule>
  </conditionalFormatting>
  <conditionalFormatting sqref="G31">
    <cfRule type="cellIs" dxfId="6803" priority="57" operator="equal">
      <formula>$A$72</formula>
    </cfRule>
    <cfRule type="cellIs" dxfId="6802" priority="58" operator="equal">
      <formula>$A$71</formula>
    </cfRule>
    <cfRule type="cellIs" dxfId="6801" priority="59" operator="equal">
      <formula>$A$70</formula>
    </cfRule>
    <cfRule type="cellIs" dxfId="6800" priority="60" operator="equal">
      <formula>$A$69</formula>
    </cfRule>
    <cfRule type="cellIs" dxfId="6799" priority="61" operator="equal">
      <formula>$A$68</formula>
    </cfRule>
    <cfRule type="cellIs" dxfId="6798" priority="62" operator="equal">
      <formula>$A$67</formula>
    </cfRule>
    <cfRule type="cellIs" dxfId="6797" priority="63" operator="equal">
      <formula>$A$66</formula>
    </cfRule>
    <cfRule type="cellIs" dxfId="6796" priority="64" operator="equal">
      <formula>$A$65</formula>
    </cfRule>
    <cfRule type="cellIs" dxfId="6795" priority="65" operator="equal">
      <formula>$A$64</formula>
    </cfRule>
    <cfRule type="cellIs" dxfId="6794" priority="66" operator="equal">
      <formula>$A$63</formula>
    </cfRule>
    <cfRule type="cellIs" dxfId="6793" priority="67" operator="equal">
      <formula>$A$62</formula>
    </cfRule>
    <cfRule type="cellIs" dxfId="6792" priority="68" operator="equal">
      <formula>$A$61</formula>
    </cfRule>
    <cfRule type="cellIs" dxfId="6791" priority="69" operator="equal">
      <formula>$A$60</formula>
    </cfRule>
    <cfRule type="cellIs" dxfId="6790" priority="70" operator="equal">
      <formula>22710</formula>
    </cfRule>
    <cfRule type="cellIs" dxfId="6789" priority="71" operator="equal">
      <formula>$A$58</formula>
    </cfRule>
    <cfRule type="cellIs" dxfId="6788" priority="72" operator="equal">
      <formula>$A$57</formula>
    </cfRule>
    <cfRule type="cellIs" dxfId="6787" priority="73" operator="equal">
      <formula>$A$56</formula>
    </cfRule>
    <cfRule type="cellIs" dxfId="6786" priority="74" operator="equal">
      <formula>$A$55</formula>
    </cfRule>
    <cfRule type="cellIs" dxfId="6785" priority="75" operator="equal">
      <formula>$A$54</formula>
    </cfRule>
    <cfRule type="cellIs" dxfId="6784" priority="76" operator="equal">
      <formula>$A$53</formula>
    </cfRule>
    <cfRule type="cellIs" dxfId="6783" priority="77" operator="equal">
      <formula>$A$52</formula>
    </cfRule>
    <cfRule type="cellIs" dxfId="6782" priority="78" operator="equal">
      <formula>$A$51</formula>
    </cfRule>
    <cfRule type="cellIs" dxfId="6781" priority="79" operator="equal">
      <formula>$A$50</formula>
    </cfRule>
    <cfRule type="cellIs" dxfId="6780" priority="80" operator="equal">
      <formula>$A$49</formula>
    </cfRule>
    <cfRule type="cellIs" dxfId="6779" priority="81" operator="equal">
      <formula>$A$48</formula>
    </cfRule>
    <cfRule type="cellIs" dxfId="6778" priority="82" operator="equal">
      <formula>$A$47</formula>
    </cfRule>
    <cfRule type="cellIs" dxfId="6777" priority="83" operator="equal">
      <formula>$A$46</formula>
    </cfRule>
    <cfRule type="cellIs" dxfId="6776" priority="84" operator="equal">
      <formula>$A$45</formula>
    </cfRule>
  </conditionalFormatting>
  <conditionalFormatting sqref="H31:J31">
    <cfRule type="cellIs" dxfId="6775" priority="29" operator="equal">
      <formula>$A$72</formula>
    </cfRule>
    <cfRule type="cellIs" dxfId="6774" priority="30" operator="equal">
      <formula>$A$71</formula>
    </cfRule>
    <cfRule type="cellIs" dxfId="6773" priority="31" operator="equal">
      <formula>$A$70</formula>
    </cfRule>
    <cfRule type="cellIs" dxfId="6772" priority="32" operator="equal">
      <formula>$A$69</formula>
    </cfRule>
    <cfRule type="cellIs" dxfId="6771" priority="33" operator="equal">
      <formula>$A$68</formula>
    </cfRule>
    <cfRule type="cellIs" dxfId="6770" priority="34" operator="equal">
      <formula>$A$67</formula>
    </cfRule>
    <cfRule type="cellIs" dxfId="6769" priority="35" operator="equal">
      <formula>$A$66</formula>
    </cfRule>
    <cfRule type="cellIs" dxfId="6768" priority="36" operator="equal">
      <formula>$A$65</formula>
    </cfRule>
    <cfRule type="cellIs" dxfId="6767" priority="37" operator="equal">
      <formula>$A$64</formula>
    </cfRule>
    <cfRule type="cellIs" dxfId="6766" priority="38" operator="equal">
      <formula>$A$63</formula>
    </cfRule>
    <cfRule type="cellIs" dxfId="6765" priority="39" operator="equal">
      <formula>$A$62</formula>
    </cfRule>
    <cfRule type="cellIs" dxfId="6764" priority="40" operator="equal">
      <formula>$A$61</formula>
    </cfRule>
    <cfRule type="cellIs" dxfId="6763" priority="41" operator="equal">
      <formula>$A$60</formula>
    </cfRule>
    <cfRule type="cellIs" dxfId="6762" priority="42" operator="equal">
      <formula>22710</formula>
    </cfRule>
    <cfRule type="cellIs" dxfId="6761" priority="43" operator="equal">
      <formula>$A$58</formula>
    </cfRule>
    <cfRule type="cellIs" dxfId="6760" priority="44" operator="equal">
      <formula>$A$57</formula>
    </cfRule>
    <cfRule type="cellIs" dxfId="6759" priority="45" operator="equal">
      <formula>$A$56</formula>
    </cfRule>
    <cfRule type="cellIs" dxfId="6758" priority="46" operator="equal">
      <formula>$A$55</formula>
    </cfRule>
    <cfRule type="cellIs" dxfId="6757" priority="47" operator="equal">
      <formula>$A$54</formula>
    </cfRule>
    <cfRule type="cellIs" dxfId="6756" priority="48" operator="equal">
      <formula>$A$53</formula>
    </cfRule>
    <cfRule type="cellIs" dxfId="6755" priority="49" operator="equal">
      <formula>$A$52</formula>
    </cfRule>
    <cfRule type="cellIs" dxfId="6754" priority="50" operator="equal">
      <formula>$A$51</formula>
    </cfRule>
    <cfRule type="cellIs" dxfId="6753" priority="51" operator="equal">
      <formula>$A$50</formula>
    </cfRule>
    <cfRule type="cellIs" dxfId="6752" priority="52" operator="equal">
      <formula>$A$49</formula>
    </cfRule>
    <cfRule type="cellIs" dxfId="6751" priority="53" operator="equal">
      <formula>$A$48</formula>
    </cfRule>
    <cfRule type="cellIs" dxfId="6750" priority="54" operator="equal">
      <formula>$A$47</formula>
    </cfRule>
    <cfRule type="cellIs" dxfId="6749" priority="55" operator="equal">
      <formula>$A$46</formula>
    </cfRule>
    <cfRule type="cellIs" dxfId="6748" priority="56" operator="equal">
      <formula>$A$45</formula>
    </cfRule>
  </conditionalFormatting>
  <dataValidations disablePrompts="1" count="1">
    <dataValidation type="list" allowBlank="1" showInputMessage="1" showErrorMessage="1" sqref="A24 A5">
      <formula1>#REF!</formula1>
    </dataValidation>
  </dataValidations>
  <pageMargins left="0.7" right="0.7" top="1.29" bottom="0.75" header="0.3" footer="0.3"/>
  <pageSetup paperSize="5" scale="51" orientation="landscape" horizontalDpi="300" verticalDpi="300" r:id="rId1"/>
  <headerFooter>
    <oddHeader>&amp;CPATRIOT GAMES 2013
FIELD MATRIX
(Subject to change)&amp;R&amp;D</oddHeader>
    <oddFooter>&amp;C&amp;G</oddFooter>
  </headerFooter>
  <drawing r:id="rId2"/>
  <legacyDrawingHF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E135"/>
  <sheetViews>
    <sheetView zoomScale="70" zoomScaleNormal="70" workbookViewId="0">
      <pane xSplit="2" ySplit="3" topLeftCell="C11" activePane="bottomRight" state="frozen"/>
      <selection pane="topRight" activeCell="C1" sqref="C1"/>
      <selection pane="bottomLeft" activeCell="A4" sqref="A4"/>
      <selection pane="bottomRight" activeCell="V42" sqref="V42"/>
    </sheetView>
  </sheetViews>
  <sheetFormatPr defaultRowHeight="12.75" x14ac:dyDescent="0.2"/>
  <cols>
    <col min="1" max="1" width="11.7109375" style="5" bestFit="1" customWidth="1"/>
    <col min="2" max="3" width="10.7109375" style="18" customWidth="1"/>
    <col min="4" max="4" width="11.28515625" style="18" bestFit="1" customWidth="1"/>
    <col min="5" max="6" width="10.7109375" style="18" customWidth="1"/>
    <col min="7" max="7" width="12.42578125" style="18" bestFit="1" customWidth="1"/>
    <col min="8" max="38" width="10.7109375" style="18" customWidth="1"/>
    <col min="39" max="39" width="17.28515625" style="18" customWidth="1"/>
    <col min="40" max="266" width="10.7109375" style="18" customWidth="1"/>
    <col min="267" max="16384" width="9.140625" style="18"/>
  </cols>
  <sheetData>
    <row r="1" spans="1:37" s="5" customFormat="1" ht="15.75" customHeight="1" thickBot="1" x14ac:dyDescent="0.25">
      <c r="A1" s="195" t="s">
        <v>1365</v>
      </c>
      <c r="B1" s="196"/>
      <c r="C1" s="196"/>
      <c r="D1" s="196"/>
      <c r="E1" s="196"/>
      <c r="F1" s="196"/>
      <c r="G1" s="196"/>
      <c r="H1" s="196"/>
      <c r="I1" s="196"/>
      <c r="J1" s="196"/>
      <c r="K1" s="195" t="str">
        <f>+A1</f>
        <v>PATRIOT GAMES - FIELD GRID - 07/05/13 (subject to change)</v>
      </c>
      <c r="L1" s="196"/>
      <c r="M1" s="196"/>
      <c r="N1" s="196"/>
      <c r="O1" s="196"/>
      <c r="P1" s="196"/>
      <c r="Q1" s="196"/>
      <c r="R1" s="196"/>
      <c r="S1" s="197"/>
      <c r="T1" s="195" t="str">
        <f>+K1</f>
        <v>PATRIOT GAMES - FIELD GRID - 07/05/13 (subject to change)</v>
      </c>
      <c r="U1" s="196"/>
      <c r="V1" s="196"/>
      <c r="W1" s="196"/>
      <c r="X1" s="196"/>
      <c r="Y1" s="196"/>
      <c r="Z1" s="196"/>
      <c r="AA1" s="196"/>
      <c r="AB1" s="196"/>
      <c r="AC1" s="197"/>
      <c r="AD1" s="3"/>
      <c r="AE1" s="3"/>
      <c r="AF1" s="3"/>
      <c r="AG1" s="3"/>
      <c r="AH1" s="3"/>
      <c r="AI1" s="3"/>
      <c r="AJ1" s="4"/>
    </row>
    <row r="2" spans="1:37" s="5" customFormat="1" ht="20.25" thickBot="1" x14ac:dyDescent="0.3">
      <c r="A2" s="198" t="s">
        <v>1147</v>
      </c>
      <c r="B2" s="199"/>
      <c r="C2" s="199"/>
      <c r="D2" s="199"/>
      <c r="E2" s="199"/>
      <c r="F2" s="199"/>
      <c r="G2" s="199"/>
      <c r="H2" s="199"/>
      <c r="I2" s="199"/>
      <c r="J2" s="199"/>
      <c r="K2" s="199"/>
      <c r="L2" s="199"/>
      <c r="M2" s="199"/>
      <c r="N2" s="199"/>
      <c r="O2" s="199"/>
      <c r="P2" s="199"/>
      <c r="Q2" s="199"/>
      <c r="R2" s="199"/>
      <c r="S2" s="199"/>
      <c r="T2" s="199"/>
      <c r="U2" s="199"/>
      <c r="V2" s="199"/>
      <c r="W2" s="199"/>
      <c r="X2" s="199"/>
      <c r="Y2" s="199"/>
      <c r="Z2" s="199"/>
      <c r="AA2" s="199"/>
      <c r="AB2" s="199"/>
      <c r="AC2" s="200"/>
      <c r="AD2" s="6"/>
      <c r="AE2" s="6"/>
      <c r="AF2" s="6"/>
      <c r="AG2" s="6"/>
      <c r="AH2" s="6"/>
      <c r="AI2" s="6"/>
      <c r="AJ2" s="4"/>
    </row>
    <row r="3" spans="1:37" s="5" customFormat="1" ht="15.75" customHeight="1" thickBot="1" x14ac:dyDescent="0.25">
      <c r="A3" s="195" t="s">
        <v>1148</v>
      </c>
      <c r="B3" s="197"/>
      <c r="C3" s="201" t="s">
        <v>1149</v>
      </c>
      <c r="D3" s="202"/>
      <c r="E3" s="202"/>
      <c r="F3" s="202"/>
      <c r="G3" s="202"/>
      <c r="H3" s="202"/>
      <c r="I3" s="202"/>
      <c r="J3" s="203"/>
      <c r="K3" s="201" t="s">
        <v>1150</v>
      </c>
      <c r="L3" s="202"/>
      <c r="M3" s="202"/>
      <c r="N3" s="202"/>
      <c r="O3" s="202"/>
      <c r="P3" s="202"/>
      <c r="Q3" s="202"/>
      <c r="R3" s="202"/>
      <c r="S3" s="202"/>
      <c r="T3" s="195" t="s">
        <v>1151</v>
      </c>
      <c r="U3" s="196"/>
      <c r="V3" s="196"/>
      <c r="W3" s="196"/>
      <c r="X3" s="196"/>
      <c r="Y3" s="196"/>
      <c r="Z3" s="197"/>
      <c r="AA3" s="195" t="s">
        <v>1242</v>
      </c>
      <c r="AB3" s="196"/>
      <c r="AC3" s="197"/>
      <c r="AD3" s="3"/>
      <c r="AE3" s="3"/>
      <c r="AF3" s="3"/>
      <c r="AG3" s="3"/>
      <c r="AH3" s="3"/>
      <c r="AI3" s="3"/>
      <c r="AJ3" s="4"/>
    </row>
    <row r="4" spans="1:37" s="5" customFormat="1" ht="13.5" thickBot="1" x14ac:dyDescent="0.25">
      <c r="A4" s="7" t="s">
        <v>1152</v>
      </c>
      <c r="B4" s="131" t="s">
        <v>1153</v>
      </c>
      <c r="C4" s="130">
        <v>1</v>
      </c>
      <c r="D4" s="131">
        <v>2</v>
      </c>
      <c r="E4" s="131">
        <v>3</v>
      </c>
      <c r="F4" s="131">
        <v>4</v>
      </c>
      <c r="G4" s="10">
        <v>5</v>
      </c>
      <c r="H4" s="10">
        <v>6</v>
      </c>
      <c r="I4" s="10">
        <v>7</v>
      </c>
      <c r="J4" s="11">
        <v>8</v>
      </c>
      <c r="K4" s="11">
        <v>9</v>
      </c>
      <c r="L4" s="12">
        <v>10</v>
      </c>
      <c r="M4" s="12">
        <v>11</v>
      </c>
      <c r="N4" s="12">
        <v>12</v>
      </c>
      <c r="O4" s="12">
        <v>13</v>
      </c>
      <c r="P4" s="12">
        <v>14</v>
      </c>
      <c r="Q4" s="12">
        <v>15</v>
      </c>
      <c r="R4" s="12">
        <v>16</v>
      </c>
      <c r="S4" s="13">
        <v>17</v>
      </c>
      <c r="T4" s="14">
        <v>18</v>
      </c>
      <c r="U4" s="15">
        <v>19</v>
      </c>
      <c r="V4" s="15">
        <v>20</v>
      </c>
      <c r="W4" s="15">
        <v>21</v>
      </c>
      <c r="X4" s="16">
        <v>22</v>
      </c>
      <c r="Y4" s="15">
        <v>23</v>
      </c>
      <c r="Z4" s="15">
        <v>24</v>
      </c>
      <c r="AA4" s="15">
        <v>25</v>
      </c>
      <c r="AB4" s="15">
        <v>26</v>
      </c>
      <c r="AC4" s="12">
        <v>27</v>
      </c>
      <c r="AD4" s="3"/>
      <c r="AE4" s="3"/>
      <c r="AF4" s="3"/>
      <c r="AG4" s="3"/>
      <c r="AH4" s="3"/>
      <c r="AI4" s="3"/>
      <c r="AJ4" s="3"/>
    </row>
    <row r="5" spans="1:37" ht="13.5" hidden="1" thickBot="1" x14ac:dyDescent="0.25">
      <c r="A5" s="17">
        <v>1.3333333333333333</v>
      </c>
      <c r="B5" s="79" t="s">
        <v>1154</v>
      </c>
      <c r="C5" s="32"/>
      <c r="D5" s="33"/>
      <c r="E5" s="33"/>
      <c r="F5" s="33"/>
      <c r="G5" s="33"/>
      <c r="H5" s="33"/>
      <c r="I5" s="33"/>
      <c r="J5" s="19"/>
      <c r="K5" s="32"/>
      <c r="L5" s="33"/>
      <c r="M5" s="33"/>
      <c r="N5" s="33"/>
      <c r="O5" s="33"/>
      <c r="P5" s="33"/>
      <c r="Q5" s="33"/>
      <c r="R5" s="33"/>
      <c r="S5" s="19"/>
      <c r="T5" s="32"/>
      <c r="U5" s="33"/>
      <c r="V5" s="33"/>
      <c r="W5" s="33"/>
      <c r="X5" s="33"/>
      <c r="Y5" s="33"/>
      <c r="Z5" s="19"/>
      <c r="AA5" s="33"/>
      <c r="AB5" s="33"/>
      <c r="AC5" s="19"/>
      <c r="AD5" s="20"/>
      <c r="AE5" s="20"/>
      <c r="AF5" s="20"/>
      <c r="AG5" s="20"/>
      <c r="AH5" s="20"/>
      <c r="AI5" s="20"/>
      <c r="AJ5" s="133">
        <f>14*24</f>
        <v>336</v>
      </c>
    </row>
    <row r="6" spans="1:37" x14ac:dyDescent="0.2">
      <c r="A6" s="17">
        <f>+A5+5/6/24</f>
        <v>1.3680555555555556</v>
      </c>
      <c r="B6" s="79" t="s">
        <v>1154</v>
      </c>
      <c r="C6" s="32" t="s">
        <v>1155</v>
      </c>
      <c r="D6" s="33" t="s">
        <v>1155</v>
      </c>
      <c r="E6" s="33" t="s">
        <v>1155</v>
      </c>
      <c r="F6" s="33" t="s">
        <v>82</v>
      </c>
      <c r="G6" s="33" t="s">
        <v>82</v>
      </c>
      <c r="H6" s="33" t="s">
        <v>82</v>
      </c>
      <c r="I6" s="33" t="s">
        <v>82</v>
      </c>
      <c r="J6" s="19" t="s">
        <v>82</v>
      </c>
      <c r="K6" s="32" t="s">
        <v>1179</v>
      </c>
      <c r="L6" s="33" t="s">
        <v>1179</v>
      </c>
      <c r="M6" s="33" t="s">
        <v>1179</v>
      </c>
      <c r="N6" s="33" t="s">
        <v>1179</v>
      </c>
      <c r="O6" s="33" t="s">
        <v>1157</v>
      </c>
      <c r="P6" s="33" t="s">
        <v>1157</v>
      </c>
      <c r="Q6" s="33" t="s">
        <v>1157</v>
      </c>
      <c r="R6" s="33" t="s">
        <v>1157</v>
      </c>
      <c r="S6" s="33" t="s">
        <v>1157</v>
      </c>
      <c r="T6" s="32" t="s">
        <v>1351</v>
      </c>
      <c r="U6" s="33" t="s">
        <v>1351</v>
      </c>
      <c r="V6" s="33" t="s">
        <v>1351</v>
      </c>
      <c r="W6" s="33" t="s">
        <v>1351</v>
      </c>
      <c r="X6" s="33" t="s">
        <v>1158</v>
      </c>
      <c r="Y6" s="33" t="s">
        <v>1158</v>
      </c>
      <c r="Z6" s="19" t="s">
        <v>1158</v>
      </c>
      <c r="AA6" s="33" t="s">
        <v>1190</v>
      </c>
      <c r="AB6" s="33" t="s">
        <v>1190</v>
      </c>
      <c r="AC6" s="19" t="s">
        <v>1190</v>
      </c>
      <c r="AD6" s="20"/>
      <c r="AE6" s="20"/>
      <c r="AF6" s="20"/>
      <c r="AG6" s="20"/>
      <c r="AH6" s="20"/>
      <c r="AI6" s="20"/>
      <c r="AJ6" s="133">
        <v>-291</v>
      </c>
    </row>
    <row r="7" spans="1:37" x14ac:dyDescent="0.2">
      <c r="A7" s="22">
        <f t="shared" ref="A7:A18" si="0">+A6+5/6/24</f>
        <v>1.4027777777777779</v>
      </c>
      <c r="B7" s="80" t="s">
        <v>1159</v>
      </c>
      <c r="C7" s="34" t="s">
        <v>1180</v>
      </c>
      <c r="D7" s="20" t="s">
        <v>1180</v>
      </c>
      <c r="E7" s="20" t="s">
        <v>1180</v>
      </c>
      <c r="F7" s="20" t="s">
        <v>1160</v>
      </c>
      <c r="G7" s="20" t="s">
        <v>1160</v>
      </c>
      <c r="H7" s="20" t="s">
        <v>1160</v>
      </c>
      <c r="I7" s="20" t="s">
        <v>1160</v>
      </c>
      <c r="J7" s="23" t="s">
        <v>1160</v>
      </c>
      <c r="K7" s="34" t="s">
        <v>1178</v>
      </c>
      <c r="L7" s="20" t="s">
        <v>1178</v>
      </c>
      <c r="M7" s="20" t="s">
        <v>1178</v>
      </c>
      <c r="N7" s="20" t="s">
        <v>1178</v>
      </c>
      <c r="O7" s="20" t="s">
        <v>1163</v>
      </c>
      <c r="P7" s="20" t="s">
        <v>1163</v>
      </c>
      <c r="Q7" s="20" t="s">
        <v>1163</v>
      </c>
      <c r="R7" s="20" t="s">
        <v>1163</v>
      </c>
      <c r="S7" s="20" t="s">
        <v>1163</v>
      </c>
      <c r="T7" s="34" t="s">
        <v>1164</v>
      </c>
      <c r="U7" s="20" t="s">
        <v>1164</v>
      </c>
      <c r="V7" s="20" t="s">
        <v>1164</v>
      </c>
      <c r="W7" s="20" t="s">
        <v>1164</v>
      </c>
      <c r="X7" s="20" t="s">
        <v>1165</v>
      </c>
      <c r="Y7" s="20" t="s">
        <v>1165</v>
      </c>
      <c r="Z7" s="23" t="s">
        <v>1165</v>
      </c>
      <c r="AA7" s="20" t="s">
        <v>1184</v>
      </c>
      <c r="AB7" s="20" t="s">
        <v>1184</v>
      </c>
      <c r="AC7" s="23" t="s">
        <v>1184</v>
      </c>
      <c r="AD7" s="20"/>
      <c r="AE7" s="20"/>
      <c r="AF7" s="20"/>
      <c r="AG7" s="20"/>
      <c r="AH7" s="20"/>
      <c r="AI7" s="20"/>
      <c r="AJ7" s="133">
        <f>+AJ5+AJ6</f>
        <v>45</v>
      </c>
    </row>
    <row r="8" spans="1:37" x14ac:dyDescent="0.2">
      <c r="A8" s="22">
        <f t="shared" si="0"/>
        <v>1.4375000000000002</v>
      </c>
      <c r="B8" s="80" t="s">
        <v>1166</v>
      </c>
      <c r="C8" s="34" t="s">
        <v>1155</v>
      </c>
      <c r="D8" s="20" t="s">
        <v>1155</v>
      </c>
      <c r="E8" s="20" t="s">
        <v>1155</v>
      </c>
      <c r="F8" s="20" t="s">
        <v>82</v>
      </c>
      <c r="G8" s="20" t="s">
        <v>82</v>
      </c>
      <c r="H8" s="20" t="s">
        <v>82</v>
      </c>
      <c r="I8" s="20" t="s">
        <v>82</v>
      </c>
      <c r="J8" s="23" t="s">
        <v>82</v>
      </c>
      <c r="K8" s="34" t="s">
        <v>1179</v>
      </c>
      <c r="L8" s="20" t="s">
        <v>1179</v>
      </c>
      <c r="M8" s="20" t="s">
        <v>1179</v>
      </c>
      <c r="N8" s="20" t="s">
        <v>1179</v>
      </c>
      <c r="O8" s="20" t="s">
        <v>1157</v>
      </c>
      <c r="P8" s="20" t="s">
        <v>1157</v>
      </c>
      <c r="Q8" s="20" t="s">
        <v>1157</v>
      </c>
      <c r="R8" s="20" t="s">
        <v>1157</v>
      </c>
      <c r="S8" s="20" t="s">
        <v>1157</v>
      </c>
      <c r="T8" s="34" t="s">
        <v>1351</v>
      </c>
      <c r="U8" s="20" t="s">
        <v>1351</v>
      </c>
      <c r="V8" s="20" t="s">
        <v>1351</v>
      </c>
      <c r="W8" s="20" t="s">
        <v>1351</v>
      </c>
      <c r="X8" s="20" t="s">
        <v>1158</v>
      </c>
      <c r="Y8" s="20" t="s">
        <v>1158</v>
      </c>
      <c r="Z8" s="23" t="s">
        <v>1158</v>
      </c>
      <c r="AA8" s="20" t="s">
        <v>1190</v>
      </c>
      <c r="AB8" s="20" t="s">
        <v>1190</v>
      </c>
      <c r="AC8" s="23" t="s">
        <v>1190</v>
      </c>
      <c r="AD8" s="20"/>
      <c r="AE8" s="20"/>
      <c r="AF8" s="20"/>
      <c r="AG8" s="20"/>
      <c r="AH8" s="20"/>
      <c r="AI8" s="20"/>
      <c r="AJ8" s="133"/>
    </row>
    <row r="9" spans="1:37" x14ac:dyDescent="0.2">
      <c r="A9" s="22">
        <f t="shared" si="0"/>
        <v>1.4722222222222225</v>
      </c>
      <c r="B9" s="80" t="s">
        <v>1167</v>
      </c>
      <c r="C9" s="34" t="s">
        <v>1180</v>
      </c>
      <c r="D9" s="20" t="s">
        <v>1180</v>
      </c>
      <c r="E9" s="20" t="s">
        <v>1180</v>
      </c>
      <c r="F9" s="20" t="s">
        <v>1160</v>
      </c>
      <c r="G9" s="20" t="s">
        <v>1160</v>
      </c>
      <c r="H9" s="20" t="s">
        <v>1160</v>
      </c>
      <c r="I9" s="20" t="s">
        <v>1160</v>
      </c>
      <c r="J9" s="23" t="s">
        <v>1160</v>
      </c>
      <c r="K9" s="34" t="s">
        <v>1178</v>
      </c>
      <c r="L9" s="20" t="s">
        <v>1178</v>
      </c>
      <c r="M9" s="20" t="s">
        <v>1178</v>
      </c>
      <c r="N9" s="20" t="s">
        <v>1178</v>
      </c>
      <c r="O9" s="20" t="s">
        <v>1163</v>
      </c>
      <c r="P9" s="20" t="s">
        <v>1163</v>
      </c>
      <c r="Q9" s="20" t="s">
        <v>1163</v>
      </c>
      <c r="R9" s="20" t="s">
        <v>1163</v>
      </c>
      <c r="S9" s="20" t="s">
        <v>1163</v>
      </c>
      <c r="T9" s="34" t="s">
        <v>1164</v>
      </c>
      <c r="U9" s="20" t="s">
        <v>1164</v>
      </c>
      <c r="V9" s="20" t="s">
        <v>1164</v>
      </c>
      <c r="W9" s="20" t="s">
        <v>1164</v>
      </c>
      <c r="X9" s="20" t="s">
        <v>1165</v>
      </c>
      <c r="Y9" s="20" t="s">
        <v>1165</v>
      </c>
      <c r="Z9" s="23" t="s">
        <v>1165</v>
      </c>
      <c r="AA9" s="20" t="s">
        <v>1184</v>
      </c>
      <c r="AB9" s="20" t="s">
        <v>1184</v>
      </c>
      <c r="AC9" s="23" t="s">
        <v>1184</v>
      </c>
      <c r="AD9" s="20"/>
      <c r="AE9" s="20"/>
      <c r="AF9" s="20"/>
      <c r="AG9" s="20"/>
      <c r="AH9" s="20"/>
      <c r="AI9" s="20"/>
      <c r="AJ9" s="133"/>
    </row>
    <row r="10" spans="1:37" x14ac:dyDescent="0.2">
      <c r="A10" s="22">
        <f t="shared" si="0"/>
        <v>1.5069444444444449</v>
      </c>
      <c r="B10" s="80" t="s">
        <v>1168</v>
      </c>
      <c r="C10" s="34" t="s">
        <v>1155</v>
      </c>
      <c r="D10" s="20" t="s">
        <v>1155</v>
      </c>
      <c r="E10" s="20" t="s">
        <v>1155</v>
      </c>
      <c r="F10" s="20" t="s">
        <v>82</v>
      </c>
      <c r="G10" s="20" t="s">
        <v>82</v>
      </c>
      <c r="H10" s="20" t="s">
        <v>82</v>
      </c>
      <c r="I10" s="20" t="s">
        <v>82</v>
      </c>
      <c r="J10" s="23" t="s">
        <v>82</v>
      </c>
      <c r="K10" s="34" t="s">
        <v>1179</v>
      </c>
      <c r="L10" s="20" t="s">
        <v>1179</v>
      </c>
      <c r="M10" s="20" t="s">
        <v>1179</v>
      </c>
      <c r="N10" s="20" t="s">
        <v>1179</v>
      </c>
      <c r="O10" s="20" t="s">
        <v>1157</v>
      </c>
      <c r="P10" s="20" t="s">
        <v>1157</v>
      </c>
      <c r="Q10" s="20" t="s">
        <v>1157</v>
      </c>
      <c r="R10" s="20" t="s">
        <v>1157</v>
      </c>
      <c r="S10" s="20" t="s">
        <v>1157</v>
      </c>
      <c r="T10" s="34" t="s">
        <v>1351</v>
      </c>
      <c r="U10" s="20" t="s">
        <v>1351</v>
      </c>
      <c r="V10" s="20" t="s">
        <v>1351</v>
      </c>
      <c r="W10" s="20" t="s">
        <v>1351</v>
      </c>
      <c r="X10" s="20" t="s">
        <v>1158</v>
      </c>
      <c r="Y10" s="20" t="s">
        <v>1158</v>
      </c>
      <c r="Z10" s="23" t="s">
        <v>1158</v>
      </c>
      <c r="AA10" s="20" t="s">
        <v>1190</v>
      </c>
      <c r="AB10" s="20" t="s">
        <v>1190</v>
      </c>
      <c r="AC10" s="23" t="s">
        <v>1190</v>
      </c>
      <c r="AD10" s="20"/>
      <c r="AE10" s="20"/>
      <c r="AF10" s="20"/>
      <c r="AG10" s="20"/>
      <c r="AH10" s="20"/>
      <c r="AI10" s="20"/>
      <c r="AJ10" s="133">
        <f>216/2*3</f>
        <v>324</v>
      </c>
    </row>
    <row r="11" spans="1:37" x14ac:dyDescent="0.2">
      <c r="A11" s="22">
        <f t="shared" si="0"/>
        <v>1.5416666666666672</v>
      </c>
      <c r="B11" s="80" t="s">
        <v>1169</v>
      </c>
      <c r="C11" s="34" t="s">
        <v>1180</v>
      </c>
      <c r="D11" s="20" t="s">
        <v>1180</v>
      </c>
      <c r="E11" s="20" t="s">
        <v>1180</v>
      </c>
      <c r="F11" s="20" t="s">
        <v>1160</v>
      </c>
      <c r="G11" s="20" t="s">
        <v>1160</v>
      </c>
      <c r="H11" s="20" t="s">
        <v>1160</v>
      </c>
      <c r="I11" s="20" t="s">
        <v>1160</v>
      </c>
      <c r="J11" s="23" t="s">
        <v>1160</v>
      </c>
      <c r="K11" s="34" t="s">
        <v>1178</v>
      </c>
      <c r="L11" s="20" t="s">
        <v>1178</v>
      </c>
      <c r="M11" s="20" t="s">
        <v>1178</v>
      </c>
      <c r="N11" s="20" t="s">
        <v>1178</v>
      </c>
      <c r="O11" s="20" t="s">
        <v>1163</v>
      </c>
      <c r="P11" s="20" t="s">
        <v>1163</v>
      </c>
      <c r="Q11" s="20" t="s">
        <v>1163</v>
      </c>
      <c r="R11" s="20" t="s">
        <v>1163</v>
      </c>
      <c r="S11" s="20" t="s">
        <v>1163</v>
      </c>
      <c r="T11" s="34" t="s">
        <v>1164</v>
      </c>
      <c r="U11" s="20" t="s">
        <v>1164</v>
      </c>
      <c r="V11" s="20" t="s">
        <v>1164</v>
      </c>
      <c r="W11" s="20" t="s">
        <v>1164</v>
      </c>
      <c r="X11" s="20" t="s">
        <v>1165</v>
      </c>
      <c r="Y11" s="20" t="s">
        <v>1165</v>
      </c>
      <c r="Z11" s="23" t="s">
        <v>1165</v>
      </c>
      <c r="AA11" s="20" t="s">
        <v>1184</v>
      </c>
      <c r="AB11" s="20" t="s">
        <v>1184</v>
      </c>
      <c r="AC11" s="23" t="s">
        <v>1184</v>
      </c>
      <c r="AD11" s="20"/>
      <c r="AE11" s="20"/>
      <c r="AF11" s="20"/>
      <c r="AG11" s="20"/>
      <c r="AH11" s="20"/>
      <c r="AI11" s="20"/>
      <c r="AJ11" s="133"/>
    </row>
    <row r="12" spans="1:37" x14ac:dyDescent="0.2">
      <c r="A12" s="22">
        <f t="shared" si="0"/>
        <v>1.5763888888888895</v>
      </c>
      <c r="B12" s="80" t="s">
        <v>1170</v>
      </c>
      <c r="C12" s="34" t="s">
        <v>1172</v>
      </c>
      <c r="D12" s="20" t="s">
        <v>1172</v>
      </c>
      <c r="E12" s="20" t="s">
        <v>1172</v>
      </c>
      <c r="F12" s="20" t="s">
        <v>1172</v>
      </c>
      <c r="G12" s="20" t="s">
        <v>1171</v>
      </c>
      <c r="H12" s="20" t="s">
        <v>1171</v>
      </c>
      <c r="I12" s="20" t="s">
        <v>1171</v>
      </c>
      <c r="J12" s="23" t="s">
        <v>1171</v>
      </c>
      <c r="K12" s="34" t="s">
        <v>1173</v>
      </c>
      <c r="L12" s="20" t="s">
        <v>1173</v>
      </c>
      <c r="M12" s="20" t="s">
        <v>1173</v>
      </c>
      <c r="N12" s="20" t="s">
        <v>1173</v>
      </c>
      <c r="O12" s="20" t="s">
        <v>1173</v>
      </c>
      <c r="P12" s="20" t="s">
        <v>1174</v>
      </c>
      <c r="Q12" s="20" t="s">
        <v>1174</v>
      </c>
      <c r="R12" s="20" t="s">
        <v>1174</v>
      </c>
      <c r="S12" s="20" t="s">
        <v>1174</v>
      </c>
      <c r="T12" s="34" t="s">
        <v>1175</v>
      </c>
      <c r="U12" s="20" t="s">
        <v>1175</v>
      </c>
      <c r="V12" s="20" t="s">
        <v>1175</v>
      </c>
      <c r="W12" s="20" t="s">
        <v>1175</v>
      </c>
      <c r="X12" s="20" t="s">
        <v>1176</v>
      </c>
      <c r="Y12" s="20" t="s">
        <v>1176</v>
      </c>
      <c r="Z12" s="23" t="s">
        <v>1176</v>
      </c>
      <c r="AA12" s="20" t="s">
        <v>1156</v>
      </c>
      <c r="AB12" s="20" t="s">
        <v>1156</v>
      </c>
      <c r="AC12" s="23" t="s">
        <v>1156</v>
      </c>
      <c r="AD12" s="24"/>
      <c r="AE12" s="24"/>
      <c r="AF12" s="24"/>
      <c r="AG12" s="24"/>
      <c r="AH12" s="24"/>
      <c r="AI12" s="24"/>
      <c r="AJ12" s="25"/>
      <c r="AK12" s="25"/>
    </row>
    <row r="13" spans="1:37" x14ac:dyDescent="0.2">
      <c r="A13" s="22">
        <f t="shared" si="0"/>
        <v>1.6111111111111118</v>
      </c>
      <c r="B13" s="80" t="s">
        <v>1177</v>
      </c>
      <c r="C13" s="34" t="s">
        <v>123</v>
      </c>
      <c r="D13" s="20" t="s">
        <v>123</v>
      </c>
      <c r="E13" s="20" t="s">
        <v>123</v>
      </c>
      <c r="F13" s="20" t="s">
        <v>123</v>
      </c>
      <c r="G13" s="20" t="s">
        <v>1191</v>
      </c>
      <c r="H13" s="20" t="s">
        <v>1191</v>
      </c>
      <c r="I13" s="20" t="s">
        <v>1191</v>
      </c>
      <c r="J13" s="23" t="s">
        <v>1191</v>
      </c>
      <c r="K13" s="34" t="s">
        <v>1192</v>
      </c>
      <c r="L13" s="20" t="s">
        <v>1192</v>
      </c>
      <c r="M13" s="20" t="s">
        <v>1192</v>
      </c>
      <c r="N13" s="20" t="s">
        <v>1192</v>
      </c>
      <c r="O13" s="20" t="s">
        <v>1192</v>
      </c>
      <c r="P13" s="20" t="s">
        <v>1161</v>
      </c>
      <c r="Q13" s="20" t="s">
        <v>1161</v>
      </c>
      <c r="R13" s="20" t="s">
        <v>1161</v>
      </c>
      <c r="S13" s="20" t="s">
        <v>1161</v>
      </c>
      <c r="T13" s="34" t="s">
        <v>1181</v>
      </c>
      <c r="U13" s="20" t="s">
        <v>1181</v>
      </c>
      <c r="V13" s="20" t="s">
        <v>1181</v>
      </c>
      <c r="W13" s="20" t="s">
        <v>1181</v>
      </c>
      <c r="X13" s="20" t="s">
        <v>1182</v>
      </c>
      <c r="Y13" s="20" t="s">
        <v>1182</v>
      </c>
      <c r="Z13" s="23" t="s">
        <v>1182</v>
      </c>
      <c r="AA13" s="20" t="s">
        <v>1162</v>
      </c>
      <c r="AB13" s="20" t="s">
        <v>1162</v>
      </c>
      <c r="AC13" s="23" t="s">
        <v>1162</v>
      </c>
      <c r="AD13" s="20"/>
      <c r="AE13" s="20"/>
      <c r="AF13" s="20"/>
      <c r="AG13" s="20"/>
      <c r="AH13" s="20"/>
      <c r="AI13" s="20"/>
      <c r="AJ13" s="133"/>
    </row>
    <row r="14" spans="1:37" x14ac:dyDescent="0.2">
      <c r="A14" s="22">
        <f t="shared" si="0"/>
        <v>1.6458333333333341</v>
      </c>
      <c r="B14" s="80" t="s">
        <v>1183</v>
      </c>
      <c r="C14" s="34" t="s">
        <v>1172</v>
      </c>
      <c r="D14" s="20" t="s">
        <v>1172</v>
      </c>
      <c r="E14" s="20" t="s">
        <v>1172</v>
      </c>
      <c r="F14" s="20" t="s">
        <v>1172</v>
      </c>
      <c r="G14" s="20" t="s">
        <v>1171</v>
      </c>
      <c r="H14" s="20" t="s">
        <v>1171</v>
      </c>
      <c r="I14" s="20" t="s">
        <v>1171</v>
      </c>
      <c r="J14" s="23" t="s">
        <v>1171</v>
      </c>
      <c r="K14" s="34" t="s">
        <v>1173</v>
      </c>
      <c r="L14" s="20" t="s">
        <v>1173</v>
      </c>
      <c r="M14" s="20" t="s">
        <v>1173</v>
      </c>
      <c r="N14" s="20" t="s">
        <v>1173</v>
      </c>
      <c r="O14" s="20" t="s">
        <v>1173</v>
      </c>
      <c r="P14" s="20" t="s">
        <v>1174</v>
      </c>
      <c r="Q14" s="20" t="s">
        <v>1174</v>
      </c>
      <c r="R14" s="20" t="s">
        <v>1174</v>
      </c>
      <c r="S14" s="20" t="s">
        <v>1174</v>
      </c>
      <c r="T14" s="34" t="s">
        <v>1175</v>
      </c>
      <c r="U14" s="20" t="s">
        <v>1175</v>
      </c>
      <c r="V14" s="20" t="s">
        <v>1175</v>
      </c>
      <c r="W14" s="20" t="s">
        <v>1175</v>
      </c>
      <c r="X14" s="20" t="s">
        <v>1176</v>
      </c>
      <c r="Y14" s="20" t="s">
        <v>1176</v>
      </c>
      <c r="Z14" s="23" t="s">
        <v>1176</v>
      </c>
      <c r="AA14" s="20" t="s">
        <v>1156</v>
      </c>
      <c r="AB14" s="20" t="s">
        <v>1156</v>
      </c>
      <c r="AC14" s="23" t="s">
        <v>1156</v>
      </c>
      <c r="AD14" s="20"/>
      <c r="AE14" s="20"/>
      <c r="AF14" s="20"/>
      <c r="AG14" s="20"/>
      <c r="AH14" s="20"/>
      <c r="AI14" s="20"/>
      <c r="AJ14" s="133"/>
    </row>
    <row r="15" spans="1:37" x14ac:dyDescent="0.2">
      <c r="A15" s="22">
        <f t="shared" si="0"/>
        <v>1.6805555555555565</v>
      </c>
      <c r="B15" s="80" t="s">
        <v>1185</v>
      </c>
      <c r="C15" s="34" t="s">
        <v>123</v>
      </c>
      <c r="D15" s="20" t="s">
        <v>123</v>
      </c>
      <c r="E15" s="20" t="s">
        <v>123</v>
      </c>
      <c r="F15" s="20" t="s">
        <v>123</v>
      </c>
      <c r="G15" s="20" t="s">
        <v>1191</v>
      </c>
      <c r="H15" s="20" t="s">
        <v>1191</v>
      </c>
      <c r="I15" s="20" t="s">
        <v>1191</v>
      </c>
      <c r="J15" s="23" t="s">
        <v>1191</v>
      </c>
      <c r="K15" s="34" t="s">
        <v>1192</v>
      </c>
      <c r="L15" s="20" t="s">
        <v>1192</v>
      </c>
      <c r="M15" s="20" t="s">
        <v>1192</v>
      </c>
      <c r="N15" s="20" t="s">
        <v>1192</v>
      </c>
      <c r="O15" s="20" t="s">
        <v>1192</v>
      </c>
      <c r="P15" s="20" t="s">
        <v>1161</v>
      </c>
      <c r="Q15" s="20" t="s">
        <v>1161</v>
      </c>
      <c r="R15" s="20" t="s">
        <v>1161</v>
      </c>
      <c r="S15" s="20" t="s">
        <v>1161</v>
      </c>
      <c r="T15" s="34" t="s">
        <v>1181</v>
      </c>
      <c r="U15" s="20" t="s">
        <v>1181</v>
      </c>
      <c r="V15" s="20" t="s">
        <v>1181</v>
      </c>
      <c r="W15" s="20" t="s">
        <v>1181</v>
      </c>
      <c r="X15" s="20" t="s">
        <v>1182</v>
      </c>
      <c r="Y15" s="20" t="s">
        <v>1182</v>
      </c>
      <c r="Z15" s="23" t="s">
        <v>1182</v>
      </c>
      <c r="AA15" s="20" t="s">
        <v>1162</v>
      </c>
      <c r="AB15" s="20" t="s">
        <v>1162</v>
      </c>
      <c r="AC15" s="23" t="s">
        <v>1162</v>
      </c>
      <c r="AD15" s="20"/>
      <c r="AE15" s="20"/>
      <c r="AF15" s="20"/>
      <c r="AG15" s="20"/>
      <c r="AH15" s="20"/>
      <c r="AI15" s="20"/>
      <c r="AJ15" s="133"/>
    </row>
    <row r="16" spans="1:37" x14ac:dyDescent="0.2">
      <c r="A16" s="22">
        <f t="shared" si="0"/>
        <v>1.7152777777777788</v>
      </c>
      <c r="B16" s="80" t="s">
        <v>1186</v>
      </c>
      <c r="C16" s="34" t="s">
        <v>1172</v>
      </c>
      <c r="D16" s="20" t="s">
        <v>1172</v>
      </c>
      <c r="E16" s="20" t="s">
        <v>1172</v>
      </c>
      <c r="F16" s="20" t="s">
        <v>1172</v>
      </c>
      <c r="G16" s="20" t="s">
        <v>1171</v>
      </c>
      <c r="H16" s="20" t="s">
        <v>1171</v>
      </c>
      <c r="I16" s="20" t="s">
        <v>1171</v>
      </c>
      <c r="J16" s="23" t="s">
        <v>1171</v>
      </c>
      <c r="K16" s="34" t="s">
        <v>1173</v>
      </c>
      <c r="L16" s="20" t="s">
        <v>1173</v>
      </c>
      <c r="M16" s="20" t="s">
        <v>1173</v>
      </c>
      <c r="N16" s="20" t="s">
        <v>1173</v>
      </c>
      <c r="O16" s="20" t="s">
        <v>1173</v>
      </c>
      <c r="P16" s="20" t="s">
        <v>1174</v>
      </c>
      <c r="Q16" s="20" t="s">
        <v>1174</v>
      </c>
      <c r="R16" s="20" t="s">
        <v>1174</v>
      </c>
      <c r="S16" s="20" t="s">
        <v>1174</v>
      </c>
      <c r="T16" s="34" t="s">
        <v>1175</v>
      </c>
      <c r="U16" s="20" t="s">
        <v>1175</v>
      </c>
      <c r="V16" s="20" t="s">
        <v>1175</v>
      </c>
      <c r="W16" s="20" t="s">
        <v>1175</v>
      </c>
      <c r="X16" s="20" t="s">
        <v>1176</v>
      </c>
      <c r="Y16" s="20" t="s">
        <v>1176</v>
      </c>
      <c r="Z16" s="23" t="s">
        <v>1176</v>
      </c>
      <c r="AA16" s="20" t="s">
        <v>1156</v>
      </c>
      <c r="AB16" s="20" t="s">
        <v>1156</v>
      </c>
      <c r="AC16" s="23" t="s">
        <v>1156</v>
      </c>
      <c r="AD16" s="20"/>
      <c r="AE16" s="20"/>
      <c r="AF16" s="20"/>
      <c r="AG16" s="20"/>
      <c r="AH16" s="20"/>
      <c r="AI16" s="20"/>
      <c r="AJ16" s="133">
        <f>288+36</f>
        <v>324</v>
      </c>
    </row>
    <row r="17" spans="1:38" ht="13.5" thickBot="1" x14ac:dyDescent="0.25">
      <c r="A17" s="26">
        <f t="shared" si="0"/>
        <v>1.7500000000000011</v>
      </c>
      <c r="B17" s="81" t="s">
        <v>1187</v>
      </c>
      <c r="C17" s="27" t="s">
        <v>123</v>
      </c>
      <c r="D17" s="28" t="s">
        <v>123</v>
      </c>
      <c r="E17" s="28" t="s">
        <v>123</v>
      </c>
      <c r="F17" s="28" t="s">
        <v>123</v>
      </c>
      <c r="G17" s="28" t="s">
        <v>1191</v>
      </c>
      <c r="H17" s="28" t="s">
        <v>1191</v>
      </c>
      <c r="I17" s="28" t="s">
        <v>1191</v>
      </c>
      <c r="J17" s="29" t="s">
        <v>1191</v>
      </c>
      <c r="K17" s="27" t="s">
        <v>1192</v>
      </c>
      <c r="L17" s="28" t="s">
        <v>1192</v>
      </c>
      <c r="M17" s="28" t="s">
        <v>1192</v>
      </c>
      <c r="N17" s="28" t="s">
        <v>1192</v>
      </c>
      <c r="O17" s="28" t="s">
        <v>1192</v>
      </c>
      <c r="P17" s="28" t="s">
        <v>1161</v>
      </c>
      <c r="Q17" s="28" t="s">
        <v>1161</v>
      </c>
      <c r="R17" s="28" t="s">
        <v>1161</v>
      </c>
      <c r="S17" s="28" t="s">
        <v>1161</v>
      </c>
      <c r="T17" s="27" t="s">
        <v>1181</v>
      </c>
      <c r="U17" s="28" t="s">
        <v>1181</v>
      </c>
      <c r="V17" s="28" t="s">
        <v>1181</v>
      </c>
      <c r="W17" s="28" t="s">
        <v>1181</v>
      </c>
      <c r="X17" s="28" t="s">
        <v>1182</v>
      </c>
      <c r="Y17" s="28" t="s">
        <v>1182</v>
      </c>
      <c r="Z17" s="29" t="s">
        <v>1182</v>
      </c>
      <c r="AA17" s="28" t="s">
        <v>1162</v>
      </c>
      <c r="AB17" s="28" t="s">
        <v>1162</v>
      </c>
      <c r="AC17" s="29" t="s">
        <v>1162</v>
      </c>
      <c r="AD17" s="20"/>
      <c r="AE17" s="20"/>
      <c r="AF17" s="20"/>
      <c r="AG17" s="20"/>
      <c r="AH17" s="20"/>
      <c r="AI17" s="20"/>
      <c r="AJ17" s="20"/>
    </row>
    <row r="18" spans="1:38" ht="13.5" hidden="1" thickBot="1" x14ac:dyDescent="0.25">
      <c r="A18" s="26">
        <f t="shared" si="0"/>
        <v>1.7847222222222234</v>
      </c>
      <c r="B18" s="81" t="s">
        <v>1189</v>
      </c>
      <c r="C18" s="27"/>
      <c r="D18" s="28"/>
      <c r="E18" s="28"/>
      <c r="F18" s="28"/>
      <c r="G18" s="28"/>
      <c r="H18" s="28"/>
      <c r="I18" s="28"/>
      <c r="J18" s="29"/>
      <c r="K18" s="27"/>
      <c r="L18" s="28"/>
      <c r="M18" s="28"/>
      <c r="N18" s="28"/>
      <c r="O18" s="28"/>
      <c r="P18" s="28"/>
      <c r="Q18" s="28"/>
      <c r="R18" s="28"/>
      <c r="S18" s="29"/>
      <c r="T18" s="27"/>
      <c r="U18" s="28"/>
      <c r="V18" s="28"/>
      <c r="W18" s="28"/>
      <c r="X18" s="28"/>
      <c r="Y18" s="28"/>
      <c r="Z18" s="29"/>
      <c r="AA18" s="28"/>
      <c r="AB18" s="28"/>
      <c r="AC18" s="29"/>
      <c r="AD18" s="20"/>
      <c r="AE18" s="20"/>
      <c r="AF18" s="20"/>
      <c r="AG18" s="20"/>
      <c r="AH18" s="20"/>
      <c r="AI18" s="20"/>
      <c r="AJ18" s="133"/>
    </row>
    <row r="19" spans="1:38" ht="13.5" thickBot="1" x14ac:dyDescent="0.25">
      <c r="A19" s="30"/>
      <c r="B19" s="133"/>
      <c r="K19" s="20"/>
      <c r="L19" s="20"/>
      <c r="M19" s="20"/>
      <c r="N19" s="20"/>
      <c r="O19" s="20"/>
      <c r="P19" s="20"/>
      <c r="Q19" s="20"/>
      <c r="R19" s="20"/>
      <c r="S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133"/>
    </row>
    <row r="20" spans="1:38" ht="12.75" customHeight="1" thickBot="1" x14ac:dyDescent="0.25">
      <c r="A20" s="195" t="str">
        <f>+A1</f>
        <v>PATRIOT GAMES - FIELD GRID - 07/05/13 (subject to change)</v>
      </c>
      <c r="B20" s="196"/>
      <c r="C20" s="196"/>
      <c r="D20" s="196"/>
      <c r="E20" s="196"/>
      <c r="F20" s="196"/>
      <c r="G20" s="196"/>
      <c r="H20" s="196"/>
      <c r="I20" s="196"/>
      <c r="J20" s="196"/>
      <c r="K20" s="195" t="str">
        <f>+A20</f>
        <v>PATRIOT GAMES - FIELD GRID - 07/05/13 (subject to change)</v>
      </c>
      <c r="L20" s="196"/>
      <c r="M20" s="196"/>
      <c r="N20" s="196"/>
      <c r="O20" s="196"/>
      <c r="P20" s="196"/>
      <c r="Q20" s="196"/>
      <c r="R20" s="196"/>
      <c r="S20" s="197"/>
      <c r="T20" s="195" t="str">
        <f>+K20</f>
        <v>PATRIOT GAMES - FIELD GRID - 07/05/13 (subject to change)</v>
      </c>
      <c r="U20" s="196"/>
      <c r="V20" s="196"/>
      <c r="W20" s="196"/>
      <c r="X20" s="196"/>
      <c r="Y20" s="196"/>
      <c r="Z20" s="196"/>
      <c r="AA20" s="196"/>
      <c r="AB20" s="196"/>
      <c r="AC20" s="197"/>
      <c r="AD20" s="20"/>
      <c r="AE20" s="20"/>
      <c r="AF20" s="20"/>
      <c r="AG20" s="20"/>
      <c r="AH20" s="20"/>
      <c r="AI20" s="20"/>
    </row>
    <row r="21" spans="1:38" s="5" customFormat="1" ht="20.25" thickBot="1" x14ac:dyDescent="0.3">
      <c r="A21" s="198" t="s">
        <v>1193</v>
      </c>
      <c r="B21" s="199"/>
      <c r="C21" s="199"/>
      <c r="D21" s="199"/>
      <c r="E21" s="199"/>
      <c r="F21" s="199"/>
      <c r="G21" s="199"/>
      <c r="H21" s="199"/>
      <c r="I21" s="199"/>
      <c r="J21" s="199"/>
      <c r="K21" s="199"/>
      <c r="L21" s="199"/>
      <c r="M21" s="199"/>
      <c r="N21" s="199"/>
      <c r="O21" s="199"/>
      <c r="P21" s="199"/>
      <c r="Q21" s="199"/>
      <c r="R21" s="199"/>
      <c r="S21" s="199"/>
      <c r="T21" s="199"/>
      <c r="U21" s="199"/>
      <c r="V21" s="199"/>
      <c r="W21" s="199"/>
      <c r="X21" s="199"/>
      <c r="Y21" s="199"/>
      <c r="Z21" s="199"/>
      <c r="AA21" s="199"/>
      <c r="AB21" s="199"/>
      <c r="AC21" s="200"/>
      <c r="AD21" s="6"/>
      <c r="AE21" s="6"/>
      <c r="AF21" s="6"/>
      <c r="AG21" s="6"/>
      <c r="AH21" s="6"/>
      <c r="AI21" s="6"/>
      <c r="AJ21" s="4"/>
    </row>
    <row r="22" spans="1:38" s="5" customFormat="1" ht="15.75" customHeight="1" thickBot="1" x14ac:dyDescent="0.25">
      <c r="A22" s="195" t="s">
        <v>1194</v>
      </c>
      <c r="B22" s="197"/>
      <c r="C22" s="195" t="s">
        <v>1149</v>
      </c>
      <c r="D22" s="196"/>
      <c r="E22" s="196"/>
      <c r="F22" s="196"/>
      <c r="G22" s="196"/>
      <c r="H22" s="196"/>
      <c r="I22" s="196"/>
      <c r="J22" s="197"/>
      <c r="K22" s="201" t="s">
        <v>1150</v>
      </c>
      <c r="L22" s="202"/>
      <c r="M22" s="202"/>
      <c r="N22" s="202"/>
      <c r="O22" s="202"/>
      <c r="P22" s="202"/>
      <c r="Q22" s="202"/>
      <c r="R22" s="202"/>
      <c r="S22" s="202"/>
      <c r="T22" s="195" t="s">
        <v>1151</v>
      </c>
      <c r="U22" s="196"/>
      <c r="V22" s="196"/>
      <c r="W22" s="196"/>
      <c r="X22" s="196"/>
      <c r="Y22" s="196"/>
      <c r="Z22" s="197"/>
      <c r="AA22" s="195" t="s">
        <v>1242</v>
      </c>
      <c r="AB22" s="196"/>
      <c r="AC22" s="197"/>
      <c r="AD22" s="3"/>
      <c r="AE22" s="3"/>
      <c r="AF22" s="3"/>
      <c r="AG22" s="3"/>
      <c r="AH22" s="3"/>
      <c r="AI22" s="3"/>
      <c r="AJ22" s="4"/>
    </row>
    <row r="23" spans="1:38" s="5" customFormat="1" ht="13.5" thickBot="1" x14ac:dyDescent="0.25">
      <c r="A23" s="7" t="s">
        <v>1152</v>
      </c>
      <c r="B23" s="131" t="s">
        <v>1153</v>
      </c>
      <c r="C23" s="31">
        <v>1</v>
      </c>
      <c r="D23" s="31">
        <v>2</v>
      </c>
      <c r="E23" s="31">
        <v>3</v>
      </c>
      <c r="F23" s="31">
        <v>4</v>
      </c>
      <c r="G23" s="31">
        <v>5</v>
      </c>
      <c r="H23" s="31">
        <v>6</v>
      </c>
      <c r="I23" s="31">
        <v>7</v>
      </c>
      <c r="J23" s="132">
        <v>8</v>
      </c>
      <c r="K23" s="31">
        <v>9</v>
      </c>
      <c r="L23" s="31">
        <v>10</v>
      </c>
      <c r="M23" s="31">
        <v>11</v>
      </c>
      <c r="N23" s="12">
        <v>12</v>
      </c>
      <c r="O23" s="12">
        <v>13</v>
      </c>
      <c r="P23" s="12">
        <v>14</v>
      </c>
      <c r="Q23" s="12">
        <v>15</v>
      </c>
      <c r="R23" s="12">
        <v>16</v>
      </c>
      <c r="S23" s="130">
        <v>17</v>
      </c>
      <c r="T23" s="12">
        <v>18</v>
      </c>
      <c r="U23" s="11">
        <v>19</v>
      </c>
      <c r="V23" s="11">
        <v>20</v>
      </c>
      <c r="W23" s="11">
        <v>21</v>
      </c>
      <c r="X23" s="132">
        <v>22</v>
      </c>
      <c r="Y23" s="11">
        <v>23</v>
      </c>
      <c r="Z23" s="11">
        <v>24</v>
      </c>
      <c r="AA23" s="11">
        <v>25</v>
      </c>
      <c r="AB23" s="11">
        <v>26</v>
      </c>
      <c r="AC23" s="12">
        <v>27</v>
      </c>
      <c r="AD23" s="3"/>
      <c r="AE23" s="3"/>
      <c r="AF23" s="3"/>
      <c r="AG23" s="3"/>
      <c r="AH23" s="3"/>
      <c r="AI23" s="3"/>
      <c r="AJ23" s="3"/>
    </row>
    <row r="24" spans="1:38" ht="13.5" hidden="1" thickBot="1" x14ac:dyDescent="0.25">
      <c r="A24" s="17">
        <v>1.3333333333333333</v>
      </c>
      <c r="B24" s="79" t="s">
        <v>1154</v>
      </c>
      <c r="C24" s="32"/>
      <c r="D24" s="33"/>
      <c r="E24" s="33"/>
      <c r="F24" s="33"/>
      <c r="G24" s="33"/>
      <c r="H24" s="33"/>
      <c r="I24" s="33"/>
      <c r="J24" s="19"/>
      <c r="K24" s="32"/>
      <c r="L24" s="33"/>
      <c r="M24" s="33"/>
      <c r="N24" s="33"/>
      <c r="O24" s="33"/>
      <c r="P24" s="33"/>
      <c r="Q24" s="33"/>
      <c r="R24" s="33"/>
      <c r="S24" s="19"/>
      <c r="T24" s="33"/>
      <c r="U24" s="33"/>
      <c r="V24" s="33"/>
      <c r="W24" s="33"/>
      <c r="X24" s="33"/>
      <c r="Y24" s="33"/>
      <c r="Z24" s="19"/>
      <c r="AA24" s="33"/>
      <c r="AB24" s="33"/>
      <c r="AC24" s="19"/>
      <c r="AD24" s="20"/>
      <c r="AE24" s="20"/>
      <c r="AF24" s="20"/>
      <c r="AG24" s="20"/>
      <c r="AH24" s="20"/>
      <c r="AI24" s="20"/>
      <c r="AJ24" s="133"/>
      <c r="AK24" s="133"/>
      <c r="AL24" s="20"/>
    </row>
    <row r="25" spans="1:38" ht="13.5" thickBot="1" x14ac:dyDescent="0.25">
      <c r="A25" s="17">
        <f t="shared" ref="A25:A36" si="1">+A24+5/6/24</f>
        <v>1.3680555555555556</v>
      </c>
      <c r="B25" s="79" t="s">
        <v>1154</v>
      </c>
      <c r="C25" s="32" t="s">
        <v>1155</v>
      </c>
      <c r="D25" s="33" t="s">
        <v>1155</v>
      </c>
      <c r="E25" s="33" t="s">
        <v>1155</v>
      </c>
      <c r="F25" s="140" t="s">
        <v>82</v>
      </c>
      <c r="G25" s="141" t="s">
        <v>82</v>
      </c>
      <c r="H25" s="33" t="s">
        <v>82</v>
      </c>
      <c r="I25" s="33" t="s">
        <v>82</v>
      </c>
      <c r="J25" s="19" t="s">
        <v>82</v>
      </c>
      <c r="K25" s="140" t="s">
        <v>1179</v>
      </c>
      <c r="L25" s="141" t="s">
        <v>1179</v>
      </c>
      <c r="M25" s="33" t="s">
        <v>1179</v>
      </c>
      <c r="N25" s="33" t="s">
        <v>1179</v>
      </c>
      <c r="O25" s="139" t="s">
        <v>1157</v>
      </c>
      <c r="P25" s="33" t="s">
        <v>1157</v>
      </c>
      <c r="Q25" s="33" t="s">
        <v>1157</v>
      </c>
      <c r="R25" s="139" t="s">
        <v>1157</v>
      </c>
      <c r="S25" s="33" t="s">
        <v>1157</v>
      </c>
      <c r="T25" s="140" t="s">
        <v>1351</v>
      </c>
      <c r="U25" s="141" t="s">
        <v>1351</v>
      </c>
      <c r="V25" s="33" t="s">
        <v>1351</v>
      </c>
      <c r="W25" s="33" t="s">
        <v>1351</v>
      </c>
      <c r="X25" s="140" t="s">
        <v>1158</v>
      </c>
      <c r="Y25" s="141" t="s">
        <v>1158</v>
      </c>
      <c r="Z25" s="19" t="s">
        <v>1158</v>
      </c>
      <c r="AA25" s="204" t="s">
        <v>1243</v>
      </c>
      <c r="AB25" s="204"/>
      <c r="AC25" s="205"/>
      <c r="AD25" s="20"/>
      <c r="AE25" s="20"/>
      <c r="AF25" s="20"/>
      <c r="AG25" s="20"/>
      <c r="AH25" s="20"/>
      <c r="AI25" s="20"/>
      <c r="AJ25" s="133"/>
      <c r="AK25" s="133"/>
      <c r="AL25" s="20"/>
    </row>
    <row r="26" spans="1:38" ht="13.5" thickBot="1" x14ac:dyDescent="0.25">
      <c r="A26" s="22">
        <f t="shared" si="1"/>
        <v>1.4027777777777779</v>
      </c>
      <c r="B26" s="80" t="s">
        <v>1159</v>
      </c>
      <c r="C26" s="34" t="s">
        <v>1180</v>
      </c>
      <c r="D26" s="140" t="s">
        <v>1180</v>
      </c>
      <c r="E26" s="141" t="s">
        <v>1180</v>
      </c>
      <c r="F26" s="140" t="s">
        <v>1160</v>
      </c>
      <c r="G26" s="141" t="s">
        <v>1160</v>
      </c>
      <c r="H26" s="20" t="s">
        <v>1160</v>
      </c>
      <c r="I26" s="20" t="s">
        <v>1160</v>
      </c>
      <c r="J26" s="23" t="s">
        <v>1160</v>
      </c>
      <c r="K26" s="140" t="s">
        <v>1178</v>
      </c>
      <c r="L26" s="141" t="s">
        <v>1178</v>
      </c>
      <c r="M26" s="20" t="s">
        <v>1178</v>
      </c>
      <c r="N26" s="20" t="s">
        <v>1178</v>
      </c>
      <c r="O26" s="139" t="s">
        <v>1163</v>
      </c>
      <c r="P26" s="20" t="s">
        <v>1163</v>
      </c>
      <c r="Q26" s="20" t="s">
        <v>1163</v>
      </c>
      <c r="R26" s="139" t="s">
        <v>1163</v>
      </c>
      <c r="S26" s="20" t="s">
        <v>1163</v>
      </c>
      <c r="T26" s="140" t="s">
        <v>1164</v>
      </c>
      <c r="U26" s="141" t="s">
        <v>1164</v>
      </c>
      <c r="V26" s="20" t="s">
        <v>1164</v>
      </c>
      <c r="W26" s="20" t="s">
        <v>1164</v>
      </c>
      <c r="X26" s="20" t="s">
        <v>1165</v>
      </c>
      <c r="Y26" s="20" t="s">
        <v>1165</v>
      </c>
      <c r="Z26" s="23" t="s">
        <v>1165</v>
      </c>
      <c r="AA26" s="206"/>
      <c r="AB26" s="206"/>
      <c r="AC26" s="207"/>
      <c r="AD26" s="20"/>
      <c r="AE26" s="20"/>
      <c r="AF26" s="20"/>
      <c r="AG26" s="20"/>
      <c r="AH26" s="20"/>
      <c r="AI26" s="20"/>
      <c r="AJ26" s="133"/>
      <c r="AK26" s="133"/>
      <c r="AL26" s="20"/>
    </row>
    <row r="27" spans="1:38" ht="13.5" thickBot="1" x14ac:dyDescent="0.25">
      <c r="A27" s="22">
        <f t="shared" si="1"/>
        <v>1.4375000000000002</v>
      </c>
      <c r="B27" s="80" t="s">
        <v>1166</v>
      </c>
      <c r="C27" s="34" t="s">
        <v>1155</v>
      </c>
      <c r="D27" s="20" t="s">
        <v>1155</v>
      </c>
      <c r="E27" s="20" t="s">
        <v>1155</v>
      </c>
      <c r="F27" s="142" t="s">
        <v>82</v>
      </c>
      <c r="G27" s="20" t="s">
        <v>82</v>
      </c>
      <c r="H27" s="20" t="s">
        <v>82</v>
      </c>
      <c r="I27" s="20" t="s">
        <v>82</v>
      </c>
      <c r="J27" s="23" t="s">
        <v>82</v>
      </c>
      <c r="K27" s="20" t="s">
        <v>1179</v>
      </c>
      <c r="L27" s="142" t="s">
        <v>1179</v>
      </c>
      <c r="M27" s="20" t="s">
        <v>1179</v>
      </c>
      <c r="N27" s="20" t="s">
        <v>1179</v>
      </c>
      <c r="O27" s="139" t="s">
        <v>1157</v>
      </c>
      <c r="P27" s="20" t="s">
        <v>1157</v>
      </c>
      <c r="Q27" s="20" t="s">
        <v>1157</v>
      </c>
      <c r="R27" s="20" t="s">
        <v>1157</v>
      </c>
      <c r="S27" s="20" t="s">
        <v>1157</v>
      </c>
      <c r="T27" s="34" t="s">
        <v>1351</v>
      </c>
      <c r="U27" s="142" t="s">
        <v>1351</v>
      </c>
      <c r="V27" s="20" t="s">
        <v>1351</v>
      </c>
      <c r="W27" s="20" t="s">
        <v>1351</v>
      </c>
      <c r="X27" s="20" t="s">
        <v>1158</v>
      </c>
      <c r="Y27" s="139" t="s">
        <v>1158</v>
      </c>
      <c r="Z27" s="23" t="s">
        <v>1158</v>
      </c>
      <c r="AA27" s="206"/>
      <c r="AB27" s="206"/>
      <c r="AC27" s="207"/>
      <c r="AD27" s="20"/>
      <c r="AE27" s="20"/>
      <c r="AF27" s="20"/>
      <c r="AG27" s="20"/>
      <c r="AH27" s="20"/>
      <c r="AI27" s="20"/>
      <c r="AJ27" s="133"/>
      <c r="AK27" s="133"/>
      <c r="AL27" s="20"/>
    </row>
    <row r="28" spans="1:38" ht="13.5" thickBot="1" x14ac:dyDescent="0.25">
      <c r="A28" s="22">
        <f t="shared" si="1"/>
        <v>1.4722222222222225</v>
      </c>
      <c r="B28" s="80" t="s">
        <v>1167</v>
      </c>
      <c r="C28" s="34" t="s">
        <v>1180</v>
      </c>
      <c r="D28" s="20" t="s">
        <v>1180</v>
      </c>
      <c r="E28" s="139" t="s">
        <v>1180</v>
      </c>
      <c r="F28" s="143" t="s">
        <v>1160</v>
      </c>
      <c r="G28" s="20" t="s">
        <v>1160</v>
      </c>
      <c r="H28" s="20" t="s">
        <v>1160</v>
      </c>
      <c r="I28" s="20" t="s">
        <v>1160</v>
      </c>
      <c r="J28" s="23" t="s">
        <v>1160</v>
      </c>
      <c r="K28" s="20" t="s">
        <v>1178</v>
      </c>
      <c r="L28" s="139" t="s">
        <v>1178</v>
      </c>
      <c r="M28" s="20" t="s">
        <v>1178</v>
      </c>
      <c r="N28" s="20" t="s">
        <v>1178</v>
      </c>
      <c r="O28" s="139" t="s">
        <v>1163</v>
      </c>
      <c r="P28" s="20" t="s">
        <v>1163</v>
      </c>
      <c r="Q28" s="20" t="s">
        <v>1163</v>
      </c>
      <c r="R28" s="20" t="s">
        <v>1163</v>
      </c>
      <c r="S28" s="20" t="s">
        <v>1163</v>
      </c>
      <c r="T28" s="34" t="s">
        <v>1164</v>
      </c>
      <c r="U28" s="139" t="s">
        <v>1164</v>
      </c>
      <c r="V28" s="20" t="s">
        <v>1164</v>
      </c>
      <c r="W28" s="20" t="s">
        <v>1164</v>
      </c>
      <c r="X28" s="20" t="s">
        <v>1165</v>
      </c>
      <c r="Y28" s="20" t="s">
        <v>1165</v>
      </c>
      <c r="Z28" s="23" t="s">
        <v>1165</v>
      </c>
      <c r="AA28" s="206"/>
      <c r="AB28" s="206"/>
      <c r="AC28" s="207"/>
      <c r="AD28" s="20"/>
      <c r="AE28" s="20"/>
      <c r="AF28" s="20"/>
      <c r="AG28" s="20"/>
      <c r="AH28" s="20"/>
      <c r="AI28" s="20"/>
      <c r="AJ28" s="133"/>
      <c r="AK28" s="133"/>
      <c r="AL28" s="20"/>
    </row>
    <row r="29" spans="1:38" ht="13.5" thickBot="1" x14ac:dyDescent="0.25">
      <c r="A29" s="22">
        <f t="shared" si="1"/>
        <v>1.5069444444444449</v>
      </c>
      <c r="B29" s="80" t="s">
        <v>1168</v>
      </c>
      <c r="C29" s="34" t="s">
        <v>1161</v>
      </c>
      <c r="D29" s="20" t="s">
        <v>1161</v>
      </c>
      <c r="E29" s="140" t="s">
        <v>1161</v>
      </c>
      <c r="F29" s="141" t="s">
        <v>1161</v>
      </c>
      <c r="G29" s="140" t="s">
        <v>1171</v>
      </c>
      <c r="H29" s="141" t="s">
        <v>1171</v>
      </c>
      <c r="I29" s="20" t="s">
        <v>1171</v>
      </c>
      <c r="J29" s="23" t="s">
        <v>1171</v>
      </c>
      <c r="K29" s="140" t="s">
        <v>1173</v>
      </c>
      <c r="L29" s="141" t="s">
        <v>1173</v>
      </c>
      <c r="M29" s="20" t="s">
        <v>1173</v>
      </c>
      <c r="N29" s="20" t="s">
        <v>1173</v>
      </c>
      <c r="O29" s="20" t="s">
        <v>1173</v>
      </c>
      <c r="P29" s="20" t="s">
        <v>1174</v>
      </c>
      <c r="Q29" s="20" t="s">
        <v>1174</v>
      </c>
      <c r="R29" s="140" t="s">
        <v>1174</v>
      </c>
      <c r="S29" s="141" t="s">
        <v>1174</v>
      </c>
      <c r="T29" s="140" t="s">
        <v>1175</v>
      </c>
      <c r="U29" s="141" t="s">
        <v>1175</v>
      </c>
      <c r="V29" s="20" t="s">
        <v>1175</v>
      </c>
      <c r="W29" s="20" t="s">
        <v>1175</v>
      </c>
      <c r="X29" s="140" t="s">
        <v>1176</v>
      </c>
      <c r="Y29" s="141" t="s">
        <v>1176</v>
      </c>
      <c r="Z29" s="23" t="s">
        <v>1176</v>
      </c>
      <c r="AA29" s="206"/>
      <c r="AB29" s="206"/>
      <c r="AC29" s="207"/>
      <c r="AD29" s="20"/>
      <c r="AE29" s="20"/>
      <c r="AF29" s="20"/>
      <c r="AG29" s="20"/>
      <c r="AH29" s="20"/>
      <c r="AI29" s="20"/>
      <c r="AJ29" s="133"/>
      <c r="AK29" s="133"/>
      <c r="AL29" s="20"/>
    </row>
    <row r="30" spans="1:38" ht="13.5" thickBot="1" x14ac:dyDescent="0.25">
      <c r="A30" s="22">
        <f t="shared" si="1"/>
        <v>1.5416666666666672</v>
      </c>
      <c r="B30" s="80" t="s">
        <v>1169</v>
      </c>
      <c r="C30" s="34"/>
      <c r="D30" s="20" t="s">
        <v>1190</v>
      </c>
      <c r="E30" s="140" t="s">
        <v>1190</v>
      </c>
      <c r="F30" s="141" t="s">
        <v>1190</v>
      </c>
      <c r="G30" s="140" t="s">
        <v>1172</v>
      </c>
      <c r="H30" s="141" t="s">
        <v>1172</v>
      </c>
      <c r="I30" s="20" t="s">
        <v>1172</v>
      </c>
      <c r="J30" s="23" t="s">
        <v>1172</v>
      </c>
      <c r="K30" s="140" t="s">
        <v>1192</v>
      </c>
      <c r="L30" s="141" t="s">
        <v>1192</v>
      </c>
      <c r="M30" s="20" t="s">
        <v>1192</v>
      </c>
      <c r="N30" s="20" t="s">
        <v>1192</v>
      </c>
      <c r="O30" s="20" t="s">
        <v>1192</v>
      </c>
      <c r="P30" s="20" t="s">
        <v>1191</v>
      </c>
      <c r="Q30" s="20" t="s">
        <v>1191</v>
      </c>
      <c r="R30" s="140" t="s">
        <v>1191</v>
      </c>
      <c r="S30" s="141" t="s">
        <v>1191</v>
      </c>
      <c r="T30" s="140" t="s">
        <v>1181</v>
      </c>
      <c r="U30" s="141" t="s">
        <v>1181</v>
      </c>
      <c r="V30" s="20" t="s">
        <v>1181</v>
      </c>
      <c r="W30" s="20" t="s">
        <v>1181</v>
      </c>
      <c r="X30" s="20" t="s">
        <v>1182</v>
      </c>
      <c r="Y30" s="20" t="s">
        <v>1182</v>
      </c>
      <c r="Z30" s="23" t="s">
        <v>1182</v>
      </c>
      <c r="AA30" s="206"/>
      <c r="AB30" s="206"/>
      <c r="AC30" s="207"/>
      <c r="AD30" s="20"/>
      <c r="AE30" s="20"/>
      <c r="AF30" s="20"/>
      <c r="AG30" s="20"/>
      <c r="AH30" s="20"/>
      <c r="AI30" s="20"/>
      <c r="AJ30" s="3"/>
      <c r="AK30" s="20"/>
      <c r="AL30" s="20"/>
    </row>
    <row r="31" spans="1:38" ht="13.5" thickBot="1" x14ac:dyDescent="0.25">
      <c r="A31" s="22">
        <f t="shared" si="1"/>
        <v>1.5763888888888895</v>
      </c>
      <c r="B31" s="80" t="s">
        <v>1170</v>
      </c>
      <c r="C31" s="34" t="s">
        <v>123</v>
      </c>
      <c r="D31" s="20" t="s">
        <v>123</v>
      </c>
      <c r="E31" s="140" t="s">
        <v>123</v>
      </c>
      <c r="F31" s="141" t="s">
        <v>123</v>
      </c>
      <c r="G31" s="142" t="s">
        <v>1171</v>
      </c>
      <c r="H31" s="20" t="s">
        <v>1171</v>
      </c>
      <c r="I31" s="20" t="s">
        <v>1171</v>
      </c>
      <c r="J31" s="23" t="s">
        <v>1171</v>
      </c>
      <c r="K31" s="20" t="s">
        <v>1173</v>
      </c>
      <c r="L31" s="139" t="s">
        <v>1173</v>
      </c>
      <c r="M31" s="20" t="s">
        <v>1173</v>
      </c>
      <c r="N31" s="20" t="s">
        <v>1173</v>
      </c>
      <c r="O31" s="20" t="s">
        <v>1173</v>
      </c>
      <c r="P31" s="20" t="s">
        <v>1174</v>
      </c>
      <c r="Q31" s="20" t="s">
        <v>1174</v>
      </c>
      <c r="R31" s="144" t="s">
        <v>1174</v>
      </c>
      <c r="S31" s="20" t="s">
        <v>1174</v>
      </c>
      <c r="T31" s="34" t="s">
        <v>1175</v>
      </c>
      <c r="U31" s="142" t="s">
        <v>1175</v>
      </c>
      <c r="V31" s="20" t="s">
        <v>1175</v>
      </c>
      <c r="W31" s="20" t="s">
        <v>1175</v>
      </c>
      <c r="X31" s="139" t="s">
        <v>1176</v>
      </c>
      <c r="Y31" s="20" t="s">
        <v>1176</v>
      </c>
      <c r="Z31" s="23" t="s">
        <v>1176</v>
      </c>
      <c r="AA31" s="206"/>
      <c r="AB31" s="206"/>
      <c r="AC31" s="207"/>
      <c r="AJ31" s="25"/>
      <c r="AK31" s="35"/>
      <c r="AL31" s="24"/>
    </row>
    <row r="32" spans="1:38" ht="13.5" thickBot="1" x14ac:dyDescent="0.25">
      <c r="A32" s="22">
        <f t="shared" si="1"/>
        <v>1.6111111111111118</v>
      </c>
      <c r="B32" s="80" t="s">
        <v>1177</v>
      </c>
      <c r="C32" s="34" t="s">
        <v>1161</v>
      </c>
      <c r="D32" s="20" t="s">
        <v>1161</v>
      </c>
      <c r="E32" s="20" t="s">
        <v>1161</v>
      </c>
      <c r="F32" s="139" t="s">
        <v>1161</v>
      </c>
      <c r="G32" s="139" t="s">
        <v>1172</v>
      </c>
      <c r="H32" s="20" t="s">
        <v>1172</v>
      </c>
      <c r="I32" s="20" t="s">
        <v>1172</v>
      </c>
      <c r="J32" s="23" t="s">
        <v>1172</v>
      </c>
      <c r="K32" s="140" t="s">
        <v>1184</v>
      </c>
      <c r="L32" s="141" t="s">
        <v>1184</v>
      </c>
      <c r="M32" s="20" t="s">
        <v>1184</v>
      </c>
      <c r="N32" s="20" t="s">
        <v>1156</v>
      </c>
      <c r="O32" s="20" t="s">
        <v>1156</v>
      </c>
      <c r="P32" s="20" t="s">
        <v>1156</v>
      </c>
      <c r="Q32" s="20" t="s">
        <v>1162</v>
      </c>
      <c r="R32" s="140" t="s">
        <v>1162</v>
      </c>
      <c r="S32" s="141" t="s">
        <v>1162</v>
      </c>
      <c r="T32" s="34" t="s">
        <v>1181</v>
      </c>
      <c r="U32" s="139" t="s">
        <v>1181</v>
      </c>
      <c r="V32" s="20" t="s">
        <v>1181</v>
      </c>
      <c r="W32" s="20" t="s">
        <v>1181</v>
      </c>
      <c r="X32" s="20" t="s">
        <v>1182</v>
      </c>
      <c r="Y32" s="20" t="s">
        <v>1182</v>
      </c>
      <c r="Z32" s="23" t="s">
        <v>1182</v>
      </c>
      <c r="AA32" s="206"/>
      <c r="AB32" s="206"/>
      <c r="AC32" s="207"/>
      <c r="AD32" s="20"/>
      <c r="AE32" s="20"/>
      <c r="AF32" s="20"/>
      <c r="AG32" s="20"/>
      <c r="AH32" s="20"/>
      <c r="AI32" s="20"/>
      <c r="AJ32" s="133"/>
      <c r="AK32" s="20"/>
      <c r="AL32" s="20"/>
    </row>
    <row r="33" spans="1:41" ht="13.5" thickBot="1" x14ac:dyDescent="0.25">
      <c r="A33" s="22">
        <f t="shared" si="1"/>
        <v>1.6458333333333341</v>
      </c>
      <c r="B33" s="80" t="s">
        <v>1183</v>
      </c>
      <c r="C33" s="34" t="s">
        <v>123</v>
      </c>
      <c r="D33" s="20" t="s">
        <v>123</v>
      </c>
      <c r="E33" s="20" t="s">
        <v>123</v>
      </c>
      <c r="F33" s="139" t="s">
        <v>123</v>
      </c>
      <c r="G33" s="139" t="s">
        <v>1190</v>
      </c>
      <c r="H33" s="20" t="s">
        <v>1190</v>
      </c>
      <c r="I33" s="20" t="s">
        <v>1190</v>
      </c>
      <c r="J33" s="23"/>
      <c r="K33" s="20" t="s">
        <v>1192</v>
      </c>
      <c r="L33" s="142" t="s">
        <v>1192</v>
      </c>
      <c r="M33" s="20" t="s">
        <v>1192</v>
      </c>
      <c r="N33" s="20" t="s">
        <v>1192</v>
      </c>
      <c r="O33" s="20" t="s">
        <v>1192</v>
      </c>
      <c r="P33" s="20" t="s">
        <v>1191</v>
      </c>
      <c r="Q33" s="20" t="s">
        <v>1191</v>
      </c>
      <c r="R33" s="142" t="s">
        <v>1191</v>
      </c>
      <c r="S33" s="20" t="s">
        <v>1191</v>
      </c>
      <c r="T33" s="34"/>
      <c r="U33" s="20"/>
      <c r="V33" s="20"/>
      <c r="W33" s="20"/>
      <c r="X33" s="20"/>
      <c r="Y33" s="20"/>
      <c r="Z33" s="23"/>
      <c r="AA33" s="206"/>
      <c r="AB33" s="206"/>
      <c r="AC33" s="207"/>
      <c r="AD33" s="20"/>
      <c r="AE33" s="20"/>
      <c r="AF33" s="20"/>
      <c r="AG33" s="20"/>
      <c r="AH33" s="20"/>
      <c r="AI33" s="20"/>
      <c r="AJ33" s="133"/>
      <c r="AK33" s="133"/>
      <c r="AL33" s="20"/>
    </row>
    <row r="34" spans="1:41" ht="13.5" thickBot="1" x14ac:dyDescent="0.25">
      <c r="A34" s="26">
        <f t="shared" si="1"/>
        <v>1.6805555555555565</v>
      </c>
      <c r="B34" s="81" t="s">
        <v>1185</v>
      </c>
      <c r="C34" s="27"/>
      <c r="D34" s="28"/>
      <c r="E34" s="28"/>
      <c r="F34" s="28"/>
      <c r="G34" s="28"/>
      <c r="H34" s="28"/>
      <c r="I34" s="28"/>
      <c r="J34" s="29"/>
      <c r="K34" s="28" t="s">
        <v>1184</v>
      </c>
      <c r="L34" s="139" t="s">
        <v>1184</v>
      </c>
      <c r="M34" s="28" t="s">
        <v>1184</v>
      </c>
      <c r="N34" s="28" t="s">
        <v>1156</v>
      </c>
      <c r="O34" s="28" t="s">
        <v>1156</v>
      </c>
      <c r="P34" s="28" t="s">
        <v>1156</v>
      </c>
      <c r="Q34" s="28" t="s">
        <v>1162</v>
      </c>
      <c r="R34" s="139" t="s">
        <v>1162</v>
      </c>
      <c r="S34" s="28" t="s">
        <v>1162</v>
      </c>
      <c r="T34" s="27"/>
      <c r="U34" s="28"/>
      <c r="V34" s="28"/>
      <c r="W34" s="28"/>
      <c r="X34" s="28"/>
      <c r="Y34" s="28"/>
      <c r="Z34" s="29"/>
      <c r="AA34" s="28"/>
      <c r="AB34" s="28"/>
      <c r="AC34" s="29"/>
      <c r="AD34" s="20"/>
      <c r="AE34" s="20"/>
      <c r="AF34" s="20"/>
      <c r="AG34" s="20"/>
      <c r="AH34" s="20"/>
      <c r="AI34" s="20"/>
      <c r="AJ34" s="133"/>
      <c r="AK34" s="133"/>
      <c r="AL34" s="20"/>
    </row>
    <row r="35" spans="1:41" hidden="1" x14ac:dyDescent="0.2">
      <c r="A35" s="22">
        <f t="shared" si="1"/>
        <v>1.7152777777777788</v>
      </c>
      <c r="B35" s="80" t="s">
        <v>1186</v>
      </c>
      <c r="C35" s="34"/>
      <c r="D35" s="20"/>
      <c r="E35" s="20"/>
      <c r="F35" s="20"/>
      <c r="G35" s="20"/>
      <c r="H35" s="20"/>
      <c r="I35" s="20"/>
      <c r="J35" s="23"/>
      <c r="K35" s="34"/>
      <c r="L35" s="20"/>
      <c r="M35" s="20"/>
      <c r="N35" s="20"/>
      <c r="O35" s="20"/>
      <c r="P35" s="20"/>
      <c r="Q35" s="20"/>
      <c r="R35" s="20"/>
      <c r="S35" s="23"/>
      <c r="T35" s="20"/>
      <c r="U35" s="20"/>
      <c r="V35" s="20"/>
      <c r="W35" s="20"/>
      <c r="X35" s="20"/>
      <c r="Y35" s="20"/>
      <c r="Z35" s="23"/>
      <c r="AA35" s="20"/>
      <c r="AB35" s="20"/>
      <c r="AC35" s="23"/>
      <c r="AD35" s="20"/>
      <c r="AE35" s="20"/>
      <c r="AF35" s="20"/>
      <c r="AG35" s="20"/>
      <c r="AH35" s="20"/>
      <c r="AI35" s="20"/>
      <c r="AJ35" s="133"/>
      <c r="AK35" s="133"/>
      <c r="AL35" s="20"/>
    </row>
    <row r="36" spans="1:41" ht="13.5" hidden="1" thickBot="1" x14ac:dyDescent="0.25">
      <c r="A36" s="26">
        <f t="shared" si="1"/>
        <v>1.7500000000000011</v>
      </c>
      <c r="B36" s="81" t="s">
        <v>1188</v>
      </c>
      <c r="C36" s="27"/>
      <c r="D36" s="28"/>
      <c r="E36" s="28"/>
      <c r="F36" s="28"/>
      <c r="G36" s="28"/>
      <c r="H36" s="28"/>
      <c r="I36" s="28"/>
      <c r="J36" s="29"/>
      <c r="K36" s="27"/>
      <c r="L36" s="28"/>
      <c r="M36" s="28"/>
      <c r="N36" s="28"/>
      <c r="O36" s="28"/>
      <c r="P36" s="28"/>
      <c r="Q36" s="28"/>
      <c r="R36" s="28"/>
      <c r="S36" s="29"/>
      <c r="T36" s="28"/>
      <c r="U36" s="28"/>
      <c r="V36" s="28"/>
      <c r="W36" s="28"/>
      <c r="X36" s="28"/>
      <c r="Y36" s="28"/>
      <c r="Z36" s="29"/>
      <c r="AA36" s="28"/>
      <c r="AB36" s="28"/>
      <c r="AC36" s="29"/>
      <c r="AD36" s="20"/>
      <c r="AE36" s="20"/>
      <c r="AF36" s="20"/>
      <c r="AG36" s="20"/>
      <c r="AH36" s="20"/>
      <c r="AI36" s="20"/>
      <c r="AJ36" s="133"/>
      <c r="AK36" s="133"/>
      <c r="AL36" s="20"/>
    </row>
    <row r="37" spans="1:41" x14ac:dyDescent="0.2">
      <c r="A37" s="30"/>
      <c r="B37" s="133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133"/>
      <c r="AK37" s="133"/>
      <c r="AL37" s="20"/>
    </row>
    <row r="38" spans="1:41" ht="15" x14ac:dyDescent="0.2">
      <c r="A38" s="30"/>
      <c r="B38" s="133"/>
      <c r="C38" s="20"/>
      <c r="D38" s="18">
        <f>96*2/3</f>
        <v>64</v>
      </c>
      <c r="K38" s="18">
        <f>108*2/3</f>
        <v>72</v>
      </c>
      <c r="L38" s="36" t="s">
        <v>1195</v>
      </c>
      <c r="M38" s="37"/>
      <c r="N38" s="38"/>
      <c r="P38" s="20"/>
      <c r="T38" s="18">
        <f>84*2/3</f>
        <v>56</v>
      </c>
      <c r="U38" s="20"/>
      <c r="V38" s="20"/>
      <c r="W38" s="20"/>
      <c r="X38" s="20"/>
      <c r="Y38" s="20"/>
      <c r="Z38" s="20"/>
      <c r="AA38" s="20" t="s">
        <v>1348</v>
      </c>
      <c r="AB38" s="20" t="s">
        <v>1354</v>
      </c>
      <c r="AC38" s="20" t="s">
        <v>1355</v>
      </c>
      <c r="AD38" s="20" t="s">
        <v>1356</v>
      </c>
      <c r="AE38" s="20" t="s">
        <v>1352</v>
      </c>
      <c r="AF38" s="20"/>
      <c r="AG38" s="20"/>
      <c r="AH38" s="20"/>
      <c r="AI38" s="20"/>
      <c r="AJ38" s="133"/>
      <c r="AK38" s="133"/>
      <c r="AL38" s="20"/>
    </row>
    <row r="39" spans="1:41" ht="15.75" customHeight="1" x14ac:dyDescent="0.2">
      <c r="A39" s="39"/>
      <c r="B39" s="39"/>
      <c r="C39" s="20"/>
      <c r="D39" s="18">
        <f>70*2/2</f>
        <v>70</v>
      </c>
      <c r="E39" s="20"/>
      <c r="F39" s="20"/>
      <c r="K39" s="18">
        <v>90</v>
      </c>
      <c r="T39" s="18">
        <v>56</v>
      </c>
      <c r="AA39" s="18" t="s">
        <v>1343</v>
      </c>
      <c r="AB39" s="18">
        <v>64</v>
      </c>
      <c r="AC39" s="18">
        <v>70</v>
      </c>
      <c r="AD39" s="20">
        <f>AVERAGE(AB39:AC39)</f>
        <v>67</v>
      </c>
      <c r="AE39" s="129">
        <f>+AD39/$AD$43</f>
        <v>0.31018518518518517</v>
      </c>
      <c r="AF39" s="20"/>
      <c r="AG39" s="20"/>
      <c r="AH39" s="20"/>
      <c r="AI39" s="20"/>
      <c r="AJ39" s="20"/>
      <c r="AK39" s="40"/>
      <c r="AL39" s="40"/>
      <c r="AM39" s="20"/>
    </row>
    <row r="40" spans="1:41" ht="15.75" customHeight="1" x14ac:dyDescent="0.2">
      <c r="A40" s="39"/>
      <c r="B40" s="39"/>
      <c r="C40" s="20"/>
      <c r="D40" s="20"/>
      <c r="E40" s="20"/>
      <c r="F40" s="20"/>
      <c r="J40" s="20"/>
      <c r="AA40" s="18" t="s">
        <v>1344</v>
      </c>
      <c r="AB40" s="18">
        <v>72</v>
      </c>
      <c r="AC40" s="18">
        <v>90</v>
      </c>
      <c r="AD40" s="20">
        <f>AVERAGE(AB40:AC40)</f>
        <v>81</v>
      </c>
      <c r="AE40" s="129">
        <f>+AD40/$AD$43</f>
        <v>0.375</v>
      </c>
      <c r="AF40" s="20"/>
      <c r="AG40" s="20"/>
      <c r="AH40" s="20"/>
      <c r="AI40" s="20"/>
      <c r="AJ40" s="20"/>
      <c r="AK40" s="20"/>
      <c r="AM40" s="40"/>
      <c r="AN40" s="40"/>
      <c r="AO40" s="20"/>
    </row>
    <row r="41" spans="1:41" x14ac:dyDescent="0.2">
      <c r="A41" s="41" t="s">
        <v>1148</v>
      </c>
      <c r="B41" s="25" t="s">
        <v>1196</v>
      </c>
      <c r="C41" s="25" t="s">
        <v>1196</v>
      </c>
      <c r="D41" s="25" t="s">
        <v>1196</v>
      </c>
      <c r="E41" s="25"/>
      <c r="F41" s="25"/>
      <c r="J41" s="25"/>
      <c r="AA41" s="18" t="s">
        <v>1345</v>
      </c>
      <c r="AB41" s="18">
        <v>56</v>
      </c>
      <c r="AC41" s="18">
        <v>56</v>
      </c>
      <c r="AD41" s="20">
        <f>AVERAGE(AB41:AC41)</f>
        <v>56</v>
      </c>
      <c r="AE41" s="129">
        <f>+AD41/$AD$43</f>
        <v>0.25925925925925924</v>
      </c>
      <c r="AF41" s="20"/>
      <c r="AG41" s="20"/>
      <c r="AH41" s="20"/>
      <c r="AI41" s="20"/>
      <c r="AK41" s="42"/>
    </row>
    <row r="42" spans="1:41" ht="13.5" thickBot="1" x14ac:dyDescent="0.25">
      <c r="A42" s="5" t="s">
        <v>1197</v>
      </c>
      <c r="B42" s="18" t="s">
        <v>1198</v>
      </c>
      <c r="C42" s="18" t="s">
        <v>1199</v>
      </c>
      <c r="D42" s="18" t="s">
        <v>1200</v>
      </c>
      <c r="F42" s="18" t="s">
        <v>1201</v>
      </c>
      <c r="G42" s="18" t="s">
        <v>1202</v>
      </c>
      <c r="H42" s="18" t="s">
        <v>1203</v>
      </c>
      <c r="I42" s="20"/>
      <c r="J42" s="20" t="s">
        <v>1204</v>
      </c>
      <c r="K42" s="18" t="s">
        <v>1205</v>
      </c>
      <c r="L42" s="18" t="s">
        <v>1206</v>
      </c>
      <c r="AA42" s="18" t="s">
        <v>1353</v>
      </c>
      <c r="AB42" s="18">
        <v>24</v>
      </c>
      <c r="AC42" s="18">
        <v>0</v>
      </c>
      <c r="AD42" s="20">
        <f>AVERAGE(AB42:AC42)</f>
        <v>12</v>
      </c>
      <c r="AE42" s="129">
        <f>+AD42/$AD$43</f>
        <v>5.5555555555555552E-2</v>
      </c>
      <c r="AK42" s="43"/>
    </row>
    <row r="43" spans="1:41" ht="13.5" thickBot="1" x14ac:dyDescent="0.25">
      <c r="A43" s="44" t="s">
        <v>1351</v>
      </c>
      <c r="B43" s="18">
        <f>G43/2*3</f>
        <v>12</v>
      </c>
      <c r="C43" s="20">
        <f t="shared" ref="C43:C70" si="2">COUNTIF($C$6:$AC$18,A43)</f>
        <v>12</v>
      </c>
      <c r="D43" s="18">
        <f t="shared" ref="D43:D70" si="3">+B43/3</f>
        <v>4</v>
      </c>
      <c r="E43" s="45"/>
      <c r="F43" s="46">
        <v>8</v>
      </c>
      <c r="G43" s="46">
        <v>8</v>
      </c>
      <c r="H43" s="18" t="s">
        <v>1207</v>
      </c>
      <c r="I43" s="20"/>
      <c r="J43" s="18" t="s">
        <v>1208</v>
      </c>
      <c r="K43" s="18">
        <f>COUNTA(L43:P43)</f>
        <v>3</v>
      </c>
      <c r="L43" s="18" t="s">
        <v>1156</v>
      </c>
      <c r="M43" s="18" t="s">
        <v>1156</v>
      </c>
      <c r="N43" s="18" t="s">
        <v>1156</v>
      </c>
      <c r="AB43" s="18">
        <f>SUM(AB39:AB42)</f>
        <v>216</v>
      </c>
      <c r="AC43" s="18">
        <f>SUM(AC39:AC42)</f>
        <v>216</v>
      </c>
      <c r="AD43" s="18">
        <f>SUM(AD39:AD42)</f>
        <v>216</v>
      </c>
      <c r="AE43" s="129">
        <f>+AD43/$AD$43</f>
        <v>1</v>
      </c>
      <c r="AK43" s="43"/>
    </row>
    <row r="44" spans="1:41" ht="13.5" thickBot="1" x14ac:dyDescent="0.25">
      <c r="A44" s="44" t="s">
        <v>82</v>
      </c>
      <c r="B44" s="18">
        <f t="shared" ref="B44:B70" si="4">G44/2*3</f>
        <v>15</v>
      </c>
      <c r="C44" s="20">
        <f t="shared" si="2"/>
        <v>15</v>
      </c>
      <c r="D44" s="18">
        <f t="shared" si="3"/>
        <v>5</v>
      </c>
      <c r="E44" s="45"/>
      <c r="F44" s="46">
        <v>10</v>
      </c>
      <c r="G44" s="46">
        <v>10</v>
      </c>
      <c r="H44" s="18" t="s">
        <v>1207</v>
      </c>
      <c r="I44" s="20"/>
      <c r="J44" s="18" t="s">
        <v>1208</v>
      </c>
      <c r="K44" s="18">
        <f t="shared" ref="K44:K70" si="5">COUNTA(L44:P44)</f>
        <v>3</v>
      </c>
      <c r="L44" s="18" t="s">
        <v>1162</v>
      </c>
      <c r="M44" s="18" t="s">
        <v>1162</v>
      </c>
      <c r="N44" s="18" t="s">
        <v>1162</v>
      </c>
      <c r="AK44" s="43"/>
      <c r="AL44" s="42"/>
    </row>
    <row r="45" spans="1:41" x14ac:dyDescent="0.2">
      <c r="A45" s="31" t="s">
        <v>1160</v>
      </c>
      <c r="B45" s="18">
        <f t="shared" si="4"/>
        <v>15</v>
      </c>
      <c r="C45" s="20">
        <f t="shared" si="2"/>
        <v>15</v>
      </c>
      <c r="D45" s="18">
        <f t="shared" si="3"/>
        <v>5</v>
      </c>
      <c r="E45" s="45"/>
      <c r="F45" s="47">
        <v>10</v>
      </c>
      <c r="G45" s="47">
        <v>10</v>
      </c>
      <c r="H45" s="18" t="s">
        <v>1207</v>
      </c>
      <c r="I45" s="20"/>
      <c r="J45" s="18" t="s">
        <v>1177</v>
      </c>
      <c r="K45" s="18">
        <f t="shared" si="5"/>
        <v>3</v>
      </c>
      <c r="L45" s="18" t="s">
        <v>1190</v>
      </c>
      <c r="M45" s="18" t="s">
        <v>1190</v>
      </c>
      <c r="N45" s="18" t="s">
        <v>1190</v>
      </c>
      <c r="AK45" s="43"/>
      <c r="AL45" s="42"/>
    </row>
    <row r="46" spans="1:41" ht="13.5" thickBot="1" x14ac:dyDescent="0.25">
      <c r="A46" s="48" t="s">
        <v>1171</v>
      </c>
      <c r="B46" s="18">
        <f t="shared" si="4"/>
        <v>12</v>
      </c>
      <c r="C46" s="20">
        <f t="shared" si="2"/>
        <v>12</v>
      </c>
      <c r="D46" s="18">
        <f t="shared" si="3"/>
        <v>4</v>
      </c>
      <c r="E46" s="45"/>
      <c r="F46" s="49">
        <v>8</v>
      </c>
      <c r="G46" s="49">
        <v>8</v>
      </c>
      <c r="H46" s="18" t="s">
        <v>1209</v>
      </c>
      <c r="I46" s="20"/>
      <c r="J46" s="18" t="s">
        <v>1177</v>
      </c>
      <c r="K46" s="18">
        <f t="shared" si="5"/>
        <v>3</v>
      </c>
      <c r="L46" s="18" t="s">
        <v>1155</v>
      </c>
      <c r="M46" s="18" t="s">
        <v>1155</v>
      </c>
      <c r="N46" s="18" t="s">
        <v>1155</v>
      </c>
      <c r="AK46" s="43"/>
      <c r="AL46" s="42"/>
    </row>
    <row r="47" spans="1:41" ht="13.5" thickBot="1" x14ac:dyDescent="0.25">
      <c r="A47" s="44" t="s">
        <v>123</v>
      </c>
      <c r="B47" s="18">
        <f t="shared" si="4"/>
        <v>12</v>
      </c>
      <c r="C47" s="20">
        <f t="shared" si="2"/>
        <v>12</v>
      </c>
      <c r="D47" s="18">
        <f t="shared" si="3"/>
        <v>4</v>
      </c>
      <c r="F47" s="46">
        <v>8</v>
      </c>
      <c r="G47" s="46">
        <v>8</v>
      </c>
      <c r="H47" s="18" t="s">
        <v>1207</v>
      </c>
      <c r="I47" s="20"/>
      <c r="J47" s="18" t="s">
        <v>1177</v>
      </c>
      <c r="K47" s="18">
        <f t="shared" si="5"/>
        <v>3</v>
      </c>
      <c r="L47" s="18" t="s">
        <v>1161</v>
      </c>
      <c r="M47" s="18" t="s">
        <v>1161</v>
      </c>
      <c r="N47" s="18" t="s">
        <v>1161</v>
      </c>
      <c r="U47" s="18" t="str">
        <f>+$A$48</f>
        <v>U13A-1</v>
      </c>
      <c r="V47" s="18" t="str">
        <f>+$A$48</f>
        <v>U13A-1</v>
      </c>
      <c r="AK47" s="43"/>
      <c r="AL47" s="42"/>
    </row>
    <row r="48" spans="1:41" x14ac:dyDescent="0.2">
      <c r="A48" s="31" t="s">
        <v>1191</v>
      </c>
      <c r="B48" s="18">
        <f t="shared" si="4"/>
        <v>12</v>
      </c>
      <c r="C48" s="20">
        <f t="shared" si="2"/>
        <v>12</v>
      </c>
      <c r="D48" s="18">
        <f t="shared" si="3"/>
        <v>4</v>
      </c>
      <c r="F48" s="50">
        <v>8</v>
      </c>
      <c r="G48" s="50">
        <v>8</v>
      </c>
      <c r="H48" s="18" t="s">
        <v>1207</v>
      </c>
      <c r="I48" s="20"/>
      <c r="J48" s="18" t="s">
        <v>1189</v>
      </c>
      <c r="K48" s="18">
        <f t="shared" si="5"/>
        <v>3</v>
      </c>
      <c r="L48" s="18" t="s">
        <v>1165</v>
      </c>
      <c r="M48" s="18" t="s">
        <v>1165</v>
      </c>
      <c r="N48" s="18" t="s">
        <v>1165</v>
      </c>
      <c r="U48" s="18" t="str">
        <f>+$A$43</f>
        <v>U9</v>
      </c>
      <c r="V48" s="18" t="str">
        <f>+$A$43</f>
        <v>U9</v>
      </c>
      <c r="AK48" s="43"/>
      <c r="AL48" s="42"/>
    </row>
    <row r="49" spans="1:55" ht="13.5" thickBot="1" x14ac:dyDescent="0.25">
      <c r="A49" s="48" t="s">
        <v>1192</v>
      </c>
      <c r="B49" s="18">
        <f t="shared" si="4"/>
        <v>15</v>
      </c>
      <c r="C49" s="20">
        <f t="shared" si="2"/>
        <v>15</v>
      </c>
      <c r="D49" s="18">
        <f t="shared" si="3"/>
        <v>5</v>
      </c>
      <c r="F49" s="49">
        <v>10</v>
      </c>
      <c r="G49" s="49">
        <v>10</v>
      </c>
      <c r="H49" s="18" t="s">
        <v>1209</v>
      </c>
      <c r="I49" s="20"/>
      <c r="J49" s="18" t="s">
        <v>1189</v>
      </c>
      <c r="K49" s="18">
        <f t="shared" si="5"/>
        <v>3</v>
      </c>
      <c r="L49" s="18" t="s">
        <v>1158</v>
      </c>
      <c r="M49" s="18" t="s">
        <v>1158</v>
      </c>
      <c r="N49" s="18" t="s">
        <v>1158</v>
      </c>
      <c r="U49" s="18" t="str">
        <f>+$A$51</f>
        <v>U13B-2</v>
      </c>
      <c r="V49" s="18" t="str">
        <f>+$A$51</f>
        <v>U13B-2</v>
      </c>
      <c r="AK49" s="43"/>
      <c r="AL49" s="42"/>
    </row>
    <row r="50" spans="1:55" x14ac:dyDescent="0.2">
      <c r="A50" s="31" t="s">
        <v>1175</v>
      </c>
      <c r="B50" s="18">
        <f t="shared" si="4"/>
        <v>12</v>
      </c>
      <c r="C50" s="20">
        <f t="shared" si="2"/>
        <v>12</v>
      </c>
      <c r="D50" s="18">
        <f t="shared" si="3"/>
        <v>4</v>
      </c>
      <c r="F50" s="50">
        <v>16</v>
      </c>
      <c r="G50" s="50">
        <v>8</v>
      </c>
      <c r="H50" s="18" t="s">
        <v>1207</v>
      </c>
      <c r="I50" s="20"/>
      <c r="J50" s="18" t="s">
        <v>1189</v>
      </c>
      <c r="K50" s="18">
        <f t="shared" si="5"/>
        <v>3</v>
      </c>
      <c r="L50" s="18" t="s">
        <v>1184</v>
      </c>
      <c r="M50" s="18" t="s">
        <v>1184</v>
      </c>
      <c r="N50" s="18" t="s">
        <v>1184</v>
      </c>
      <c r="U50" s="18" t="str">
        <f>+$A$52</f>
        <v>U13B-3</v>
      </c>
      <c r="V50" s="18" t="str">
        <f>+$A$52</f>
        <v>U13B-3</v>
      </c>
      <c r="AK50" s="43"/>
      <c r="AL50" s="42"/>
    </row>
    <row r="51" spans="1:55" ht="13.5" thickBot="1" x14ac:dyDescent="0.25">
      <c r="A51" s="48" t="s">
        <v>1181</v>
      </c>
      <c r="B51" s="18">
        <f t="shared" si="4"/>
        <v>12</v>
      </c>
      <c r="C51" s="20">
        <f t="shared" si="2"/>
        <v>12</v>
      </c>
      <c r="D51" s="18">
        <f t="shared" si="3"/>
        <v>4</v>
      </c>
      <c r="F51" s="49"/>
      <c r="G51" s="49">
        <v>8</v>
      </c>
      <c r="H51" s="18" t="s">
        <v>1209</v>
      </c>
      <c r="I51" s="20"/>
      <c r="J51" s="18" t="s">
        <v>1189</v>
      </c>
      <c r="K51" s="18">
        <f t="shared" si="5"/>
        <v>3</v>
      </c>
      <c r="L51" s="18" t="s">
        <v>1176</v>
      </c>
      <c r="M51" s="18" t="s">
        <v>1176</v>
      </c>
      <c r="N51" s="18" t="s">
        <v>1176</v>
      </c>
      <c r="U51" s="18" t="str">
        <f>+$A$55</f>
        <v>U15A-1</v>
      </c>
      <c r="V51" s="18" t="str">
        <f>+$A$55</f>
        <v>U15A-1</v>
      </c>
      <c r="AK51" s="43"/>
      <c r="AL51" s="42"/>
    </row>
    <row r="52" spans="1:55" x14ac:dyDescent="0.2">
      <c r="A52" s="31" t="s">
        <v>1172</v>
      </c>
      <c r="B52" s="18">
        <f t="shared" si="4"/>
        <v>12</v>
      </c>
      <c r="C52" s="20">
        <f t="shared" si="2"/>
        <v>12</v>
      </c>
      <c r="D52" s="18">
        <f t="shared" si="3"/>
        <v>4</v>
      </c>
      <c r="F52" s="51">
        <v>14</v>
      </c>
      <c r="G52" s="47">
        <v>8</v>
      </c>
      <c r="H52" s="18" t="s">
        <v>1210</v>
      </c>
      <c r="I52" s="20"/>
      <c r="J52" s="18" t="s">
        <v>1189</v>
      </c>
      <c r="K52" s="18">
        <f t="shared" si="5"/>
        <v>3</v>
      </c>
      <c r="L52" s="18" t="s">
        <v>1182</v>
      </c>
      <c r="M52" s="18" t="s">
        <v>1182</v>
      </c>
      <c r="N52" s="18" t="s">
        <v>1182</v>
      </c>
      <c r="U52" s="18" t="str">
        <f>+$A$56</f>
        <v>U15A-2</v>
      </c>
      <c r="V52" s="18" t="str">
        <f>+$A$56</f>
        <v>U15A-2</v>
      </c>
      <c r="AK52" s="43"/>
      <c r="AL52" s="42"/>
    </row>
    <row r="53" spans="1:55" ht="13.5" thickBot="1" x14ac:dyDescent="0.25">
      <c r="A53" s="48" t="s">
        <v>1190</v>
      </c>
      <c r="B53" s="18">
        <f t="shared" si="4"/>
        <v>9</v>
      </c>
      <c r="C53" s="20">
        <f t="shared" si="2"/>
        <v>9</v>
      </c>
      <c r="D53" s="18">
        <f t="shared" si="3"/>
        <v>3</v>
      </c>
      <c r="F53" s="51"/>
      <c r="G53" s="47">
        <v>6</v>
      </c>
      <c r="H53" s="18" t="s">
        <v>1211</v>
      </c>
      <c r="I53" s="20"/>
      <c r="J53" s="18" t="s">
        <v>1177</v>
      </c>
      <c r="K53" s="18">
        <f t="shared" si="5"/>
        <v>4</v>
      </c>
      <c r="L53" s="18" t="s">
        <v>1171</v>
      </c>
      <c r="M53" s="18" t="s">
        <v>1171</v>
      </c>
      <c r="N53" s="18" t="s">
        <v>1171</v>
      </c>
      <c r="O53" s="18" t="s">
        <v>1171</v>
      </c>
      <c r="U53" s="18" t="str">
        <f>+$A$46</f>
        <v>U11B-2</v>
      </c>
      <c r="V53" s="18" t="str">
        <f>+$A$46</f>
        <v>U11B-2</v>
      </c>
      <c r="W53" s="18" t="str">
        <f>+$A$46</f>
        <v>U11B-2</v>
      </c>
      <c r="AK53" s="43"/>
      <c r="AL53" s="42"/>
    </row>
    <row r="54" spans="1:55" ht="13.5" thickBot="1" x14ac:dyDescent="0.25">
      <c r="A54" s="44" t="s">
        <v>1178</v>
      </c>
      <c r="B54" s="18">
        <f t="shared" si="4"/>
        <v>12</v>
      </c>
      <c r="C54" s="20">
        <f t="shared" si="2"/>
        <v>12</v>
      </c>
      <c r="D54" s="18">
        <f t="shared" si="3"/>
        <v>4</v>
      </c>
      <c r="F54" s="52">
        <v>8</v>
      </c>
      <c r="G54" s="46">
        <v>8</v>
      </c>
      <c r="H54" s="18" t="s">
        <v>1207</v>
      </c>
      <c r="I54" s="20"/>
      <c r="J54" s="18" t="s">
        <v>1177</v>
      </c>
      <c r="K54" s="18">
        <f t="shared" si="5"/>
        <v>4</v>
      </c>
      <c r="L54" s="18" t="s">
        <v>1191</v>
      </c>
      <c r="M54" s="18" t="s">
        <v>1191</v>
      </c>
      <c r="N54" s="18" t="s">
        <v>1191</v>
      </c>
      <c r="O54" s="18" t="s">
        <v>1191</v>
      </c>
      <c r="U54" s="18" t="str">
        <f>+$A$47</f>
        <v>U13AA</v>
      </c>
      <c r="V54" s="18" t="str">
        <f>+$A$47</f>
        <v>U13AA</v>
      </c>
      <c r="W54" s="18" t="str">
        <f>+$A$47</f>
        <v>U13AA</v>
      </c>
      <c r="AK54" s="43"/>
      <c r="AL54" s="42"/>
    </row>
    <row r="55" spans="1:55" ht="13.5" thickBot="1" x14ac:dyDescent="0.25">
      <c r="A55" s="44" t="s">
        <v>1173</v>
      </c>
      <c r="B55" s="18">
        <f t="shared" si="4"/>
        <v>15</v>
      </c>
      <c r="C55" s="20">
        <f t="shared" si="2"/>
        <v>15</v>
      </c>
      <c r="D55" s="18">
        <f t="shared" si="3"/>
        <v>5</v>
      </c>
      <c r="F55" s="47">
        <v>18</v>
      </c>
      <c r="G55" s="53">
        <v>10</v>
      </c>
      <c r="H55" s="18" t="s">
        <v>1207</v>
      </c>
      <c r="I55" s="20"/>
      <c r="J55" s="18" t="s">
        <v>1177</v>
      </c>
      <c r="K55" s="18">
        <f t="shared" si="5"/>
        <v>4</v>
      </c>
      <c r="L55" s="18" t="s">
        <v>123</v>
      </c>
      <c r="M55" s="18" t="s">
        <v>123</v>
      </c>
      <c r="N55" s="18" t="s">
        <v>123</v>
      </c>
      <c r="O55" s="18" t="s">
        <v>123</v>
      </c>
      <c r="U55" s="18" t="str">
        <f>+$A$49</f>
        <v>U13A-2</v>
      </c>
      <c r="V55" s="18" t="str">
        <f>+$A$49</f>
        <v>U13A-2</v>
      </c>
      <c r="W55" s="18" t="str">
        <f>+$A$49</f>
        <v>U13A-2</v>
      </c>
      <c r="AK55" s="43"/>
      <c r="AL55" s="42"/>
    </row>
    <row r="56" spans="1:55" ht="13.5" thickBot="1" x14ac:dyDescent="0.25">
      <c r="A56" s="44" t="s">
        <v>1174</v>
      </c>
      <c r="B56" s="18">
        <f t="shared" si="4"/>
        <v>12</v>
      </c>
      <c r="C56" s="20">
        <f t="shared" si="2"/>
        <v>12</v>
      </c>
      <c r="D56" s="18">
        <f t="shared" si="3"/>
        <v>4</v>
      </c>
      <c r="F56" s="47"/>
      <c r="G56" s="53">
        <v>8</v>
      </c>
      <c r="H56" s="18" t="s">
        <v>1209</v>
      </c>
      <c r="I56" s="20"/>
      <c r="J56" s="18" t="s">
        <v>1189</v>
      </c>
      <c r="K56" s="18">
        <f t="shared" si="5"/>
        <v>4</v>
      </c>
      <c r="L56" s="18" t="s">
        <v>1175</v>
      </c>
      <c r="M56" s="18" t="s">
        <v>1175</v>
      </c>
      <c r="N56" s="18" t="s">
        <v>1175</v>
      </c>
      <c r="O56" s="18" t="s">
        <v>1175</v>
      </c>
      <c r="U56" s="18" t="str">
        <f>+$A$50</f>
        <v>U13B-1</v>
      </c>
      <c r="V56" s="18" t="str">
        <f>+$A$50</f>
        <v>U13B-1</v>
      </c>
      <c r="W56" s="18" t="str">
        <f>+$A$50</f>
        <v>U13B-1</v>
      </c>
      <c r="AK56" s="43"/>
      <c r="AL56" s="42"/>
    </row>
    <row r="57" spans="1:55" ht="13.5" thickBot="1" x14ac:dyDescent="0.25">
      <c r="A57" s="44" t="s">
        <v>1179</v>
      </c>
      <c r="B57" s="18">
        <f t="shared" si="4"/>
        <v>12</v>
      </c>
      <c r="C57" s="20">
        <f t="shared" si="2"/>
        <v>12</v>
      </c>
      <c r="D57" s="18">
        <f t="shared" si="3"/>
        <v>4</v>
      </c>
      <c r="F57" s="46">
        <v>8</v>
      </c>
      <c r="G57" s="134">
        <v>8</v>
      </c>
      <c r="H57" s="18" t="s">
        <v>1207</v>
      </c>
      <c r="I57" s="20"/>
      <c r="J57" s="18" t="s">
        <v>1189</v>
      </c>
      <c r="K57" s="18">
        <f t="shared" si="5"/>
        <v>4</v>
      </c>
      <c r="L57" s="18" t="s">
        <v>1181</v>
      </c>
      <c r="M57" s="18" t="s">
        <v>1181</v>
      </c>
      <c r="N57" s="18" t="s">
        <v>1181</v>
      </c>
      <c r="O57" s="18" t="s">
        <v>1181</v>
      </c>
      <c r="U57" s="18" t="str">
        <f>+$A$53</f>
        <v>U13B-4</v>
      </c>
      <c r="V57" s="18" t="str">
        <f>+$A$53</f>
        <v>U13B-4</v>
      </c>
      <c r="W57" s="18" t="str">
        <f>+$A$53</f>
        <v>U13B-4</v>
      </c>
      <c r="AK57" s="43"/>
      <c r="AL57" s="42"/>
    </row>
    <row r="58" spans="1:55" ht="13.5" thickBot="1" x14ac:dyDescent="0.25">
      <c r="A58" s="44" t="s">
        <v>1155</v>
      </c>
      <c r="B58" s="18">
        <f t="shared" si="4"/>
        <v>9</v>
      </c>
      <c r="C58" s="20">
        <f t="shared" si="2"/>
        <v>9</v>
      </c>
      <c r="D58" s="18">
        <f t="shared" si="3"/>
        <v>3</v>
      </c>
      <c r="F58" s="50">
        <v>6</v>
      </c>
      <c r="G58" s="54">
        <v>6</v>
      </c>
      <c r="H58" s="18" t="s">
        <v>1209</v>
      </c>
      <c r="I58" s="20"/>
      <c r="K58" s="18">
        <f t="shared" si="5"/>
        <v>4</v>
      </c>
      <c r="L58" s="18" t="s">
        <v>1172</v>
      </c>
      <c r="M58" s="18" t="s">
        <v>1172</v>
      </c>
      <c r="N58" s="18" t="s">
        <v>1172</v>
      </c>
      <c r="O58" s="18" t="s">
        <v>1172</v>
      </c>
      <c r="U58" s="18" t="str">
        <f>+$A$54</f>
        <v>U15AA-1</v>
      </c>
      <c r="V58" s="18" t="str">
        <f>+$A$54</f>
        <v>U15AA-1</v>
      </c>
      <c r="W58" s="18" t="str">
        <f>+$A$54</f>
        <v>U15AA-1</v>
      </c>
      <c r="AK58" s="43"/>
      <c r="AL58" s="42"/>
    </row>
    <row r="59" spans="1:55" ht="13.5" thickBot="1" x14ac:dyDescent="0.25">
      <c r="A59" s="44" t="s">
        <v>1180</v>
      </c>
      <c r="B59" s="18">
        <f t="shared" si="4"/>
        <v>9</v>
      </c>
      <c r="C59" s="20">
        <f t="shared" si="2"/>
        <v>9</v>
      </c>
      <c r="D59" s="18">
        <f t="shared" si="3"/>
        <v>3</v>
      </c>
      <c r="F59" s="49">
        <v>6</v>
      </c>
      <c r="G59" s="55">
        <v>6</v>
      </c>
      <c r="H59" s="18" t="s">
        <v>1210</v>
      </c>
      <c r="I59" s="20"/>
      <c r="J59" s="18" t="s">
        <v>1208</v>
      </c>
      <c r="K59" s="18">
        <f t="shared" si="5"/>
        <v>4</v>
      </c>
      <c r="L59" s="18" t="s">
        <v>1179</v>
      </c>
      <c r="M59" s="18" t="s">
        <v>1179</v>
      </c>
      <c r="N59" s="18" t="s">
        <v>1179</v>
      </c>
      <c r="O59" s="18" t="s">
        <v>1179</v>
      </c>
      <c r="U59" s="18" t="str">
        <f>+$A$57</f>
        <v>U15B-1</v>
      </c>
      <c r="V59" s="18" t="str">
        <f>+$A$57</f>
        <v>U15B-1</v>
      </c>
      <c r="W59" s="18" t="str">
        <f>+$A$57</f>
        <v>U15B-1</v>
      </c>
      <c r="X59" s="18" t="str">
        <f>+$A$57</f>
        <v>U15B-1</v>
      </c>
      <c r="AK59" s="43"/>
      <c r="AL59" s="42"/>
    </row>
    <row r="60" spans="1:55" ht="13.5" thickBot="1" x14ac:dyDescent="0.25">
      <c r="A60" s="44" t="s">
        <v>1161</v>
      </c>
      <c r="B60" s="18">
        <f t="shared" si="4"/>
        <v>12</v>
      </c>
      <c r="C60" s="20">
        <f t="shared" si="2"/>
        <v>12</v>
      </c>
      <c r="D60" s="18">
        <f t="shared" si="3"/>
        <v>4</v>
      </c>
      <c r="F60" s="46">
        <v>8</v>
      </c>
      <c r="G60" s="134">
        <v>8</v>
      </c>
      <c r="H60" s="18" t="s">
        <v>1211</v>
      </c>
      <c r="I60" s="20"/>
      <c r="J60" s="18" t="s">
        <v>1177</v>
      </c>
      <c r="K60" s="18">
        <f t="shared" si="5"/>
        <v>4</v>
      </c>
      <c r="L60" s="18" t="s">
        <v>1174</v>
      </c>
      <c r="M60" s="18" t="s">
        <v>1174</v>
      </c>
      <c r="N60" s="18" t="s">
        <v>1174</v>
      </c>
      <c r="O60" s="18" t="s">
        <v>1174</v>
      </c>
      <c r="U60" s="18" t="str">
        <f>+$A$59</f>
        <v>U15B-3</v>
      </c>
      <c r="V60" s="18" t="str">
        <f>+$A$59</f>
        <v>U15B-3</v>
      </c>
      <c r="W60" s="18" t="str">
        <f>+$A$59</f>
        <v>U15B-3</v>
      </c>
      <c r="X60" s="18" t="str">
        <f>+$A$59</f>
        <v>U15B-3</v>
      </c>
      <c r="AK60" s="43"/>
      <c r="AL60" s="42"/>
    </row>
    <row r="61" spans="1:55" ht="13.5" thickBot="1" x14ac:dyDescent="0.25">
      <c r="A61" s="44" t="s">
        <v>1156</v>
      </c>
      <c r="B61" s="18">
        <f t="shared" si="4"/>
        <v>9</v>
      </c>
      <c r="C61" s="20">
        <f t="shared" si="2"/>
        <v>9</v>
      </c>
      <c r="D61" s="18">
        <f t="shared" si="3"/>
        <v>3</v>
      </c>
      <c r="F61" s="47">
        <v>12</v>
      </c>
      <c r="G61" s="53">
        <v>6</v>
      </c>
      <c r="H61" s="18" t="s">
        <v>1207</v>
      </c>
      <c r="I61" s="20"/>
      <c r="J61" s="18" t="s">
        <v>1208</v>
      </c>
      <c r="K61" s="18">
        <f t="shared" si="5"/>
        <v>4</v>
      </c>
      <c r="L61" s="18" t="s">
        <v>1178</v>
      </c>
      <c r="M61" s="18" t="s">
        <v>1178</v>
      </c>
      <c r="N61" s="18" t="s">
        <v>1178</v>
      </c>
      <c r="O61" s="18" t="s">
        <v>1178</v>
      </c>
      <c r="U61" s="18" t="str">
        <f>+$A$61</f>
        <v>JVA-1</v>
      </c>
      <c r="V61" s="18" t="str">
        <f>+$A$61</f>
        <v>JVA-1</v>
      </c>
      <c r="W61" s="18" t="str">
        <f>+$A$61</f>
        <v>JVA-1</v>
      </c>
      <c r="X61" s="18" t="str">
        <f>+$A$61</f>
        <v>JVA-1</v>
      </c>
      <c r="AK61" s="43"/>
      <c r="AL61" s="42"/>
    </row>
    <row r="62" spans="1:55" ht="13.5" thickBot="1" x14ac:dyDescent="0.25">
      <c r="A62" s="44" t="s">
        <v>1162</v>
      </c>
      <c r="B62" s="18">
        <f t="shared" si="4"/>
        <v>9</v>
      </c>
      <c r="C62" s="20">
        <f t="shared" si="2"/>
        <v>9</v>
      </c>
      <c r="D62" s="18">
        <f t="shared" si="3"/>
        <v>3</v>
      </c>
      <c r="F62" s="47"/>
      <c r="G62" s="53">
        <v>6</v>
      </c>
      <c r="H62" s="18" t="s">
        <v>1209</v>
      </c>
      <c r="I62" s="20"/>
      <c r="J62" s="18" t="s">
        <v>1189</v>
      </c>
      <c r="K62" s="18">
        <f t="shared" si="5"/>
        <v>4</v>
      </c>
      <c r="L62" s="18" t="s">
        <v>1180</v>
      </c>
      <c r="M62" s="18" t="s">
        <v>1180</v>
      </c>
      <c r="N62" s="18" t="s">
        <v>1180</v>
      </c>
      <c r="O62" s="18" t="s">
        <v>1180</v>
      </c>
      <c r="U62" s="18" t="str">
        <f>+$A$63</f>
        <v>JVB-1</v>
      </c>
      <c r="V62" s="18" t="str">
        <f>+$A$63</f>
        <v>JVB-1</v>
      </c>
      <c r="W62" s="18" t="str">
        <f>+$A$63</f>
        <v>JVB-1</v>
      </c>
      <c r="X62" s="18" t="str">
        <f>+$A$63</f>
        <v>JVB-1</v>
      </c>
      <c r="AK62" s="43"/>
      <c r="AL62" s="42"/>
    </row>
    <row r="63" spans="1:55" x14ac:dyDescent="0.2">
      <c r="A63" s="31" t="s">
        <v>1157</v>
      </c>
      <c r="B63" s="18">
        <f t="shared" si="4"/>
        <v>15</v>
      </c>
      <c r="C63" s="20">
        <f t="shared" si="2"/>
        <v>15</v>
      </c>
      <c r="D63" s="18">
        <f t="shared" si="3"/>
        <v>5</v>
      </c>
      <c r="F63" s="50">
        <v>20</v>
      </c>
      <c r="G63" s="54">
        <v>10</v>
      </c>
      <c r="H63" s="18" t="s">
        <v>1207</v>
      </c>
      <c r="I63" s="20"/>
      <c r="J63" s="18" t="s">
        <v>1189</v>
      </c>
      <c r="K63" s="18">
        <f t="shared" si="5"/>
        <v>4</v>
      </c>
      <c r="L63" s="18" t="s">
        <v>317</v>
      </c>
      <c r="M63" s="18" t="s">
        <v>317</v>
      </c>
      <c r="N63" s="18" t="s">
        <v>317</v>
      </c>
      <c r="O63" s="18" t="s">
        <v>317</v>
      </c>
      <c r="U63" s="18" t="str">
        <f>+$A$64</f>
        <v>JVB-2</v>
      </c>
      <c r="V63" s="18" t="str">
        <f>+$A$64</f>
        <v>JVB-2</v>
      </c>
      <c r="W63" s="18" t="str">
        <f>+$A$64</f>
        <v>JVB-2</v>
      </c>
      <c r="X63" s="18" t="str">
        <f>+$A$64</f>
        <v>JVB-2</v>
      </c>
      <c r="AK63" s="43"/>
      <c r="AL63" s="42"/>
    </row>
    <row r="64" spans="1:55" ht="13.5" thickBot="1" x14ac:dyDescent="0.25">
      <c r="A64" s="48" t="s">
        <v>1163</v>
      </c>
      <c r="B64" s="18">
        <f t="shared" si="4"/>
        <v>15</v>
      </c>
      <c r="C64" s="20">
        <f t="shared" si="2"/>
        <v>15</v>
      </c>
      <c r="D64" s="18">
        <f t="shared" si="3"/>
        <v>5</v>
      </c>
      <c r="F64" s="47"/>
      <c r="G64" s="53">
        <v>10</v>
      </c>
      <c r="H64" s="18" t="s">
        <v>1209</v>
      </c>
      <c r="I64" s="20"/>
      <c r="J64" s="18" t="s">
        <v>1208</v>
      </c>
      <c r="K64" s="18">
        <f t="shared" si="5"/>
        <v>4</v>
      </c>
      <c r="L64" s="18" t="s">
        <v>1164</v>
      </c>
      <c r="M64" s="18" t="s">
        <v>1164</v>
      </c>
      <c r="N64" s="18" t="s">
        <v>1164</v>
      </c>
      <c r="O64" s="18" t="s">
        <v>1164</v>
      </c>
      <c r="U64" s="18" t="str">
        <f>+$A$65</f>
        <v>VARA-1</v>
      </c>
      <c r="V64" s="18" t="str">
        <f>+$A$65</f>
        <v>VARA-1</v>
      </c>
      <c r="W64" s="18" t="str">
        <f>+$A$65</f>
        <v>VARA-1</v>
      </c>
      <c r="X64" s="18" t="str">
        <f>+$A$65</f>
        <v>VARA-1</v>
      </c>
      <c r="AK64" s="43"/>
      <c r="AL64" s="56"/>
      <c r="AM64" s="20"/>
      <c r="AN64" s="20"/>
      <c r="AO64" s="20"/>
      <c r="AP64" s="20"/>
      <c r="AQ64" s="20"/>
      <c r="AR64" s="20"/>
      <c r="AS64" s="20"/>
      <c r="AT64" s="20"/>
      <c r="AU64" s="20"/>
      <c r="AV64" s="20"/>
      <c r="AW64" s="20"/>
      <c r="AX64" s="20"/>
      <c r="AY64" s="20"/>
      <c r="AZ64" s="20"/>
      <c r="BA64" s="20"/>
      <c r="BB64" s="20"/>
      <c r="BC64" s="20"/>
    </row>
    <row r="65" spans="1:55" x14ac:dyDescent="0.2">
      <c r="A65" s="31" t="s">
        <v>1164</v>
      </c>
      <c r="B65" s="18">
        <f t="shared" si="4"/>
        <v>12</v>
      </c>
      <c r="C65" s="20">
        <f t="shared" si="2"/>
        <v>12</v>
      </c>
      <c r="D65" s="18">
        <f t="shared" si="3"/>
        <v>4</v>
      </c>
      <c r="F65" s="50">
        <v>14</v>
      </c>
      <c r="G65" s="54">
        <v>8</v>
      </c>
      <c r="H65" s="18" t="s">
        <v>1207</v>
      </c>
      <c r="I65" s="20"/>
      <c r="J65" s="18" t="s">
        <v>1208</v>
      </c>
      <c r="K65" s="18">
        <f t="shared" si="5"/>
        <v>5</v>
      </c>
      <c r="L65" s="18" t="s">
        <v>1157</v>
      </c>
      <c r="M65" s="18" t="s">
        <v>1157</v>
      </c>
      <c r="N65" s="18" t="s">
        <v>1157</v>
      </c>
      <c r="O65" s="18" t="s">
        <v>1157</v>
      </c>
      <c r="P65" s="18" t="s">
        <v>1157</v>
      </c>
      <c r="Q65" s="20"/>
      <c r="U65" s="18" t="str">
        <f>+$A$66</f>
        <v>VARA-2</v>
      </c>
      <c r="V65" s="18" t="str">
        <f>+$A$66</f>
        <v>VARA-2</v>
      </c>
      <c r="W65" s="18" t="str">
        <f>+$A$66</f>
        <v>VARA-2</v>
      </c>
      <c r="X65" s="18" t="str">
        <f>+$A$66</f>
        <v>VARA-2</v>
      </c>
      <c r="AK65" s="43"/>
      <c r="AL65" s="56"/>
      <c r="AM65" s="20"/>
      <c r="AN65" s="20"/>
      <c r="AO65" s="20"/>
      <c r="AP65" s="20"/>
      <c r="AQ65" s="20"/>
      <c r="AR65" s="20"/>
      <c r="AS65" s="20"/>
      <c r="AT65" s="20"/>
      <c r="AU65" s="20"/>
      <c r="AV65" s="20"/>
      <c r="AW65" s="20"/>
      <c r="AX65" s="20"/>
      <c r="AY65" s="20"/>
      <c r="AZ65" s="20"/>
      <c r="BA65" s="20"/>
      <c r="BB65" s="20"/>
      <c r="BC65" s="20"/>
    </row>
    <row r="66" spans="1:55" ht="13.5" thickBot="1" x14ac:dyDescent="0.25">
      <c r="A66" s="48" t="s">
        <v>1165</v>
      </c>
      <c r="B66" s="18">
        <f t="shared" si="4"/>
        <v>9</v>
      </c>
      <c r="C66" s="20">
        <f t="shared" si="2"/>
        <v>9</v>
      </c>
      <c r="D66" s="18">
        <f t="shared" si="3"/>
        <v>3</v>
      </c>
      <c r="F66" s="47"/>
      <c r="G66" s="55">
        <v>6</v>
      </c>
      <c r="H66" s="18" t="s">
        <v>1209</v>
      </c>
      <c r="I66" s="20"/>
      <c r="J66" s="18" t="s">
        <v>1177</v>
      </c>
      <c r="K66" s="18">
        <f t="shared" si="5"/>
        <v>5</v>
      </c>
      <c r="L66" s="18" t="s">
        <v>1163</v>
      </c>
      <c r="M66" s="18" t="s">
        <v>1163</v>
      </c>
      <c r="N66" s="18" t="s">
        <v>1163</v>
      </c>
      <c r="O66" s="18" t="s">
        <v>1163</v>
      </c>
      <c r="P66" s="18" t="s">
        <v>1163</v>
      </c>
      <c r="Q66" s="20"/>
      <c r="U66" s="18" t="str">
        <f>+$A$67</f>
        <v>VARB-1</v>
      </c>
      <c r="V66" s="18" t="str">
        <f>+$A$67</f>
        <v>VARB-1</v>
      </c>
      <c r="W66" s="18" t="str">
        <f>+$A$67</f>
        <v>VARB-1</v>
      </c>
      <c r="X66" s="18" t="str">
        <f>+$A$67</f>
        <v>VARB-1</v>
      </c>
      <c r="AK66" s="43"/>
      <c r="AL66" s="56"/>
      <c r="AM66" s="20"/>
      <c r="AN66" s="20"/>
      <c r="AO66" s="20"/>
      <c r="AP66" s="20"/>
      <c r="AQ66" s="20"/>
      <c r="AR66" s="20"/>
      <c r="AS66" s="20"/>
      <c r="AT66" s="20"/>
      <c r="AU66" s="20"/>
      <c r="AV66" s="20"/>
      <c r="AW66" s="20"/>
      <c r="AX66" s="20"/>
      <c r="AY66" s="20"/>
      <c r="AZ66" s="20"/>
      <c r="BA66" s="20"/>
      <c r="BB66" s="20"/>
      <c r="BC66" s="20"/>
    </row>
    <row r="67" spans="1:55" x14ac:dyDescent="0.2">
      <c r="A67" s="31" t="s">
        <v>1158</v>
      </c>
      <c r="B67" s="18">
        <f t="shared" si="4"/>
        <v>9</v>
      </c>
      <c r="C67" s="20">
        <f t="shared" si="2"/>
        <v>9</v>
      </c>
      <c r="D67" s="18">
        <f t="shared" si="3"/>
        <v>3</v>
      </c>
      <c r="F67" s="50">
        <v>12</v>
      </c>
      <c r="G67" s="54">
        <v>6</v>
      </c>
      <c r="H67" s="18" t="s">
        <v>1207</v>
      </c>
      <c r="I67" s="20"/>
      <c r="J67" s="18" t="s">
        <v>1177</v>
      </c>
      <c r="K67" s="18">
        <f t="shared" si="5"/>
        <v>5</v>
      </c>
      <c r="L67" s="18" t="s">
        <v>82</v>
      </c>
      <c r="M67" s="18" t="s">
        <v>82</v>
      </c>
      <c r="N67" s="18" t="s">
        <v>82</v>
      </c>
      <c r="O67" s="18" t="s">
        <v>82</v>
      </c>
      <c r="P67" s="18" t="s">
        <v>82</v>
      </c>
      <c r="U67" s="18" t="str">
        <f>+$A$68</f>
        <v>VARB-2</v>
      </c>
      <c r="V67" s="18" t="str">
        <f>+$A$68</f>
        <v>VARB-2</v>
      </c>
      <c r="W67" s="18" t="str">
        <f>+$A$68</f>
        <v>VARB-2</v>
      </c>
      <c r="X67" s="18" t="str">
        <f>+$A$68</f>
        <v>VARB-2</v>
      </c>
      <c r="AK67" s="43"/>
      <c r="AL67" s="56"/>
      <c r="AM67" s="20"/>
      <c r="AN67" s="20"/>
      <c r="AO67" s="20"/>
      <c r="AP67" s="20"/>
      <c r="AQ67" s="20"/>
      <c r="AR67" s="20"/>
      <c r="AS67" s="20"/>
      <c r="AT67" s="20"/>
      <c r="AU67" s="20"/>
      <c r="AV67" s="20"/>
      <c r="AW67" s="20"/>
      <c r="AX67" s="20"/>
      <c r="AY67" s="20"/>
      <c r="AZ67" s="20"/>
      <c r="BA67" s="20"/>
      <c r="BB67" s="20"/>
      <c r="BC67" s="20"/>
    </row>
    <row r="68" spans="1:55" ht="13.5" thickBot="1" x14ac:dyDescent="0.25">
      <c r="A68" s="48" t="s">
        <v>1184</v>
      </c>
      <c r="B68" s="18">
        <f t="shared" si="4"/>
        <v>9</v>
      </c>
      <c r="C68" s="20">
        <f t="shared" si="2"/>
        <v>9</v>
      </c>
      <c r="D68" s="18">
        <f t="shared" si="3"/>
        <v>3</v>
      </c>
      <c r="F68" s="49"/>
      <c r="G68" s="55">
        <v>6</v>
      </c>
      <c r="H68" s="18" t="s">
        <v>1209</v>
      </c>
      <c r="I68" s="20"/>
      <c r="J68" s="18" t="s">
        <v>1177</v>
      </c>
      <c r="K68" s="18">
        <f t="shared" si="5"/>
        <v>5</v>
      </c>
      <c r="L68" s="18" t="s">
        <v>1160</v>
      </c>
      <c r="M68" s="18" t="s">
        <v>1160</v>
      </c>
      <c r="N68" s="18" t="s">
        <v>1160</v>
      </c>
      <c r="O68" s="18" t="s">
        <v>1160</v>
      </c>
      <c r="P68" s="18" t="s">
        <v>1160</v>
      </c>
      <c r="U68" s="18" t="str">
        <f>+$A$69</f>
        <v>VARB-3</v>
      </c>
      <c r="V68" s="18" t="str">
        <f>+$A$69</f>
        <v>VARB-3</v>
      </c>
      <c r="W68" s="18" t="str">
        <f>+$A$69</f>
        <v>VARB-3</v>
      </c>
      <c r="X68" s="18" t="str">
        <f>+$A$69</f>
        <v>VARB-3</v>
      </c>
      <c r="AK68" s="43"/>
      <c r="AL68" s="57"/>
      <c r="AM68" s="208"/>
      <c r="AN68" s="208"/>
      <c r="AO68" s="208"/>
      <c r="AP68" s="208"/>
      <c r="AQ68" s="208"/>
      <c r="AR68" s="208"/>
      <c r="AS68" s="208"/>
      <c r="AT68" s="208"/>
      <c r="AU68" s="208"/>
      <c r="AV68" s="209"/>
      <c r="AW68" s="209"/>
      <c r="AX68" s="209"/>
      <c r="AY68" s="209"/>
      <c r="AZ68" s="209"/>
      <c r="BA68" s="209"/>
      <c r="BB68" s="20"/>
      <c r="BC68" s="20"/>
    </row>
    <row r="69" spans="1:55" x14ac:dyDescent="0.2">
      <c r="A69" s="31" t="s">
        <v>1176</v>
      </c>
      <c r="B69" s="18">
        <f t="shared" si="4"/>
        <v>9</v>
      </c>
      <c r="C69" s="20">
        <f t="shared" si="2"/>
        <v>9</v>
      </c>
      <c r="D69" s="18">
        <f t="shared" si="3"/>
        <v>3</v>
      </c>
      <c r="F69" s="47">
        <v>12</v>
      </c>
      <c r="G69" s="53">
        <v>6</v>
      </c>
      <c r="H69" s="18" t="s">
        <v>1210</v>
      </c>
      <c r="I69" s="20"/>
      <c r="J69" s="18" t="s">
        <v>1208</v>
      </c>
      <c r="K69" s="18">
        <f t="shared" si="5"/>
        <v>5</v>
      </c>
      <c r="L69" s="18" t="s">
        <v>1192</v>
      </c>
      <c r="M69" s="18" t="s">
        <v>1192</v>
      </c>
      <c r="N69" s="18" t="s">
        <v>1192</v>
      </c>
      <c r="O69" s="18" t="s">
        <v>1192</v>
      </c>
      <c r="P69" s="18" t="s">
        <v>1192</v>
      </c>
      <c r="U69" s="18" t="str">
        <f>+$A$70</f>
        <v>VARB-4</v>
      </c>
      <c r="V69" s="18" t="str">
        <f>+$A$70</f>
        <v>VARB-4</v>
      </c>
      <c r="W69" s="18" t="str">
        <f>+$A$70</f>
        <v>VARB-4</v>
      </c>
      <c r="X69" s="18" t="str">
        <f>+$A$70</f>
        <v>VARB-4</v>
      </c>
      <c r="AK69" s="43"/>
      <c r="AL69" s="133"/>
      <c r="AM69" s="133"/>
      <c r="AN69" s="133"/>
      <c r="AO69" s="133"/>
      <c r="AP69" s="133"/>
      <c r="AQ69" s="133"/>
      <c r="AR69" s="133"/>
      <c r="AS69" s="133"/>
      <c r="AT69" s="133"/>
      <c r="AU69" s="133"/>
      <c r="AV69" s="133"/>
      <c r="AW69" s="133"/>
      <c r="AX69" s="133"/>
      <c r="AY69" s="133"/>
      <c r="AZ69" s="133"/>
      <c r="BA69" s="133"/>
      <c r="BB69" s="20"/>
      <c r="BC69" s="20"/>
    </row>
    <row r="70" spans="1:55" ht="13.5" thickBot="1" x14ac:dyDescent="0.25">
      <c r="A70" s="48" t="s">
        <v>1182</v>
      </c>
      <c r="B70" s="18">
        <f t="shared" si="4"/>
        <v>9</v>
      </c>
      <c r="C70" s="20">
        <f t="shared" si="2"/>
        <v>9</v>
      </c>
      <c r="D70" s="18">
        <f t="shared" si="3"/>
        <v>3</v>
      </c>
      <c r="F70" s="49"/>
      <c r="G70" s="55">
        <v>6</v>
      </c>
      <c r="H70" s="18" t="s">
        <v>1211</v>
      </c>
      <c r="I70" s="20"/>
      <c r="J70" s="18" t="s">
        <v>1208</v>
      </c>
      <c r="K70" s="18">
        <f t="shared" si="5"/>
        <v>5</v>
      </c>
      <c r="L70" s="18" t="s">
        <v>1173</v>
      </c>
      <c r="M70" s="18" t="s">
        <v>1173</v>
      </c>
      <c r="N70" s="18" t="s">
        <v>1173</v>
      </c>
      <c r="O70" s="18" t="s">
        <v>1173</v>
      </c>
      <c r="P70" s="18" t="s">
        <v>1173</v>
      </c>
      <c r="U70" s="18" t="str">
        <f>+$A$44</f>
        <v>U11A</v>
      </c>
      <c r="V70" s="18" t="str">
        <f>+$A$44</f>
        <v>U11A</v>
      </c>
      <c r="W70" s="18" t="str">
        <f>+$A$44</f>
        <v>U11A</v>
      </c>
      <c r="X70" s="18" t="str">
        <f>+$A$44</f>
        <v>U11A</v>
      </c>
      <c r="AK70" s="43"/>
      <c r="AL70" s="20"/>
      <c r="AM70" s="20"/>
      <c r="AN70" s="20"/>
      <c r="AO70" s="20"/>
      <c r="AP70" s="20"/>
      <c r="AQ70" s="20"/>
      <c r="AR70" s="20"/>
      <c r="AS70" s="20"/>
      <c r="AT70" s="20"/>
      <c r="AU70" s="20"/>
      <c r="AV70" s="20"/>
      <c r="AW70" s="20"/>
      <c r="AX70" s="20"/>
      <c r="AY70" s="20"/>
      <c r="AZ70" s="20"/>
      <c r="BA70" s="20"/>
      <c r="BB70" s="20"/>
      <c r="BC70" s="20"/>
    </row>
    <row r="71" spans="1:55" x14ac:dyDescent="0.2">
      <c r="B71" s="18">
        <f>SUM(B43:B70)</f>
        <v>324</v>
      </c>
      <c r="C71" s="18">
        <f>SUM(C43:C70)</f>
        <v>324</v>
      </c>
      <c r="D71" s="18">
        <f>SUM(D43:D70)</f>
        <v>108</v>
      </c>
      <c r="F71" s="18">
        <f>SUM(F43:F70)</f>
        <v>216</v>
      </c>
      <c r="G71" s="18">
        <f>SUM(G43:G70)</f>
        <v>216</v>
      </c>
      <c r="K71" s="18">
        <f>SUM(K43:K70)</f>
        <v>108</v>
      </c>
      <c r="T71" s="30"/>
      <c r="U71" s="18" t="str">
        <f>+$A$60</f>
        <v>U15B-4</v>
      </c>
      <c r="V71" s="18" t="str">
        <f>+$A$60</f>
        <v>U15B-4</v>
      </c>
      <c r="W71" s="18" t="str">
        <f>+$A$60</f>
        <v>U15B-4</v>
      </c>
      <c r="X71" s="18" t="str">
        <f>+$A$60</f>
        <v>U15B-4</v>
      </c>
      <c r="Y71" s="18" t="str">
        <f>+$A$59</f>
        <v>U15B-3</v>
      </c>
      <c r="AK71" s="43"/>
      <c r="AL71" s="20"/>
      <c r="AM71" s="20"/>
      <c r="AN71" s="20"/>
      <c r="AO71" s="20"/>
      <c r="AP71" s="20"/>
      <c r="AQ71" s="20"/>
      <c r="AR71" s="20"/>
      <c r="AS71" s="20"/>
      <c r="AT71" s="20"/>
      <c r="AU71" s="20"/>
      <c r="AV71" s="20"/>
      <c r="AW71" s="20"/>
      <c r="AX71" s="20"/>
      <c r="AY71" s="20"/>
      <c r="AZ71" s="20"/>
      <c r="BA71" s="20"/>
      <c r="BB71" s="20"/>
      <c r="BC71" s="20"/>
    </row>
    <row r="72" spans="1:55" x14ac:dyDescent="0.2">
      <c r="C72" s="18">
        <f>+B71-C71</f>
        <v>0</v>
      </c>
      <c r="J72" s="18" t="s">
        <v>1189</v>
      </c>
      <c r="K72" s="18">
        <v>28</v>
      </c>
      <c r="T72" s="30"/>
      <c r="U72" s="18" t="str">
        <f>+$A$62</f>
        <v>JVA-2</v>
      </c>
      <c r="V72" s="18" t="str">
        <f>+$A$62</f>
        <v>JVA-2</v>
      </c>
      <c r="W72" s="18" t="str">
        <f>+$A$62</f>
        <v>JVA-2</v>
      </c>
      <c r="X72" s="18" t="str">
        <f>+$A$62</f>
        <v>JVA-2</v>
      </c>
      <c r="Y72" s="18" t="str">
        <f>+$A$61</f>
        <v>JVA-1</v>
      </c>
      <c r="AK72" s="43"/>
      <c r="AL72" s="20"/>
      <c r="AM72" s="20"/>
      <c r="AN72" s="20"/>
      <c r="AO72" s="20"/>
      <c r="AP72" s="20"/>
      <c r="AQ72" s="20"/>
      <c r="AR72" s="20"/>
      <c r="AS72" s="20"/>
      <c r="AT72" s="20"/>
      <c r="AU72" s="20"/>
      <c r="AV72" s="20"/>
      <c r="AW72" s="20"/>
      <c r="AX72" s="20"/>
      <c r="AY72" s="20"/>
      <c r="AZ72" s="20"/>
      <c r="BA72" s="20"/>
      <c r="BB72" s="20"/>
      <c r="BC72" s="20"/>
    </row>
    <row r="73" spans="1:55" x14ac:dyDescent="0.2">
      <c r="A73" s="41" t="s">
        <v>1194</v>
      </c>
      <c r="B73" s="25" t="s">
        <v>1196</v>
      </c>
      <c r="C73" s="25" t="s">
        <v>1196</v>
      </c>
      <c r="D73" s="25" t="s">
        <v>1196</v>
      </c>
      <c r="E73" s="25"/>
      <c r="F73" s="25"/>
      <c r="G73" s="25"/>
      <c r="H73" s="25"/>
      <c r="J73" s="18" t="s">
        <v>1177</v>
      </c>
      <c r="K73" s="18">
        <v>32</v>
      </c>
      <c r="T73" s="30"/>
      <c r="AL73" s="20"/>
      <c r="AM73" s="20"/>
      <c r="AN73" s="20"/>
      <c r="AO73" s="20"/>
      <c r="AP73" s="20"/>
      <c r="AQ73" s="20"/>
      <c r="AR73" s="20"/>
      <c r="AS73" s="20"/>
      <c r="AT73" s="20"/>
      <c r="AU73" s="20"/>
      <c r="AV73" s="20"/>
      <c r="AW73" s="20"/>
      <c r="AX73" s="20"/>
      <c r="AY73" s="20"/>
      <c r="AZ73" s="20"/>
      <c r="BA73" s="20"/>
      <c r="BB73" s="20"/>
      <c r="BC73" s="20"/>
    </row>
    <row r="74" spans="1:55" ht="13.5" thickBot="1" x14ac:dyDescent="0.25">
      <c r="A74" s="5" t="s">
        <v>1197</v>
      </c>
      <c r="B74" s="18" t="s">
        <v>1198</v>
      </c>
      <c r="C74" s="18" t="s">
        <v>1199</v>
      </c>
      <c r="D74" s="18" t="s">
        <v>1200</v>
      </c>
      <c r="F74" s="18" t="s">
        <v>1201</v>
      </c>
      <c r="G74" s="18" t="s">
        <v>1202</v>
      </c>
      <c r="H74" s="18" t="s">
        <v>1203</v>
      </c>
      <c r="J74" s="18" t="s">
        <v>1208</v>
      </c>
      <c r="K74" s="18">
        <v>36</v>
      </c>
      <c r="T74" s="30"/>
      <c r="AL74" s="20"/>
      <c r="AM74" s="20"/>
      <c r="AN74" s="20"/>
      <c r="AO74" s="20"/>
      <c r="AP74" s="20"/>
      <c r="AQ74" s="20"/>
      <c r="AR74" s="20"/>
      <c r="AS74" s="20"/>
      <c r="AT74" s="20"/>
      <c r="AU74" s="20"/>
      <c r="AV74" s="20"/>
      <c r="AW74" s="20"/>
      <c r="AX74" s="20"/>
      <c r="AY74" s="20"/>
      <c r="AZ74" s="20"/>
      <c r="BA74" s="20"/>
      <c r="BB74" s="20"/>
      <c r="BC74" s="20"/>
    </row>
    <row r="75" spans="1:55" ht="13.5" thickBot="1" x14ac:dyDescent="0.25">
      <c r="A75" s="44" t="s">
        <v>317</v>
      </c>
      <c r="B75" s="18">
        <f>G75/2*2</f>
        <v>8</v>
      </c>
      <c r="C75" s="20">
        <f>COUNTIF($C$24:$AC$37,A75)</f>
        <v>0</v>
      </c>
      <c r="D75" s="18">
        <f>+B75/2</f>
        <v>4</v>
      </c>
      <c r="E75" s="45"/>
      <c r="F75" s="46">
        <v>8</v>
      </c>
      <c r="G75" s="46">
        <v>8</v>
      </c>
      <c r="H75" s="18" t="s">
        <v>1207</v>
      </c>
      <c r="T75" s="30"/>
      <c r="AL75" s="20"/>
      <c r="AM75" s="20"/>
      <c r="AN75" s="20"/>
      <c r="AO75" s="20"/>
      <c r="AP75" s="20"/>
      <c r="AQ75" s="20"/>
      <c r="AR75" s="20"/>
      <c r="AS75" s="20"/>
      <c r="AT75" s="20"/>
      <c r="AU75" s="20"/>
      <c r="AV75" s="20"/>
      <c r="AW75" s="20"/>
      <c r="AX75" s="20"/>
      <c r="AY75" s="20"/>
      <c r="AZ75" s="20"/>
      <c r="BA75" s="20"/>
      <c r="BB75" s="20"/>
      <c r="BC75" s="20"/>
    </row>
    <row r="76" spans="1:55" ht="13.5" thickBot="1" x14ac:dyDescent="0.25">
      <c r="A76" s="44" t="s">
        <v>82</v>
      </c>
      <c r="B76" s="18">
        <f t="shared" ref="B76:B104" si="6">G76/2*2</f>
        <v>10</v>
      </c>
      <c r="C76" s="20">
        <f t="shared" ref="C76:C104" si="7">COUNTIF($C$24:$AC$37,A76)</f>
        <v>10</v>
      </c>
      <c r="D76" s="18">
        <f t="shared" ref="D76:D104" si="8">+B76/2</f>
        <v>5</v>
      </c>
      <c r="E76" s="45"/>
      <c r="F76" s="46">
        <v>10</v>
      </c>
      <c r="G76" s="46">
        <v>10</v>
      </c>
      <c r="H76" s="18" t="s">
        <v>1207</v>
      </c>
      <c r="AJ76" s="20"/>
      <c r="AK76" s="20"/>
      <c r="AL76" s="20"/>
      <c r="AM76" s="20"/>
      <c r="AN76" s="20"/>
      <c r="AO76" s="20"/>
      <c r="AP76" s="20"/>
      <c r="AQ76" s="20"/>
      <c r="AR76" s="20"/>
      <c r="AS76" s="20"/>
      <c r="AT76" s="20"/>
      <c r="AU76" s="20"/>
      <c r="AV76" s="20"/>
      <c r="AW76" s="20"/>
      <c r="AX76" s="20"/>
      <c r="AY76" s="20"/>
      <c r="AZ76" s="20"/>
      <c r="BA76" s="20"/>
    </row>
    <row r="77" spans="1:55" x14ac:dyDescent="0.2">
      <c r="A77" s="31" t="s">
        <v>1160</v>
      </c>
      <c r="B77" s="18">
        <f t="shared" si="6"/>
        <v>10</v>
      </c>
      <c r="C77" s="20">
        <f t="shared" si="7"/>
        <v>10</v>
      </c>
      <c r="D77" s="18">
        <f t="shared" si="8"/>
        <v>5</v>
      </c>
      <c r="E77" s="45"/>
      <c r="F77" s="47">
        <v>18</v>
      </c>
      <c r="G77" s="47">
        <v>10</v>
      </c>
      <c r="H77" s="18" t="s">
        <v>1207</v>
      </c>
      <c r="AJ77" s="20"/>
      <c r="AK77" s="20"/>
      <c r="AL77" s="20"/>
      <c r="AM77" s="20"/>
      <c r="AN77" s="20"/>
      <c r="AO77" s="20"/>
      <c r="AP77" s="20"/>
      <c r="AQ77" s="20"/>
      <c r="AR77" s="20"/>
      <c r="AS77" s="20"/>
      <c r="AT77" s="20"/>
      <c r="AU77" s="20"/>
      <c r="AV77" s="20"/>
      <c r="AW77" s="20"/>
      <c r="AX77" s="20"/>
      <c r="AY77" s="20"/>
      <c r="AZ77" s="20"/>
      <c r="BA77" s="20"/>
    </row>
    <row r="78" spans="1:55" ht="13.5" thickBot="1" x14ac:dyDescent="0.25">
      <c r="A78" s="48" t="s">
        <v>1171</v>
      </c>
      <c r="B78" s="18">
        <f t="shared" si="6"/>
        <v>8</v>
      </c>
      <c r="C78" s="20">
        <f t="shared" si="7"/>
        <v>8</v>
      </c>
      <c r="D78" s="18">
        <f t="shared" si="8"/>
        <v>4</v>
      </c>
      <c r="E78" s="45"/>
      <c r="F78" s="49"/>
      <c r="G78" s="49">
        <v>8</v>
      </c>
      <c r="H78" s="18" t="s">
        <v>1209</v>
      </c>
      <c r="AJ78" s="20"/>
      <c r="AK78" s="20"/>
      <c r="AL78" s="20"/>
      <c r="AM78" s="20"/>
      <c r="AN78" s="20"/>
      <c r="AO78" s="20"/>
      <c r="AP78" s="20"/>
      <c r="AQ78" s="20"/>
      <c r="AR78" s="20"/>
      <c r="AS78" s="20"/>
      <c r="AT78" s="20"/>
      <c r="AU78" s="20"/>
      <c r="AV78" s="20"/>
      <c r="AW78" s="20"/>
      <c r="AX78" s="20"/>
      <c r="AY78" s="20"/>
      <c r="AZ78" s="20"/>
      <c r="BA78" s="20"/>
    </row>
    <row r="79" spans="1:55" ht="13.5" thickBot="1" x14ac:dyDescent="0.25">
      <c r="A79" s="44" t="s">
        <v>123</v>
      </c>
      <c r="B79" s="18">
        <f t="shared" si="6"/>
        <v>8</v>
      </c>
      <c r="C79" s="20">
        <f t="shared" si="7"/>
        <v>8</v>
      </c>
      <c r="D79" s="18">
        <f t="shared" si="8"/>
        <v>4</v>
      </c>
      <c r="F79" s="46">
        <v>8</v>
      </c>
      <c r="G79" s="46">
        <v>8</v>
      </c>
      <c r="H79" s="18" t="s">
        <v>1207</v>
      </c>
      <c r="L79" s="25">
        <v>2008</v>
      </c>
      <c r="M79" s="25">
        <v>2009</v>
      </c>
      <c r="N79" s="25">
        <v>2010</v>
      </c>
      <c r="O79" s="25" t="s">
        <v>1212</v>
      </c>
      <c r="P79" s="24" t="s">
        <v>1213</v>
      </c>
      <c r="Q79" s="25"/>
      <c r="R79" s="58" t="s">
        <v>1214</v>
      </c>
      <c r="AJ79" s="20"/>
      <c r="AK79" s="20"/>
      <c r="AL79" s="20"/>
      <c r="AM79" s="20"/>
      <c r="AN79" s="20"/>
      <c r="AO79" s="20"/>
      <c r="AP79" s="20"/>
      <c r="AQ79" s="20"/>
      <c r="AR79" s="20"/>
      <c r="AS79" s="20"/>
      <c r="AT79" s="20"/>
      <c r="AU79" s="20"/>
      <c r="AV79" s="20"/>
      <c r="AW79" s="20"/>
      <c r="AX79" s="20"/>
      <c r="AY79" s="20"/>
      <c r="AZ79" s="20"/>
      <c r="BA79" s="20"/>
    </row>
    <row r="80" spans="1:55" x14ac:dyDescent="0.2">
      <c r="A80" s="31" t="s">
        <v>1191</v>
      </c>
      <c r="B80" s="18">
        <f t="shared" si="6"/>
        <v>8</v>
      </c>
      <c r="C80" s="20">
        <f t="shared" si="7"/>
        <v>8</v>
      </c>
      <c r="D80" s="18">
        <f t="shared" si="8"/>
        <v>4</v>
      </c>
      <c r="F80" s="50">
        <v>18</v>
      </c>
      <c r="G80" s="50">
        <v>8</v>
      </c>
      <c r="H80" s="18" t="s">
        <v>1207</v>
      </c>
      <c r="J80" s="20"/>
      <c r="L80" s="25"/>
      <c r="M80" s="25"/>
      <c r="N80" s="25"/>
      <c r="O80" s="25"/>
      <c r="P80" s="24"/>
      <c r="Q80" s="25"/>
      <c r="R80" s="59"/>
      <c r="AJ80" s="20"/>
      <c r="AK80" s="20"/>
      <c r="AL80" s="20"/>
      <c r="AM80" s="20"/>
      <c r="AN80" s="20"/>
      <c r="AO80" s="20"/>
      <c r="AP80" s="20"/>
      <c r="AQ80" s="20"/>
      <c r="AR80" s="20"/>
      <c r="AS80" s="20"/>
      <c r="AT80" s="20"/>
      <c r="AU80" s="20"/>
      <c r="AV80" s="20"/>
      <c r="AW80" s="20"/>
      <c r="AX80" s="20"/>
      <c r="AY80" s="20"/>
      <c r="AZ80" s="20"/>
      <c r="BA80" s="20"/>
    </row>
    <row r="81" spans="1:53" ht="13.5" thickBot="1" x14ac:dyDescent="0.25">
      <c r="A81" s="48" t="s">
        <v>1192</v>
      </c>
      <c r="B81" s="18">
        <f t="shared" si="6"/>
        <v>10</v>
      </c>
      <c r="C81" s="20">
        <f t="shared" si="7"/>
        <v>10</v>
      </c>
      <c r="D81" s="18">
        <f t="shared" si="8"/>
        <v>5</v>
      </c>
      <c r="F81" s="49"/>
      <c r="G81" s="49">
        <v>10</v>
      </c>
      <c r="H81" s="18" t="s">
        <v>1209</v>
      </c>
      <c r="J81" s="20"/>
      <c r="K81" s="60" t="s">
        <v>1215</v>
      </c>
      <c r="L81" s="25">
        <v>66</v>
      </c>
      <c r="M81" s="25">
        <v>112</v>
      </c>
      <c r="N81" s="25">
        <v>130</v>
      </c>
      <c r="O81" s="25">
        <v>186</v>
      </c>
      <c r="P81" s="24">
        <v>188</v>
      </c>
      <c r="Q81" s="25">
        <v>195</v>
      </c>
      <c r="R81" s="59">
        <v>216</v>
      </c>
      <c r="AJ81" s="20"/>
      <c r="AK81" s="20"/>
      <c r="AL81" s="20"/>
      <c r="AM81" s="20"/>
      <c r="AN81" s="20"/>
      <c r="AO81" s="20"/>
      <c r="AP81" s="20"/>
      <c r="AQ81" s="20"/>
      <c r="AR81" s="20"/>
      <c r="AS81" s="20"/>
      <c r="AT81" s="20"/>
      <c r="AU81" s="20"/>
      <c r="AV81" s="20"/>
      <c r="AW81" s="20"/>
      <c r="AX81" s="20"/>
      <c r="AY81" s="20"/>
      <c r="AZ81" s="20"/>
      <c r="BA81" s="20"/>
    </row>
    <row r="82" spans="1:53" x14ac:dyDescent="0.2">
      <c r="A82" s="31" t="s">
        <v>1216</v>
      </c>
      <c r="B82" s="18">
        <f t="shared" si="6"/>
        <v>0</v>
      </c>
      <c r="C82" s="20">
        <f t="shared" si="7"/>
        <v>0</v>
      </c>
      <c r="D82" s="18">
        <f t="shared" si="8"/>
        <v>0</v>
      </c>
      <c r="F82" s="47"/>
      <c r="G82" s="47">
        <v>0</v>
      </c>
      <c r="J82" s="20"/>
      <c r="K82" s="60" t="s">
        <v>1217</v>
      </c>
      <c r="L82" s="25">
        <v>2</v>
      </c>
      <c r="M82" s="25">
        <v>2</v>
      </c>
      <c r="N82" s="25">
        <v>2</v>
      </c>
      <c r="O82" s="25">
        <v>2</v>
      </c>
      <c r="P82" s="24">
        <v>2</v>
      </c>
      <c r="Q82" s="25">
        <v>2</v>
      </c>
      <c r="R82" s="59">
        <v>2</v>
      </c>
      <c r="AJ82" s="20"/>
      <c r="AK82" s="20"/>
      <c r="AL82" s="20"/>
      <c r="AM82" s="20"/>
      <c r="AN82" s="20"/>
      <c r="AO82" s="20"/>
      <c r="AP82" s="20"/>
      <c r="AQ82" s="20"/>
      <c r="AR82" s="20"/>
      <c r="AS82" s="20"/>
      <c r="AT82" s="20"/>
      <c r="AU82" s="20"/>
      <c r="AV82" s="20"/>
      <c r="AW82" s="20"/>
      <c r="AX82" s="20"/>
      <c r="AY82" s="20"/>
      <c r="AZ82" s="20"/>
      <c r="BA82" s="20"/>
    </row>
    <row r="83" spans="1:53" ht="13.5" thickBot="1" x14ac:dyDescent="0.25">
      <c r="A83" s="48" t="s">
        <v>1218</v>
      </c>
      <c r="B83" s="18">
        <f t="shared" si="6"/>
        <v>0</v>
      </c>
      <c r="C83" s="20">
        <f t="shared" si="7"/>
        <v>0</v>
      </c>
      <c r="D83" s="18">
        <f t="shared" si="8"/>
        <v>0</v>
      </c>
      <c r="F83" s="47"/>
      <c r="G83" s="49">
        <v>0</v>
      </c>
      <c r="J83" s="20"/>
      <c r="K83" s="60" t="s">
        <v>1219</v>
      </c>
      <c r="L83" s="25">
        <f t="shared" ref="L83:R83" si="9">+L81/L82</f>
        <v>33</v>
      </c>
      <c r="M83" s="25">
        <f t="shared" si="9"/>
        <v>56</v>
      </c>
      <c r="N83" s="25">
        <f t="shared" si="9"/>
        <v>65</v>
      </c>
      <c r="O83" s="25">
        <f t="shared" si="9"/>
        <v>93</v>
      </c>
      <c r="P83" s="24">
        <f t="shared" si="9"/>
        <v>94</v>
      </c>
      <c r="Q83" s="25">
        <f t="shared" si="9"/>
        <v>97.5</v>
      </c>
      <c r="R83" s="59">
        <f t="shared" si="9"/>
        <v>108</v>
      </c>
      <c r="AJ83" s="20"/>
      <c r="AK83" s="20"/>
      <c r="AL83" s="20"/>
      <c r="AM83" s="20"/>
      <c r="AN83" s="20"/>
      <c r="AO83" s="20"/>
      <c r="AP83" s="20"/>
      <c r="AQ83" s="20"/>
      <c r="AR83" s="20"/>
      <c r="AS83" s="20"/>
      <c r="AT83" s="20"/>
      <c r="AU83" s="20"/>
      <c r="AV83" s="20"/>
      <c r="AW83" s="20"/>
      <c r="AX83" s="20"/>
      <c r="AY83" s="20"/>
      <c r="AZ83" s="20"/>
      <c r="BA83" s="20"/>
    </row>
    <row r="84" spans="1:53" ht="13.5" thickBot="1" x14ac:dyDescent="0.25">
      <c r="A84" s="31" t="s">
        <v>1175</v>
      </c>
      <c r="B84" s="18">
        <f t="shared" si="6"/>
        <v>8</v>
      </c>
      <c r="C84" s="20">
        <f t="shared" si="7"/>
        <v>8</v>
      </c>
      <c r="D84" s="18">
        <f t="shared" si="8"/>
        <v>4</v>
      </c>
      <c r="F84" s="50">
        <v>16</v>
      </c>
      <c r="G84" s="50">
        <v>8</v>
      </c>
      <c r="H84" s="18" t="s">
        <v>1207</v>
      </c>
      <c r="J84" s="20"/>
      <c r="K84" s="60"/>
      <c r="L84" s="25"/>
      <c r="M84" s="25"/>
      <c r="N84" s="25"/>
      <c r="O84" s="25"/>
      <c r="P84" s="24"/>
      <c r="Q84" s="25"/>
      <c r="R84" s="59"/>
      <c r="AJ84" s="20"/>
      <c r="AK84" s="20"/>
      <c r="AL84" s="20"/>
      <c r="AM84" s="20"/>
      <c r="AN84" s="20"/>
      <c r="AO84" s="20"/>
      <c r="AP84" s="20"/>
      <c r="AQ84" s="20"/>
      <c r="AR84" s="20"/>
      <c r="AS84" s="20"/>
      <c r="AT84" s="20"/>
      <c r="AU84" s="20"/>
      <c r="AV84" s="20"/>
      <c r="AW84" s="20"/>
      <c r="AX84" s="20"/>
      <c r="AY84" s="20"/>
      <c r="AZ84" s="20"/>
      <c r="BA84" s="20"/>
    </row>
    <row r="85" spans="1:53" ht="13.5" thickBot="1" x14ac:dyDescent="0.25">
      <c r="A85" s="48" t="s">
        <v>1181</v>
      </c>
      <c r="B85" s="18">
        <f t="shared" si="6"/>
        <v>8</v>
      </c>
      <c r="C85" s="20">
        <f t="shared" si="7"/>
        <v>8</v>
      </c>
      <c r="D85" s="18">
        <f t="shared" si="8"/>
        <v>4</v>
      </c>
      <c r="F85" s="49"/>
      <c r="G85" s="49">
        <v>8</v>
      </c>
      <c r="H85" s="18" t="s">
        <v>1209</v>
      </c>
      <c r="J85" s="20"/>
      <c r="K85" s="60" t="s">
        <v>1220</v>
      </c>
      <c r="L85" s="25">
        <f t="shared" ref="L85:R85" si="10">3*L83</f>
        <v>99</v>
      </c>
      <c r="M85" s="25">
        <f t="shared" si="10"/>
        <v>168</v>
      </c>
      <c r="N85" s="25">
        <f t="shared" si="10"/>
        <v>195</v>
      </c>
      <c r="O85" s="25">
        <f t="shared" si="10"/>
        <v>279</v>
      </c>
      <c r="P85" s="24">
        <f t="shared" si="10"/>
        <v>282</v>
      </c>
      <c r="Q85" s="25">
        <f t="shared" si="10"/>
        <v>292.5</v>
      </c>
      <c r="R85" s="61">
        <f t="shared" si="10"/>
        <v>324</v>
      </c>
      <c r="AJ85" s="20"/>
      <c r="AK85" s="20"/>
      <c r="AL85" s="20"/>
      <c r="AM85" s="20"/>
      <c r="AN85" s="20"/>
      <c r="AO85" s="20"/>
      <c r="AP85" s="20"/>
      <c r="AQ85" s="20"/>
      <c r="AR85" s="20"/>
      <c r="AS85" s="20"/>
      <c r="AT85" s="20"/>
      <c r="AU85" s="20"/>
      <c r="AV85" s="20"/>
      <c r="AW85" s="20"/>
      <c r="AX85" s="20"/>
      <c r="AY85" s="20"/>
      <c r="AZ85" s="20"/>
      <c r="BA85" s="20"/>
    </row>
    <row r="86" spans="1:53" x14ac:dyDescent="0.2">
      <c r="A86" s="31" t="s">
        <v>1172</v>
      </c>
      <c r="B86" s="18">
        <f t="shared" si="6"/>
        <v>8</v>
      </c>
      <c r="C86" s="20">
        <f t="shared" si="7"/>
        <v>8</v>
      </c>
      <c r="D86" s="18">
        <f t="shared" si="8"/>
        <v>4</v>
      </c>
      <c r="F86" s="51">
        <v>14</v>
      </c>
      <c r="G86" s="47">
        <v>8</v>
      </c>
      <c r="H86" s="18" t="s">
        <v>1207</v>
      </c>
      <c r="J86" s="20"/>
      <c r="K86" s="60" t="s">
        <v>1221</v>
      </c>
      <c r="L86" s="25">
        <v>5</v>
      </c>
      <c r="M86" s="25">
        <v>5</v>
      </c>
      <c r="N86" s="25">
        <v>5</v>
      </c>
      <c r="O86" s="25">
        <v>5</v>
      </c>
      <c r="P86" s="24">
        <v>5</v>
      </c>
      <c r="Q86" s="25">
        <v>5</v>
      </c>
      <c r="R86" s="59">
        <v>5</v>
      </c>
      <c r="AJ86" s="20"/>
      <c r="AK86" s="20"/>
      <c r="AL86" s="20"/>
      <c r="AM86" s="20"/>
      <c r="AN86" s="20"/>
      <c r="AO86" s="20"/>
      <c r="AP86" s="20"/>
      <c r="AQ86" s="20"/>
      <c r="AR86" s="20"/>
      <c r="AS86" s="20"/>
      <c r="AT86" s="20"/>
      <c r="AU86" s="20"/>
      <c r="AV86" s="20"/>
      <c r="AW86" s="20"/>
      <c r="AX86" s="20"/>
      <c r="AY86" s="20"/>
      <c r="AZ86" s="20"/>
      <c r="BA86" s="20"/>
    </row>
    <row r="87" spans="1:53" ht="13.5" thickBot="1" x14ac:dyDescent="0.25">
      <c r="A87" s="48" t="s">
        <v>1190</v>
      </c>
      <c r="B87" s="18">
        <f t="shared" si="6"/>
        <v>6</v>
      </c>
      <c r="C87" s="20">
        <f t="shared" si="7"/>
        <v>6</v>
      </c>
      <c r="D87" s="18">
        <f t="shared" si="8"/>
        <v>3</v>
      </c>
      <c r="F87" s="51"/>
      <c r="G87" s="47">
        <v>6</v>
      </c>
      <c r="H87" s="18" t="s">
        <v>1209</v>
      </c>
      <c r="J87" s="20"/>
      <c r="K87" s="60" t="s">
        <v>1222</v>
      </c>
      <c r="L87" s="25">
        <f t="shared" ref="L87:R87" si="11">+L86*L83</f>
        <v>165</v>
      </c>
      <c r="M87" s="25">
        <f t="shared" si="11"/>
        <v>280</v>
      </c>
      <c r="N87" s="25">
        <f t="shared" si="11"/>
        <v>325</v>
      </c>
      <c r="O87" s="25">
        <f t="shared" si="11"/>
        <v>465</v>
      </c>
      <c r="P87" s="24">
        <f t="shared" si="11"/>
        <v>470</v>
      </c>
      <c r="Q87" s="25">
        <f t="shared" si="11"/>
        <v>487.5</v>
      </c>
      <c r="R87" s="59">
        <f t="shared" si="11"/>
        <v>540</v>
      </c>
      <c r="AJ87" s="20"/>
      <c r="AK87" s="20"/>
      <c r="AL87" s="20"/>
      <c r="AM87" s="20"/>
      <c r="AN87" s="20"/>
      <c r="AO87" s="20"/>
      <c r="AP87" s="20"/>
      <c r="AQ87" s="20"/>
      <c r="AR87" s="20"/>
      <c r="AS87" s="20"/>
      <c r="AT87" s="20"/>
      <c r="AU87" s="20"/>
      <c r="AV87" s="20"/>
      <c r="AW87" s="20"/>
      <c r="AX87" s="20"/>
      <c r="AY87" s="20"/>
      <c r="AZ87" s="20"/>
      <c r="BA87" s="20"/>
    </row>
    <row r="88" spans="1:53" ht="13.5" thickBot="1" x14ac:dyDescent="0.25">
      <c r="A88" s="44" t="s">
        <v>1178</v>
      </c>
      <c r="B88" s="18">
        <f t="shared" si="6"/>
        <v>8</v>
      </c>
      <c r="C88" s="20">
        <f t="shared" si="7"/>
        <v>8</v>
      </c>
      <c r="D88" s="18">
        <f t="shared" si="8"/>
        <v>4</v>
      </c>
      <c r="F88" s="52">
        <v>8</v>
      </c>
      <c r="G88" s="46">
        <v>8</v>
      </c>
      <c r="H88" s="18" t="s">
        <v>1207</v>
      </c>
      <c r="J88" s="20"/>
      <c r="L88" s="25"/>
      <c r="M88" s="25"/>
      <c r="N88" s="25"/>
      <c r="O88" s="25"/>
      <c r="P88" s="24"/>
      <c r="Q88" s="25"/>
      <c r="R88" s="59"/>
      <c r="AJ88" s="20"/>
      <c r="AK88" s="20"/>
      <c r="AL88" s="20"/>
      <c r="AM88" s="20"/>
      <c r="AN88" s="20"/>
      <c r="AO88" s="20"/>
      <c r="AP88" s="20"/>
      <c r="AQ88" s="20"/>
      <c r="AR88" s="20"/>
      <c r="AS88" s="20"/>
      <c r="AT88" s="20"/>
      <c r="AU88" s="20"/>
      <c r="AV88" s="20"/>
      <c r="AW88" s="20"/>
      <c r="AX88" s="20"/>
      <c r="AY88" s="20"/>
      <c r="AZ88" s="20"/>
      <c r="BA88" s="20"/>
    </row>
    <row r="89" spans="1:53" ht="13.5" thickBot="1" x14ac:dyDescent="0.25">
      <c r="A89" s="44" t="s">
        <v>1173</v>
      </c>
      <c r="B89" s="18">
        <f t="shared" si="6"/>
        <v>10</v>
      </c>
      <c r="C89" s="20">
        <f t="shared" si="7"/>
        <v>10</v>
      </c>
      <c r="D89" s="18">
        <f t="shared" si="8"/>
        <v>5</v>
      </c>
      <c r="F89" s="47">
        <v>18</v>
      </c>
      <c r="G89" s="53">
        <v>10</v>
      </c>
      <c r="H89" s="18" t="s">
        <v>1207</v>
      </c>
      <c r="J89" s="20"/>
      <c r="K89" s="60" t="s">
        <v>1223</v>
      </c>
      <c r="L89" s="25">
        <v>8</v>
      </c>
      <c r="M89" s="25">
        <v>14</v>
      </c>
      <c r="N89" s="25">
        <v>16</v>
      </c>
      <c r="O89" s="25">
        <v>23</v>
      </c>
      <c r="P89" s="24">
        <v>23</v>
      </c>
      <c r="Q89" s="25">
        <v>24</v>
      </c>
      <c r="R89" s="59">
        <v>24</v>
      </c>
      <c r="AJ89" s="20"/>
      <c r="AK89" s="20"/>
      <c r="AL89" s="20"/>
      <c r="AM89" s="20"/>
      <c r="AN89" s="20"/>
      <c r="AO89" s="20"/>
      <c r="AP89" s="20"/>
      <c r="AQ89" s="20"/>
      <c r="AR89" s="20"/>
      <c r="AS89" s="20"/>
      <c r="AT89" s="20"/>
      <c r="AU89" s="20"/>
      <c r="AV89" s="20"/>
      <c r="AW89" s="20"/>
      <c r="AX89" s="20"/>
      <c r="AY89" s="20"/>
      <c r="AZ89" s="20"/>
      <c r="BA89" s="20"/>
    </row>
    <row r="90" spans="1:53" ht="13.5" thickBot="1" x14ac:dyDescent="0.25">
      <c r="A90" s="44" t="s">
        <v>1174</v>
      </c>
      <c r="B90" s="18">
        <f t="shared" si="6"/>
        <v>8</v>
      </c>
      <c r="C90" s="20">
        <f t="shared" si="7"/>
        <v>8</v>
      </c>
      <c r="D90" s="18">
        <f t="shared" si="8"/>
        <v>4</v>
      </c>
      <c r="F90" s="47"/>
      <c r="G90" s="53">
        <v>8</v>
      </c>
      <c r="H90" s="18" t="s">
        <v>1209</v>
      </c>
      <c r="K90" s="60" t="s">
        <v>1224</v>
      </c>
      <c r="L90" s="25">
        <v>13</v>
      </c>
      <c r="M90" s="25">
        <v>14</v>
      </c>
      <c r="N90" s="25">
        <v>14</v>
      </c>
      <c r="O90" s="25">
        <v>14</v>
      </c>
      <c r="P90" s="24">
        <v>14</v>
      </c>
      <c r="Q90" s="25">
        <v>14</v>
      </c>
      <c r="R90" s="59">
        <v>14</v>
      </c>
    </row>
    <row r="91" spans="1:53" ht="13.5" thickBot="1" x14ac:dyDescent="0.25">
      <c r="A91" s="44" t="s">
        <v>1179</v>
      </c>
      <c r="B91" s="18">
        <f t="shared" si="6"/>
        <v>8</v>
      </c>
      <c r="C91" s="20">
        <f t="shared" si="7"/>
        <v>8</v>
      </c>
      <c r="D91" s="18">
        <f t="shared" si="8"/>
        <v>4</v>
      </c>
      <c r="F91" s="50">
        <v>14</v>
      </c>
      <c r="G91" s="54">
        <v>8</v>
      </c>
      <c r="H91" s="18" t="s">
        <v>1207</v>
      </c>
      <c r="K91" s="18" t="s">
        <v>1225</v>
      </c>
      <c r="L91" s="25">
        <v>10</v>
      </c>
      <c r="M91" s="25">
        <v>10</v>
      </c>
      <c r="N91" s="25">
        <v>10</v>
      </c>
      <c r="O91" s="25">
        <v>10</v>
      </c>
      <c r="P91" s="24">
        <v>10</v>
      </c>
      <c r="Q91" s="25">
        <v>10</v>
      </c>
      <c r="R91" s="59">
        <v>10</v>
      </c>
      <c r="T91" s="20"/>
      <c r="U91" s="20"/>
      <c r="V91" s="20"/>
      <c r="W91" s="20"/>
      <c r="X91" s="20"/>
      <c r="Y91" s="20"/>
      <c r="Z91" s="20"/>
      <c r="AA91" s="20"/>
      <c r="AB91" s="20"/>
    </row>
    <row r="92" spans="1:53" ht="13.5" thickBot="1" x14ac:dyDescent="0.25">
      <c r="A92" s="44" t="s">
        <v>1155</v>
      </c>
      <c r="B92" s="18">
        <f t="shared" si="6"/>
        <v>6</v>
      </c>
      <c r="C92" s="20">
        <f t="shared" si="7"/>
        <v>6</v>
      </c>
      <c r="D92" s="18">
        <f t="shared" si="8"/>
        <v>3</v>
      </c>
      <c r="F92" s="49"/>
      <c r="G92" s="55">
        <v>6</v>
      </c>
      <c r="H92" s="18" t="s">
        <v>1209</v>
      </c>
      <c r="K92" s="60" t="s">
        <v>1226</v>
      </c>
      <c r="L92" s="25">
        <f t="shared" ref="L92:R92" si="12">+L89*L90</f>
        <v>104</v>
      </c>
      <c r="M92" s="25">
        <f t="shared" si="12"/>
        <v>196</v>
      </c>
      <c r="N92" s="25">
        <f t="shared" si="12"/>
        <v>224</v>
      </c>
      <c r="O92" s="25">
        <f t="shared" si="12"/>
        <v>322</v>
      </c>
      <c r="P92" s="24">
        <f t="shared" si="12"/>
        <v>322</v>
      </c>
      <c r="Q92" s="25">
        <f t="shared" si="12"/>
        <v>336</v>
      </c>
      <c r="R92" s="59">
        <f t="shared" si="12"/>
        <v>336</v>
      </c>
      <c r="S92" s="20"/>
      <c r="T92" s="20"/>
      <c r="U92" s="20"/>
      <c r="V92" s="20"/>
      <c r="W92" s="20"/>
      <c r="X92" s="20"/>
      <c r="Y92" s="20"/>
      <c r="Z92" s="20"/>
      <c r="AA92" s="20"/>
      <c r="AB92" s="20"/>
    </row>
    <row r="93" spans="1:53" ht="13.5" thickBot="1" x14ac:dyDescent="0.25">
      <c r="A93" s="44" t="s">
        <v>1180</v>
      </c>
      <c r="B93" s="18">
        <f t="shared" si="6"/>
        <v>8</v>
      </c>
      <c r="C93" s="20">
        <f t="shared" si="7"/>
        <v>6</v>
      </c>
      <c r="D93" s="18">
        <f t="shared" si="8"/>
        <v>4</v>
      </c>
      <c r="F93" s="50">
        <v>14</v>
      </c>
      <c r="G93" s="54">
        <v>8</v>
      </c>
      <c r="H93" s="18" t="s">
        <v>1207</v>
      </c>
      <c r="K93" s="60"/>
      <c r="L93" s="25"/>
      <c r="M93" s="25"/>
      <c r="N93" s="25"/>
      <c r="O93" s="25"/>
      <c r="P93" s="24"/>
      <c r="Q93" s="25"/>
      <c r="R93" s="59"/>
      <c r="S93" s="20"/>
      <c r="T93" s="20"/>
      <c r="U93" s="20"/>
      <c r="V93" s="20"/>
      <c r="W93" s="20"/>
      <c r="X93" s="20"/>
      <c r="Y93" s="20"/>
      <c r="Z93" s="20"/>
      <c r="AA93" s="20"/>
      <c r="AB93" s="20"/>
    </row>
    <row r="94" spans="1:53" ht="13.5" thickBot="1" x14ac:dyDescent="0.25">
      <c r="A94" s="44" t="s">
        <v>1161</v>
      </c>
      <c r="B94" s="18">
        <f t="shared" si="6"/>
        <v>6</v>
      </c>
      <c r="C94" s="20">
        <f t="shared" si="7"/>
        <v>8</v>
      </c>
      <c r="D94" s="18">
        <f t="shared" si="8"/>
        <v>3</v>
      </c>
      <c r="F94" s="49"/>
      <c r="G94" s="55">
        <v>6</v>
      </c>
      <c r="H94" s="18" t="s">
        <v>1209</v>
      </c>
      <c r="K94" s="60"/>
      <c r="L94" s="25"/>
      <c r="M94" s="25"/>
      <c r="N94" s="25"/>
      <c r="O94" s="25"/>
      <c r="P94" s="24"/>
      <c r="Q94" s="25"/>
      <c r="R94" s="59"/>
      <c r="S94" s="20"/>
      <c r="T94" s="20"/>
      <c r="U94" s="20"/>
      <c r="V94" s="20"/>
      <c r="W94" s="20"/>
      <c r="X94" s="20"/>
      <c r="Y94" s="20"/>
      <c r="Z94" s="20"/>
      <c r="AA94" s="20"/>
      <c r="AB94" s="20"/>
    </row>
    <row r="95" spans="1:53" ht="13.5" thickBot="1" x14ac:dyDescent="0.25">
      <c r="A95" s="44" t="s">
        <v>1156</v>
      </c>
      <c r="B95" s="18">
        <f t="shared" si="6"/>
        <v>6</v>
      </c>
      <c r="C95" s="20">
        <f t="shared" si="7"/>
        <v>6</v>
      </c>
      <c r="D95" s="18">
        <f t="shared" si="8"/>
        <v>3</v>
      </c>
      <c r="F95" s="50">
        <v>12</v>
      </c>
      <c r="G95" s="54">
        <v>6</v>
      </c>
      <c r="H95" s="18" t="s">
        <v>1207</v>
      </c>
      <c r="J95" s="20"/>
      <c r="K95" s="60" t="s">
        <v>1227</v>
      </c>
      <c r="L95" s="25">
        <f t="shared" ref="L95:R95" si="13">+L91*L89</f>
        <v>80</v>
      </c>
      <c r="M95" s="25">
        <f t="shared" si="13"/>
        <v>140</v>
      </c>
      <c r="N95" s="25">
        <f t="shared" si="13"/>
        <v>160</v>
      </c>
      <c r="O95" s="25">
        <f t="shared" si="13"/>
        <v>230</v>
      </c>
      <c r="P95" s="24">
        <f t="shared" si="13"/>
        <v>230</v>
      </c>
      <c r="Q95" s="25">
        <f t="shared" si="13"/>
        <v>240</v>
      </c>
      <c r="R95" s="59">
        <f t="shared" si="13"/>
        <v>240</v>
      </c>
      <c r="S95" s="20"/>
      <c r="T95" s="20"/>
      <c r="U95" s="20"/>
      <c r="V95" s="20"/>
      <c r="W95" s="20"/>
      <c r="X95" s="20"/>
      <c r="Y95" s="20"/>
      <c r="Z95" s="20"/>
      <c r="AA95" s="20"/>
      <c r="AB95" s="20"/>
    </row>
    <row r="96" spans="1:53" ht="13.5" thickBot="1" x14ac:dyDescent="0.25">
      <c r="A96" s="44" t="s">
        <v>1162</v>
      </c>
      <c r="B96" s="18">
        <f t="shared" si="6"/>
        <v>6</v>
      </c>
      <c r="C96" s="20">
        <f t="shared" si="7"/>
        <v>6</v>
      </c>
      <c r="D96" s="18">
        <f t="shared" si="8"/>
        <v>3</v>
      </c>
      <c r="F96" s="47"/>
      <c r="G96" s="53">
        <v>6</v>
      </c>
      <c r="H96" s="18" t="s">
        <v>1209</v>
      </c>
      <c r="J96" s="20"/>
      <c r="K96" s="60"/>
      <c r="L96" s="25"/>
      <c r="M96" s="25"/>
      <c r="N96" s="25"/>
      <c r="O96" s="25"/>
      <c r="P96" s="24"/>
      <c r="Q96" s="25"/>
      <c r="R96" s="59"/>
      <c r="S96" s="20"/>
      <c r="T96" s="20"/>
      <c r="U96" s="20"/>
      <c r="V96" s="20"/>
      <c r="W96" s="20"/>
      <c r="X96" s="20"/>
      <c r="Y96" s="20"/>
      <c r="Z96" s="20"/>
      <c r="AA96" s="20"/>
      <c r="AB96" s="20"/>
    </row>
    <row r="97" spans="1:57" x14ac:dyDescent="0.2">
      <c r="A97" s="31" t="s">
        <v>1157</v>
      </c>
      <c r="B97" s="18">
        <f t="shared" si="6"/>
        <v>10</v>
      </c>
      <c r="C97" s="20">
        <f t="shared" si="7"/>
        <v>10</v>
      </c>
      <c r="D97" s="18">
        <f t="shared" si="8"/>
        <v>5</v>
      </c>
      <c r="F97" s="50">
        <v>20</v>
      </c>
      <c r="G97" s="54">
        <v>10</v>
      </c>
      <c r="H97" s="18" t="s">
        <v>1207</v>
      </c>
      <c r="J97" s="20"/>
      <c r="K97" s="60" t="s">
        <v>1228</v>
      </c>
      <c r="L97" s="25">
        <f t="shared" ref="L97:R97" si="14">+L92+L95</f>
        <v>184</v>
      </c>
      <c r="M97" s="25">
        <f t="shared" si="14"/>
        <v>336</v>
      </c>
      <c r="N97" s="25">
        <f t="shared" si="14"/>
        <v>384</v>
      </c>
      <c r="O97" s="25">
        <f t="shared" si="14"/>
        <v>552</v>
      </c>
      <c r="P97" s="24">
        <f t="shared" si="14"/>
        <v>552</v>
      </c>
      <c r="Q97" s="25">
        <f t="shared" si="14"/>
        <v>576</v>
      </c>
      <c r="R97" s="59">
        <f t="shared" si="14"/>
        <v>576</v>
      </c>
      <c r="S97" s="20"/>
      <c r="T97" s="20"/>
      <c r="U97" s="20"/>
      <c r="V97" s="20"/>
      <c r="W97" s="20"/>
      <c r="X97" s="20"/>
      <c r="Y97" s="20"/>
      <c r="Z97" s="20"/>
      <c r="AA97" s="20"/>
      <c r="AB97" s="20"/>
    </row>
    <row r="98" spans="1:57" ht="13.5" thickBot="1" x14ac:dyDescent="0.25">
      <c r="A98" s="48" t="s">
        <v>1163</v>
      </c>
      <c r="B98" s="18">
        <f t="shared" si="6"/>
        <v>10</v>
      </c>
      <c r="C98" s="20">
        <f t="shared" si="7"/>
        <v>10</v>
      </c>
      <c r="D98" s="18">
        <f t="shared" si="8"/>
        <v>5</v>
      </c>
      <c r="F98" s="47"/>
      <c r="G98" s="53">
        <v>10</v>
      </c>
      <c r="H98" s="18" t="s">
        <v>1209</v>
      </c>
      <c r="J98" s="20"/>
      <c r="L98" s="25"/>
      <c r="M98" s="25"/>
      <c r="N98" s="25"/>
      <c r="O98" s="25"/>
      <c r="P98" s="24"/>
      <c r="Q98" s="25"/>
      <c r="R98" s="59"/>
      <c r="S98" s="20"/>
      <c r="T98" s="20"/>
      <c r="U98" s="20"/>
      <c r="V98" s="20"/>
      <c r="W98" s="20"/>
      <c r="X98" s="20"/>
      <c r="Y98" s="20"/>
      <c r="Z98" s="20"/>
      <c r="AA98" s="20"/>
      <c r="AB98" s="20"/>
    </row>
    <row r="99" spans="1:57" x14ac:dyDescent="0.2">
      <c r="A99" s="31" t="s">
        <v>1164</v>
      </c>
      <c r="B99" s="18">
        <f t="shared" si="6"/>
        <v>8</v>
      </c>
      <c r="C99" s="20">
        <f t="shared" si="7"/>
        <v>8</v>
      </c>
      <c r="D99" s="18">
        <f t="shared" si="8"/>
        <v>4</v>
      </c>
      <c r="F99" s="50">
        <v>14</v>
      </c>
      <c r="G99" s="54">
        <v>8</v>
      </c>
      <c r="H99" s="18" t="s">
        <v>1207</v>
      </c>
      <c r="J99" s="20"/>
      <c r="K99" s="60" t="s">
        <v>1229</v>
      </c>
      <c r="L99" s="25">
        <f t="shared" ref="L99:R99" si="15">+L92-L85</f>
        <v>5</v>
      </c>
      <c r="M99" s="25">
        <f t="shared" si="15"/>
        <v>28</v>
      </c>
      <c r="N99" s="25">
        <f t="shared" si="15"/>
        <v>29</v>
      </c>
      <c r="O99" s="25">
        <f t="shared" si="15"/>
        <v>43</v>
      </c>
      <c r="P99" s="24">
        <f t="shared" si="15"/>
        <v>40</v>
      </c>
      <c r="Q99" s="25">
        <f t="shared" si="15"/>
        <v>43.5</v>
      </c>
      <c r="R99" s="59">
        <f t="shared" si="15"/>
        <v>12</v>
      </c>
      <c r="S99" s="20"/>
      <c r="T99" s="20"/>
      <c r="U99" s="20"/>
      <c r="V99" s="20"/>
      <c r="W99" s="20"/>
      <c r="X99" s="20"/>
      <c r="Y99" s="20"/>
      <c r="Z99" s="20"/>
      <c r="AA99" s="20"/>
      <c r="AB99" s="20"/>
    </row>
    <row r="100" spans="1:57" ht="13.5" thickBot="1" x14ac:dyDescent="0.25">
      <c r="A100" s="48" t="s">
        <v>1165</v>
      </c>
      <c r="B100" s="18">
        <f t="shared" si="6"/>
        <v>6</v>
      </c>
      <c r="C100" s="20">
        <f t="shared" si="7"/>
        <v>6</v>
      </c>
      <c r="D100" s="18">
        <f t="shared" si="8"/>
        <v>3</v>
      </c>
      <c r="F100" s="47"/>
      <c r="G100" s="55">
        <v>6</v>
      </c>
      <c r="H100" s="18" t="s">
        <v>1209</v>
      </c>
      <c r="K100" s="60" t="s">
        <v>1230</v>
      </c>
      <c r="L100" s="62">
        <f t="shared" ref="L100:R100" si="16">+L99/L85</f>
        <v>5.0505050505050504E-2</v>
      </c>
      <c r="M100" s="62">
        <f t="shared" si="16"/>
        <v>0.16666666666666666</v>
      </c>
      <c r="N100" s="62">
        <f t="shared" si="16"/>
        <v>0.14871794871794872</v>
      </c>
      <c r="O100" s="62">
        <f t="shared" si="16"/>
        <v>0.15412186379928317</v>
      </c>
      <c r="P100" s="63">
        <f t="shared" si="16"/>
        <v>0.14184397163120568</v>
      </c>
      <c r="Q100" s="62">
        <f t="shared" si="16"/>
        <v>0.14871794871794872</v>
      </c>
      <c r="R100" s="64">
        <f t="shared" si="16"/>
        <v>3.7037037037037035E-2</v>
      </c>
      <c r="S100" s="20"/>
      <c r="T100" s="20"/>
      <c r="U100" s="20"/>
      <c r="V100" s="20"/>
      <c r="W100" s="20"/>
      <c r="X100" s="20"/>
      <c r="Y100" s="20"/>
      <c r="Z100" s="20"/>
      <c r="AA100" s="20"/>
      <c r="AB100" s="20"/>
    </row>
    <row r="101" spans="1:57" x14ac:dyDescent="0.2">
      <c r="A101" s="31" t="s">
        <v>1158</v>
      </c>
      <c r="B101" s="18">
        <f t="shared" si="6"/>
        <v>6</v>
      </c>
      <c r="C101" s="20">
        <f t="shared" si="7"/>
        <v>6</v>
      </c>
      <c r="D101" s="18">
        <f t="shared" si="8"/>
        <v>3</v>
      </c>
      <c r="F101" s="50">
        <v>12</v>
      </c>
      <c r="G101" s="54">
        <v>6</v>
      </c>
      <c r="H101" s="18" t="s">
        <v>1207</v>
      </c>
      <c r="K101" s="60" t="s">
        <v>1231</v>
      </c>
      <c r="L101" s="25">
        <f t="shared" ref="L101:R101" si="17">+L97-L87</f>
        <v>19</v>
      </c>
      <c r="M101" s="25">
        <f t="shared" si="17"/>
        <v>56</v>
      </c>
      <c r="N101" s="25">
        <f t="shared" si="17"/>
        <v>59</v>
      </c>
      <c r="O101" s="25">
        <f t="shared" si="17"/>
        <v>87</v>
      </c>
      <c r="P101" s="24">
        <f t="shared" si="17"/>
        <v>82</v>
      </c>
      <c r="Q101" s="25">
        <f t="shared" si="17"/>
        <v>88.5</v>
      </c>
      <c r="R101" s="59">
        <f t="shared" si="17"/>
        <v>36</v>
      </c>
      <c r="S101" s="20"/>
      <c r="T101" s="20"/>
      <c r="U101" s="20"/>
      <c r="V101" s="20"/>
      <c r="W101" s="20"/>
      <c r="X101" s="20"/>
      <c r="Y101" s="20"/>
      <c r="Z101" s="20"/>
      <c r="AA101" s="20"/>
      <c r="AB101" s="20"/>
    </row>
    <row r="102" spans="1:57" ht="13.5" thickBot="1" x14ac:dyDescent="0.25">
      <c r="A102" s="48" t="s">
        <v>1184</v>
      </c>
      <c r="B102" s="18">
        <f t="shared" si="6"/>
        <v>6</v>
      </c>
      <c r="C102" s="20">
        <f t="shared" si="7"/>
        <v>6</v>
      </c>
      <c r="D102" s="18">
        <f t="shared" si="8"/>
        <v>3</v>
      </c>
      <c r="F102" s="49"/>
      <c r="G102" s="55">
        <v>6</v>
      </c>
      <c r="H102" s="18" t="s">
        <v>1209</v>
      </c>
      <c r="J102" s="20"/>
      <c r="K102" s="60" t="s">
        <v>1232</v>
      </c>
      <c r="L102" s="62">
        <f t="shared" ref="L102:R102" si="18">+L101/L87</f>
        <v>0.11515151515151516</v>
      </c>
      <c r="M102" s="62">
        <f t="shared" si="18"/>
        <v>0.2</v>
      </c>
      <c r="N102" s="62">
        <f t="shared" si="18"/>
        <v>0.18153846153846154</v>
      </c>
      <c r="O102" s="62">
        <f t="shared" si="18"/>
        <v>0.18709677419354839</v>
      </c>
      <c r="P102" s="63">
        <f t="shared" si="18"/>
        <v>0.17446808510638298</v>
      </c>
      <c r="Q102" s="62">
        <f t="shared" si="18"/>
        <v>0.18153846153846154</v>
      </c>
      <c r="R102" s="65">
        <f t="shared" si="18"/>
        <v>6.6666666666666666E-2</v>
      </c>
      <c r="S102" s="20"/>
      <c r="T102" s="20"/>
      <c r="U102" s="20"/>
      <c r="V102" s="20"/>
      <c r="W102" s="20"/>
      <c r="X102" s="20"/>
      <c r="Y102" s="20"/>
      <c r="Z102" s="20"/>
      <c r="AA102" s="20"/>
      <c r="AB102" s="20"/>
    </row>
    <row r="103" spans="1:57" x14ac:dyDescent="0.2">
      <c r="A103" s="31" t="s">
        <v>1176</v>
      </c>
      <c r="B103" s="18">
        <f t="shared" si="6"/>
        <v>6</v>
      </c>
      <c r="C103" s="20">
        <f t="shared" si="7"/>
        <v>6</v>
      </c>
      <c r="D103" s="18">
        <f t="shared" si="8"/>
        <v>3</v>
      </c>
      <c r="F103" s="47">
        <v>12</v>
      </c>
      <c r="G103" s="53">
        <v>6</v>
      </c>
      <c r="H103" s="18" t="s">
        <v>1210</v>
      </c>
      <c r="P103" s="20"/>
      <c r="Q103" s="30"/>
      <c r="R103" s="20"/>
      <c r="S103" s="20"/>
      <c r="T103" s="20"/>
      <c r="U103" s="20"/>
      <c r="V103" s="20"/>
      <c r="W103" s="20"/>
      <c r="X103" s="20"/>
      <c r="Y103" s="20"/>
      <c r="Z103" s="20"/>
      <c r="AA103" s="20"/>
      <c r="AB103" s="20"/>
    </row>
    <row r="104" spans="1:57" ht="13.5" thickBot="1" x14ac:dyDescent="0.25">
      <c r="A104" s="48" t="s">
        <v>1182</v>
      </c>
      <c r="B104" s="18">
        <f t="shared" si="6"/>
        <v>6</v>
      </c>
      <c r="C104" s="20">
        <f t="shared" si="7"/>
        <v>6</v>
      </c>
      <c r="D104" s="18">
        <f t="shared" si="8"/>
        <v>3</v>
      </c>
      <c r="F104" s="49"/>
      <c r="G104" s="55">
        <v>6</v>
      </c>
      <c r="H104" s="18" t="s">
        <v>1211</v>
      </c>
      <c r="R104" s="30"/>
      <c r="S104" s="20"/>
      <c r="T104" s="20"/>
      <c r="U104" s="20"/>
      <c r="V104" s="20"/>
      <c r="W104" s="20"/>
      <c r="X104" s="20"/>
      <c r="Y104" s="20"/>
      <c r="Z104" s="20"/>
      <c r="AA104" s="20"/>
      <c r="AB104" s="20"/>
    </row>
    <row r="105" spans="1:57" x14ac:dyDescent="0.2">
      <c r="B105" s="18">
        <f>SUM(B75:B104)</f>
        <v>216</v>
      </c>
      <c r="C105" s="18">
        <f>SUM(C75:C104)</f>
        <v>208</v>
      </c>
      <c r="D105" s="18">
        <f>SUM(D75:D104)</f>
        <v>108</v>
      </c>
      <c r="F105" s="18">
        <f>SUM(F75:F104)</f>
        <v>216</v>
      </c>
      <c r="G105" s="18">
        <f>SUM(G75:G104)</f>
        <v>216</v>
      </c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  <c r="AA105" s="20"/>
      <c r="AB105" s="20"/>
      <c r="AC105" s="20"/>
      <c r="AD105" s="20"/>
      <c r="AE105" s="20"/>
      <c r="AF105" s="20"/>
      <c r="AG105" s="20"/>
      <c r="AH105" s="20"/>
      <c r="AI105" s="20"/>
      <c r="AJ105" s="20"/>
      <c r="AK105" s="20"/>
      <c r="AL105" s="20"/>
      <c r="AM105" s="20"/>
      <c r="AN105" s="20"/>
      <c r="AO105" s="20"/>
      <c r="AP105" s="20"/>
      <c r="AQ105" s="20"/>
      <c r="AR105" s="20"/>
      <c r="AS105" s="20"/>
      <c r="AT105" s="20"/>
      <c r="AU105" s="20"/>
      <c r="AV105" s="20"/>
      <c r="AW105" s="20"/>
      <c r="AX105" s="20"/>
      <c r="AY105" s="20"/>
      <c r="AZ105" s="20"/>
      <c r="BA105" s="20"/>
      <c r="BB105" s="20"/>
      <c r="BC105" s="20"/>
      <c r="BD105" s="20"/>
      <c r="BE105" s="20"/>
    </row>
    <row r="106" spans="1:57" x14ac:dyDescent="0.2">
      <c r="A106" s="18"/>
      <c r="O106" s="20"/>
      <c r="P106" s="20"/>
      <c r="Q106" s="20"/>
      <c r="R106" s="56"/>
      <c r="S106" s="209"/>
      <c r="T106" s="209"/>
      <c r="U106" s="209"/>
      <c r="V106" s="209"/>
      <c r="W106" s="209"/>
      <c r="X106" s="209"/>
      <c r="Y106" s="209"/>
      <c r="Z106" s="209"/>
      <c r="AA106" s="209"/>
      <c r="AB106" s="209"/>
      <c r="AC106" s="209"/>
      <c r="AD106" s="209"/>
      <c r="AE106" s="209"/>
      <c r="AF106" s="209"/>
      <c r="AG106" s="209"/>
      <c r="AH106" s="209"/>
      <c r="AI106" s="209"/>
      <c r="AJ106" s="209"/>
      <c r="AK106" s="208"/>
      <c r="AL106" s="208"/>
      <c r="AM106" s="208"/>
      <c r="AN106" s="208"/>
      <c r="AO106" s="208"/>
      <c r="AP106" s="208"/>
      <c r="AQ106" s="208"/>
      <c r="AR106" s="208"/>
      <c r="AS106" s="208"/>
      <c r="AT106" s="209"/>
      <c r="AU106" s="209"/>
      <c r="AV106" s="209"/>
      <c r="AW106" s="209"/>
      <c r="AX106" s="209"/>
      <c r="AY106" s="209"/>
      <c r="AZ106" s="20"/>
      <c r="BA106" s="20"/>
      <c r="BB106" s="20"/>
      <c r="BC106" s="20"/>
      <c r="BD106" s="20"/>
      <c r="BE106" s="20"/>
    </row>
    <row r="107" spans="1:57" x14ac:dyDescent="0.2">
      <c r="B107" s="18">
        <f>+B105+B71</f>
        <v>540</v>
      </c>
      <c r="C107" s="18">
        <f>+C105+C71</f>
        <v>532</v>
      </c>
      <c r="D107" s="18">
        <f>+D105+D71</f>
        <v>216</v>
      </c>
      <c r="O107" s="20"/>
      <c r="P107" s="20"/>
      <c r="Q107" s="20"/>
      <c r="R107" s="30"/>
      <c r="S107" s="20"/>
      <c r="T107" s="20"/>
      <c r="U107" s="20"/>
      <c r="V107" s="20"/>
      <c r="W107" s="20"/>
      <c r="X107" s="20"/>
      <c r="Y107" s="20"/>
      <c r="Z107" s="20"/>
      <c r="AA107" s="20"/>
      <c r="AB107" s="20"/>
      <c r="AC107" s="20"/>
      <c r="AD107" s="20"/>
      <c r="AE107" s="20"/>
      <c r="AF107" s="20"/>
      <c r="AG107" s="20"/>
      <c r="AH107" s="20"/>
      <c r="AI107" s="20"/>
      <c r="AJ107" s="20"/>
      <c r="AK107" s="20"/>
      <c r="AL107" s="20"/>
      <c r="AM107" s="20"/>
      <c r="AN107" s="20"/>
      <c r="AO107" s="20"/>
      <c r="AP107" s="20"/>
      <c r="AQ107" s="20"/>
      <c r="AR107" s="20"/>
      <c r="AS107" s="20"/>
      <c r="AT107" s="20"/>
      <c r="AU107" s="20"/>
      <c r="AV107" s="20"/>
      <c r="AW107" s="20"/>
      <c r="AX107" s="20"/>
      <c r="AY107" s="20"/>
      <c r="AZ107" s="20"/>
      <c r="BA107" s="20"/>
      <c r="BB107" s="20"/>
      <c r="BC107" s="20"/>
      <c r="BD107" s="20"/>
      <c r="BE107" s="20"/>
    </row>
    <row r="108" spans="1:57" x14ac:dyDescent="0.2">
      <c r="O108" s="20"/>
      <c r="P108" s="20"/>
      <c r="Q108" s="20"/>
      <c r="R108" s="30"/>
      <c r="S108" s="20"/>
      <c r="T108" s="20"/>
      <c r="U108" s="20"/>
      <c r="V108" s="20"/>
      <c r="W108" s="20"/>
      <c r="X108" s="20"/>
      <c r="Y108" s="20"/>
      <c r="Z108" s="20"/>
      <c r="AA108" s="20"/>
      <c r="AB108" s="20"/>
      <c r="AC108" s="20"/>
      <c r="AD108" s="20"/>
      <c r="AE108" s="20"/>
      <c r="AF108" s="20"/>
      <c r="AG108" s="20"/>
      <c r="AH108" s="20"/>
      <c r="AI108" s="20"/>
      <c r="AJ108" s="20"/>
      <c r="AK108" s="20"/>
      <c r="AL108" s="20"/>
      <c r="AM108" s="20"/>
      <c r="AN108" s="20"/>
      <c r="AO108" s="20"/>
      <c r="AP108" s="20"/>
      <c r="AQ108" s="20"/>
      <c r="AR108" s="20"/>
      <c r="AS108" s="20"/>
      <c r="AT108" s="20"/>
      <c r="AU108" s="20"/>
      <c r="AV108" s="20"/>
      <c r="AW108" s="20"/>
      <c r="AX108" s="20"/>
      <c r="AY108" s="20"/>
      <c r="AZ108" s="20"/>
      <c r="BA108" s="20"/>
      <c r="BB108" s="20"/>
      <c r="BC108" s="20"/>
      <c r="BD108" s="20"/>
      <c r="BE108" s="20"/>
    </row>
    <row r="109" spans="1:57" x14ac:dyDescent="0.2">
      <c r="A109" s="5" t="s">
        <v>1233</v>
      </c>
      <c r="B109" s="18">
        <v>145</v>
      </c>
      <c r="C109" s="66">
        <v>82.5</v>
      </c>
      <c r="D109" s="67">
        <f>+B109*C109</f>
        <v>11962.5</v>
      </c>
      <c r="O109" s="20"/>
      <c r="P109" s="20"/>
      <c r="Q109" s="20"/>
      <c r="R109" s="30"/>
      <c r="S109" s="20"/>
      <c r="T109" s="20"/>
      <c r="U109" s="20"/>
      <c r="V109" s="20"/>
      <c r="W109" s="20"/>
      <c r="X109" s="20"/>
      <c r="Y109" s="20"/>
      <c r="Z109" s="20"/>
      <c r="AA109" s="20"/>
      <c r="AB109" s="20"/>
      <c r="AC109" s="20"/>
      <c r="AD109" s="20"/>
      <c r="AE109" s="20"/>
      <c r="AF109" s="20"/>
      <c r="AG109" s="20"/>
      <c r="AH109" s="20"/>
      <c r="AI109" s="20"/>
      <c r="AJ109" s="20"/>
      <c r="AK109" s="20"/>
      <c r="AL109" s="20"/>
      <c r="AM109" s="20"/>
      <c r="AN109" s="20"/>
      <c r="AO109" s="20"/>
      <c r="AP109" s="20"/>
      <c r="AQ109" s="20"/>
      <c r="AR109" s="20"/>
      <c r="AS109" s="20"/>
      <c r="AT109" s="20"/>
      <c r="AU109" s="20"/>
      <c r="AV109" s="20"/>
      <c r="AW109" s="20"/>
      <c r="AX109" s="20"/>
      <c r="AY109" s="20"/>
      <c r="AZ109" s="20"/>
      <c r="BA109" s="20"/>
      <c r="BB109" s="20"/>
      <c r="BC109" s="20"/>
      <c r="BD109" s="20"/>
      <c r="BE109" s="20"/>
    </row>
    <row r="110" spans="1:57" x14ac:dyDescent="0.2">
      <c r="A110" s="5" t="s">
        <v>287</v>
      </c>
      <c r="B110" s="18">
        <f>+B107-B109</f>
        <v>395</v>
      </c>
      <c r="C110" s="66">
        <v>62.5</v>
      </c>
      <c r="D110" s="67">
        <f>+C110*B110</f>
        <v>24687.5</v>
      </c>
      <c r="O110" s="20"/>
      <c r="P110" s="20"/>
      <c r="Q110" s="20"/>
      <c r="R110" s="30"/>
      <c r="S110" s="20"/>
      <c r="T110" s="20"/>
      <c r="U110" s="20"/>
      <c r="V110" s="20"/>
      <c r="W110" s="20"/>
      <c r="X110" s="20"/>
      <c r="Y110" s="20"/>
      <c r="Z110" s="20"/>
      <c r="AA110" s="20"/>
      <c r="AB110" s="20"/>
      <c r="AC110" s="20"/>
      <c r="AD110" s="20"/>
      <c r="AE110" s="20"/>
      <c r="AF110" s="20"/>
      <c r="AG110" s="20"/>
      <c r="AH110" s="20"/>
      <c r="AI110" s="20"/>
      <c r="AJ110" s="20"/>
      <c r="AK110" s="20"/>
      <c r="AL110" s="20"/>
      <c r="AM110" s="20"/>
      <c r="AN110" s="20"/>
      <c r="AO110" s="20"/>
      <c r="AP110" s="20"/>
      <c r="AQ110" s="20"/>
      <c r="AR110" s="20"/>
      <c r="AS110" s="20"/>
      <c r="AT110" s="20"/>
      <c r="AU110" s="20"/>
      <c r="AV110" s="20"/>
      <c r="AW110" s="20"/>
      <c r="AX110" s="20"/>
      <c r="AY110" s="20"/>
      <c r="AZ110" s="20"/>
      <c r="BA110" s="20"/>
      <c r="BB110" s="20"/>
      <c r="BC110" s="20"/>
      <c r="BD110" s="20"/>
      <c r="BE110" s="20"/>
    </row>
    <row r="111" spans="1:57" x14ac:dyDescent="0.2">
      <c r="A111" s="5" t="s">
        <v>1234</v>
      </c>
      <c r="B111" s="18">
        <f>+B109+B110</f>
        <v>540</v>
      </c>
      <c r="C111" s="66">
        <f>+D111/B111</f>
        <v>67.870370370370367</v>
      </c>
      <c r="D111" s="67">
        <f>+D109+D110</f>
        <v>36650</v>
      </c>
      <c r="O111" s="20"/>
      <c r="P111" s="20"/>
      <c r="Q111" s="20"/>
      <c r="R111" s="30"/>
      <c r="S111" s="20"/>
      <c r="T111" s="20"/>
      <c r="U111" s="20"/>
      <c r="V111" s="20"/>
      <c r="W111" s="20"/>
      <c r="X111" s="20"/>
      <c r="Y111" s="20"/>
      <c r="Z111" s="20"/>
      <c r="AA111" s="20"/>
      <c r="AB111" s="20"/>
      <c r="AC111" s="20"/>
      <c r="AD111" s="20"/>
      <c r="AE111" s="20"/>
      <c r="AF111" s="20"/>
      <c r="AG111" s="20"/>
      <c r="AH111" s="20"/>
      <c r="AI111" s="20"/>
      <c r="AJ111" s="20"/>
      <c r="AK111" s="20"/>
      <c r="AL111" s="20"/>
      <c r="AM111" s="20"/>
      <c r="AN111" s="20"/>
      <c r="AO111" s="20"/>
      <c r="AP111" s="20"/>
      <c r="AQ111" s="20"/>
      <c r="AR111" s="20"/>
      <c r="AS111" s="20"/>
      <c r="AT111" s="20"/>
      <c r="AU111" s="20"/>
      <c r="AV111" s="20"/>
      <c r="AW111" s="20"/>
      <c r="AX111" s="20"/>
      <c r="AY111" s="20"/>
      <c r="AZ111" s="20"/>
      <c r="BA111" s="20"/>
      <c r="BB111" s="20"/>
      <c r="BC111" s="20"/>
      <c r="BD111" s="20"/>
      <c r="BE111" s="20"/>
    </row>
    <row r="112" spans="1:57" x14ac:dyDescent="0.2">
      <c r="C112" s="66"/>
      <c r="D112" s="67"/>
      <c r="O112" s="20"/>
      <c r="P112" s="20"/>
      <c r="Q112" s="20"/>
      <c r="R112" s="30"/>
      <c r="S112" s="20"/>
      <c r="T112" s="20"/>
      <c r="U112" s="20"/>
      <c r="V112" s="20"/>
      <c r="W112" s="20"/>
      <c r="X112" s="20"/>
      <c r="Y112" s="20"/>
      <c r="Z112" s="20"/>
      <c r="AA112" s="20"/>
      <c r="AB112" s="20"/>
      <c r="AC112" s="20"/>
      <c r="AD112" s="20"/>
      <c r="AE112" s="20"/>
      <c r="AF112" s="20"/>
      <c r="AG112" s="20"/>
      <c r="AH112" s="20"/>
      <c r="AI112" s="20"/>
      <c r="AJ112" s="20"/>
      <c r="AK112" s="20"/>
      <c r="AL112" s="20"/>
      <c r="AM112" s="20"/>
      <c r="AN112" s="20"/>
      <c r="AO112" s="20"/>
      <c r="AP112" s="20"/>
      <c r="AQ112" s="20"/>
      <c r="AR112" s="20"/>
      <c r="AS112" s="20"/>
      <c r="AT112" s="20"/>
      <c r="AU112" s="20"/>
      <c r="AV112" s="20"/>
      <c r="AW112" s="20"/>
      <c r="AX112" s="20"/>
      <c r="AY112" s="20"/>
      <c r="AZ112" s="20"/>
      <c r="BA112" s="20"/>
      <c r="BB112" s="20"/>
      <c r="BC112" s="20"/>
      <c r="BD112" s="20"/>
      <c r="BE112" s="20"/>
    </row>
    <row r="113" spans="1:57" x14ac:dyDescent="0.2">
      <c r="A113" s="5" t="s">
        <v>1233</v>
      </c>
      <c r="B113" s="18">
        <v>145</v>
      </c>
      <c r="C113" s="66">
        <f>+E113*2+2.5</f>
        <v>87.5</v>
      </c>
      <c r="D113" s="67">
        <f>+B113*C113</f>
        <v>12687.5</v>
      </c>
      <c r="E113" s="68">
        <v>42.5</v>
      </c>
      <c r="F113" s="69">
        <f>+(E113-E119)/E119</f>
        <v>6.25E-2</v>
      </c>
      <c r="O113" s="20"/>
      <c r="P113" s="20"/>
      <c r="Q113" s="20"/>
      <c r="R113" s="30"/>
      <c r="S113" s="20"/>
      <c r="T113" s="20"/>
      <c r="U113" s="20"/>
      <c r="V113" s="20"/>
      <c r="W113" s="20"/>
      <c r="X113" s="20"/>
      <c r="Y113" s="20"/>
      <c r="Z113" s="20"/>
      <c r="AA113" s="20"/>
      <c r="AB113" s="20"/>
      <c r="AC113" s="20"/>
      <c r="AD113" s="20"/>
      <c r="AE113" s="20"/>
      <c r="AF113" s="20"/>
      <c r="AG113" s="20"/>
      <c r="AH113" s="20"/>
      <c r="AI113" s="20"/>
      <c r="AJ113" s="20"/>
      <c r="AK113" s="20"/>
      <c r="AL113" s="20"/>
      <c r="AM113" s="20"/>
      <c r="AN113" s="20"/>
      <c r="AO113" s="20"/>
      <c r="AP113" s="20"/>
      <c r="AQ113" s="20"/>
      <c r="AR113" s="20"/>
      <c r="AS113" s="20"/>
      <c r="AT113" s="20"/>
      <c r="AU113" s="20"/>
      <c r="AV113" s="20"/>
      <c r="AW113" s="20"/>
      <c r="AX113" s="20"/>
      <c r="AY113" s="20"/>
      <c r="AZ113" s="20"/>
      <c r="BA113" s="20"/>
      <c r="BB113" s="20"/>
      <c r="BC113" s="20"/>
      <c r="BD113" s="20"/>
      <c r="BE113" s="20"/>
    </row>
    <row r="114" spans="1:57" x14ac:dyDescent="0.2">
      <c r="A114" s="5" t="s">
        <v>287</v>
      </c>
      <c r="B114" s="18">
        <f>+B111-B113</f>
        <v>395</v>
      </c>
      <c r="C114" s="66">
        <f>+E114*2+2.5</f>
        <v>77.5</v>
      </c>
      <c r="D114" s="67">
        <f>+C114*B114</f>
        <v>30612.5</v>
      </c>
      <c r="E114" s="68">
        <v>37.5</v>
      </c>
      <c r="F114" s="69">
        <f>+(E114-E120)/E120</f>
        <v>0.25</v>
      </c>
      <c r="O114" s="20"/>
      <c r="P114" s="20"/>
      <c r="Q114" s="20"/>
      <c r="R114" s="30"/>
      <c r="S114" s="20"/>
      <c r="T114" s="20"/>
      <c r="U114" s="20"/>
      <c r="V114" s="20"/>
      <c r="W114" s="20"/>
      <c r="X114" s="20"/>
      <c r="Y114" s="20"/>
      <c r="Z114" s="20"/>
      <c r="AA114" s="20"/>
      <c r="AB114" s="20"/>
      <c r="AC114" s="20"/>
      <c r="AD114" s="20"/>
      <c r="AE114" s="20"/>
      <c r="AF114" s="20"/>
      <c r="AG114" s="20"/>
      <c r="AH114" s="20"/>
      <c r="AI114" s="20"/>
      <c r="AJ114" s="20"/>
      <c r="AK114" s="20"/>
      <c r="AL114" s="20"/>
      <c r="AM114" s="20"/>
      <c r="AN114" s="20"/>
      <c r="AO114" s="20"/>
      <c r="AP114" s="20"/>
      <c r="AQ114" s="20"/>
      <c r="AR114" s="20"/>
      <c r="AS114" s="20"/>
      <c r="AT114" s="20"/>
      <c r="AU114" s="20"/>
      <c r="AV114" s="20"/>
      <c r="AW114" s="20"/>
      <c r="AX114" s="20"/>
      <c r="AY114" s="20"/>
      <c r="AZ114" s="20"/>
      <c r="BA114" s="20"/>
      <c r="BB114" s="20"/>
      <c r="BC114" s="20"/>
      <c r="BD114" s="20"/>
      <c r="BE114" s="20"/>
    </row>
    <row r="115" spans="1:57" x14ac:dyDescent="0.2">
      <c r="A115" s="5" t="s">
        <v>1234</v>
      </c>
      <c r="B115" s="18">
        <f>+B113+B114</f>
        <v>540</v>
      </c>
      <c r="C115" s="66">
        <f>+D115/B115</f>
        <v>80.18518518518519</v>
      </c>
      <c r="D115" s="67">
        <f>+D113+D114</f>
        <v>43300</v>
      </c>
      <c r="E115" s="68"/>
      <c r="O115" s="20"/>
      <c r="P115" s="20"/>
      <c r="Q115" s="20"/>
      <c r="R115" s="30"/>
      <c r="S115" s="20"/>
      <c r="T115" s="20"/>
      <c r="U115" s="20"/>
      <c r="V115" s="20"/>
      <c r="W115" s="20"/>
      <c r="X115" s="20"/>
      <c r="Y115" s="20"/>
      <c r="Z115" s="20"/>
      <c r="AA115" s="20"/>
      <c r="AB115" s="20"/>
      <c r="AC115" s="20"/>
      <c r="AD115" s="20"/>
      <c r="AE115" s="20"/>
      <c r="AF115" s="20"/>
      <c r="AG115" s="20"/>
      <c r="AH115" s="20"/>
      <c r="AI115" s="20"/>
      <c r="AJ115" s="20"/>
      <c r="AK115" s="20"/>
      <c r="AL115" s="20"/>
      <c r="AM115" s="20"/>
      <c r="AN115" s="20"/>
      <c r="AO115" s="20"/>
      <c r="AP115" s="20"/>
      <c r="AQ115" s="20"/>
      <c r="AR115" s="20"/>
      <c r="AS115" s="20"/>
      <c r="AT115" s="20"/>
      <c r="AU115" s="20"/>
      <c r="AV115" s="20"/>
      <c r="AW115" s="20"/>
      <c r="AX115" s="20"/>
      <c r="AY115" s="20"/>
      <c r="AZ115" s="20"/>
      <c r="BA115" s="20"/>
      <c r="BB115" s="20"/>
      <c r="BC115" s="20"/>
      <c r="BD115" s="20"/>
      <c r="BE115" s="20"/>
    </row>
    <row r="116" spans="1:57" x14ac:dyDescent="0.2">
      <c r="C116" s="66"/>
      <c r="D116" s="69">
        <f>+(D115-D111)/D111</f>
        <v>0.18144611186903137</v>
      </c>
      <c r="E116" s="68"/>
      <c r="O116" s="20"/>
      <c r="P116" s="20"/>
      <c r="Q116" s="20"/>
      <c r="R116" s="30"/>
      <c r="S116" s="20"/>
      <c r="T116" s="20"/>
      <c r="U116" s="20"/>
      <c r="V116" s="20"/>
      <c r="W116" s="20"/>
      <c r="X116" s="20"/>
      <c r="Y116" s="20"/>
      <c r="Z116" s="20"/>
      <c r="AA116" s="20"/>
      <c r="AB116" s="20"/>
      <c r="AC116" s="20"/>
      <c r="AD116" s="20"/>
      <c r="AE116" s="20"/>
      <c r="AF116" s="20"/>
      <c r="AG116" s="20"/>
      <c r="AH116" s="20"/>
      <c r="AI116" s="20"/>
      <c r="AJ116" s="20"/>
      <c r="AK116" s="20"/>
      <c r="AL116" s="20"/>
      <c r="AM116" s="20"/>
      <c r="AN116" s="20"/>
      <c r="AO116" s="20"/>
      <c r="AP116" s="20"/>
      <c r="AQ116" s="20"/>
      <c r="AR116" s="20"/>
      <c r="AS116" s="20"/>
      <c r="AT116" s="20"/>
      <c r="AU116" s="20"/>
      <c r="AV116" s="20"/>
      <c r="AW116" s="20"/>
      <c r="AX116" s="20"/>
      <c r="AY116" s="20"/>
      <c r="AZ116" s="20"/>
      <c r="BA116" s="20"/>
      <c r="BB116" s="20"/>
      <c r="BC116" s="20"/>
      <c r="BD116" s="20"/>
      <c r="BE116" s="20"/>
    </row>
    <row r="117" spans="1:57" x14ac:dyDescent="0.2">
      <c r="C117" s="66"/>
      <c r="D117" s="67"/>
      <c r="E117" s="68"/>
      <c r="O117" s="20"/>
      <c r="P117" s="20"/>
      <c r="Q117" s="20"/>
      <c r="R117" s="30"/>
      <c r="S117" s="20"/>
      <c r="T117" s="20"/>
      <c r="U117" s="20"/>
      <c r="V117" s="20"/>
      <c r="W117" s="20"/>
      <c r="X117" s="20"/>
      <c r="Y117" s="20"/>
      <c r="Z117" s="20"/>
      <c r="AA117" s="20"/>
      <c r="AB117" s="20"/>
      <c r="AC117" s="20"/>
      <c r="AD117" s="20"/>
      <c r="AE117" s="20"/>
      <c r="AF117" s="20"/>
      <c r="AG117" s="20"/>
      <c r="AH117" s="20"/>
      <c r="AI117" s="20"/>
      <c r="AJ117" s="20"/>
      <c r="AK117" s="20"/>
      <c r="AL117" s="20"/>
      <c r="AM117" s="20"/>
      <c r="AN117" s="20"/>
      <c r="AO117" s="20"/>
      <c r="AP117" s="20"/>
      <c r="AQ117" s="20"/>
      <c r="AR117" s="20"/>
      <c r="AS117" s="20"/>
      <c r="AT117" s="20"/>
      <c r="AU117" s="20"/>
      <c r="AV117" s="20"/>
      <c r="AW117" s="20"/>
      <c r="AX117" s="20"/>
      <c r="AY117" s="20"/>
      <c r="AZ117" s="20"/>
      <c r="BA117" s="20"/>
      <c r="BB117" s="20"/>
      <c r="BC117" s="20"/>
      <c r="BD117" s="20"/>
      <c r="BE117" s="20"/>
    </row>
    <row r="118" spans="1:57" x14ac:dyDescent="0.2">
      <c r="B118" s="18">
        <v>2010</v>
      </c>
      <c r="C118" s="66"/>
      <c r="D118" s="67"/>
      <c r="E118" s="68"/>
      <c r="O118" s="20"/>
      <c r="P118" s="20"/>
      <c r="Q118" s="20"/>
      <c r="R118" s="30"/>
      <c r="S118" s="20"/>
      <c r="T118" s="20"/>
      <c r="U118" s="20"/>
      <c r="V118" s="20"/>
      <c r="W118" s="20"/>
      <c r="X118" s="20"/>
      <c r="Y118" s="20"/>
      <c r="Z118" s="20"/>
      <c r="AA118" s="20"/>
      <c r="AB118" s="20"/>
      <c r="AC118" s="20"/>
      <c r="AD118" s="20"/>
      <c r="AE118" s="20"/>
      <c r="AF118" s="20"/>
      <c r="AG118" s="20"/>
      <c r="AH118" s="20"/>
      <c r="AI118" s="20"/>
      <c r="AJ118" s="20"/>
      <c r="AK118" s="20"/>
      <c r="AL118" s="20"/>
      <c r="AM118" s="20"/>
      <c r="AN118" s="20"/>
      <c r="AO118" s="20"/>
      <c r="AP118" s="20"/>
      <c r="AQ118" s="20"/>
      <c r="AR118" s="20"/>
      <c r="AS118" s="20"/>
      <c r="AT118" s="20"/>
      <c r="AU118" s="20"/>
      <c r="AV118" s="20"/>
      <c r="AW118" s="20"/>
      <c r="AX118" s="20"/>
      <c r="AY118" s="20"/>
      <c r="AZ118" s="20"/>
      <c r="BA118" s="20"/>
      <c r="BB118" s="20"/>
      <c r="BC118" s="20"/>
      <c r="BD118" s="20"/>
      <c r="BE118" s="20"/>
    </row>
    <row r="119" spans="1:57" x14ac:dyDescent="0.2">
      <c r="A119" s="5" t="s">
        <v>1233</v>
      </c>
      <c r="B119" s="18">
        <v>86</v>
      </c>
      <c r="C119" s="66">
        <f>+E119*2+2.5</f>
        <v>82.5</v>
      </c>
      <c r="D119" s="67">
        <v>7095</v>
      </c>
      <c r="E119" s="68">
        <v>40</v>
      </c>
      <c r="O119" s="20"/>
      <c r="P119" s="20"/>
      <c r="Q119" s="20"/>
      <c r="R119" s="30"/>
      <c r="S119" s="20"/>
      <c r="T119" s="20"/>
      <c r="U119" s="20"/>
      <c r="V119" s="20"/>
      <c r="W119" s="20"/>
      <c r="X119" s="20"/>
      <c r="Y119" s="20"/>
      <c r="Z119" s="20"/>
      <c r="AA119" s="20"/>
      <c r="AB119" s="20"/>
      <c r="AC119" s="20"/>
      <c r="AD119" s="20"/>
      <c r="AE119" s="20"/>
      <c r="AF119" s="20"/>
      <c r="AG119" s="20"/>
      <c r="AH119" s="20"/>
      <c r="AI119" s="20"/>
      <c r="AJ119" s="20"/>
      <c r="AK119" s="20"/>
      <c r="AL119" s="20"/>
      <c r="AM119" s="20"/>
      <c r="AN119" s="20"/>
      <c r="AO119" s="20"/>
      <c r="AP119" s="20"/>
      <c r="AQ119" s="20"/>
      <c r="AR119" s="20"/>
      <c r="AS119" s="20"/>
      <c r="AT119" s="20"/>
      <c r="AU119" s="20"/>
      <c r="AV119" s="20"/>
      <c r="AW119" s="20"/>
      <c r="AX119" s="20"/>
      <c r="AY119" s="20"/>
      <c r="AZ119" s="20"/>
      <c r="BA119" s="20"/>
      <c r="BB119" s="20"/>
      <c r="BC119" s="20"/>
      <c r="BD119" s="20"/>
      <c r="BE119" s="20"/>
    </row>
    <row r="120" spans="1:57" x14ac:dyDescent="0.2">
      <c r="A120" s="5" t="s">
        <v>287</v>
      </c>
      <c r="B120" s="18">
        <v>242</v>
      </c>
      <c r="C120" s="66">
        <f>+E120*2+2.5</f>
        <v>62.5</v>
      </c>
      <c r="D120" s="67">
        <v>15125</v>
      </c>
      <c r="E120" s="68">
        <v>30</v>
      </c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  <c r="AA120" s="20"/>
      <c r="AB120" s="20"/>
      <c r="AC120" s="20"/>
      <c r="AD120" s="20"/>
      <c r="AE120" s="20"/>
      <c r="AF120" s="20"/>
      <c r="AG120" s="20"/>
      <c r="AH120" s="20"/>
      <c r="AI120" s="20"/>
      <c r="AJ120" s="20"/>
      <c r="AK120" s="20"/>
      <c r="AL120" s="20"/>
      <c r="AM120" s="20"/>
      <c r="AN120" s="20"/>
      <c r="AO120" s="20"/>
      <c r="AP120" s="20"/>
      <c r="AQ120" s="20"/>
      <c r="AR120" s="20"/>
      <c r="AS120" s="20"/>
      <c r="AT120" s="20"/>
      <c r="AU120" s="20"/>
      <c r="AV120" s="20"/>
      <c r="AW120" s="20"/>
      <c r="AX120" s="20"/>
      <c r="AY120" s="20"/>
      <c r="AZ120" s="20"/>
      <c r="BA120" s="20"/>
      <c r="BB120" s="20"/>
      <c r="BC120" s="20"/>
      <c r="BD120" s="20"/>
      <c r="BE120" s="20"/>
    </row>
    <row r="121" spans="1:57" x14ac:dyDescent="0.2">
      <c r="A121" s="5" t="s">
        <v>1234</v>
      </c>
      <c r="B121" s="18">
        <v>328</v>
      </c>
      <c r="C121" s="66">
        <v>67.743902439024396</v>
      </c>
      <c r="D121" s="67">
        <v>22220</v>
      </c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  <c r="AA121" s="20"/>
      <c r="AB121" s="20"/>
      <c r="AC121" s="20"/>
      <c r="AD121" s="20"/>
      <c r="AE121" s="20"/>
      <c r="AF121" s="20"/>
      <c r="AG121" s="20"/>
      <c r="AH121" s="20"/>
      <c r="AI121" s="20"/>
      <c r="AJ121" s="20"/>
      <c r="AK121" s="20"/>
      <c r="AL121" s="20"/>
      <c r="AM121" s="20"/>
      <c r="AN121" s="20"/>
      <c r="AO121" s="20"/>
      <c r="AP121" s="20"/>
      <c r="AQ121" s="20"/>
      <c r="AR121" s="20"/>
      <c r="AS121" s="20"/>
      <c r="AT121" s="20"/>
      <c r="AU121" s="20"/>
      <c r="AV121" s="20"/>
      <c r="AW121" s="20"/>
      <c r="AX121" s="20"/>
      <c r="AY121" s="20"/>
      <c r="AZ121" s="20"/>
      <c r="BA121" s="20"/>
      <c r="BB121" s="20"/>
      <c r="BC121" s="20"/>
      <c r="BD121" s="20"/>
      <c r="BE121" s="20"/>
    </row>
    <row r="122" spans="1:57" x14ac:dyDescent="0.2">
      <c r="G122" s="70" t="s">
        <v>1235</v>
      </c>
      <c r="H122" s="70" t="s">
        <v>1235</v>
      </c>
      <c r="I122" s="70" t="s">
        <v>1235</v>
      </c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  <c r="AA122" s="20"/>
      <c r="AB122" s="20"/>
      <c r="AC122" s="20"/>
      <c r="AD122" s="20"/>
      <c r="AE122" s="20"/>
      <c r="AF122" s="20"/>
      <c r="AG122" s="20"/>
      <c r="AH122" s="20"/>
      <c r="AI122" s="20"/>
      <c r="AJ122" s="20"/>
      <c r="AK122" s="20"/>
      <c r="AL122" s="20"/>
      <c r="AM122" s="20"/>
      <c r="AN122" s="20"/>
      <c r="AO122" s="20"/>
      <c r="AP122" s="20"/>
      <c r="AQ122" s="20"/>
      <c r="AR122" s="20"/>
      <c r="AS122" s="20"/>
      <c r="AT122" s="20"/>
      <c r="AU122" s="20"/>
      <c r="AV122" s="20"/>
      <c r="AW122" s="20"/>
      <c r="AX122" s="20"/>
      <c r="AY122" s="20"/>
      <c r="AZ122" s="20"/>
      <c r="BA122" s="20"/>
      <c r="BB122" s="20"/>
      <c r="BC122" s="20"/>
      <c r="BD122" s="20"/>
      <c r="BE122" s="20"/>
    </row>
    <row r="123" spans="1:57" x14ac:dyDescent="0.2">
      <c r="B123" s="18" t="s">
        <v>1236</v>
      </c>
      <c r="C123" s="18">
        <v>2010</v>
      </c>
      <c r="D123" s="18">
        <v>2011</v>
      </c>
      <c r="E123" s="18">
        <v>2012</v>
      </c>
      <c r="F123" s="18">
        <v>2013</v>
      </c>
      <c r="G123" s="45" t="s">
        <v>1237</v>
      </c>
      <c r="H123" s="71" t="s">
        <v>1238</v>
      </c>
      <c r="I123" s="71" t="s">
        <v>1239</v>
      </c>
      <c r="J123" s="18">
        <v>2010</v>
      </c>
      <c r="K123" s="18">
        <v>2011</v>
      </c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  <c r="AA123" s="20"/>
      <c r="AB123" s="20"/>
      <c r="AC123" s="20"/>
      <c r="AD123" s="20"/>
      <c r="AE123" s="20"/>
      <c r="AF123" s="20"/>
      <c r="AG123" s="20"/>
      <c r="AH123" s="20"/>
      <c r="AI123" s="20"/>
      <c r="AJ123" s="20"/>
      <c r="AK123" s="20"/>
      <c r="AL123" s="20"/>
      <c r="AM123" s="20"/>
      <c r="AN123" s="20"/>
      <c r="AO123" s="20"/>
      <c r="AP123" s="20"/>
      <c r="AQ123" s="20"/>
      <c r="AR123" s="20"/>
      <c r="AS123" s="20"/>
      <c r="AT123" s="20"/>
      <c r="AU123" s="20"/>
      <c r="AV123" s="20"/>
      <c r="AW123" s="20"/>
      <c r="AX123" s="20"/>
      <c r="AY123" s="20"/>
      <c r="AZ123" s="20"/>
      <c r="BA123" s="20"/>
      <c r="BB123" s="20"/>
      <c r="BC123" s="20"/>
      <c r="BD123" s="20"/>
      <c r="BE123" s="20"/>
    </row>
    <row r="124" spans="1:57" x14ac:dyDescent="0.2">
      <c r="A124" s="5" t="s">
        <v>1233</v>
      </c>
      <c r="B124" s="72">
        <f>+B113/$B$115</f>
        <v>0.26851851851851855</v>
      </c>
      <c r="C124" s="73">
        <f>+E119</f>
        <v>40</v>
      </c>
      <c r="D124" s="73">
        <v>42.5</v>
      </c>
      <c r="E124" s="73">
        <v>45</v>
      </c>
      <c r="F124" s="73">
        <v>45</v>
      </c>
      <c r="G124" s="68">
        <f t="shared" ref="G124:I126" si="19">+D124*6/5</f>
        <v>51</v>
      </c>
      <c r="H124" s="68">
        <f t="shared" si="19"/>
        <v>54</v>
      </c>
      <c r="I124" s="68">
        <f t="shared" si="19"/>
        <v>54</v>
      </c>
      <c r="J124" s="67">
        <f>+(C124*2+2.5)*B131</f>
        <v>11962.5</v>
      </c>
      <c r="K124" s="67">
        <f>+(D124*2+2.5)*B131</f>
        <v>12687.5</v>
      </c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  <c r="AA124" s="20"/>
      <c r="AB124" s="20"/>
      <c r="AC124" s="20"/>
      <c r="AD124" s="20"/>
      <c r="AE124" s="20"/>
      <c r="AF124" s="20"/>
      <c r="AG124" s="20"/>
      <c r="AH124" s="20"/>
      <c r="AI124" s="20"/>
      <c r="AJ124" s="20"/>
      <c r="AK124" s="20"/>
      <c r="AL124" s="20"/>
      <c r="AM124" s="20"/>
      <c r="AN124" s="20"/>
      <c r="AO124" s="20"/>
      <c r="AP124" s="20"/>
      <c r="AQ124" s="20"/>
      <c r="AR124" s="20"/>
      <c r="AS124" s="20"/>
      <c r="AT124" s="20"/>
      <c r="AU124" s="20"/>
      <c r="AV124" s="20"/>
      <c r="AW124" s="20"/>
      <c r="AX124" s="20"/>
      <c r="AY124" s="20"/>
      <c r="AZ124" s="20"/>
      <c r="BA124" s="20"/>
      <c r="BB124" s="20"/>
      <c r="BC124" s="20"/>
      <c r="BD124" s="20"/>
      <c r="BE124" s="20"/>
    </row>
    <row r="125" spans="1:57" x14ac:dyDescent="0.2">
      <c r="A125" s="5" t="s">
        <v>287</v>
      </c>
      <c r="B125" s="72">
        <f>+B114/$B$115</f>
        <v>0.73148148148148151</v>
      </c>
      <c r="C125" s="73">
        <f>+E120</f>
        <v>30</v>
      </c>
      <c r="D125" s="73">
        <v>37.5</v>
      </c>
      <c r="E125" s="73">
        <v>37.5</v>
      </c>
      <c r="F125" s="73">
        <v>40</v>
      </c>
      <c r="G125" s="68">
        <f t="shared" si="19"/>
        <v>45</v>
      </c>
      <c r="H125" s="68">
        <f t="shared" si="19"/>
        <v>45</v>
      </c>
      <c r="I125" s="68">
        <f t="shared" si="19"/>
        <v>48</v>
      </c>
      <c r="J125" s="67">
        <f>+(C125*2+2.5)*B132</f>
        <v>24687.5</v>
      </c>
      <c r="K125" s="67">
        <f>+(D125*2+2.5)*B132</f>
        <v>30612.5</v>
      </c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  <c r="AA125" s="20"/>
      <c r="AB125" s="20"/>
      <c r="AC125" s="20"/>
      <c r="AD125" s="20"/>
      <c r="AE125" s="20"/>
      <c r="AF125" s="20"/>
      <c r="AG125" s="20"/>
      <c r="AH125" s="20"/>
      <c r="AI125" s="20"/>
      <c r="AJ125" s="20"/>
      <c r="AK125" s="20"/>
      <c r="AL125" s="20"/>
      <c r="AM125" s="20"/>
      <c r="AN125" s="20"/>
      <c r="AO125" s="20"/>
      <c r="AP125" s="20"/>
      <c r="AQ125" s="20"/>
      <c r="AR125" s="20"/>
      <c r="AS125" s="20"/>
      <c r="AT125" s="20"/>
      <c r="AU125" s="20"/>
      <c r="AV125" s="20"/>
      <c r="AW125" s="20"/>
      <c r="AX125" s="20"/>
      <c r="AY125" s="20"/>
      <c r="AZ125" s="20"/>
      <c r="BA125" s="20"/>
      <c r="BB125" s="20"/>
      <c r="BC125" s="20"/>
      <c r="BD125" s="20"/>
      <c r="BE125" s="20"/>
    </row>
    <row r="126" spans="1:57" x14ac:dyDescent="0.2">
      <c r="A126" s="5" t="s">
        <v>1234</v>
      </c>
      <c r="C126" s="73">
        <f>+C124*$B$124+C125*$B$125</f>
        <v>32.68518518518519</v>
      </c>
      <c r="D126" s="73">
        <f>+D124*$B$124+D125*$B$125</f>
        <v>38.842592592592595</v>
      </c>
      <c r="E126" s="73">
        <f>+E124*$B$124+E125*$B$125</f>
        <v>39.513888888888893</v>
      </c>
      <c r="F126" s="73">
        <f>+F124*$B$124+F125*$B$125</f>
        <v>41.342592592592595</v>
      </c>
      <c r="G126" s="68">
        <f t="shared" si="19"/>
        <v>46.611111111111114</v>
      </c>
      <c r="H126" s="68">
        <f t="shared" si="19"/>
        <v>47.416666666666671</v>
      </c>
      <c r="I126" s="68">
        <f t="shared" si="19"/>
        <v>49.611111111111114</v>
      </c>
      <c r="J126" s="67">
        <f>SUM(J124:J125)</f>
        <v>36650</v>
      </c>
      <c r="K126" s="67">
        <f>SUM(K124:K125)</f>
        <v>43300</v>
      </c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  <c r="AA126" s="20"/>
      <c r="AB126" s="20"/>
      <c r="AC126" s="20"/>
      <c r="AD126" s="20"/>
      <c r="AE126" s="20"/>
      <c r="AF126" s="20"/>
      <c r="AG126" s="20"/>
      <c r="AH126" s="20"/>
      <c r="AI126" s="20"/>
      <c r="AJ126" s="20"/>
      <c r="AK126" s="20"/>
      <c r="AL126" s="20"/>
      <c r="AM126" s="20"/>
      <c r="AN126" s="20"/>
      <c r="AO126" s="20"/>
      <c r="AP126" s="20"/>
      <c r="AQ126" s="20"/>
      <c r="AR126" s="20"/>
      <c r="AS126" s="20"/>
      <c r="AT126" s="20"/>
      <c r="AU126" s="20"/>
      <c r="AV126" s="20"/>
      <c r="AW126" s="20"/>
      <c r="AX126" s="20"/>
      <c r="AY126" s="20"/>
      <c r="AZ126" s="20"/>
      <c r="BA126" s="20"/>
      <c r="BB126" s="20"/>
      <c r="BC126" s="20"/>
      <c r="BD126" s="20"/>
      <c r="BE126" s="20"/>
    </row>
    <row r="127" spans="1:57" x14ac:dyDescent="0.2">
      <c r="A127" s="5" t="s">
        <v>1240</v>
      </c>
      <c r="D127" s="74">
        <f>+(D126-C126)/C126</f>
        <v>0.18838526912181291</v>
      </c>
      <c r="E127" s="74">
        <f>+(E126-D126)/D126</f>
        <v>1.728247914183555E-2</v>
      </c>
      <c r="F127" s="74">
        <f>+(F126-E126)/E126</f>
        <v>4.6280023432923222E-2</v>
      </c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  <c r="AA127" s="20"/>
      <c r="AB127" s="20"/>
      <c r="AC127" s="20"/>
      <c r="AD127" s="20"/>
      <c r="AE127" s="20"/>
      <c r="AF127" s="20"/>
      <c r="AG127" s="20"/>
      <c r="AH127" s="20"/>
      <c r="AI127" s="20"/>
      <c r="AJ127" s="20"/>
      <c r="AK127" s="20"/>
      <c r="AL127" s="20"/>
      <c r="AM127" s="20"/>
      <c r="AN127" s="20"/>
      <c r="AO127" s="20"/>
      <c r="AP127" s="20"/>
      <c r="AQ127" s="20"/>
      <c r="AR127" s="20"/>
      <c r="AS127" s="20"/>
      <c r="AT127" s="20"/>
      <c r="AU127" s="20"/>
      <c r="AV127" s="20"/>
      <c r="AW127" s="20"/>
      <c r="AX127" s="20"/>
      <c r="AY127" s="20"/>
      <c r="AZ127" s="20"/>
      <c r="BA127" s="20"/>
      <c r="BB127" s="20"/>
      <c r="BC127" s="20"/>
      <c r="BD127" s="20"/>
      <c r="BE127" s="20"/>
    </row>
    <row r="128" spans="1:57" x14ac:dyDescent="0.2">
      <c r="A128" s="5" t="s">
        <v>1241</v>
      </c>
      <c r="F128" s="74">
        <f>+(F126-C126)/C126</f>
        <v>0.26487252124645883</v>
      </c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  <c r="AA128" s="20"/>
      <c r="AB128" s="20"/>
      <c r="AC128" s="20"/>
      <c r="AD128" s="20"/>
      <c r="AE128" s="20"/>
      <c r="AF128" s="20"/>
      <c r="AG128" s="20"/>
      <c r="AH128" s="20"/>
      <c r="AI128" s="20"/>
      <c r="AJ128" s="20"/>
      <c r="AK128" s="20"/>
      <c r="AL128" s="20"/>
      <c r="AM128" s="20"/>
      <c r="AN128" s="20"/>
      <c r="AO128" s="20"/>
      <c r="AP128" s="20"/>
      <c r="AQ128" s="20"/>
      <c r="AR128" s="20"/>
      <c r="AS128" s="20"/>
      <c r="AT128" s="20"/>
      <c r="AU128" s="20"/>
      <c r="AV128" s="20"/>
      <c r="AW128" s="20"/>
      <c r="AX128" s="20"/>
      <c r="AY128" s="20"/>
      <c r="AZ128" s="20"/>
      <c r="BA128" s="20"/>
      <c r="BB128" s="20"/>
      <c r="BC128" s="20"/>
      <c r="BD128" s="20"/>
      <c r="BE128" s="20"/>
    </row>
    <row r="129" spans="1:57" x14ac:dyDescent="0.2">
      <c r="G129" s="70" t="s">
        <v>1235</v>
      </c>
      <c r="H129" s="70" t="s">
        <v>1235</v>
      </c>
      <c r="I129" s="70" t="s">
        <v>1235</v>
      </c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  <c r="AA129" s="20"/>
      <c r="AB129" s="20"/>
      <c r="AC129" s="20"/>
      <c r="AD129" s="20"/>
      <c r="AE129" s="20"/>
      <c r="AF129" s="20"/>
      <c r="AG129" s="20"/>
      <c r="AH129" s="20"/>
      <c r="AI129" s="20"/>
      <c r="AJ129" s="20"/>
      <c r="AK129" s="20"/>
      <c r="AL129" s="20"/>
      <c r="AM129" s="20"/>
      <c r="AN129" s="20"/>
      <c r="AO129" s="20"/>
      <c r="AP129" s="20"/>
      <c r="AQ129" s="20"/>
      <c r="AR129" s="20"/>
      <c r="AS129" s="20"/>
      <c r="AT129" s="20"/>
      <c r="AU129" s="20"/>
      <c r="AV129" s="20"/>
      <c r="AW129" s="20"/>
      <c r="AX129" s="20"/>
      <c r="AY129" s="20"/>
      <c r="AZ129" s="20"/>
      <c r="BA129" s="20"/>
      <c r="BB129" s="20"/>
      <c r="BC129" s="20"/>
      <c r="BD129" s="20"/>
      <c r="BE129" s="20"/>
    </row>
    <row r="130" spans="1:57" x14ac:dyDescent="0.2">
      <c r="B130" s="18" t="s">
        <v>1236</v>
      </c>
      <c r="C130" s="18">
        <v>2010</v>
      </c>
      <c r="D130" s="18">
        <v>2011</v>
      </c>
      <c r="E130" s="18">
        <v>2012</v>
      </c>
      <c r="F130" s="18">
        <v>2013</v>
      </c>
      <c r="G130" s="45" t="s">
        <v>1237</v>
      </c>
      <c r="H130" s="71" t="s">
        <v>1238</v>
      </c>
      <c r="I130" s="71" t="s">
        <v>1239</v>
      </c>
      <c r="J130" s="18">
        <v>2010</v>
      </c>
      <c r="K130" s="18">
        <v>2011</v>
      </c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  <c r="AA130" s="20"/>
      <c r="AB130" s="20"/>
      <c r="AC130" s="20"/>
      <c r="AD130" s="20"/>
      <c r="AE130" s="20"/>
      <c r="AF130" s="20"/>
      <c r="AG130" s="20"/>
      <c r="AH130" s="20"/>
      <c r="AI130" s="20"/>
      <c r="AJ130" s="20"/>
      <c r="AK130" s="20"/>
      <c r="AL130" s="20"/>
      <c r="AM130" s="20"/>
      <c r="AN130" s="20"/>
      <c r="AO130" s="20"/>
      <c r="AP130" s="20"/>
      <c r="AQ130" s="20"/>
      <c r="AR130" s="20"/>
      <c r="AS130" s="20"/>
      <c r="AT130" s="20"/>
      <c r="AU130" s="20"/>
      <c r="AV130" s="20"/>
      <c r="AW130" s="20"/>
      <c r="AX130" s="20"/>
      <c r="AY130" s="20"/>
      <c r="AZ130" s="20"/>
      <c r="BA130" s="20"/>
      <c r="BB130" s="20"/>
      <c r="BC130" s="20"/>
      <c r="BD130" s="20"/>
      <c r="BE130" s="20"/>
    </row>
    <row r="131" spans="1:57" x14ac:dyDescent="0.2">
      <c r="A131" s="5" t="s">
        <v>1233</v>
      </c>
      <c r="B131" s="18">
        <f>+B113</f>
        <v>145</v>
      </c>
      <c r="C131" s="73">
        <v>40</v>
      </c>
      <c r="D131" s="73">
        <v>43</v>
      </c>
      <c r="E131" s="73">
        <v>45</v>
      </c>
      <c r="F131" s="73">
        <v>45</v>
      </c>
      <c r="G131" s="68">
        <f t="shared" ref="G131:I133" si="20">+D131*6/5</f>
        <v>51.6</v>
      </c>
      <c r="H131" s="68">
        <f t="shared" si="20"/>
        <v>54</v>
      </c>
      <c r="I131" s="68">
        <f t="shared" si="20"/>
        <v>54</v>
      </c>
      <c r="J131" s="67">
        <f>+(C131*2+2.5)*B131</f>
        <v>11962.5</v>
      </c>
      <c r="K131" s="67">
        <f>+(D131*2+2.5)*B131</f>
        <v>12832.5</v>
      </c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  <c r="AA131" s="20"/>
      <c r="AB131" s="20"/>
      <c r="AC131" s="20"/>
      <c r="AD131" s="20"/>
      <c r="AE131" s="20"/>
      <c r="AF131" s="20"/>
      <c r="AG131" s="20"/>
      <c r="AH131" s="20"/>
      <c r="AI131" s="20"/>
      <c r="AJ131" s="20"/>
      <c r="AK131" s="20"/>
      <c r="AL131" s="20"/>
      <c r="AM131" s="20"/>
      <c r="AN131" s="20"/>
      <c r="AO131" s="20"/>
      <c r="AP131" s="20"/>
      <c r="AQ131" s="20"/>
      <c r="AR131" s="20"/>
      <c r="AS131" s="20"/>
      <c r="AT131" s="20"/>
      <c r="AU131" s="20"/>
      <c r="AV131" s="20"/>
      <c r="AW131" s="20"/>
      <c r="AX131" s="20"/>
      <c r="AY131" s="20"/>
      <c r="AZ131" s="20"/>
      <c r="BA131" s="20"/>
      <c r="BB131" s="20"/>
      <c r="BC131" s="20"/>
      <c r="BD131" s="20"/>
      <c r="BE131" s="20"/>
    </row>
    <row r="132" spans="1:57" x14ac:dyDescent="0.2">
      <c r="A132" s="5" t="s">
        <v>287</v>
      </c>
      <c r="B132" s="18">
        <f>+B110</f>
        <v>395</v>
      </c>
      <c r="C132" s="73">
        <v>30</v>
      </c>
      <c r="D132" s="73">
        <v>40</v>
      </c>
      <c r="E132" s="73">
        <v>40</v>
      </c>
      <c r="F132" s="73">
        <v>40</v>
      </c>
      <c r="G132" s="68">
        <f t="shared" si="20"/>
        <v>48</v>
      </c>
      <c r="H132" s="68">
        <f t="shared" si="20"/>
        <v>48</v>
      </c>
      <c r="I132" s="68">
        <f t="shared" si="20"/>
        <v>48</v>
      </c>
      <c r="J132" s="67">
        <f>+(C132*2+2.5)*B132</f>
        <v>24687.5</v>
      </c>
      <c r="K132" s="67">
        <f>+(D132*2+2.5)*B132</f>
        <v>32587.5</v>
      </c>
    </row>
    <row r="133" spans="1:57" x14ac:dyDescent="0.2">
      <c r="A133" s="5" t="s">
        <v>1234</v>
      </c>
      <c r="B133" s="18">
        <f>SUM(B131:B132)</f>
        <v>540</v>
      </c>
      <c r="C133" s="73">
        <f>+C131*$B$124+C132*$B$125</f>
        <v>32.68518518518519</v>
      </c>
      <c r="D133" s="73">
        <f>+D131*$B$124+D132*$B$125</f>
        <v>40.805555555555557</v>
      </c>
      <c r="E133" s="73">
        <f>+E131*$B$124+E132*$B$125</f>
        <v>41.342592592592595</v>
      </c>
      <c r="F133" s="73">
        <f>+F131*$B$124+F132*$B$125</f>
        <v>41.342592592592595</v>
      </c>
      <c r="G133" s="68">
        <f t="shared" si="20"/>
        <v>48.966666666666669</v>
      </c>
      <c r="H133" s="68">
        <f t="shared" si="20"/>
        <v>49.611111111111114</v>
      </c>
      <c r="I133" s="68">
        <f t="shared" si="20"/>
        <v>49.611111111111114</v>
      </c>
      <c r="J133" s="67">
        <f>SUM(J131:J132)</f>
        <v>36650</v>
      </c>
      <c r="K133" s="67">
        <f>SUM(K131:K132)</f>
        <v>45420</v>
      </c>
    </row>
    <row r="134" spans="1:57" x14ac:dyDescent="0.2">
      <c r="A134" s="5" t="s">
        <v>1240</v>
      </c>
      <c r="D134" s="74">
        <f>+(D133-C133)/C133</f>
        <v>0.24844192634560891</v>
      </c>
      <c r="E134" s="74">
        <f>+(E133-D133)/D133</f>
        <v>1.3160880417517611E-2</v>
      </c>
      <c r="F134" s="74">
        <f>+(F133-E133)/E133</f>
        <v>0</v>
      </c>
    </row>
    <row r="135" spans="1:57" x14ac:dyDescent="0.2">
      <c r="A135" s="5" t="s">
        <v>1241</v>
      </c>
      <c r="F135" s="74">
        <f>+(F133-C133)/C133</f>
        <v>0.26487252124645883</v>
      </c>
    </row>
  </sheetData>
  <mergeCells count="24">
    <mergeCell ref="A1:J1"/>
    <mergeCell ref="K1:S1"/>
    <mergeCell ref="T1:AC1"/>
    <mergeCell ref="A2:AC2"/>
    <mergeCell ref="A3:B3"/>
    <mergeCell ref="C3:J3"/>
    <mergeCell ref="K3:S3"/>
    <mergeCell ref="T3:Z3"/>
    <mergeCell ref="AA3:AC3"/>
    <mergeCell ref="A20:J20"/>
    <mergeCell ref="K20:S20"/>
    <mergeCell ref="T20:AC20"/>
    <mergeCell ref="A21:AC21"/>
    <mergeCell ref="A22:B22"/>
    <mergeCell ref="C22:J22"/>
    <mergeCell ref="K22:S22"/>
    <mergeCell ref="T22:Z22"/>
    <mergeCell ref="AA22:AC22"/>
    <mergeCell ref="AA25:AC33"/>
    <mergeCell ref="AM68:AU68"/>
    <mergeCell ref="AV68:BA68"/>
    <mergeCell ref="S106:AJ106"/>
    <mergeCell ref="AK106:AS106"/>
    <mergeCell ref="AT106:AY106"/>
  </mergeCells>
  <conditionalFormatting sqref="A105:XFD1048576 S92:XFD103 A71:J75 L43:P45 Q43:S66 AD5:XFD17 A42:S42 X18:XFD19 A5:B19 A43:I70 C16 C14 T73:XFD91 T71:T72 AC44:XFD49 AC52:XFD72 AJ50:XFD51 Y52:AB58 L46:L70 K18:S18 A20:XFD21 K19:T19 T16:T17 AA12:AC13 A1:XFD2 A4:XFD4 A3:T3 AA3 AD3:XFD3 A22:S23 T22 AA22 A36:XFD37 D79:R103 D76:J78 D104:XFD104 A76:C104 AD22:XFD35 Q32:S32 N34:S34 K38:P38 J40:J41 T35 A24:B35 A39:F41 W42:AC42 AD39:XFD39 W43:AD43 AD40:AD42 AE40:XFD43 A38:D38 T38:XFD38">
    <cfRule type="cellIs" dxfId="6747" priority="6721" operator="equal">
      <formula>$A$70</formula>
    </cfRule>
    <cfRule type="cellIs" dxfId="6746" priority="6722" operator="equal">
      <formula>$A$69</formula>
    </cfRule>
    <cfRule type="cellIs" dxfId="6745" priority="6723" operator="equal">
      <formula>$A$68</formula>
    </cfRule>
    <cfRule type="cellIs" dxfId="6744" priority="6724" operator="equal">
      <formula>$A$67</formula>
    </cfRule>
    <cfRule type="cellIs" dxfId="6743" priority="6725" operator="equal">
      <formula>$A$66</formula>
    </cfRule>
    <cfRule type="cellIs" dxfId="6742" priority="6726" operator="equal">
      <formula>$A$65</formula>
    </cfRule>
    <cfRule type="cellIs" dxfId="6741" priority="6727" operator="equal">
      <formula>$A$64</formula>
    </cfRule>
    <cfRule type="cellIs" dxfId="6740" priority="6728" operator="equal">
      <formula>$A$63</formula>
    </cfRule>
    <cfRule type="cellIs" dxfId="6739" priority="6729" operator="equal">
      <formula>$A$62</formula>
    </cfRule>
    <cfRule type="cellIs" dxfId="6738" priority="6730" operator="equal">
      <formula>$A$61</formula>
    </cfRule>
    <cfRule type="cellIs" dxfId="6737" priority="6731" operator="equal">
      <formula>$A$60</formula>
    </cfRule>
    <cfRule type="cellIs" dxfId="6736" priority="6732" operator="equal">
      <formula>$A$59</formula>
    </cfRule>
    <cfRule type="cellIs" dxfId="6735" priority="6733" operator="equal">
      <formula>$A$58</formula>
    </cfRule>
    <cfRule type="cellIs" dxfId="6734" priority="6734" operator="equal">
      <formula>22710</formula>
    </cfRule>
    <cfRule type="cellIs" dxfId="6733" priority="6735" operator="equal">
      <formula>$A$56</formula>
    </cfRule>
    <cfRule type="cellIs" dxfId="6732" priority="6736" operator="equal">
      <formula>$A$55</formula>
    </cfRule>
    <cfRule type="cellIs" dxfId="6731" priority="6737" operator="equal">
      <formula>$A$54</formula>
    </cfRule>
    <cfRule type="cellIs" dxfId="6730" priority="6738" operator="equal">
      <formula>$A$53</formula>
    </cfRule>
    <cfRule type="cellIs" dxfId="6729" priority="6739" operator="equal">
      <formula>$A$52</formula>
    </cfRule>
    <cfRule type="cellIs" dxfId="6728" priority="6740" operator="equal">
      <formula>$A$51</formula>
    </cfRule>
    <cfRule type="cellIs" dxfId="6727" priority="6741" operator="equal">
      <formula>$A$50</formula>
    </cfRule>
    <cfRule type="cellIs" dxfId="6726" priority="6742" operator="equal">
      <formula>$A$49</formula>
    </cfRule>
    <cfRule type="cellIs" dxfId="6725" priority="6743" operator="equal">
      <formula>$A$48</formula>
    </cfRule>
    <cfRule type="cellIs" dxfId="6724" priority="6744" operator="equal">
      <formula>$A$47</formula>
    </cfRule>
    <cfRule type="cellIs" dxfId="6723" priority="6745" operator="equal">
      <formula>$A$46</formula>
    </cfRule>
    <cfRule type="cellIs" dxfId="6722" priority="6746" operator="equal">
      <formula>$A$45</formula>
    </cfRule>
    <cfRule type="cellIs" dxfId="6721" priority="6747" operator="equal">
      <formula>$A$44</formula>
    </cfRule>
    <cfRule type="cellIs" dxfId="6720" priority="6748" operator="equal">
      <formula>$A$43</formula>
    </cfRule>
  </conditionalFormatting>
  <conditionalFormatting sqref="M46:P52 O53:P53 D16:F16 D14:F14 M54:P58 M60:P70 P71 M59:O59 L6:N6 L8:N8 L10:N10 U19:W19 U16:W17 Z6:Z17 Z35 L25:N25 L27:N27 U35:W35 Z25:Z32">
    <cfRule type="cellIs" dxfId="6719" priority="6693" operator="equal">
      <formula>$A$70</formula>
    </cfRule>
    <cfRule type="cellIs" dxfId="6718" priority="6694" operator="equal">
      <formula>$A$69</formula>
    </cfRule>
    <cfRule type="cellIs" dxfId="6717" priority="6695" operator="equal">
      <formula>$A$68</formula>
    </cfRule>
    <cfRule type="cellIs" dxfId="6716" priority="6696" operator="equal">
      <formula>$A$67</formula>
    </cfRule>
    <cfRule type="cellIs" dxfId="6715" priority="6697" operator="equal">
      <formula>$A$66</formula>
    </cfRule>
    <cfRule type="cellIs" dxfId="6714" priority="6698" operator="equal">
      <formula>$A$65</formula>
    </cfRule>
    <cfRule type="cellIs" dxfId="6713" priority="6699" operator="equal">
      <formula>$A$64</formula>
    </cfRule>
    <cfRule type="cellIs" dxfId="6712" priority="6700" operator="equal">
      <formula>$A$63</formula>
    </cfRule>
    <cfRule type="cellIs" dxfId="6711" priority="6701" operator="equal">
      <formula>$A$62</formula>
    </cfRule>
    <cfRule type="cellIs" dxfId="6710" priority="6702" operator="equal">
      <formula>$A$61</formula>
    </cfRule>
    <cfRule type="cellIs" dxfId="6709" priority="6703" operator="equal">
      <formula>$A$60</formula>
    </cfRule>
    <cfRule type="cellIs" dxfId="6708" priority="6704" operator="equal">
      <formula>$A$59</formula>
    </cfRule>
    <cfRule type="cellIs" dxfId="6707" priority="6705" operator="equal">
      <formula>$A$58</formula>
    </cfRule>
    <cfRule type="cellIs" dxfId="6706" priority="6706" operator="equal">
      <formula>22710</formula>
    </cfRule>
    <cfRule type="cellIs" dxfId="6705" priority="6707" operator="equal">
      <formula>$A$56</formula>
    </cfRule>
    <cfRule type="cellIs" dxfId="6704" priority="6708" operator="equal">
      <formula>$A$55</formula>
    </cfRule>
    <cfRule type="cellIs" dxfId="6703" priority="6709" operator="equal">
      <formula>$A$54</formula>
    </cfRule>
    <cfRule type="cellIs" dxfId="6702" priority="6710" operator="equal">
      <formula>$A$53</formula>
    </cfRule>
    <cfRule type="cellIs" dxfId="6701" priority="6711" operator="equal">
      <formula>$A$52</formula>
    </cfRule>
    <cfRule type="cellIs" dxfId="6700" priority="6712" operator="equal">
      <formula>$A$51</formula>
    </cfRule>
    <cfRule type="cellIs" dxfId="6699" priority="6713" operator="equal">
      <formula>$A$50</formula>
    </cfRule>
    <cfRule type="cellIs" dxfId="6698" priority="6714" operator="equal">
      <formula>$A$49</formula>
    </cfRule>
    <cfRule type="cellIs" dxfId="6697" priority="6715" operator="equal">
      <formula>$A$48</formula>
    </cfRule>
    <cfRule type="cellIs" dxfId="6696" priority="6716" operator="equal">
      <formula>$A$47</formula>
    </cfRule>
    <cfRule type="cellIs" dxfId="6695" priority="6717" operator="equal">
      <formula>$A$46</formula>
    </cfRule>
    <cfRule type="cellIs" dxfId="6694" priority="6718" operator="equal">
      <formula>$A$45</formula>
    </cfRule>
    <cfRule type="cellIs" dxfId="6693" priority="6719" operator="equal">
      <formula>$A$44</formula>
    </cfRule>
    <cfRule type="cellIs" dxfId="6692" priority="6720" operator="equal">
      <formula>$A$43</formula>
    </cfRule>
  </conditionalFormatting>
  <conditionalFormatting sqref="Y7">
    <cfRule type="cellIs" dxfId="6691" priority="6133" operator="equal">
      <formula>$A$70</formula>
    </cfRule>
    <cfRule type="cellIs" dxfId="6690" priority="6134" operator="equal">
      <formula>$A$69</formula>
    </cfRule>
    <cfRule type="cellIs" dxfId="6689" priority="6135" operator="equal">
      <formula>$A$68</formula>
    </cfRule>
    <cfRule type="cellIs" dxfId="6688" priority="6136" operator="equal">
      <formula>$A$67</formula>
    </cfRule>
    <cfRule type="cellIs" dxfId="6687" priority="6137" operator="equal">
      <formula>$A$66</formula>
    </cfRule>
    <cfRule type="cellIs" dxfId="6686" priority="6138" operator="equal">
      <formula>$A$65</formula>
    </cfRule>
    <cfRule type="cellIs" dxfId="6685" priority="6139" operator="equal">
      <formula>$A$64</formula>
    </cfRule>
    <cfRule type="cellIs" dxfId="6684" priority="6140" operator="equal">
      <formula>$A$63</formula>
    </cfRule>
    <cfRule type="cellIs" dxfId="6683" priority="6141" operator="equal">
      <formula>$A$62</formula>
    </cfRule>
    <cfRule type="cellIs" dxfId="6682" priority="6142" operator="equal">
      <formula>$A$61</formula>
    </cfRule>
    <cfRule type="cellIs" dxfId="6681" priority="6143" operator="equal">
      <formula>$A$60</formula>
    </cfRule>
    <cfRule type="cellIs" dxfId="6680" priority="6144" operator="equal">
      <formula>$A$59</formula>
    </cfRule>
    <cfRule type="cellIs" dxfId="6679" priority="6145" operator="equal">
      <formula>$A$58</formula>
    </cfRule>
    <cfRule type="cellIs" dxfId="6678" priority="6146" operator="equal">
      <formula>22710</formula>
    </cfRule>
    <cfRule type="cellIs" dxfId="6677" priority="6147" operator="equal">
      <formula>$A$56</formula>
    </cfRule>
    <cfRule type="cellIs" dxfId="6676" priority="6148" operator="equal">
      <formula>$A$55</formula>
    </cfRule>
    <cfRule type="cellIs" dxfId="6675" priority="6149" operator="equal">
      <formula>$A$54</formula>
    </cfRule>
    <cfRule type="cellIs" dxfId="6674" priority="6150" operator="equal">
      <formula>$A$53</formula>
    </cfRule>
    <cfRule type="cellIs" dxfId="6673" priority="6151" operator="equal">
      <formula>$A$52</formula>
    </cfRule>
    <cfRule type="cellIs" dxfId="6672" priority="6152" operator="equal">
      <formula>$A$51</formula>
    </cfRule>
    <cfRule type="cellIs" dxfId="6671" priority="6153" operator="equal">
      <formula>$A$50</formula>
    </cfRule>
    <cfRule type="cellIs" dxfId="6670" priority="6154" operator="equal">
      <formula>$A$49</formula>
    </cfRule>
    <cfRule type="cellIs" dxfId="6669" priority="6155" operator="equal">
      <formula>$A$48</formula>
    </cfRule>
    <cfRule type="cellIs" dxfId="6668" priority="6156" operator="equal">
      <formula>$A$47</formula>
    </cfRule>
    <cfRule type="cellIs" dxfId="6667" priority="6157" operator="equal">
      <formula>$A$46</formula>
    </cfRule>
    <cfRule type="cellIs" dxfId="6666" priority="6158" operator="equal">
      <formula>$A$45</formula>
    </cfRule>
    <cfRule type="cellIs" dxfId="6665" priority="6159" operator="equal">
      <formula>$A$44</formula>
    </cfRule>
    <cfRule type="cellIs" dxfId="6664" priority="6160" operator="equal">
      <formula>$A$43</formula>
    </cfRule>
  </conditionalFormatting>
  <conditionalFormatting sqref="U9:W9">
    <cfRule type="cellIs" dxfId="6663" priority="6525" operator="equal">
      <formula>$A$70</formula>
    </cfRule>
    <cfRule type="cellIs" dxfId="6662" priority="6526" operator="equal">
      <formula>$A$69</formula>
    </cfRule>
    <cfRule type="cellIs" dxfId="6661" priority="6527" operator="equal">
      <formula>$A$68</formula>
    </cfRule>
    <cfRule type="cellIs" dxfId="6660" priority="6528" operator="equal">
      <formula>$A$67</formula>
    </cfRule>
    <cfRule type="cellIs" dxfId="6659" priority="6529" operator="equal">
      <formula>$A$66</formula>
    </cfRule>
    <cfRule type="cellIs" dxfId="6658" priority="6530" operator="equal">
      <formula>$A$65</formula>
    </cfRule>
    <cfRule type="cellIs" dxfId="6657" priority="6531" operator="equal">
      <formula>$A$64</formula>
    </cfRule>
    <cfRule type="cellIs" dxfId="6656" priority="6532" operator="equal">
      <formula>$A$63</formula>
    </cfRule>
    <cfRule type="cellIs" dxfId="6655" priority="6533" operator="equal">
      <formula>$A$62</formula>
    </cfRule>
    <cfRule type="cellIs" dxfId="6654" priority="6534" operator="equal">
      <formula>$A$61</formula>
    </cfRule>
    <cfRule type="cellIs" dxfId="6653" priority="6535" operator="equal">
      <formula>$A$60</formula>
    </cfRule>
    <cfRule type="cellIs" dxfId="6652" priority="6536" operator="equal">
      <formula>$A$59</formula>
    </cfRule>
    <cfRule type="cellIs" dxfId="6651" priority="6537" operator="equal">
      <formula>$A$58</formula>
    </cfRule>
    <cfRule type="cellIs" dxfId="6650" priority="6538" operator="equal">
      <formula>22710</formula>
    </cfRule>
    <cfRule type="cellIs" dxfId="6649" priority="6539" operator="equal">
      <formula>$A$56</formula>
    </cfRule>
    <cfRule type="cellIs" dxfId="6648" priority="6540" operator="equal">
      <formula>$A$55</formula>
    </cfRule>
    <cfRule type="cellIs" dxfId="6647" priority="6541" operator="equal">
      <formula>$A$54</formula>
    </cfRule>
    <cfRule type="cellIs" dxfId="6646" priority="6542" operator="equal">
      <formula>$A$53</formula>
    </cfRule>
    <cfRule type="cellIs" dxfId="6645" priority="6543" operator="equal">
      <formula>$A$52</formula>
    </cfRule>
    <cfRule type="cellIs" dxfId="6644" priority="6544" operator="equal">
      <formula>$A$51</formula>
    </cfRule>
    <cfRule type="cellIs" dxfId="6643" priority="6545" operator="equal">
      <formula>$A$50</formula>
    </cfRule>
    <cfRule type="cellIs" dxfId="6642" priority="6546" operator="equal">
      <formula>$A$49</formula>
    </cfRule>
    <cfRule type="cellIs" dxfId="6641" priority="6547" operator="equal">
      <formula>$A$48</formula>
    </cfRule>
    <cfRule type="cellIs" dxfId="6640" priority="6548" operator="equal">
      <formula>$A$47</formula>
    </cfRule>
    <cfRule type="cellIs" dxfId="6639" priority="6549" operator="equal">
      <formula>$A$46</formula>
    </cfRule>
    <cfRule type="cellIs" dxfId="6638" priority="6550" operator="equal">
      <formula>$A$45</formula>
    </cfRule>
    <cfRule type="cellIs" dxfId="6637" priority="6551" operator="equal">
      <formula>$A$44</formula>
    </cfRule>
    <cfRule type="cellIs" dxfId="6636" priority="6552" operator="equal">
      <formula>$A$43</formula>
    </cfRule>
  </conditionalFormatting>
  <conditionalFormatting sqref="M53:N53">
    <cfRule type="cellIs" dxfId="6635" priority="6665" operator="equal">
      <formula>$A$70</formula>
    </cfRule>
    <cfRule type="cellIs" dxfId="6634" priority="6666" operator="equal">
      <formula>$A$69</formula>
    </cfRule>
    <cfRule type="cellIs" dxfId="6633" priority="6667" operator="equal">
      <formula>$A$68</formula>
    </cfRule>
    <cfRule type="cellIs" dxfId="6632" priority="6668" operator="equal">
      <formula>$A$67</formula>
    </cfRule>
    <cfRule type="cellIs" dxfId="6631" priority="6669" operator="equal">
      <formula>$A$66</formula>
    </cfRule>
    <cfRule type="cellIs" dxfId="6630" priority="6670" operator="equal">
      <formula>$A$65</formula>
    </cfRule>
    <cfRule type="cellIs" dxfId="6629" priority="6671" operator="equal">
      <formula>$A$64</formula>
    </cfRule>
    <cfRule type="cellIs" dxfId="6628" priority="6672" operator="equal">
      <formula>$A$63</formula>
    </cfRule>
    <cfRule type="cellIs" dxfId="6627" priority="6673" operator="equal">
      <formula>$A$62</formula>
    </cfRule>
    <cfRule type="cellIs" dxfId="6626" priority="6674" operator="equal">
      <formula>$A$61</formula>
    </cfRule>
    <cfRule type="cellIs" dxfId="6625" priority="6675" operator="equal">
      <formula>$A$60</formula>
    </cfRule>
    <cfRule type="cellIs" dxfId="6624" priority="6676" operator="equal">
      <formula>$A$59</formula>
    </cfRule>
    <cfRule type="cellIs" dxfId="6623" priority="6677" operator="equal">
      <formula>$A$58</formula>
    </cfRule>
    <cfRule type="cellIs" dxfId="6622" priority="6678" operator="equal">
      <formula>22710</formula>
    </cfRule>
    <cfRule type="cellIs" dxfId="6621" priority="6679" operator="equal">
      <formula>$A$56</formula>
    </cfRule>
    <cfRule type="cellIs" dxfId="6620" priority="6680" operator="equal">
      <formula>$A$55</formula>
    </cfRule>
    <cfRule type="cellIs" dxfId="6619" priority="6681" operator="equal">
      <formula>$A$54</formula>
    </cfRule>
    <cfRule type="cellIs" dxfId="6618" priority="6682" operator="equal">
      <formula>$A$53</formula>
    </cfRule>
    <cfRule type="cellIs" dxfId="6617" priority="6683" operator="equal">
      <formula>$A$52</formula>
    </cfRule>
    <cfRule type="cellIs" dxfId="6616" priority="6684" operator="equal">
      <formula>$A$51</formula>
    </cfRule>
    <cfRule type="cellIs" dxfId="6615" priority="6685" operator="equal">
      <formula>$A$50</formula>
    </cfRule>
    <cfRule type="cellIs" dxfId="6614" priority="6686" operator="equal">
      <formula>$A$49</formula>
    </cfRule>
    <cfRule type="cellIs" dxfId="6613" priority="6687" operator="equal">
      <formula>$A$48</formula>
    </cfRule>
    <cfRule type="cellIs" dxfId="6612" priority="6688" operator="equal">
      <formula>$A$47</formula>
    </cfRule>
    <cfRule type="cellIs" dxfId="6611" priority="6689" operator="equal">
      <formula>$A$46</formula>
    </cfRule>
    <cfRule type="cellIs" dxfId="6610" priority="6690" operator="equal">
      <formula>$A$45</formula>
    </cfRule>
    <cfRule type="cellIs" dxfId="6609" priority="6691" operator="equal">
      <formula>$A$44</formula>
    </cfRule>
    <cfRule type="cellIs" dxfId="6608" priority="6692" operator="equal">
      <formula>$A$43</formula>
    </cfRule>
  </conditionalFormatting>
  <conditionalFormatting sqref="O6:O7">
    <cfRule type="cellIs" dxfId="6607" priority="5993" operator="equal">
      <formula>$A$70</formula>
    </cfRule>
    <cfRule type="cellIs" dxfId="6606" priority="5994" operator="equal">
      <formula>$A$69</formula>
    </cfRule>
    <cfRule type="cellIs" dxfId="6605" priority="5995" operator="equal">
      <formula>$A$68</formula>
    </cfRule>
    <cfRule type="cellIs" dxfId="6604" priority="5996" operator="equal">
      <formula>$A$67</formula>
    </cfRule>
    <cfRule type="cellIs" dxfId="6603" priority="5997" operator="equal">
      <formula>$A$66</formula>
    </cfRule>
    <cfRule type="cellIs" dxfId="6602" priority="5998" operator="equal">
      <formula>$A$65</formula>
    </cfRule>
    <cfRule type="cellIs" dxfId="6601" priority="5999" operator="equal">
      <formula>$A$64</formula>
    </cfRule>
    <cfRule type="cellIs" dxfId="6600" priority="6000" operator="equal">
      <formula>$A$63</formula>
    </cfRule>
    <cfRule type="cellIs" dxfId="6599" priority="6001" operator="equal">
      <formula>$A$62</formula>
    </cfRule>
    <cfRule type="cellIs" dxfId="6598" priority="6002" operator="equal">
      <formula>$A$61</formula>
    </cfRule>
    <cfRule type="cellIs" dxfId="6597" priority="6003" operator="equal">
      <formula>$A$60</formula>
    </cfRule>
    <cfRule type="cellIs" dxfId="6596" priority="6004" operator="equal">
      <formula>$A$59</formula>
    </cfRule>
    <cfRule type="cellIs" dxfId="6595" priority="6005" operator="equal">
      <formula>$A$58</formula>
    </cfRule>
    <cfRule type="cellIs" dxfId="6594" priority="6006" operator="equal">
      <formula>22710</formula>
    </cfRule>
    <cfRule type="cellIs" dxfId="6593" priority="6007" operator="equal">
      <formula>$A$56</formula>
    </cfRule>
    <cfRule type="cellIs" dxfId="6592" priority="6008" operator="equal">
      <formula>$A$55</formula>
    </cfRule>
    <cfRule type="cellIs" dxfId="6591" priority="6009" operator="equal">
      <formula>$A$54</formula>
    </cfRule>
    <cfRule type="cellIs" dxfId="6590" priority="6010" operator="equal">
      <formula>$A$53</formula>
    </cfRule>
    <cfRule type="cellIs" dxfId="6589" priority="6011" operator="equal">
      <formula>$A$52</formula>
    </cfRule>
    <cfRule type="cellIs" dxfId="6588" priority="6012" operator="equal">
      <formula>$A$51</formula>
    </cfRule>
    <cfRule type="cellIs" dxfId="6587" priority="6013" operator="equal">
      <formula>$A$50</formula>
    </cfRule>
    <cfRule type="cellIs" dxfId="6586" priority="6014" operator="equal">
      <formula>$A$49</formula>
    </cfRule>
    <cfRule type="cellIs" dxfId="6585" priority="6015" operator="equal">
      <formula>$A$48</formula>
    </cfRule>
    <cfRule type="cellIs" dxfId="6584" priority="6016" operator="equal">
      <formula>$A$47</formula>
    </cfRule>
    <cfRule type="cellIs" dxfId="6583" priority="6017" operator="equal">
      <formula>$A$46</formula>
    </cfRule>
    <cfRule type="cellIs" dxfId="6582" priority="6018" operator="equal">
      <formula>$A$45</formula>
    </cfRule>
    <cfRule type="cellIs" dxfId="6581" priority="6019" operator="equal">
      <formula>$A$44</formula>
    </cfRule>
    <cfRule type="cellIs" dxfId="6580" priority="6020" operator="equal">
      <formula>$A$43</formula>
    </cfRule>
  </conditionalFormatting>
  <conditionalFormatting sqref="P6:S7">
    <cfRule type="cellIs" dxfId="6579" priority="5965" operator="equal">
      <formula>$A$70</formula>
    </cfRule>
    <cfRule type="cellIs" dxfId="6578" priority="5966" operator="equal">
      <formula>$A$69</formula>
    </cfRule>
    <cfRule type="cellIs" dxfId="6577" priority="5967" operator="equal">
      <formula>$A$68</formula>
    </cfRule>
    <cfRule type="cellIs" dxfId="6576" priority="5968" operator="equal">
      <formula>$A$67</formula>
    </cfRule>
    <cfRule type="cellIs" dxfId="6575" priority="5969" operator="equal">
      <formula>$A$66</formula>
    </cfRule>
    <cfRule type="cellIs" dxfId="6574" priority="5970" operator="equal">
      <formula>$A$65</formula>
    </cfRule>
    <cfRule type="cellIs" dxfId="6573" priority="5971" operator="equal">
      <formula>$A$64</formula>
    </cfRule>
    <cfRule type="cellIs" dxfId="6572" priority="5972" operator="equal">
      <formula>$A$63</formula>
    </cfRule>
    <cfRule type="cellIs" dxfId="6571" priority="5973" operator="equal">
      <formula>$A$62</formula>
    </cfRule>
    <cfRule type="cellIs" dxfId="6570" priority="5974" operator="equal">
      <formula>$A$61</formula>
    </cfRule>
    <cfRule type="cellIs" dxfId="6569" priority="5975" operator="equal">
      <formula>$A$60</formula>
    </cfRule>
    <cfRule type="cellIs" dxfId="6568" priority="5976" operator="equal">
      <formula>$A$59</formula>
    </cfRule>
    <cfRule type="cellIs" dxfId="6567" priority="5977" operator="equal">
      <formula>$A$58</formula>
    </cfRule>
    <cfRule type="cellIs" dxfId="6566" priority="5978" operator="equal">
      <formula>22710</formula>
    </cfRule>
    <cfRule type="cellIs" dxfId="6565" priority="5979" operator="equal">
      <formula>$A$56</formula>
    </cfRule>
    <cfRule type="cellIs" dxfId="6564" priority="5980" operator="equal">
      <formula>$A$55</formula>
    </cfRule>
    <cfRule type="cellIs" dxfId="6563" priority="5981" operator="equal">
      <formula>$A$54</formula>
    </cfRule>
    <cfRule type="cellIs" dxfId="6562" priority="5982" operator="equal">
      <formula>$A$53</formula>
    </cfRule>
    <cfRule type="cellIs" dxfId="6561" priority="5983" operator="equal">
      <formula>$A$52</formula>
    </cfRule>
    <cfRule type="cellIs" dxfId="6560" priority="5984" operator="equal">
      <formula>$A$51</formula>
    </cfRule>
    <cfRule type="cellIs" dxfId="6559" priority="5985" operator="equal">
      <formula>$A$50</formula>
    </cfRule>
    <cfRule type="cellIs" dxfId="6558" priority="5986" operator="equal">
      <formula>$A$49</formula>
    </cfRule>
    <cfRule type="cellIs" dxfId="6557" priority="5987" operator="equal">
      <formula>$A$48</formula>
    </cfRule>
    <cfRule type="cellIs" dxfId="6556" priority="5988" operator="equal">
      <formula>$A$47</formula>
    </cfRule>
    <cfRule type="cellIs" dxfId="6555" priority="5989" operator="equal">
      <formula>$A$46</formula>
    </cfRule>
    <cfRule type="cellIs" dxfId="6554" priority="5990" operator="equal">
      <formula>$A$45</formula>
    </cfRule>
    <cfRule type="cellIs" dxfId="6553" priority="5991" operator="equal">
      <formula>$A$44</formula>
    </cfRule>
    <cfRule type="cellIs" dxfId="6552" priority="5992" operator="equal">
      <formula>$A$43</formula>
    </cfRule>
  </conditionalFormatting>
  <conditionalFormatting sqref="O8:O9">
    <cfRule type="cellIs" dxfId="6551" priority="5937" operator="equal">
      <formula>$A$70</formula>
    </cfRule>
    <cfRule type="cellIs" dxfId="6550" priority="5938" operator="equal">
      <formula>$A$69</formula>
    </cfRule>
    <cfRule type="cellIs" dxfId="6549" priority="5939" operator="equal">
      <formula>$A$68</formula>
    </cfRule>
    <cfRule type="cellIs" dxfId="6548" priority="5940" operator="equal">
      <formula>$A$67</formula>
    </cfRule>
    <cfRule type="cellIs" dxfId="6547" priority="5941" operator="equal">
      <formula>$A$66</formula>
    </cfRule>
    <cfRule type="cellIs" dxfId="6546" priority="5942" operator="equal">
      <formula>$A$65</formula>
    </cfRule>
    <cfRule type="cellIs" dxfId="6545" priority="5943" operator="equal">
      <formula>$A$64</formula>
    </cfRule>
    <cfRule type="cellIs" dxfId="6544" priority="5944" operator="equal">
      <formula>$A$63</formula>
    </cfRule>
    <cfRule type="cellIs" dxfId="6543" priority="5945" operator="equal">
      <formula>$A$62</formula>
    </cfRule>
    <cfRule type="cellIs" dxfId="6542" priority="5946" operator="equal">
      <formula>$A$61</formula>
    </cfRule>
    <cfRule type="cellIs" dxfId="6541" priority="5947" operator="equal">
      <formula>$A$60</formula>
    </cfRule>
    <cfRule type="cellIs" dxfId="6540" priority="5948" operator="equal">
      <formula>$A$59</formula>
    </cfRule>
    <cfRule type="cellIs" dxfId="6539" priority="5949" operator="equal">
      <formula>$A$58</formula>
    </cfRule>
    <cfRule type="cellIs" dxfId="6538" priority="5950" operator="equal">
      <formula>22710</formula>
    </cfRule>
    <cfRule type="cellIs" dxfId="6537" priority="5951" operator="equal">
      <formula>$A$56</formula>
    </cfRule>
    <cfRule type="cellIs" dxfId="6536" priority="5952" operator="equal">
      <formula>$A$55</formula>
    </cfRule>
    <cfRule type="cellIs" dxfId="6535" priority="5953" operator="equal">
      <formula>$A$54</formula>
    </cfRule>
    <cfRule type="cellIs" dxfId="6534" priority="5954" operator="equal">
      <formula>$A$53</formula>
    </cfRule>
    <cfRule type="cellIs" dxfId="6533" priority="5955" operator="equal">
      <formula>$A$52</formula>
    </cfRule>
    <cfRule type="cellIs" dxfId="6532" priority="5956" operator="equal">
      <formula>$A$51</formula>
    </cfRule>
    <cfRule type="cellIs" dxfId="6531" priority="5957" operator="equal">
      <formula>$A$50</formula>
    </cfRule>
    <cfRule type="cellIs" dxfId="6530" priority="5958" operator="equal">
      <formula>$A$49</formula>
    </cfRule>
    <cfRule type="cellIs" dxfId="6529" priority="5959" operator="equal">
      <formula>$A$48</formula>
    </cfRule>
    <cfRule type="cellIs" dxfId="6528" priority="5960" operator="equal">
      <formula>$A$47</formula>
    </cfRule>
    <cfRule type="cellIs" dxfId="6527" priority="5961" operator="equal">
      <formula>$A$46</formula>
    </cfRule>
    <cfRule type="cellIs" dxfId="6526" priority="5962" operator="equal">
      <formula>$A$45</formula>
    </cfRule>
    <cfRule type="cellIs" dxfId="6525" priority="5963" operator="equal">
      <formula>$A$44</formula>
    </cfRule>
    <cfRule type="cellIs" dxfId="6524" priority="5964" operator="equal">
      <formula>$A$43</formula>
    </cfRule>
  </conditionalFormatting>
  <conditionalFormatting sqref="X11">
    <cfRule type="cellIs" dxfId="6523" priority="6049" operator="equal">
      <formula>$A$70</formula>
    </cfRule>
    <cfRule type="cellIs" dxfId="6522" priority="6050" operator="equal">
      <formula>$A$69</formula>
    </cfRule>
    <cfRule type="cellIs" dxfId="6521" priority="6051" operator="equal">
      <formula>$A$68</formula>
    </cfRule>
    <cfRule type="cellIs" dxfId="6520" priority="6052" operator="equal">
      <formula>$A$67</formula>
    </cfRule>
    <cfRule type="cellIs" dxfId="6519" priority="6053" operator="equal">
      <formula>$A$66</formula>
    </cfRule>
    <cfRule type="cellIs" dxfId="6518" priority="6054" operator="equal">
      <formula>$A$65</formula>
    </cfRule>
    <cfRule type="cellIs" dxfId="6517" priority="6055" operator="equal">
      <formula>$A$64</formula>
    </cfRule>
    <cfRule type="cellIs" dxfId="6516" priority="6056" operator="equal">
      <formula>$A$63</formula>
    </cfRule>
    <cfRule type="cellIs" dxfId="6515" priority="6057" operator="equal">
      <formula>$A$62</formula>
    </cfRule>
    <cfRule type="cellIs" dxfId="6514" priority="6058" operator="equal">
      <formula>$A$61</formula>
    </cfRule>
    <cfRule type="cellIs" dxfId="6513" priority="6059" operator="equal">
      <formula>$A$60</formula>
    </cfRule>
    <cfRule type="cellIs" dxfId="6512" priority="6060" operator="equal">
      <formula>$A$59</formula>
    </cfRule>
    <cfRule type="cellIs" dxfId="6511" priority="6061" operator="equal">
      <formula>$A$58</formula>
    </cfRule>
    <cfRule type="cellIs" dxfId="6510" priority="6062" operator="equal">
      <formula>22710</formula>
    </cfRule>
    <cfRule type="cellIs" dxfId="6509" priority="6063" operator="equal">
      <formula>$A$56</formula>
    </cfRule>
    <cfRule type="cellIs" dxfId="6508" priority="6064" operator="equal">
      <formula>$A$55</formula>
    </cfRule>
    <cfRule type="cellIs" dxfId="6507" priority="6065" operator="equal">
      <formula>$A$54</formula>
    </cfRule>
    <cfRule type="cellIs" dxfId="6506" priority="6066" operator="equal">
      <formula>$A$53</formula>
    </cfRule>
    <cfRule type="cellIs" dxfId="6505" priority="6067" operator="equal">
      <formula>$A$52</formula>
    </cfRule>
    <cfRule type="cellIs" dxfId="6504" priority="6068" operator="equal">
      <formula>$A$51</formula>
    </cfRule>
    <cfRule type="cellIs" dxfId="6503" priority="6069" operator="equal">
      <formula>$A$50</formula>
    </cfRule>
    <cfRule type="cellIs" dxfId="6502" priority="6070" operator="equal">
      <formula>$A$49</formula>
    </cfRule>
    <cfRule type="cellIs" dxfId="6501" priority="6071" operator="equal">
      <formula>$A$48</formula>
    </cfRule>
    <cfRule type="cellIs" dxfId="6500" priority="6072" operator="equal">
      <formula>$A$47</formula>
    </cfRule>
    <cfRule type="cellIs" dxfId="6499" priority="6073" operator="equal">
      <formula>$A$46</formula>
    </cfRule>
    <cfRule type="cellIs" dxfId="6498" priority="6074" operator="equal">
      <formula>$A$45</formula>
    </cfRule>
    <cfRule type="cellIs" dxfId="6497" priority="6075" operator="equal">
      <formula>$A$44</formula>
    </cfRule>
    <cfRule type="cellIs" dxfId="6496" priority="6076" operator="equal">
      <formula>$A$43</formula>
    </cfRule>
  </conditionalFormatting>
  <conditionalFormatting sqref="Y11">
    <cfRule type="cellIs" dxfId="6495" priority="6021" operator="equal">
      <formula>$A$70</formula>
    </cfRule>
    <cfRule type="cellIs" dxfId="6494" priority="6022" operator="equal">
      <formula>$A$69</formula>
    </cfRule>
    <cfRule type="cellIs" dxfId="6493" priority="6023" operator="equal">
      <formula>$A$68</formula>
    </cfRule>
    <cfRule type="cellIs" dxfId="6492" priority="6024" operator="equal">
      <formula>$A$67</formula>
    </cfRule>
    <cfRule type="cellIs" dxfId="6491" priority="6025" operator="equal">
      <formula>$A$66</formula>
    </cfRule>
    <cfRule type="cellIs" dxfId="6490" priority="6026" operator="equal">
      <formula>$A$65</formula>
    </cfRule>
    <cfRule type="cellIs" dxfId="6489" priority="6027" operator="equal">
      <formula>$A$64</formula>
    </cfRule>
    <cfRule type="cellIs" dxfId="6488" priority="6028" operator="equal">
      <formula>$A$63</formula>
    </cfRule>
    <cfRule type="cellIs" dxfId="6487" priority="6029" operator="equal">
      <formula>$A$62</formula>
    </cfRule>
    <cfRule type="cellIs" dxfId="6486" priority="6030" operator="equal">
      <formula>$A$61</formula>
    </cfRule>
    <cfRule type="cellIs" dxfId="6485" priority="6031" operator="equal">
      <formula>$A$60</formula>
    </cfRule>
    <cfRule type="cellIs" dxfId="6484" priority="6032" operator="equal">
      <formula>$A$59</formula>
    </cfRule>
    <cfRule type="cellIs" dxfId="6483" priority="6033" operator="equal">
      <formula>$A$58</formula>
    </cfRule>
    <cfRule type="cellIs" dxfId="6482" priority="6034" operator="equal">
      <formula>22710</formula>
    </cfRule>
    <cfRule type="cellIs" dxfId="6481" priority="6035" operator="equal">
      <formula>$A$56</formula>
    </cfRule>
    <cfRule type="cellIs" dxfId="6480" priority="6036" operator="equal">
      <formula>$A$55</formula>
    </cfRule>
    <cfRule type="cellIs" dxfId="6479" priority="6037" operator="equal">
      <formula>$A$54</formula>
    </cfRule>
    <cfRule type="cellIs" dxfId="6478" priority="6038" operator="equal">
      <formula>$A$53</formula>
    </cfRule>
    <cfRule type="cellIs" dxfId="6477" priority="6039" operator="equal">
      <formula>$A$52</formula>
    </cfRule>
    <cfRule type="cellIs" dxfId="6476" priority="6040" operator="equal">
      <formula>$A$51</formula>
    </cfRule>
    <cfRule type="cellIs" dxfId="6475" priority="6041" operator="equal">
      <formula>$A$50</formula>
    </cfRule>
    <cfRule type="cellIs" dxfId="6474" priority="6042" operator="equal">
      <formula>$A$49</formula>
    </cfRule>
    <cfRule type="cellIs" dxfId="6473" priority="6043" operator="equal">
      <formula>$A$48</formula>
    </cfRule>
    <cfRule type="cellIs" dxfId="6472" priority="6044" operator="equal">
      <formula>$A$47</formula>
    </cfRule>
    <cfRule type="cellIs" dxfId="6471" priority="6045" operator="equal">
      <formula>$A$46</formula>
    </cfRule>
    <cfRule type="cellIs" dxfId="6470" priority="6046" operator="equal">
      <formula>$A$45</formula>
    </cfRule>
    <cfRule type="cellIs" dxfId="6469" priority="6047" operator="equal">
      <formula>$A$44</formula>
    </cfRule>
    <cfRule type="cellIs" dxfId="6468" priority="6048" operator="equal">
      <formula>$A$43</formula>
    </cfRule>
  </conditionalFormatting>
  <conditionalFormatting sqref="C6">
    <cfRule type="cellIs" dxfId="6467" priority="5713" operator="equal">
      <formula>$A$70</formula>
    </cfRule>
    <cfRule type="cellIs" dxfId="6466" priority="5714" operator="equal">
      <formula>$A$69</formula>
    </cfRule>
    <cfRule type="cellIs" dxfId="6465" priority="5715" operator="equal">
      <formula>$A$68</formula>
    </cfRule>
    <cfRule type="cellIs" dxfId="6464" priority="5716" operator="equal">
      <formula>$A$67</formula>
    </cfRule>
    <cfRule type="cellIs" dxfId="6463" priority="5717" operator="equal">
      <formula>$A$66</formula>
    </cfRule>
    <cfRule type="cellIs" dxfId="6462" priority="5718" operator="equal">
      <formula>$A$65</formula>
    </cfRule>
    <cfRule type="cellIs" dxfId="6461" priority="5719" operator="equal">
      <formula>$A$64</formula>
    </cfRule>
    <cfRule type="cellIs" dxfId="6460" priority="5720" operator="equal">
      <formula>$A$63</formula>
    </cfRule>
    <cfRule type="cellIs" dxfId="6459" priority="5721" operator="equal">
      <formula>$A$62</formula>
    </cfRule>
    <cfRule type="cellIs" dxfId="6458" priority="5722" operator="equal">
      <formula>$A$61</formula>
    </cfRule>
    <cfRule type="cellIs" dxfId="6457" priority="5723" operator="equal">
      <formula>$A$60</formula>
    </cfRule>
    <cfRule type="cellIs" dxfId="6456" priority="5724" operator="equal">
      <formula>$A$59</formula>
    </cfRule>
    <cfRule type="cellIs" dxfId="6455" priority="5725" operator="equal">
      <formula>$A$58</formula>
    </cfRule>
    <cfRule type="cellIs" dxfId="6454" priority="5726" operator="equal">
      <formula>22710</formula>
    </cfRule>
    <cfRule type="cellIs" dxfId="6453" priority="5727" operator="equal">
      <formula>$A$56</formula>
    </cfRule>
    <cfRule type="cellIs" dxfId="6452" priority="5728" operator="equal">
      <formula>$A$55</formula>
    </cfRule>
    <cfRule type="cellIs" dxfId="6451" priority="5729" operator="equal">
      <formula>$A$54</formula>
    </cfRule>
    <cfRule type="cellIs" dxfId="6450" priority="5730" operator="equal">
      <formula>$A$53</formula>
    </cfRule>
    <cfRule type="cellIs" dxfId="6449" priority="5731" operator="equal">
      <formula>$A$52</formula>
    </cfRule>
    <cfRule type="cellIs" dxfId="6448" priority="5732" operator="equal">
      <formula>$A$51</formula>
    </cfRule>
    <cfRule type="cellIs" dxfId="6447" priority="5733" operator="equal">
      <formula>$A$50</formula>
    </cfRule>
    <cfRule type="cellIs" dxfId="6446" priority="5734" operator="equal">
      <formula>$A$49</formula>
    </cfRule>
    <cfRule type="cellIs" dxfId="6445" priority="5735" operator="equal">
      <formula>$A$48</formula>
    </cfRule>
    <cfRule type="cellIs" dxfId="6444" priority="5736" operator="equal">
      <formula>$A$47</formula>
    </cfRule>
    <cfRule type="cellIs" dxfId="6443" priority="5737" operator="equal">
      <formula>$A$46</formula>
    </cfRule>
    <cfRule type="cellIs" dxfId="6442" priority="5738" operator="equal">
      <formula>$A$45</formula>
    </cfRule>
    <cfRule type="cellIs" dxfId="6441" priority="5739" operator="equal">
      <formula>$A$44</formula>
    </cfRule>
    <cfRule type="cellIs" dxfId="6440" priority="5740" operator="equal">
      <formula>$A$43</formula>
    </cfRule>
  </conditionalFormatting>
  <conditionalFormatting sqref="T9">
    <cfRule type="cellIs" dxfId="6439" priority="6553" operator="equal">
      <formula>$A$70</formula>
    </cfRule>
    <cfRule type="cellIs" dxfId="6438" priority="6554" operator="equal">
      <formula>$A$69</formula>
    </cfRule>
    <cfRule type="cellIs" dxfId="6437" priority="6555" operator="equal">
      <formula>$A$68</formula>
    </cfRule>
    <cfRule type="cellIs" dxfId="6436" priority="6556" operator="equal">
      <formula>$A$67</formula>
    </cfRule>
    <cfRule type="cellIs" dxfId="6435" priority="6557" operator="equal">
      <formula>$A$66</formula>
    </cfRule>
    <cfRule type="cellIs" dxfId="6434" priority="6558" operator="equal">
      <formula>$A$65</formula>
    </cfRule>
    <cfRule type="cellIs" dxfId="6433" priority="6559" operator="equal">
      <formula>$A$64</formula>
    </cfRule>
    <cfRule type="cellIs" dxfId="6432" priority="6560" operator="equal">
      <formula>$A$63</formula>
    </cfRule>
    <cfRule type="cellIs" dxfId="6431" priority="6561" operator="equal">
      <formula>$A$62</formula>
    </cfRule>
    <cfRule type="cellIs" dxfId="6430" priority="6562" operator="equal">
      <formula>$A$61</formula>
    </cfRule>
    <cfRule type="cellIs" dxfId="6429" priority="6563" operator="equal">
      <formula>$A$60</formula>
    </cfRule>
    <cfRule type="cellIs" dxfId="6428" priority="6564" operator="equal">
      <formula>$A$59</formula>
    </cfRule>
    <cfRule type="cellIs" dxfId="6427" priority="6565" operator="equal">
      <formula>$A$58</formula>
    </cfRule>
    <cfRule type="cellIs" dxfId="6426" priority="6566" operator="equal">
      <formula>22710</formula>
    </cfRule>
    <cfRule type="cellIs" dxfId="6425" priority="6567" operator="equal">
      <formula>$A$56</formula>
    </cfRule>
    <cfRule type="cellIs" dxfId="6424" priority="6568" operator="equal">
      <formula>$A$55</formula>
    </cfRule>
    <cfRule type="cellIs" dxfId="6423" priority="6569" operator="equal">
      <formula>$A$54</formula>
    </cfRule>
    <cfRule type="cellIs" dxfId="6422" priority="6570" operator="equal">
      <formula>$A$53</formula>
    </cfRule>
    <cfRule type="cellIs" dxfId="6421" priority="6571" operator="equal">
      <formula>$A$52</formula>
    </cfRule>
    <cfRule type="cellIs" dxfId="6420" priority="6572" operator="equal">
      <formula>$A$51</formula>
    </cfRule>
    <cfRule type="cellIs" dxfId="6419" priority="6573" operator="equal">
      <formula>$A$50</formula>
    </cfRule>
    <cfRule type="cellIs" dxfId="6418" priority="6574" operator="equal">
      <formula>$A$49</formula>
    </cfRule>
    <cfRule type="cellIs" dxfId="6417" priority="6575" operator="equal">
      <formula>$A$48</formula>
    </cfRule>
    <cfRule type="cellIs" dxfId="6416" priority="6576" operator="equal">
      <formula>$A$47</formula>
    </cfRule>
    <cfRule type="cellIs" dxfId="6415" priority="6577" operator="equal">
      <formula>$A$46</formula>
    </cfRule>
    <cfRule type="cellIs" dxfId="6414" priority="6578" operator="equal">
      <formula>$A$45</formula>
    </cfRule>
    <cfRule type="cellIs" dxfId="6413" priority="6579" operator="equal">
      <formula>$A$44</formula>
    </cfRule>
    <cfRule type="cellIs" dxfId="6412" priority="6580" operator="equal">
      <formula>$A$43</formula>
    </cfRule>
  </conditionalFormatting>
  <conditionalFormatting sqref="G6:J6">
    <cfRule type="cellIs" dxfId="6411" priority="5797" operator="equal">
      <formula>$A$70</formula>
    </cfRule>
    <cfRule type="cellIs" dxfId="6410" priority="5798" operator="equal">
      <formula>$A$69</formula>
    </cfRule>
    <cfRule type="cellIs" dxfId="6409" priority="5799" operator="equal">
      <formula>$A$68</formula>
    </cfRule>
    <cfRule type="cellIs" dxfId="6408" priority="5800" operator="equal">
      <formula>$A$67</formula>
    </cfRule>
    <cfRule type="cellIs" dxfId="6407" priority="5801" operator="equal">
      <formula>$A$66</formula>
    </cfRule>
    <cfRule type="cellIs" dxfId="6406" priority="5802" operator="equal">
      <formula>$A$65</formula>
    </cfRule>
    <cfRule type="cellIs" dxfId="6405" priority="5803" operator="equal">
      <formula>$A$64</formula>
    </cfRule>
    <cfRule type="cellIs" dxfId="6404" priority="5804" operator="equal">
      <formula>$A$63</formula>
    </cfRule>
    <cfRule type="cellIs" dxfId="6403" priority="5805" operator="equal">
      <formula>$A$62</formula>
    </cfRule>
    <cfRule type="cellIs" dxfId="6402" priority="5806" operator="equal">
      <formula>$A$61</formula>
    </cfRule>
    <cfRule type="cellIs" dxfId="6401" priority="5807" operator="equal">
      <formula>$A$60</formula>
    </cfRule>
    <cfRule type="cellIs" dxfId="6400" priority="5808" operator="equal">
      <formula>$A$59</formula>
    </cfRule>
    <cfRule type="cellIs" dxfId="6399" priority="5809" operator="equal">
      <formula>$A$58</formula>
    </cfRule>
    <cfRule type="cellIs" dxfId="6398" priority="5810" operator="equal">
      <formula>22710</formula>
    </cfRule>
    <cfRule type="cellIs" dxfId="6397" priority="5811" operator="equal">
      <formula>$A$56</formula>
    </cfRule>
    <cfRule type="cellIs" dxfId="6396" priority="5812" operator="equal">
      <formula>$A$55</formula>
    </cfRule>
    <cfRule type="cellIs" dxfId="6395" priority="5813" operator="equal">
      <formula>$A$54</formula>
    </cfRule>
    <cfRule type="cellIs" dxfId="6394" priority="5814" operator="equal">
      <formula>$A$53</formula>
    </cfRule>
    <cfRule type="cellIs" dxfId="6393" priority="5815" operator="equal">
      <formula>$A$52</formula>
    </cfRule>
    <cfRule type="cellIs" dxfId="6392" priority="5816" operator="equal">
      <formula>$A$51</formula>
    </cfRule>
    <cfRule type="cellIs" dxfId="6391" priority="5817" operator="equal">
      <formula>$A$50</formula>
    </cfRule>
    <cfRule type="cellIs" dxfId="6390" priority="5818" operator="equal">
      <formula>$A$49</formula>
    </cfRule>
    <cfRule type="cellIs" dxfId="6389" priority="5819" operator="equal">
      <formula>$A$48</formula>
    </cfRule>
    <cfRule type="cellIs" dxfId="6388" priority="5820" operator="equal">
      <formula>$A$47</formula>
    </cfRule>
    <cfRule type="cellIs" dxfId="6387" priority="5821" operator="equal">
      <formula>$A$46</formula>
    </cfRule>
    <cfRule type="cellIs" dxfId="6386" priority="5822" operator="equal">
      <formula>$A$45</formula>
    </cfRule>
    <cfRule type="cellIs" dxfId="6385" priority="5823" operator="equal">
      <formula>$A$44</formula>
    </cfRule>
    <cfRule type="cellIs" dxfId="6384" priority="5824" operator="equal">
      <formula>$A$43</formula>
    </cfRule>
  </conditionalFormatting>
  <conditionalFormatting sqref="X12:X13">
    <cfRule type="cellIs" dxfId="6383" priority="6441" operator="equal">
      <formula>$A$70</formula>
    </cfRule>
    <cfRule type="cellIs" dxfId="6382" priority="6442" operator="equal">
      <formula>$A$69</formula>
    </cfRule>
    <cfRule type="cellIs" dxfId="6381" priority="6443" operator="equal">
      <formula>$A$68</formula>
    </cfRule>
    <cfRule type="cellIs" dxfId="6380" priority="6444" operator="equal">
      <formula>$A$67</formula>
    </cfRule>
    <cfRule type="cellIs" dxfId="6379" priority="6445" operator="equal">
      <formula>$A$66</formula>
    </cfRule>
    <cfRule type="cellIs" dxfId="6378" priority="6446" operator="equal">
      <formula>$A$65</formula>
    </cfRule>
    <cfRule type="cellIs" dxfId="6377" priority="6447" operator="equal">
      <formula>$A$64</formula>
    </cfRule>
    <cfRule type="cellIs" dxfId="6376" priority="6448" operator="equal">
      <formula>$A$63</formula>
    </cfRule>
    <cfRule type="cellIs" dxfId="6375" priority="6449" operator="equal">
      <formula>$A$62</formula>
    </cfRule>
    <cfRule type="cellIs" dxfId="6374" priority="6450" operator="equal">
      <formula>$A$61</formula>
    </cfRule>
    <cfRule type="cellIs" dxfId="6373" priority="6451" operator="equal">
      <formula>$A$60</formula>
    </cfRule>
    <cfRule type="cellIs" dxfId="6372" priority="6452" operator="equal">
      <formula>$A$59</formula>
    </cfRule>
    <cfRule type="cellIs" dxfId="6371" priority="6453" operator="equal">
      <formula>$A$58</formula>
    </cfRule>
    <cfRule type="cellIs" dxfId="6370" priority="6454" operator="equal">
      <formula>22710</formula>
    </cfRule>
    <cfRule type="cellIs" dxfId="6369" priority="6455" operator="equal">
      <formula>$A$56</formula>
    </cfRule>
    <cfRule type="cellIs" dxfId="6368" priority="6456" operator="equal">
      <formula>$A$55</formula>
    </cfRule>
    <cfRule type="cellIs" dxfId="6367" priority="6457" operator="equal">
      <formula>$A$54</formula>
    </cfRule>
    <cfRule type="cellIs" dxfId="6366" priority="6458" operator="equal">
      <formula>$A$53</formula>
    </cfRule>
    <cfRule type="cellIs" dxfId="6365" priority="6459" operator="equal">
      <formula>$A$52</formula>
    </cfRule>
    <cfRule type="cellIs" dxfId="6364" priority="6460" operator="equal">
      <formula>$A$51</formula>
    </cfRule>
    <cfRule type="cellIs" dxfId="6363" priority="6461" operator="equal">
      <formula>$A$50</formula>
    </cfRule>
    <cfRule type="cellIs" dxfId="6362" priority="6462" operator="equal">
      <formula>$A$49</formula>
    </cfRule>
    <cfRule type="cellIs" dxfId="6361" priority="6463" operator="equal">
      <formula>$A$48</formula>
    </cfRule>
    <cfRule type="cellIs" dxfId="6360" priority="6464" operator="equal">
      <formula>$A$47</formula>
    </cfRule>
    <cfRule type="cellIs" dxfId="6359" priority="6465" operator="equal">
      <formula>$A$46</formula>
    </cfRule>
    <cfRule type="cellIs" dxfId="6358" priority="6466" operator="equal">
      <formula>$A$45</formula>
    </cfRule>
    <cfRule type="cellIs" dxfId="6357" priority="6467" operator="equal">
      <formula>$A$44</formula>
    </cfRule>
    <cfRule type="cellIs" dxfId="6356" priority="6468" operator="equal">
      <formula>$A$43</formula>
    </cfRule>
  </conditionalFormatting>
  <conditionalFormatting sqref="Y12:Y13">
    <cfRule type="cellIs" dxfId="6355" priority="6413" operator="equal">
      <formula>$A$70</formula>
    </cfRule>
    <cfRule type="cellIs" dxfId="6354" priority="6414" operator="equal">
      <formula>$A$69</formula>
    </cfRule>
    <cfRule type="cellIs" dxfId="6353" priority="6415" operator="equal">
      <formula>$A$68</formula>
    </cfRule>
    <cfRule type="cellIs" dxfId="6352" priority="6416" operator="equal">
      <formula>$A$67</formula>
    </cfRule>
    <cfRule type="cellIs" dxfId="6351" priority="6417" operator="equal">
      <formula>$A$66</formula>
    </cfRule>
    <cfRule type="cellIs" dxfId="6350" priority="6418" operator="equal">
      <formula>$A$65</formula>
    </cfRule>
    <cfRule type="cellIs" dxfId="6349" priority="6419" operator="equal">
      <formula>$A$64</formula>
    </cfRule>
    <cfRule type="cellIs" dxfId="6348" priority="6420" operator="equal">
      <formula>$A$63</formula>
    </cfRule>
    <cfRule type="cellIs" dxfId="6347" priority="6421" operator="equal">
      <formula>$A$62</formula>
    </cfRule>
    <cfRule type="cellIs" dxfId="6346" priority="6422" operator="equal">
      <formula>$A$61</formula>
    </cfRule>
    <cfRule type="cellIs" dxfId="6345" priority="6423" operator="equal">
      <formula>$A$60</formula>
    </cfRule>
    <cfRule type="cellIs" dxfId="6344" priority="6424" operator="equal">
      <formula>$A$59</formula>
    </cfRule>
    <cfRule type="cellIs" dxfId="6343" priority="6425" operator="equal">
      <formula>$A$58</formula>
    </cfRule>
    <cfRule type="cellIs" dxfId="6342" priority="6426" operator="equal">
      <formula>22710</formula>
    </cfRule>
    <cfRule type="cellIs" dxfId="6341" priority="6427" operator="equal">
      <formula>$A$56</formula>
    </cfRule>
    <cfRule type="cellIs" dxfId="6340" priority="6428" operator="equal">
      <formula>$A$55</formula>
    </cfRule>
    <cfRule type="cellIs" dxfId="6339" priority="6429" operator="equal">
      <formula>$A$54</formula>
    </cfRule>
    <cfRule type="cellIs" dxfId="6338" priority="6430" operator="equal">
      <formula>$A$53</formula>
    </cfRule>
    <cfRule type="cellIs" dxfId="6337" priority="6431" operator="equal">
      <formula>$A$52</formula>
    </cfRule>
    <cfRule type="cellIs" dxfId="6336" priority="6432" operator="equal">
      <formula>$A$51</formula>
    </cfRule>
    <cfRule type="cellIs" dxfId="6335" priority="6433" operator="equal">
      <formula>$A$50</formula>
    </cfRule>
    <cfRule type="cellIs" dxfId="6334" priority="6434" operator="equal">
      <formula>$A$49</formula>
    </cfRule>
    <cfRule type="cellIs" dxfId="6333" priority="6435" operator="equal">
      <formula>$A$48</formula>
    </cfRule>
    <cfRule type="cellIs" dxfId="6332" priority="6436" operator="equal">
      <formula>$A$47</formula>
    </cfRule>
    <cfRule type="cellIs" dxfId="6331" priority="6437" operator="equal">
      <formula>$A$46</formula>
    </cfRule>
    <cfRule type="cellIs" dxfId="6330" priority="6438" operator="equal">
      <formula>$A$45</formula>
    </cfRule>
    <cfRule type="cellIs" dxfId="6329" priority="6439" operator="equal">
      <formula>$A$44</formula>
    </cfRule>
    <cfRule type="cellIs" dxfId="6328" priority="6440" operator="equal">
      <formula>$A$43</formula>
    </cfRule>
  </conditionalFormatting>
  <conditionalFormatting sqref="T6:W6">
    <cfRule type="cellIs" dxfId="6327" priority="6637" operator="equal">
      <formula>$A$70</formula>
    </cfRule>
    <cfRule type="cellIs" dxfId="6326" priority="6638" operator="equal">
      <formula>$A$69</formula>
    </cfRule>
    <cfRule type="cellIs" dxfId="6325" priority="6639" operator="equal">
      <formula>$A$68</formula>
    </cfRule>
    <cfRule type="cellIs" dxfId="6324" priority="6640" operator="equal">
      <formula>$A$67</formula>
    </cfRule>
    <cfRule type="cellIs" dxfId="6323" priority="6641" operator="equal">
      <formula>$A$66</formula>
    </cfRule>
    <cfRule type="cellIs" dxfId="6322" priority="6642" operator="equal">
      <formula>$A$65</formula>
    </cfRule>
    <cfRule type="cellIs" dxfId="6321" priority="6643" operator="equal">
      <formula>$A$64</formula>
    </cfRule>
    <cfRule type="cellIs" dxfId="6320" priority="6644" operator="equal">
      <formula>$A$63</formula>
    </cfRule>
    <cfRule type="cellIs" dxfId="6319" priority="6645" operator="equal">
      <formula>$A$62</formula>
    </cfRule>
    <cfRule type="cellIs" dxfId="6318" priority="6646" operator="equal">
      <formula>$A$61</formula>
    </cfRule>
    <cfRule type="cellIs" dxfId="6317" priority="6647" operator="equal">
      <formula>$A$60</formula>
    </cfRule>
    <cfRule type="cellIs" dxfId="6316" priority="6648" operator="equal">
      <formula>$A$59</formula>
    </cfRule>
    <cfRule type="cellIs" dxfId="6315" priority="6649" operator="equal">
      <formula>$A$58</formula>
    </cfRule>
    <cfRule type="cellIs" dxfId="6314" priority="6650" operator="equal">
      <formula>22710</formula>
    </cfRule>
    <cfRule type="cellIs" dxfId="6313" priority="6651" operator="equal">
      <formula>$A$56</formula>
    </cfRule>
    <cfRule type="cellIs" dxfId="6312" priority="6652" operator="equal">
      <formula>$A$55</formula>
    </cfRule>
    <cfRule type="cellIs" dxfId="6311" priority="6653" operator="equal">
      <formula>$A$54</formula>
    </cfRule>
    <cfRule type="cellIs" dxfId="6310" priority="6654" operator="equal">
      <formula>$A$53</formula>
    </cfRule>
    <cfRule type="cellIs" dxfId="6309" priority="6655" operator="equal">
      <formula>$A$52</formula>
    </cfRule>
    <cfRule type="cellIs" dxfId="6308" priority="6656" operator="equal">
      <formula>$A$51</formula>
    </cfRule>
    <cfRule type="cellIs" dxfId="6307" priority="6657" operator="equal">
      <formula>$A$50</formula>
    </cfRule>
    <cfRule type="cellIs" dxfId="6306" priority="6658" operator="equal">
      <formula>$A$49</formula>
    </cfRule>
    <cfRule type="cellIs" dxfId="6305" priority="6659" operator="equal">
      <formula>$A$48</formula>
    </cfRule>
    <cfRule type="cellIs" dxfId="6304" priority="6660" operator="equal">
      <formula>$A$47</formula>
    </cfRule>
    <cfRule type="cellIs" dxfId="6303" priority="6661" operator="equal">
      <formula>$A$46</formula>
    </cfRule>
    <cfRule type="cellIs" dxfId="6302" priority="6662" operator="equal">
      <formula>$A$45</formula>
    </cfRule>
    <cfRule type="cellIs" dxfId="6301" priority="6663" operator="equal">
      <formula>$A$44</formula>
    </cfRule>
    <cfRule type="cellIs" dxfId="6300" priority="6664" operator="equal">
      <formula>$A$43</formula>
    </cfRule>
  </conditionalFormatting>
  <conditionalFormatting sqref="T7">
    <cfRule type="cellIs" dxfId="6299" priority="6609" operator="equal">
      <formula>$A$70</formula>
    </cfRule>
    <cfRule type="cellIs" dxfId="6298" priority="6610" operator="equal">
      <formula>$A$69</formula>
    </cfRule>
    <cfRule type="cellIs" dxfId="6297" priority="6611" operator="equal">
      <formula>$A$68</formula>
    </cfRule>
    <cfRule type="cellIs" dxfId="6296" priority="6612" operator="equal">
      <formula>$A$67</formula>
    </cfRule>
    <cfRule type="cellIs" dxfId="6295" priority="6613" operator="equal">
      <formula>$A$66</formula>
    </cfRule>
    <cfRule type="cellIs" dxfId="6294" priority="6614" operator="equal">
      <formula>$A$65</formula>
    </cfRule>
    <cfRule type="cellIs" dxfId="6293" priority="6615" operator="equal">
      <formula>$A$64</formula>
    </cfRule>
    <cfRule type="cellIs" dxfId="6292" priority="6616" operator="equal">
      <formula>$A$63</formula>
    </cfRule>
    <cfRule type="cellIs" dxfId="6291" priority="6617" operator="equal">
      <formula>$A$62</formula>
    </cfRule>
    <cfRule type="cellIs" dxfId="6290" priority="6618" operator="equal">
      <formula>$A$61</formula>
    </cfRule>
    <cfRule type="cellIs" dxfId="6289" priority="6619" operator="equal">
      <formula>$A$60</formula>
    </cfRule>
    <cfRule type="cellIs" dxfId="6288" priority="6620" operator="equal">
      <formula>$A$59</formula>
    </cfRule>
    <cfRule type="cellIs" dxfId="6287" priority="6621" operator="equal">
      <formula>$A$58</formula>
    </cfRule>
    <cfRule type="cellIs" dxfId="6286" priority="6622" operator="equal">
      <formula>22710</formula>
    </cfRule>
    <cfRule type="cellIs" dxfId="6285" priority="6623" operator="equal">
      <formula>$A$56</formula>
    </cfRule>
    <cfRule type="cellIs" dxfId="6284" priority="6624" operator="equal">
      <formula>$A$55</formula>
    </cfRule>
    <cfRule type="cellIs" dxfId="6283" priority="6625" operator="equal">
      <formula>$A$54</formula>
    </cfRule>
    <cfRule type="cellIs" dxfId="6282" priority="6626" operator="equal">
      <formula>$A$53</formula>
    </cfRule>
    <cfRule type="cellIs" dxfId="6281" priority="6627" operator="equal">
      <formula>$A$52</formula>
    </cfRule>
    <cfRule type="cellIs" dxfId="6280" priority="6628" operator="equal">
      <formula>$A$51</formula>
    </cfRule>
    <cfRule type="cellIs" dxfId="6279" priority="6629" operator="equal">
      <formula>$A$50</formula>
    </cfRule>
    <cfRule type="cellIs" dxfId="6278" priority="6630" operator="equal">
      <formula>$A$49</formula>
    </cfRule>
    <cfRule type="cellIs" dxfId="6277" priority="6631" operator="equal">
      <formula>$A$48</formula>
    </cfRule>
    <cfRule type="cellIs" dxfId="6276" priority="6632" operator="equal">
      <formula>$A$47</formula>
    </cfRule>
    <cfRule type="cellIs" dxfId="6275" priority="6633" operator="equal">
      <formula>$A$46</formula>
    </cfRule>
    <cfRule type="cellIs" dxfId="6274" priority="6634" operator="equal">
      <formula>$A$45</formula>
    </cfRule>
    <cfRule type="cellIs" dxfId="6273" priority="6635" operator="equal">
      <formula>$A$44</formula>
    </cfRule>
    <cfRule type="cellIs" dxfId="6272" priority="6636" operator="equal">
      <formula>$A$43</formula>
    </cfRule>
  </conditionalFormatting>
  <conditionalFormatting sqref="U7:W7">
    <cfRule type="cellIs" dxfId="6271" priority="6581" operator="equal">
      <formula>$A$70</formula>
    </cfRule>
    <cfRule type="cellIs" dxfId="6270" priority="6582" operator="equal">
      <formula>$A$69</formula>
    </cfRule>
    <cfRule type="cellIs" dxfId="6269" priority="6583" operator="equal">
      <formula>$A$68</formula>
    </cfRule>
    <cfRule type="cellIs" dxfId="6268" priority="6584" operator="equal">
      <formula>$A$67</formula>
    </cfRule>
    <cfRule type="cellIs" dxfId="6267" priority="6585" operator="equal">
      <formula>$A$66</formula>
    </cfRule>
    <cfRule type="cellIs" dxfId="6266" priority="6586" operator="equal">
      <formula>$A$65</formula>
    </cfRule>
    <cfRule type="cellIs" dxfId="6265" priority="6587" operator="equal">
      <formula>$A$64</formula>
    </cfRule>
    <cfRule type="cellIs" dxfId="6264" priority="6588" operator="equal">
      <formula>$A$63</formula>
    </cfRule>
    <cfRule type="cellIs" dxfId="6263" priority="6589" operator="equal">
      <formula>$A$62</formula>
    </cfRule>
    <cfRule type="cellIs" dxfId="6262" priority="6590" operator="equal">
      <formula>$A$61</formula>
    </cfRule>
    <cfRule type="cellIs" dxfId="6261" priority="6591" operator="equal">
      <formula>$A$60</formula>
    </cfRule>
    <cfRule type="cellIs" dxfId="6260" priority="6592" operator="equal">
      <formula>$A$59</formula>
    </cfRule>
    <cfRule type="cellIs" dxfId="6259" priority="6593" operator="equal">
      <formula>$A$58</formula>
    </cfRule>
    <cfRule type="cellIs" dxfId="6258" priority="6594" operator="equal">
      <formula>22710</formula>
    </cfRule>
    <cfRule type="cellIs" dxfId="6257" priority="6595" operator="equal">
      <formula>$A$56</formula>
    </cfRule>
    <cfRule type="cellIs" dxfId="6256" priority="6596" operator="equal">
      <formula>$A$55</formula>
    </cfRule>
    <cfRule type="cellIs" dxfId="6255" priority="6597" operator="equal">
      <formula>$A$54</formula>
    </cfRule>
    <cfRule type="cellIs" dxfId="6254" priority="6598" operator="equal">
      <formula>$A$53</formula>
    </cfRule>
    <cfRule type="cellIs" dxfId="6253" priority="6599" operator="equal">
      <formula>$A$52</formula>
    </cfRule>
    <cfRule type="cellIs" dxfId="6252" priority="6600" operator="equal">
      <formula>$A$51</formula>
    </cfRule>
    <cfRule type="cellIs" dxfId="6251" priority="6601" operator="equal">
      <formula>$A$50</formula>
    </cfRule>
    <cfRule type="cellIs" dxfId="6250" priority="6602" operator="equal">
      <formula>$A$49</formula>
    </cfRule>
    <cfRule type="cellIs" dxfId="6249" priority="6603" operator="equal">
      <formula>$A$48</formula>
    </cfRule>
    <cfRule type="cellIs" dxfId="6248" priority="6604" operator="equal">
      <formula>$A$47</formula>
    </cfRule>
    <cfRule type="cellIs" dxfId="6247" priority="6605" operator="equal">
      <formula>$A$46</formula>
    </cfRule>
    <cfRule type="cellIs" dxfId="6246" priority="6606" operator="equal">
      <formula>$A$45</formula>
    </cfRule>
    <cfRule type="cellIs" dxfId="6245" priority="6607" operator="equal">
      <formula>$A$44</formula>
    </cfRule>
    <cfRule type="cellIs" dxfId="6244" priority="6608" operator="equal">
      <formula>$A$43</formula>
    </cfRule>
  </conditionalFormatting>
  <conditionalFormatting sqref="T11">
    <cfRule type="cellIs" dxfId="6243" priority="6497" operator="equal">
      <formula>$A$70</formula>
    </cfRule>
    <cfRule type="cellIs" dxfId="6242" priority="6498" operator="equal">
      <formula>$A$69</formula>
    </cfRule>
    <cfRule type="cellIs" dxfId="6241" priority="6499" operator="equal">
      <formula>$A$68</formula>
    </cfRule>
    <cfRule type="cellIs" dxfId="6240" priority="6500" operator="equal">
      <formula>$A$67</formula>
    </cfRule>
    <cfRule type="cellIs" dxfId="6239" priority="6501" operator="equal">
      <formula>$A$66</formula>
    </cfRule>
    <cfRule type="cellIs" dxfId="6238" priority="6502" operator="equal">
      <formula>$A$65</formula>
    </cfRule>
    <cfRule type="cellIs" dxfId="6237" priority="6503" operator="equal">
      <formula>$A$64</formula>
    </cfRule>
    <cfRule type="cellIs" dxfId="6236" priority="6504" operator="equal">
      <formula>$A$63</formula>
    </cfRule>
    <cfRule type="cellIs" dxfId="6235" priority="6505" operator="equal">
      <formula>$A$62</formula>
    </cfRule>
    <cfRule type="cellIs" dxfId="6234" priority="6506" operator="equal">
      <formula>$A$61</formula>
    </cfRule>
    <cfRule type="cellIs" dxfId="6233" priority="6507" operator="equal">
      <formula>$A$60</formula>
    </cfRule>
    <cfRule type="cellIs" dxfId="6232" priority="6508" operator="equal">
      <formula>$A$59</formula>
    </cfRule>
    <cfRule type="cellIs" dxfId="6231" priority="6509" operator="equal">
      <formula>$A$58</formula>
    </cfRule>
    <cfRule type="cellIs" dxfId="6230" priority="6510" operator="equal">
      <formula>22710</formula>
    </cfRule>
    <cfRule type="cellIs" dxfId="6229" priority="6511" operator="equal">
      <formula>$A$56</formula>
    </cfRule>
    <cfRule type="cellIs" dxfId="6228" priority="6512" operator="equal">
      <formula>$A$55</formula>
    </cfRule>
    <cfRule type="cellIs" dxfId="6227" priority="6513" operator="equal">
      <formula>$A$54</formula>
    </cfRule>
    <cfRule type="cellIs" dxfId="6226" priority="6514" operator="equal">
      <formula>$A$53</formula>
    </cfRule>
    <cfRule type="cellIs" dxfId="6225" priority="6515" operator="equal">
      <formula>$A$52</formula>
    </cfRule>
    <cfRule type="cellIs" dxfId="6224" priority="6516" operator="equal">
      <formula>$A$51</formula>
    </cfRule>
    <cfRule type="cellIs" dxfId="6223" priority="6517" operator="equal">
      <formula>$A$50</formula>
    </cfRule>
    <cfRule type="cellIs" dxfId="6222" priority="6518" operator="equal">
      <formula>$A$49</formula>
    </cfRule>
    <cfRule type="cellIs" dxfId="6221" priority="6519" operator="equal">
      <formula>$A$48</formula>
    </cfRule>
    <cfRule type="cellIs" dxfId="6220" priority="6520" operator="equal">
      <formula>$A$47</formula>
    </cfRule>
    <cfRule type="cellIs" dxfId="6219" priority="6521" operator="equal">
      <formula>$A$46</formula>
    </cfRule>
    <cfRule type="cellIs" dxfId="6218" priority="6522" operator="equal">
      <formula>$A$45</formula>
    </cfRule>
    <cfRule type="cellIs" dxfId="6217" priority="6523" operator="equal">
      <formula>$A$44</formula>
    </cfRule>
    <cfRule type="cellIs" dxfId="6216" priority="6524" operator="equal">
      <formula>$A$43</formula>
    </cfRule>
  </conditionalFormatting>
  <conditionalFormatting sqref="U11:W11">
    <cfRule type="cellIs" dxfId="6215" priority="6469" operator="equal">
      <formula>$A$70</formula>
    </cfRule>
    <cfRule type="cellIs" dxfId="6214" priority="6470" operator="equal">
      <formula>$A$69</formula>
    </cfRule>
    <cfRule type="cellIs" dxfId="6213" priority="6471" operator="equal">
      <formula>$A$68</formula>
    </cfRule>
    <cfRule type="cellIs" dxfId="6212" priority="6472" operator="equal">
      <formula>$A$67</formula>
    </cfRule>
    <cfRule type="cellIs" dxfId="6211" priority="6473" operator="equal">
      <formula>$A$66</formula>
    </cfRule>
    <cfRule type="cellIs" dxfId="6210" priority="6474" operator="equal">
      <formula>$A$65</formula>
    </cfRule>
    <cfRule type="cellIs" dxfId="6209" priority="6475" operator="equal">
      <formula>$A$64</formula>
    </cfRule>
    <cfRule type="cellIs" dxfId="6208" priority="6476" operator="equal">
      <formula>$A$63</formula>
    </cfRule>
    <cfRule type="cellIs" dxfId="6207" priority="6477" operator="equal">
      <formula>$A$62</formula>
    </cfRule>
    <cfRule type="cellIs" dxfId="6206" priority="6478" operator="equal">
      <formula>$A$61</formula>
    </cfRule>
    <cfRule type="cellIs" dxfId="6205" priority="6479" operator="equal">
      <formula>$A$60</formula>
    </cfRule>
    <cfRule type="cellIs" dxfId="6204" priority="6480" operator="equal">
      <formula>$A$59</formula>
    </cfRule>
    <cfRule type="cellIs" dxfId="6203" priority="6481" operator="equal">
      <formula>$A$58</formula>
    </cfRule>
    <cfRule type="cellIs" dxfId="6202" priority="6482" operator="equal">
      <formula>22710</formula>
    </cfRule>
    <cfRule type="cellIs" dxfId="6201" priority="6483" operator="equal">
      <formula>$A$56</formula>
    </cfRule>
    <cfRule type="cellIs" dxfId="6200" priority="6484" operator="equal">
      <formula>$A$55</formula>
    </cfRule>
    <cfRule type="cellIs" dxfId="6199" priority="6485" operator="equal">
      <formula>$A$54</formula>
    </cfRule>
    <cfRule type="cellIs" dxfId="6198" priority="6486" operator="equal">
      <formula>$A$53</formula>
    </cfRule>
    <cfRule type="cellIs" dxfId="6197" priority="6487" operator="equal">
      <formula>$A$52</formula>
    </cfRule>
    <cfRule type="cellIs" dxfId="6196" priority="6488" operator="equal">
      <formula>$A$51</formula>
    </cfRule>
    <cfRule type="cellIs" dxfId="6195" priority="6489" operator="equal">
      <formula>$A$50</formula>
    </cfRule>
    <cfRule type="cellIs" dxfId="6194" priority="6490" operator="equal">
      <formula>$A$49</formula>
    </cfRule>
    <cfRule type="cellIs" dxfId="6193" priority="6491" operator="equal">
      <formula>$A$48</formula>
    </cfRule>
    <cfRule type="cellIs" dxfId="6192" priority="6492" operator="equal">
      <formula>$A$47</formula>
    </cfRule>
    <cfRule type="cellIs" dxfId="6191" priority="6493" operator="equal">
      <formula>$A$46</formula>
    </cfRule>
    <cfRule type="cellIs" dxfId="6190" priority="6494" operator="equal">
      <formula>$A$45</formula>
    </cfRule>
    <cfRule type="cellIs" dxfId="6189" priority="6495" operator="equal">
      <formula>$A$44</formula>
    </cfRule>
    <cfRule type="cellIs" dxfId="6188" priority="6496" operator="equal">
      <formula>$A$43</formula>
    </cfRule>
  </conditionalFormatting>
  <conditionalFormatting sqref="F6">
    <cfRule type="cellIs" dxfId="6187" priority="5825" operator="equal">
      <formula>$A$70</formula>
    </cfRule>
    <cfRule type="cellIs" dxfId="6186" priority="5826" operator="equal">
      <formula>$A$69</formula>
    </cfRule>
    <cfRule type="cellIs" dxfId="6185" priority="5827" operator="equal">
      <formula>$A$68</formula>
    </cfRule>
    <cfRule type="cellIs" dxfId="6184" priority="5828" operator="equal">
      <formula>$A$67</formula>
    </cfRule>
    <cfRule type="cellIs" dxfId="6183" priority="5829" operator="equal">
      <formula>$A$66</formula>
    </cfRule>
    <cfRule type="cellIs" dxfId="6182" priority="5830" operator="equal">
      <formula>$A$65</formula>
    </cfRule>
    <cfRule type="cellIs" dxfId="6181" priority="5831" operator="equal">
      <formula>$A$64</formula>
    </cfRule>
    <cfRule type="cellIs" dxfId="6180" priority="5832" operator="equal">
      <formula>$A$63</formula>
    </cfRule>
    <cfRule type="cellIs" dxfId="6179" priority="5833" operator="equal">
      <formula>$A$62</formula>
    </cfRule>
    <cfRule type="cellIs" dxfId="6178" priority="5834" operator="equal">
      <formula>$A$61</formula>
    </cfRule>
    <cfRule type="cellIs" dxfId="6177" priority="5835" operator="equal">
      <formula>$A$60</formula>
    </cfRule>
    <cfRule type="cellIs" dxfId="6176" priority="5836" operator="equal">
      <formula>$A$59</formula>
    </cfRule>
    <cfRule type="cellIs" dxfId="6175" priority="5837" operator="equal">
      <formula>$A$58</formula>
    </cfRule>
    <cfRule type="cellIs" dxfId="6174" priority="5838" operator="equal">
      <formula>22710</formula>
    </cfRule>
    <cfRule type="cellIs" dxfId="6173" priority="5839" operator="equal">
      <formula>$A$56</formula>
    </cfRule>
    <cfRule type="cellIs" dxfId="6172" priority="5840" operator="equal">
      <formula>$A$55</formula>
    </cfRule>
    <cfRule type="cellIs" dxfId="6171" priority="5841" operator="equal">
      <formula>$A$54</formula>
    </cfRule>
    <cfRule type="cellIs" dxfId="6170" priority="5842" operator="equal">
      <formula>$A$53</formula>
    </cfRule>
    <cfRule type="cellIs" dxfId="6169" priority="5843" operator="equal">
      <formula>$A$52</formula>
    </cfRule>
    <cfRule type="cellIs" dxfId="6168" priority="5844" operator="equal">
      <formula>$A$51</formula>
    </cfRule>
    <cfRule type="cellIs" dxfId="6167" priority="5845" operator="equal">
      <formula>$A$50</formula>
    </cfRule>
    <cfRule type="cellIs" dxfId="6166" priority="5846" operator="equal">
      <formula>$A$49</formula>
    </cfRule>
    <cfRule type="cellIs" dxfId="6165" priority="5847" operator="equal">
      <formula>$A$48</formula>
    </cfRule>
    <cfRule type="cellIs" dxfId="6164" priority="5848" operator="equal">
      <formula>$A$47</formula>
    </cfRule>
    <cfRule type="cellIs" dxfId="6163" priority="5849" operator="equal">
      <formula>$A$46</formula>
    </cfRule>
    <cfRule type="cellIs" dxfId="6162" priority="5850" operator="equal">
      <formula>$A$45</formula>
    </cfRule>
    <cfRule type="cellIs" dxfId="6161" priority="5851" operator="equal">
      <formula>$A$44</formula>
    </cfRule>
    <cfRule type="cellIs" dxfId="6160" priority="5852" operator="equal">
      <formula>$A$43</formula>
    </cfRule>
  </conditionalFormatting>
  <conditionalFormatting sqref="P8:S9">
    <cfRule type="cellIs" dxfId="6159" priority="5909" operator="equal">
      <formula>$A$70</formula>
    </cfRule>
    <cfRule type="cellIs" dxfId="6158" priority="5910" operator="equal">
      <formula>$A$69</formula>
    </cfRule>
    <cfRule type="cellIs" dxfId="6157" priority="5911" operator="equal">
      <formula>$A$68</formula>
    </cfRule>
    <cfRule type="cellIs" dxfId="6156" priority="5912" operator="equal">
      <formula>$A$67</formula>
    </cfRule>
    <cfRule type="cellIs" dxfId="6155" priority="5913" operator="equal">
      <formula>$A$66</formula>
    </cfRule>
    <cfRule type="cellIs" dxfId="6154" priority="5914" operator="equal">
      <formula>$A$65</formula>
    </cfRule>
    <cfRule type="cellIs" dxfId="6153" priority="5915" operator="equal">
      <formula>$A$64</formula>
    </cfRule>
    <cfRule type="cellIs" dxfId="6152" priority="5916" operator="equal">
      <formula>$A$63</formula>
    </cfRule>
    <cfRule type="cellIs" dxfId="6151" priority="5917" operator="equal">
      <formula>$A$62</formula>
    </cfRule>
    <cfRule type="cellIs" dxfId="6150" priority="5918" operator="equal">
      <formula>$A$61</formula>
    </cfRule>
    <cfRule type="cellIs" dxfId="6149" priority="5919" operator="equal">
      <formula>$A$60</formula>
    </cfRule>
    <cfRule type="cellIs" dxfId="6148" priority="5920" operator="equal">
      <formula>$A$59</formula>
    </cfRule>
    <cfRule type="cellIs" dxfId="6147" priority="5921" operator="equal">
      <formula>$A$58</formula>
    </cfRule>
    <cfRule type="cellIs" dxfId="6146" priority="5922" operator="equal">
      <formula>22710</formula>
    </cfRule>
    <cfRule type="cellIs" dxfId="6145" priority="5923" operator="equal">
      <formula>$A$56</formula>
    </cfRule>
    <cfRule type="cellIs" dxfId="6144" priority="5924" operator="equal">
      <formula>$A$55</formula>
    </cfRule>
    <cfRule type="cellIs" dxfId="6143" priority="5925" operator="equal">
      <formula>$A$54</formula>
    </cfRule>
    <cfRule type="cellIs" dxfId="6142" priority="5926" operator="equal">
      <formula>$A$53</formula>
    </cfRule>
    <cfRule type="cellIs" dxfId="6141" priority="5927" operator="equal">
      <formula>$A$52</formula>
    </cfRule>
    <cfRule type="cellIs" dxfId="6140" priority="5928" operator="equal">
      <formula>$A$51</formula>
    </cfRule>
    <cfRule type="cellIs" dxfId="6139" priority="5929" operator="equal">
      <formula>$A$50</formula>
    </cfRule>
    <cfRule type="cellIs" dxfId="6138" priority="5930" operator="equal">
      <formula>$A$49</formula>
    </cfRule>
    <cfRule type="cellIs" dxfId="6137" priority="5931" operator="equal">
      <formula>$A$48</formula>
    </cfRule>
    <cfRule type="cellIs" dxfId="6136" priority="5932" operator="equal">
      <formula>$A$47</formula>
    </cfRule>
    <cfRule type="cellIs" dxfId="6135" priority="5933" operator="equal">
      <formula>$A$46</formula>
    </cfRule>
    <cfRule type="cellIs" dxfId="6134" priority="5934" operator="equal">
      <formula>$A$45</formula>
    </cfRule>
    <cfRule type="cellIs" dxfId="6133" priority="5935" operator="equal">
      <formula>$A$44</formula>
    </cfRule>
    <cfRule type="cellIs" dxfId="6132" priority="5936" operator="equal">
      <formula>$A$43</formula>
    </cfRule>
  </conditionalFormatting>
  <conditionalFormatting sqref="X14:X15">
    <cfRule type="cellIs" dxfId="6131" priority="6329" operator="equal">
      <formula>$A$70</formula>
    </cfRule>
    <cfRule type="cellIs" dxfId="6130" priority="6330" operator="equal">
      <formula>$A$69</formula>
    </cfRule>
    <cfRule type="cellIs" dxfId="6129" priority="6331" operator="equal">
      <formula>$A$68</formula>
    </cfRule>
    <cfRule type="cellIs" dxfId="6128" priority="6332" operator="equal">
      <formula>$A$67</formula>
    </cfRule>
    <cfRule type="cellIs" dxfId="6127" priority="6333" operator="equal">
      <formula>$A$66</formula>
    </cfRule>
    <cfRule type="cellIs" dxfId="6126" priority="6334" operator="equal">
      <formula>$A$65</formula>
    </cfRule>
    <cfRule type="cellIs" dxfId="6125" priority="6335" operator="equal">
      <formula>$A$64</formula>
    </cfRule>
    <cfRule type="cellIs" dxfId="6124" priority="6336" operator="equal">
      <formula>$A$63</formula>
    </cfRule>
    <cfRule type="cellIs" dxfId="6123" priority="6337" operator="equal">
      <formula>$A$62</formula>
    </cfRule>
    <cfRule type="cellIs" dxfId="6122" priority="6338" operator="equal">
      <formula>$A$61</formula>
    </cfRule>
    <cfRule type="cellIs" dxfId="6121" priority="6339" operator="equal">
      <formula>$A$60</formula>
    </cfRule>
    <cfRule type="cellIs" dxfId="6120" priority="6340" operator="equal">
      <formula>$A$59</formula>
    </cfRule>
    <cfRule type="cellIs" dxfId="6119" priority="6341" operator="equal">
      <formula>$A$58</formula>
    </cfRule>
    <cfRule type="cellIs" dxfId="6118" priority="6342" operator="equal">
      <formula>22710</formula>
    </cfRule>
    <cfRule type="cellIs" dxfId="6117" priority="6343" operator="equal">
      <formula>$A$56</formula>
    </cfRule>
    <cfRule type="cellIs" dxfId="6116" priority="6344" operator="equal">
      <formula>$A$55</formula>
    </cfRule>
    <cfRule type="cellIs" dxfId="6115" priority="6345" operator="equal">
      <formula>$A$54</formula>
    </cfRule>
    <cfRule type="cellIs" dxfId="6114" priority="6346" operator="equal">
      <formula>$A$53</formula>
    </cfRule>
    <cfRule type="cellIs" dxfId="6113" priority="6347" operator="equal">
      <formula>$A$52</formula>
    </cfRule>
    <cfRule type="cellIs" dxfId="6112" priority="6348" operator="equal">
      <formula>$A$51</formula>
    </cfRule>
    <cfRule type="cellIs" dxfId="6111" priority="6349" operator="equal">
      <formula>$A$50</formula>
    </cfRule>
    <cfRule type="cellIs" dxfId="6110" priority="6350" operator="equal">
      <formula>$A$49</formula>
    </cfRule>
    <cfRule type="cellIs" dxfId="6109" priority="6351" operator="equal">
      <formula>$A$48</formula>
    </cfRule>
    <cfRule type="cellIs" dxfId="6108" priority="6352" operator="equal">
      <formula>$A$47</formula>
    </cfRule>
    <cfRule type="cellIs" dxfId="6107" priority="6353" operator="equal">
      <formula>$A$46</formula>
    </cfRule>
    <cfRule type="cellIs" dxfId="6106" priority="6354" operator="equal">
      <formula>$A$45</formula>
    </cfRule>
    <cfRule type="cellIs" dxfId="6105" priority="6355" operator="equal">
      <formula>$A$44</formula>
    </cfRule>
    <cfRule type="cellIs" dxfId="6104" priority="6356" operator="equal">
      <formula>$A$43</formula>
    </cfRule>
  </conditionalFormatting>
  <conditionalFormatting sqref="Y14:Y15">
    <cfRule type="cellIs" dxfId="6103" priority="6301" operator="equal">
      <formula>$A$70</formula>
    </cfRule>
    <cfRule type="cellIs" dxfId="6102" priority="6302" operator="equal">
      <formula>$A$69</formula>
    </cfRule>
    <cfRule type="cellIs" dxfId="6101" priority="6303" operator="equal">
      <formula>$A$68</formula>
    </cfRule>
    <cfRule type="cellIs" dxfId="6100" priority="6304" operator="equal">
      <formula>$A$67</formula>
    </cfRule>
    <cfRule type="cellIs" dxfId="6099" priority="6305" operator="equal">
      <formula>$A$66</formula>
    </cfRule>
    <cfRule type="cellIs" dxfId="6098" priority="6306" operator="equal">
      <formula>$A$65</formula>
    </cfRule>
    <cfRule type="cellIs" dxfId="6097" priority="6307" operator="equal">
      <formula>$A$64</formula>
    </cfRule>
    <cfRule type="cellIs" dxfId="6096" priority="6308" operator="equal">
      <formula>$A$63</formula>
    </cfRule>
    <cfRule type="cellIs" dxfId="6095" priority="6309" operator="equal">
      <formula>$A$62</formula>
    </cfRule>
    <cfRule type="cellIs" dxfId="6094" priority="6310" operator="equal">
      <formula>$A$61</formula>
    </cfRule>
    <cfRule type="cellIs" dxfId="6093" priority="6311" operator="equal">
      <formula>$A$60</formula>
    </cfRule>
    <cfRule type="cellIs" dxfId="6092" priority="6312" operator="equal">
      <formula>$A$59</formula>
    </cfRule>
    <cfRule type="cellIs" dxfId="6091" priority="6313" operator="equal">
      <formula>$A$58</formula>
    </cfRule>
    <cfRule type="cellIs" dxfId="6090" priority="6314" operator="equal">
      <formula>22710</formula>
    </cfRule>
    <cfRule type="cellIs" dxfId="6089" priority="6315" operator="equal">
      <formula>$A$56</formula>
    </cfRule>
    <cfRule type="cellIs" dxfId="6088" priority="6316" operator="equal">
      <formula>$A$55</formula>
    </cfRule>
    <cfRule type="cellIs" dxfId="6087" priority="6317" operator="equal">
      <formula>$A$54</formula>
    </cfRule>
    <cfRule type="cellIs" dxfId="6086" priority="6318" operator="equal">
      <formula>$A$53</formula>
    </cfRule>
    <cfRule type="cellIs" dxfId="6085" priority="6319" operator="equal">
      <formula>$A$52</formula>
    </cfRule>
    <cfRule type="cellIs" dxfId="6084" priority="6320" operator="equal">
      <formula>$A$51</formula>
    </cfRule>
    <cfRule type="cellIs" dxfId="6083" priority="6321" operator="equal">
      <formula>$A$50</formula>
    </cfRule>
    <cfRule type="cellIs" dxfId="6082" priority="6322" operator="equal">
      <formula>$A$49</formula>
    </cfRule>
    <cfRule type="cellIs" dxfId="6081" priority="6323" operator="equal">
      <formula>$A$48</formula>
    </cfRule>
    <cfRule type="cellIs" dxfId="6080" priority="6324" operator="equal">
      <formula>$A$47</formula>
    </cfRule>
    <cfRule type="cellIs" dxfId="6079" priority="6325" operator="equal">
      <formula>$A$46</formula>
    </cfRule>
    <cfRule type="cellIs" dxfId="6078" priority="6326" operator="equal">
      <formula>$A$45</formula>
    </cfRule>
    <cfRule type="cellIs" dxfId="6077" priority="6327" operator="equal">
      <formula>$A$44</formula>
    </cfRule>
    <cfRule type="cellIs" dxfId="6076" priority="6328" operator="equal">
      <formula>$A$43</formula>
    </cfRule>
  </conditionalFormatting>
  <conditionalFormatting sqref="X7">
    <cfRule type="cellIs" dxfId="6075" priority="6161" operator="equal">
      <formula>$A$70</formula>
    </cfRule>
    <cfRule type="cellIs" dxfId="6074" priority="6162" operator="equal">
      <formula>$A$69</formula>
    </cfRule>
    <cfRule type="cellIs" dxfId="6073" priority="6163" operator="equal">
      <formula>$A$68</formula>
    </cfRule>
    <cfRule type="cellIs" dxfId="6072" priority="6164" operator="equal">
      <formula>$A$67</formula>
    </cfRule>
    <cfRule type="cellIs" dxfId="6071" priority="6165" operator="equal">
      <formula>$A$66</formula>
    </cfRule>
    <cfRule type="cellIs" dxfId="6070" priority="6166" operator="equal">
      <formula>$A$65</formula>
    </cfRule>
    <cfRule type="cellIs" dxfId="6069" priority="6167" operator="equal">
      <formula>$A$64</formula>
    </cfRule>
    <cfRule type="cellIs" dxfId="6068" priority="6168" operator="equal">
      <formula>$A$63</formula>
    </cfRule>
    <cfRule type="cellIs" dxfId="6067" priority="6169" operator="equal">
      <formula>$A$62</formula>
    </cfRule>
    <cfRule type="cellIs" dxfId="6066" priority="6170" operator="equal">
      <formula>$A$61</formula>
    </cfRule>
    <cfRule type="cellIs" dxfId="6065" priority="6171" operator="equal">
      <formula>$A$60</formula>
    </cfRule>
    <cfRule type="cellIs" dxfId="6064" priority="6172" operator="equal">
      <formula>$A$59</formula>
    </cfRule>
    <cfRule type="cellIs" dxfId="6063" priority="6173" operator="equal">
      <formula>$A$58</formula>
    </cfRule>
    <cfRule type="cellIs" dxfId="6062" priority="6174" operator="equal">
      <formula>22710</formula>
    </cfRule>
    <cfRule type="cellIs" dxfId="6061" priority="6175" operator="equal">
      <formula>$A$56</formula>
    </cfRule>
    <cfRule type="cellIs" dxfId="6060" priority="6176" operator="equal">
      <formula>$A$55</formula>
    </cfRule>
    <cfRule type="cellIs" dxfId="6059" priority="6177" operator="equal">
      <formula>$A$54</formula>
    </cfRule>
    <cfRule type="cellIs" dxfId="6058" priority="6178" operator="equal">
      <formula>$A$53</formula>
    </cfRule>
    <cfRule type="cellIs" dxfId="6057" priority="6179" operator="equal">
      <formula>$A$52</formula>
    </cfRule>
    <cfRule type="cellIs" dxfId="6056" priority="6180" operator="equal">
      <formula>$A$51</formula>
    </cfRule>
    <cfRule type="cellIs" dxfId="6055" priority="6181" operator="equal">
      <formula>$A$50</formula>
    </cfRule>
    <cfRule type="cellIs" dxfId="6054" priority="6182" operator="equal">
      <formula>$A$49</formula>
    </cfRule>
    <cfRule type="cellIs" dxfId="6053" priority="6183" operator="equal">
      <formula>$A$48</formula>
    </cfRule>
    <cfRule type="cellIs" dxfId="6052" priority="6184" operator="equal">
      <formula>$A$47</formula>
    </cfRule>
    <cfRule type="cellIs" dxfId="6051" priority="6185" operator="equal">
      <formula>$A$46</formula>
    </cfRule>
    <cfRule type="cellIs" dxfId="6050" priority="6186" operator="equal">
      <formula>$A$45</formula>
    </cfRule>
    <cfRule type="cellIs" dxfId="6049" priority="6187" operator="equal">
      <formula>$A$44</formula>
    </cfRule>
    <cfRule type="cellIs" dxfId="6048" priority="6188" operator="equal">
      <formula>$A$43</formula>
    </cfRule>
  </conditionalFormatting>
  <conditionalFormatting sqref="F7">
    <cfRule type="cellIs" dxfId="6047" priority="5769" operator="equal">
      <formula>$A$70</formula>
    </cfRule>
    <cfRule type="cellIs" dxfId="6046" priority="5770" operator="equal">
      <formula>$A$69</formula>
    </cfRule>
    <cfRule type="cellIs" dxfId="6045" priority="5771" operator="equal">
      <formula>$A$68</formula>
    </cfRule>
    <cfRule type="cellIs" dxfId="6044" priority="5772" operator="equal">
      <formula>$A$67</formula>
    </cfRule>
    <cfRule type="cellIs" dxfId="6043" priority="5773" operator="equal">
      <formula>$A$66</formula>
    </cfRule>
    <cfRule type="cellIs" dxfId="6042" priority="5774" operator="equal">
      <formula>$A$65</formula>
    </cfRule>
    <cfRule type="cellIs" dxfId="6041" priority="5775" operator="equal">
      <formula>$A$64</formula>
    </cfRule>
    <cfRule type="cellIs" dxfId="6040" priority="5776" operator="equal">
      <formula>$A$63</formula>
    </cfRule>
    <cfRule type="cellIs" dxfId="6039" priority="5777" operator="equal">
      <formula>$A$62</formula>
    </cfRule>
    <cfRule type="cellIs" dxfId="6038" priority="5778" operator="equal">
      <formula>$A$61</formula>
    </cfRule>
    <cfRule type="cellIs" dxfId="6037" priority="5779" operator="equal">
      <formula>$A$60</formula>
    </cfRule>
    <cfRule type="cellIs" dxfId="6036" priority="5780" operator="equal">
      <formula>$A$59</formula>
    </cfRule>
    <cfRule type="cellIs" dxfId="6035" priority="5781" operator="equal">
      <formula>$A$58</formula>
    </cfRule>
    <cfRule type="cellIs" dxfId="6034" priority="5782" operator="equal">
      <formula>22710</formula>
    </cfRule>
    <cfRule type="cellIs" dxfId="6033" priority="5783" operator="equal">
      <formula>$A$56</formula>
    </cfRule>
    <cfRule type="cellIs" dxfId="6032" priority="5784" operator="equal">
      <formula>$A$55</formula>
    </cfRule>
    <cfRule type="cellIs" dxfId="6031" priority="5785" operator="equal">
      <formula>$A$54</formula>
    </cfRule>
    <cfRule type="cellIs" dxfId="6030" priority="5786" operator="equal">
      <formula>$A$53</formula>
    </cfRule>
    <cfRule type="cellIs" dxfId="6029" priority="5787" operator="equal">
      <formula>$A$52</formula>
    </cfRule>
    <cfRule type="cellIs" dxfId="6028" priority="5788" operator="equal">
      <formula>$A$51</formula>
    </cfRule>
    <cfRule type="cellIs" dxfId="6027" priority="5789" operator="equal">
      <formula>$A$50</formula>
    </cfRule>
    <cfRule type="cellIs" dxfId="6026" priority="5790" operator="equal">
      <formula>$A$49</formula>
    </cfRule>
    <cfRule type="cellIs" dxfId="6025" priority="5791" operator="equal">
      <formula>$A$48</formula>
    </cfRule>
    <cfRule type="cellIs" dxfId="6024" priority="5792" operator="equal">
      <formula>$A$47</formula>
    </cfRule>
    <cfRule type="cellIs" dxfId="6023" priority="5793" operator="equal">
      <formula>$A$46</formula>
    </cfRule>
    <cfRule type="cellIs" dxfId="6022" priority="5794" operator="equal">
      <formula>$A$45</formula>
    </cfRule>
    <cfRule type="cellIs" dxfId="6021" priority="5795" operator="equal">
      <formula>$A$44</formula>
    </cfRule>
    <cfRule type="cellIs" dxfId="6020" priority="5796" operator="equal">
      <formula>$A$43</formula>
    </cfRule>
  </conditionalFormatting>
  <conditionalFormatting sqref="G7:J7">
    <cfRule type="cellIs" dxfId="6019" priority="5741" operator="equal">
      <formula>$A$70</formula>
    </cfRule>
    <cfRule type="cellIs" dxfId="6018" priority="5742" operator="equal">
      <formula>$A$69</formula>
    </cfRule>
    <cfRule type="cellIs" dxfId="6017" priority="5743" operator="equal">
      <formula>$A$68</formula>
    </cfRule>
    <cfRule type="cellIs" dxfId="6016" priority="5744" operator="equal">
      <formula>$A$67</formula>
    </cfRule>
    <cfRule type="cellIs" dxfId="6015" priority="5745" operator="equal">
      <formula>$A$66</formula>
    </cfRule>
    <cfRule type="cellIs" dxfId="6014" priority="5746" operator="equal">
      <formula>$A$65</formula>
    </cfRule>
    <cfRule type="cellIs" dxfId="6013" priority="5747" operator="equal">
      <formula>$A$64</formula>
    </cfRule>
    <cfRule type="cellIs" dxfId="6012" priority="5748" operator="equal">
      <formula>$A$63</formula>
    </cfRule>
    <cfRule type="cellIs" dxfId="6011" priority="5749" operator="equal">
      <formula>$A$62</formula>
    </cfRule>
    <cfRule type="cellIs" dxfId="6010" priority="5750" operator="equal">
      <formula>$A$61</formula>
    </cfRule>
    <cfRule type="cellIs" dxfId="6009" priority="5751" operator="equal">
      <formula>$A$60</formula>
    </cfRule>
    <cfRule type="cellIs" dxfId="6008" priority="5752" operator="equal">
      <formula>$A$59</formula>
    </cfRule>
    <cfRule type="cellIs" dxfId="6007" priority="5753" operator="equal">
      <formula>$A$58</formula>
    </cfRule>
    <cfRule type="cellIs" dxfId="6006" priority="5754" operator="equal">
      <formula>22710</formula>
    </cfRule>
    <cfRule type="cellIs" dxfId="6005" priority="5755" operator="equal">
      <formula>$A$56</formula>
    </cfRule>
    <cfRule type="cellIs" dxfId="6004" priority="5756" operator="equal">
      <formula>$A$55</formula>
    </cfRule>
    <cfRule type="cellIs" dxfId="6003" priority="5757" operator="equal">
      <formula>$A$54</formula>
    </cfRule>
    <cfRule type="cellIs" dxfId="6002" priority="5758" operator="equal">
      <formula>$A$53</formula>
    </cfRule>
    <cfRule type="cellIs" dxfId="6001" priority="5759" operator="equal">
      <formula>$A$52</formula>
    </cfRule>
    <cfRule type="cellIs" dxfId="6000" priority="5760" operator="equal">
      <formula>$A$51</formula>
    </cfRule>
    <cfRule type="cellIs" dxfId="5999" priority="5761" operator="equal">
      <formula>$A$50</formula>
    </cfRule>
    <cfRule type="cellIs" dxfId="5998" priority="5762" operator="equal">
      <formula>$A$49</formula>
    </cfRule>
    <cfRule type="cellIs" dxfId="5997" priority="5763" operator="equal">
      <formula>$A$48</formula>
    </cfRule>
    <cfRule type="cellIs" dxfId="5996" priority="5764" operator="equal">
      <formula>$A$47</formula>
    </cfRule>
    <cfRule type="cellIs" dxfId="5995" priority="5765" operator="equal">
      <formula>$A$46</formula>
    </cfRule>
    <cfRule type="cellIs" dxfId="5994" priority="5766" operator="equal">
      <formula>$A$45</formula>
    </cfRule>
    <cfRule type="cellIs" dxfId="5993" priority="5767" operator="equal">
      <formula>$A$44</formula>
    </cfRule>
    <cfRule type="cellIs" dxfId="5992" priority="5768" operator="equal">
      <formula>$A$43</formula>
    </cfRule>
  </conditionalFormatting>
  <conditionalFormatting sqref="X16:X17">
    <cfRule type="cellIs" dxfId="5991" priority="6217" operator="equal">
      <formula>$A$70</formula>
    </cfRule>
    <cfRule type="cellIs" dxfId="5990" priority="6218" operator="equal">
      <formula>$A$69</formula>
    </cfRule>
    <cfRule type="cellIs" dxfId="5989" priority="6219" operator="equal">
      <formula>$A$68</formula>
    </cfRule>
    <cfRule type="cellIs" dxfId="5988" priority="6220" operator="equal">
      <formula>$A$67</formula>
    </cfRule>
    <cfRule type="cellIs" dxfId="5987" priority="6221" operator="equal">
      <formula>$A$66</formula>
    </cfRule>
    <cfRule type="cellIs" dxfId="5986" priority="6222" operator="equal">
      <formula>$A$65</formula>
    </cfRule>
    <cfRule type="cellIs" dxfId="5985" priority="6223" operator="equal">
      <formula>$A$64</formula>
    </cfRule>
    <cfRule type="cellIs" dxfId="5984" priority="6224" operator="equal">
      <formula>$A$63</formula>
    </cfRule>
    <cfRule type="cellIs" dxfId="5983" priority="6225" operator="equal">
      <formula>$A$62</formula>
    </cfRule>
    <cfRule type="cellIs" dxfId="5982" priority="6226" operator="equal">
      <formula>$A$61</formula>
    </cfRule>
    <cfRule type="cellIs" dxfId="5981" priority="6227" operator="equal">
      <formula>$A$60</formula>
    </cfRule>
    <cfRule type="cellIs" dxfId="5980" priority="6228" operator="equal">
      <formula>$A$59</formula>
    </cfRule>
    <cfRule type="cellIs" dxfId="5979" priority="6229" operator="equal">
      <formula>$A$58</formula>
    </cfRule>
    <cfRule type="cellIs" dxfId="5978" priority="6230" operator="equal">
      <formula>22710</formula>
    </cfRule>
    <cfRule type="cellIs" dxfId="5977" priority="6231" operator="equal">
      <formula>$A$56</formula>
    </cfRule>
    <cfRule type="cellIs" dxfId="5976" priority="6232" operator="equal">
      <formula>$A$55</formula>
    </cfRule>
    <cfRule type="cellIs" dxfId="5975" priority="6233" operator="equal">
      <formula>$A$54</formula>
    </cfRule>
    <cfRule type="cellIs" dxfId="5974" priority="6234" operator="equal">
      <formula>$A$53</formula>
    </cfRule>
    <cfRule type="cellIs" dxfId="5973" priority="6235" operator="equal">
      <formula>$A$52</formula>
    </cfRule>
    <cfRule type="cellIs" dxfId="5972" priority="6236" operator="equal">
      <formula>$A$51</formula>
    </cfRule>
    <cfRule type="cellIs" dxfId="5971" priority="6237" operator="equal">
      <formula>$A$50</formula>
    </cfRule>
    <cfRule type="cellIs" dxfId="5970" priority="6238" operator="equal">
      <formula>$A$49</formula>
    </cfRule>
    <cfRule type="cellIs" dxfId="5969" priority="6239" operator="equal">
      <formula>$A$48</formula>
    </cfRule>
    <cfRule type="cellIs" dxfId="5968" priority="6240" operator="equal">
      <formula>$A$47</formula>
    </cfRule>
    <cfRule type="cellIs" dxfId="5967" priority="6241" operator="equal">
      <formula>$A$46</formula>
    </cfRule>
    <cfRule type="cellIs" dxfId="5966" priority="6242" operator="equal">
      <formula>$A$45</formula>
    </cfRule>
    <cfRule type="cellIs" dxfId="5965" priority="6243" operator="equal">
      <formula>$A$44</formula>
    </cfRule>
    <cfRule type="cellIs" dxfId="5964" priority="6244" operator="equal">
      <formula>$A$43</formula>
    </cfRule>
  </conditionalFormatting>
  <conditionalFormatting sqref="Y16:Y17">
    <cfRule type="cellIs" dxfId="5963" priority="6189" operator="equal">
      <formula>$A$70</formula>
    </cfRule>
    <cfRule type="cellIs" dxfId="5962" priority="6190" operator="equal">
      <formula>$A$69</formula>
    </cfRule>
    <cfRule type="cellIs" dxfId="5961" priority="6191" operator="equal">
      <formula>$A$68</formula>
    </cfRule>
    <cfRule type="cellIs" dxfId="5960" priority="6192" operator="equal">
      <formula>$A$67</formula>
    </cfRule>
    <cfRule type="cellIs" dxfId="5959" priority="6193" operator="equal">
      <formula>$A$66</formula>
    </cfRule>
    <cfRule type="cellIs" dxfId="5958" priority="6194" operator="equal">
      <formula>$A$65</formula>
    </cfRule>
    <cfRule type="cellIs" dxfId="5957" priority="6195" operator="equal">
      <formula>$A$64</formula>
    </cfRule>
    <cfRule type="cellIs" dxfId="5956" priority="6196" operator="equal">
      <formula>$A$63</formula>
    </cfRule>
    <cfRule type="cellIs" dxfId="5955" priority="6197" operator="equal">
      <formula>$A$62</formula>
    </cfRule>
    <cfRule type="cellIs" dxfId="5954" priority="6198" operator="equal">
      <formula>$A$61</formula>
    </cfRule>
    <cfRule type="cellIs" dxfId="5953" priority="6199" operator="equal">
      <formula>$A$60</formula>
    </cfRule>
    <cfRule type="cellIs" dxfId="5952" priority="6200" operator="equal">
      <formula>$A$59</formula>
    </cfRule>
    <cfRule type="cellIs" dxfId="5951" priority="6201" operator="equal">
      <formula>$A$58</formula>
    </cfRule>
    <cfRule type="cellIs" dxfId="5950" priority="6202" operator="equal">
      <formula>22710</formula>
    </cfRule>
    <cfRule type="cellIs" dxfId="5949" priority="6203" operator="equal">
      <formula>$A$56</formula>
    </cfRule>
    <cfRule type="cellIs" dxfId="5948" priority="6204" operator="equal">
      <formula>$A$55</formula>
    </cfRule>
    <cfRule type="cellIs" dxfId="5947" priority="6205" operator="equal">
      <formula>$A$54</formula>
    </cfRule>
    <cfRule type="cellIs" dxfId="5946" priority="6206" operator="equal">
      <formula>$A$53</formula>
    </cfRule>
    <cfRule type="cellIs" dxfId="5945" priority="6207" operator="equal">
      <formula>$A$52</formula>
    </cfRule>
    <cfRule type="cellIs" dxfId="5944" priority="6208" operator="equal">
      <formula>$A$51</formula>
    </cfRule>
    <cfRule type="cellIs" dxfId="5943" priority="6209" operator="equal">
      <formula>$A$50</formula>
    </cfRule>
    <cfRule type="cellIs" dxfId="5942" priority="6210" operator="equal">
      <formula>$A$49</formula>
    </cfRule>
    <cfRule type="cellIs" dxfId="5941" priority="6211" operator="equal">
      <formula>$A$48</formula>
    </cfRule>
    <cfRule type="cellIs" dxfId="5940" priority="6212" operator="equal">
      <formula>$A$47</formula>
    </cfRule>
    <cfRule type="cellIs" dxfId="5939" priority="6213" operator="equal">
      <formula>$A$46</formula>
    </cfRule>
    <cfRule type="cellIs" dxfId="5938" priority="6214" operator="equal">
      <formula>$A$45</formula>
    </cfRule>
    <cfRule type="cellIs" dxfId="5937" priority="6215" operator="equal">
      <formula>$A$44</formula>
    </cfRule>
    <cfRule type="cellIs" dxfId="5936" priority="6216" operator="equal">
      <formula>$A$43</formula>
    </cfRule>
  </conditionalFormatting>
  <conditionalFormatting sqref="T12:T13">
    <cfRule type="cellIs" dxfId="5935" priority="6385" operator="equal">
      <formula>$A$70</formula>
    </cfRule>
    <cfRule type="cellIs" dxfId="5934" priority="6386" operator="equal">
      <formula>$A$69</formula>
    </cfRule>
    <cfRule type="cellIs" dxfId="5933" priority="6387" operator="equal">
      <formula>$A$68</formula>
    </cfRule>
    <cfRule type="cellIs" dxfId="5932" priority="6388" operator="equal">
      <formula>$A$67</formula>
    </cfRule>
    <cfRule type="cellIs" dxfId="5931" priority="6389" operator="equal">
      <formula>$A$66</formula>
    </cfRule>
    <cfRule type="cellIs" dxfId="5930" priority="6390" operator="equal">
      <formula>$A$65</formula>
    </cfRule>
    <cfRule type="cellIs" dxfId="5929" priority="6391" operator="equal">
      <formula>$A$64</formula>
    </cfRule>
    <cfRule type="cellIs" dxfId="5928" priority="6392" operator="equal">
      <formula>$A$63</formula>
    </cfRule>
    <cfRule type="cellIs" dxfId="5927" priority="6393" operator="equal">
      <formula>$A$62</formula>
    </cfRule>
    <cfRule type="cellIs" dxfId="5926" priority="6394" operator="equal">
      <formula>$A$61</formula>
    </cfRule>
    <cfRule type="cellIs" dxfId="5925" priority="6395" operator="equal">
      <formula>$A$60</formula>
    </cfRule>
    <cfRule type="cellIs" dxfId="5924" priority="6396" operator="equal">
      <formula>$A$59</formula>
    </cfRule>
    <cfRule type="cellIs" dxfId="5923" priority="6397" operator="equal">
      <formula>$A$58</formula>
    </cfRule>
    <cfRule type="cellIs" dxfId="5922" priority="6398" operator="equal">
      <formula>22710</formula>
    </cfRule>
    <cfRule type="cellIs" dxfId="5921" priority="6399" operator="equal">
      <formula>$A$56</formula>
    </cfRule>
    <cfRule type="cellIs" dxfId="5920" priority="6400" operator="equal">
      <formula>$A$55</formula>
    </cfRule>
    <cfRule type="cellIs" dxfId="5919" priority="6401" operator="equal">
      <formula>$A$54</formula>
    </cfRule>
    <cfRule type="cellIs" dxfId="5918" priority="6402" operator="equal">
      <formula>$A$53</formula>
    </cfRule>
    <cfRule type="cellIs" dxfId="5917" priority="6403" operator="equal">
      <formula>$A$52</formula>
    </cfRule>
    <cfRule type="cellIs" dxfId="5916" priority="6404" operator="equal">
      <formula>$A$51</formula>
    </cfRule>
    <cfRule type="cellIs" dxfId="5915" priority="6405" operator="equal">
      <formula>$A$50</formula>
    </cfRule>
    <cfRule type="cellIs" dxfId="5914" priority="6406" operator="equal">
      <formula>$A$49</formula>
    </cfRule>
    <cfRule type="cellIs" dxfId="5913" priority="6407" operator="equal">
      <formula>$A$48</formula>
    </cfRule>
    <cfRule type="cellIs" dxfId="5912" priority="6408" operator="equal">
      <formula>$A$47</formula>
    </cfRule>
    <cfRule type="cellIs" dxfId="5911" priority="6409" operator="equal">
      <formula>$A$46</formula>
    </cfRule>
    <cfRule type="cellIs" dxfId="5910" priority="6410" operator="equal">
      <formula>$A$45</formula>
    </cfRule>
    <cfRule type="cellIs" dxfId="5909" priority="6411" operator="equal">
      <formula>$A$44</formula>
    </cfRule>
    <cfRule type="cellIs" dxfId="5908" priority="6412" operator="equal">
      <formula>$A$43</formula>
    </cfRule>
  </conditionalFormatting>
  <conditionalFormatting sqref="U12:W13">
    <cfRule type="cellIs" dxfId="5907" priority="6357" operator="equal">
      <formula>$A$70</formula>
    </cfRule>
    <cfRule type="cellIs" dxfId="5906" priority="6358" operator="equal">
      <formula>$A$69</formula>
    </cfRule>
    <cfRule type="cellIs" dxfId="5905" priority="6359" operator="equal">
      <formula>$A$68</formula>
    </cfRule>
    <cfRule type="cellIs" dxfId="5904" priority="6360" operator="equal">
      <formula>$A$67</formula>
    </cfRule>
    <cfRule type="cellIs" dxfId="5903" priority="6361" operator="equal">
      <formula>$A$66</formula>
    </cfRule>
    <cfRule type="cellIs" dxfId="5902" priority="6362" operator="equal">
      <formula>$A$65</formula>
    </cfRule>
    <cfRule type="cellIs" dxfId="5901" priority="6363" operator="equal">
      <formula>$A$64</formula>
    </cfRule>
    <cfRule type="cellIs" dxfId="5900" priority="6364" operator="equal">
      <formula>$A$63</formula>
    </cfRule>
    <cfRule type="cellIs" dxfId="5899" priority="6365" operator="equal">
      <formula>$A$62</formula>
    </cfRule>
    <cfRule type="cellIs" dxfId="5898" priority="6366" operator="equal">
      <formula>$A$61</formula>
    </cfRule>
    <cfRule type="cellIs" dxfId="5897" priority="6367" operator="equal">
      <formula>$A$60</formula>
    </cfRule>
    <cfRule type="cellIs" dxfId="5896" priority="6368" operator="equal">
      <formula>$A$59</formula>
    </cfRule>
    <cfRule type="cellIs" dxfId="5895" priority="6369" operator="equal">
      <formula>$A$58</formula>
    </cfRule>
    <cfRule type="cellIs" dxfId="5894" priority="6370" operator="equal">
      <formula>22710</formula>
    </cfRule>
    <cfRule type="cellIs" dxfId="5893" priority="6371" operator="equal">
      <formula>$A$56</formula>
    </cfRule>
    <cfRule type="cellIs" dxfId="5892" priority="6372" operator="equal">
      <formula>$A$55</formula>
    </cfRule>
    <cfRule type="cellIs" dxfId="5891" priority="6373" operator="equal">
      <formula>$A$54</formula>
    </cfRule>
    <cfRule type="cellIs" dxfId="5890" priority="6374" operator="equal">
      <formula>$A$53</formula>
    </cfRule>
    <cfRule type="cellIs" dxfId="5889" priority="6375" operator="equal">
      <formula>$A$52</formula>
    </cfRule>
    <cfRule type="cellIs" dxfId="5888" priority="6376" operator="equal">
      <formula>$A$51</formula>
    </cfRule>
    <cfRule type="cellIs" dxfId="5887" priority="6377" operator="equal">
      <formula>$A$50</formula>
    </cfRule>
    <cfRule type="cellIs" dxfId="5886" priority="6378" operator="equal">
      <formula>$A$49</formula>
    </cfRule>
    <cfRule type="cellIs" dxfId="5885" priority="6379" operator="equal">
      <formula>$A$48</formula>
    </cfRule>
    <cfRule type="cellIs" dxfId="5884" priority="6380" operator="equal">
      <formula>$A$47</formula>
    </cfRule>
    <cfRule type="cellIs" dxfId="5883" priority="6381" operator="equal">
      <formula>$A$46</formula>
    </cfRule>
    <cfRule type="cellIs" dxfId="5882" priority="6382" operator="equal">
      <formula>$A$45</formula>
    </cfRule>
    <cfRule type="cellIs" dxfId="5881" priority="6383" operator="equal">
      <formula>$A$44</formula>
    </cfRule>
    <cfRule type="cellIs" dxfId="5880" priority="6384" operator="equal">
      <formula>$A$43</formula>
    </cfRule>
  </conditionalFormatting>
  <conditionalFormatting sqref="D8:E8">
    <cfRule type="cellIs" dxfId="5879" priority="5517" operator="equal">
      <formula>$A$70</formula>
    </cfRule>
    <cfRule type="cellIs" dxfId="5878" priority="5518" operator="equal">
      <formula>$A$69</formula>
    </cfRule>
    <cfRule type="cellIs" dxfId="5877" priority="5519" operator="equal">
      <formula>$A$68</formula>
    </cfRule>
    <cfRule type="cellIs" dxfId="5876" priority="5520" operator="equal">
      <formula>$A$67</formula>
    </cfRule>
    <cfRule type="cellIs" dxfId="5875" priority="5521" operator="equal">
      <formula>$A$66</formula>
    </cfRule>
    <cfRule type="cellIs" dxfId="5874" priority="5522" operator="equal">
      <formula>$A$65</formula>
    </cfRule>
    <cfRule type="cellIs" dxfId="5873" priority="5523" operator="equal">
      <formula>$A$64</formula>
    </cfRule>
    <cfRule type="cellIs" dxfId="5872" priority="5524" operator="equal">
      <formula>$A$63</formula>
    </cfRule>
    <cfRule type="cellIs" dxfId="5871" priority="5525" operator="equal">
      <formula>$A$62</formula>
    </cfRule>
    <cfRule type="cellIs" dxfId="5870" priority="5526" operator="equal">
      <formula>$A$61</formula>
    </cfRule>
    <cfRule type="cellIs" dxfId="5869" priority="5527" operator="equal">
      <formula>$A$60</formula>
    </cfRule>
    <cfRule type="cellIs" dxfId="5868" priority="5528" operator="equal">
      <formula>$A$59</formula>
    </cfRule>
    <cfRule type="cellIs" dxfId="5867" priority="5529" operator="equal">
      <formula>$A$58</formula>
    </cfRule>
    <cfRule type="cellIs" dxfId="5866" priority="5530" operator="equal">
      <formula>22710</formula>
    </cfRule>
    <cfRule type="cellIs" dxfId="5865" priority="5531" operator="equal">
      <formula>$A$56</formula>
    </cfRule>
    <cfRule type="cellIs" dxfId="5864" priority="5532" operator="equal">
      <formula>$A$55</formula>
    </cfRule>
    <cfRule type="cellIs" dxfId="5863" priority="5533" operator="equal">
      <formula>$A$54</formula>
    </cfRule>
    <cfRule type="cellIs" dxfId="5862" priority="5534" operator="equal">
      <formula>$A$53</formula>
    </cfRule>
    <cfRule type="cellIs" dxfId="5861" priority="5535" operator="equal">
      <formula>$A$52</formula>
    </cfRule>
    <cfRule type="cellIs" dxfId="5860" priority="5536" operator="equal">
      <formula>$A$51</formula>
    </cfRule>
    <cfRule type="cellIs" dxfId="5859" priority="5537" operator="equal">
      <formula>$A$50</formula>
    </cfRule>
    <cfRule type="cellIs" dxfId="5858" priority="5538" operator="equal">
      <formula>$A$49</formula>
    </cfRule>
    <cfRule type="cellIs" dxfId="5857" priority="5539" operator="equal">
      <formula>$A$48</formula>
    </cfRule>
    <cfRule type="cellIs" dxfId="5856" priority="5540" operator="equal">
      <formula>$A$47</formula>
    </cfRule>
    <cfRule type="cellIs" dxfId="5855" priority="5541" operator="equal">
      <formula>$A$46</formula>
    </cfRule>
    <cfRule type="cellIs" dxfId="5854" priority="5542" operator="equal">
      <formula>$A$45</formula>
    </cfRule>
    <cfRule type="cellIs" dxfId="5853" priority="5543" operator="equal">
      <formula>$A$44</formula>
    </cfRule>
    <cfRule type="cellIs" dxfId="5852" priority="5544" operator="equal">
      <formula>$A$43</formula>
    </cfRule>
  </conditionalFormatting>
  <conditionalFormatting sqref="T14:T15">
    <cfRule type="cellIs" dxfId="5851" priority="6273" operator="equal">
      <formula>$A$70</formula>
    </cfRule>
    <cfRule type="cellIs" dxfId="5850" priority="6274" operator="equal">
      <formula>$A$69</formula>
    </cfRule>
    <cfRule type="cellIs" dxfId="5849" priority="6275" operator="equal">
      <formula>$A$68</formula>
    </cfRule>
    <cfRule type="cellIs" dxfId="5848" priority="6276" operator="equal">
      <formula>$A$67</formula>
    </cfRule>
    <cfRule type="cellIs" dxfId="5847" priority="6277" operator="equal">
      <formula>$A$66</formula>
    </cfRule>
    <cfRule type="cellIs" dxfId="5846" priority="6278" operator="equal">
      <formula>$A$65</formula>
    </cfRule>
    <cfRule type="cellIs" dxfId="5845" priority="6279" operator="equal">
      <formula>$A$64</formula>
    </cfRule>
    <cfRule type="cellIs" dxfId="5844" priority="6280" operator="equal">
      <formula>$A$63</formula>
    </cfRule>
    <cfRule type="cellIs" dxfId="5843" priority="6281" operator="equal">
      <formula>$A$62</formula>
    </cfRule>
    <cfRule type="cellIs" dxfId="5842" priority="6282" operator="equal">
      <formula>$A$61</formula>
    </cfRule>
    <cfRule type="cellIs" dxfId="5841" priority="6283" operator="equal">
      <formula>$A$60</formula>
    </cfRule>
    <cfRule type="cellIs" dxfId="5840" priority="6284" operator="equal">
      <formula>$A$59</formula>
    </cfRule>
    <cfRule type="cellIs" dxfId="5839" priority="6285" operator="equal">
      <formula>$A$58</formula>
    </cfRule>
    <cfRule type="cellIs" dxfId="5838" priority="6286" operator="equal">
      <formula>22710</formula>
    </cfRule>
    <cfRule type="cellIs" dxfId="5837" priority="6287" operator="equal">
      <formula>$A$56</formula>
    </cfRule>
    <cfRule type="cellIs" dxfId="5836" priority="6288" operator="equal">
      <formula>$A$55</formula>
    </cfRule>
    <cfRule type="cellIs" dxfId="5835" priority="6289" operator="equal">
      <formula>$A$54</formula>
    </cfRule>
    <cfRule type="cellIs" dxfId="5834" priority="6290" operator="equal">
      <formula>$A$53</formula>
    </cfRule>
    <cfRule type="cellIs" dxfId="5833" priority="6291" operator="equal">
      <formula>$A$52</formula>
    </cfRule>
    <cfRule type="cellIs" dxfId="5832" priority="6292" operator="equal">
      <formula>$A$51</formula>
    </cfRule>
    <cfRule type="cellIs" dxfId="5831" priority="6293" operator="equal">
      <formula>$A$50</formula>
    </cfRule>
    <cfRule type="cellIs" dxfId="5830" priority="6294" operator="equal">
      <formula>$A$49</formula>
    </cfRule>
    <cfRule type="cellIs" dxfId="5829" priority="6295" operator="equal">
      <formula>$A$48</formula>
    </cfRule>
    <cfRule type="cellIs" dxfId="5828" priority="6296" operator="equal">
      <formula>$A$47</formula>
    </cfRule>
    <cfRule type="cellIs" dxfId="5827" priority="6297" operator="equal">
      <formula>$A$46</formula>
    </cfRule>
    <cfRule type="cellIs" dxfId="5826" priority="6298" operator="equal">
      <formula>$A$45</formula>
    </cfRule>
    <cfRule type="cellIs" dxfId="5825" priority="6299" operator="equal">
      <formula>$A$44</formula>
    </cfRule>
    <cfRule type="cellIs" dxfId="5824" priority="6300" operator="equal">
      <formula>$A$43</formula>
    </cfRule>
  </conditionalFormatting>
  <conditionalFormatting sqref="U14:W15">
    <cfRule type="cellIs" dxfId="5823" priority="6245" operator="equal">
      <formula>$A$70</formula>
    </cfRule>
    <cfRule type="cellIs" dxfId="5822" priority="6246" operator="equal">
      <formula>$A$69</formula>
    </cfRule>
    <cfRule type="cellIs" dxfId="5821" priority="6247" operator="equal">
      <formula>$A$68</formula>
    </cfRule>
    <cfRule type="cellIs" dxfId="5820" priority="6248" operator="equal">
      <formula>$A$67</formula>
    </cfRule>
    <cfRule type="cellIs" dxfId="5819" priority="6249" operator="equal">
      <formula>$A$66</formula>
    </cfRule>
    <cfRule type="cellIs" dxfId="5818" priority="6250" operator="equal">
      <formula>$A$65</formula>
    </cfRule>
    <cfRule type="cellIs" dxfId="5817" priority="6251" operator="equal">
      <formula>$A$64</formula>
    </cfRule>
    <cfRule type="cellIs" dxfId="5816" priority="6252" operator="equal">
      <formula>$A$63</formula>
    </cfRule>
    <cfRule type="cellIs" dxfId="5815" priority="6253" operator="equal">
      <formula>$A$62</formula>
    </cfRule>
    <cfRule type="cellIs" dxfId="5814" priority="6254" operator="equal">
      <formula>$A$61</formula>
    </cfRule>
    <cfRule type="cellIs" dxfId="5813" priority="6255" operator="equal">
      <formula>$A$60</formula>
    </cfRule>
    <cfRule type="cellIs" dxfId="5812" priority="6256" operator="equal">
      <formula>$A$59</formula>
    </cfRule>
    <cfRule type="cellIs" dxfId="5811" priority="6257" operator="equal">
      <formula>$A$58</formula>
    </cfRule>
    <cfRule type="cellIs" dxfId="5810" priority="6258" operator="equal">
      <formula>22710</formula>
    </cfRule>
    <cfRule type="cellIs" dxfId="5809" priority="6259" operator="equal">
      <formula>$A$56</formula>
    </cfRule>
    <cfRule type="cellIs" dxfId="5808" priority="6260" operator="equal">
      <formula>$A$55</formula>
    </cfRule>
    <cfRule type="cellIs" dxfId="5807" priority="6261" operator="equal">
      <formula>$A$54</formula>
    </cfRule>
    <cfRule type="cellIs" dxfId="5806" priority="6262" operator="equal">
      <formula>$A$53</formula>
    </cfRule>
    <cfRule type="cellIs" dxfId="5805" priority="6263" operator="equal">
      <formula>$A$52</formula>
    </cfRule>
    <cfRule type="cellIs" dxfId="5804" priority="6264" operator="equal">
      <formula>$A$51</formula>
    </cfRule>
    <cfRule type="cellIs" dxfId="5803" priority="6265" operator="equal">
      <formula>$A$50</formula>
    </cfRule>
    <cfRule type="cellIs" dxfId="5802" priority="6266" operator="equal">
      <formula>$A$49</formula>
    </cfRule>
    <cfRule type="cellIs" dxfId="5801" priority="6267" operator="equal">
      <formula>$A$48</formula>
    </cfRule>
    <cfRule type="cellIs" dxfId="5800" priority="6268" operator="equal">
      <formula>$A$47</formula>
    </cfRule>
    <cfRule type="cellIs" dxfId="5799" priority="6269" operator="equal">
      <formula>$A$46</formula>
    </cfRule>
    <cfRule type="cellIs" dxfId="5798" priority="6270" operator="equal">
      <formula>$A$45</formula>
    </cfRule>
    <cfRule type="cellIs" dxfId="5797" priority="6271" operator="equal">
      <formula>$A$44</formula>
    </cfRule>
    <cfRule type="cellIs" dxfId="5796" priority="6272" operator="equal">
      <formula>$A$43</formula>
    </cfRule>
  </conditionalFormatting>
  <conditionalFormatting sqref="F8">
    <cfRule type="cellIs" dxfId="5795" priority="5657" operator="equal">
      <formula>$A$70</formula>
    </cfRule>
    <cfRule type="cellIs" dxfId="5794" priority="5658" operator="equal">
      <formula>$A$69</formula>
    </cfRule>
    <cfRule type="cellIs" dxfId="5793" priority="5659" operator="equal">
      <formula>$A$68</formula>
    </cfRule>
    <cfRule type="cellIs" dxfId="5792" priority="5660" operator="equal">
      <formula>$A$67</formula>
    </cfRule>
    <cfRule type="cellIs" dxfId="5791" priority="5661" operator="equal">
      <formula>$A$66</formula>
    </cfRule>
    <cfRule type="cellIs" dxfId="5790" priority="5662" operator="equal">
      <formula>$A$65</formula>
    </cfRule>
    <cfRule type="cellIs" dxfId="5789" priority="5663" operator="equal">
      <formula>$A$64</formula>
    </cfRule>
    <cfRule type="cellIs" dxfId="5788" priority="5664" operator="equal">
      <formula>$A$63</formula>
    </cfRule>
    <cfRule type="cellIs" dxfId="5787" priority="5665" operator="equal">
      <formula>$A$62</formula>
    </cfRule>
    <cfRule type="cellIs" dxfId="5786" priority="5666" operator="equal">
      <formula>$A$61</formula>
    </cfRule>
    <cfRule type="cellIs" dxfId="5785" priority="5667" operator="equal">
      <formula>$A$60</formula>
    </cfRule>
    <cfRule type="cellIs" dxfId="5784" priority="5668" operator="equal">
      <formula>$A$59</formula>
    </cfRule>
    <cfRule type="cellIs" dxfId="5783" priority="5669" operator="equal">
      <formula>$A$58</formula>
    </cfRule>
    <cfRule type="cellIs" dxfId="5782" priority="5670" operator="equal">
      <formula>22710</formula>
    </cfRule>
    <cfRule type="cellIs" dxfId="5781" priority="5671" operator="equal">
      <formula>$A$56</formula>
    </cfRule>
    <cfRule type="cellIs" dxfId="5780" priority="5672" operator="equal">
      <formula>$A$55</formula>
    </cfRule>
    <cfRule type="cellIs" dxfId="5779" priority="5673" operator="equal">
      <formula>$A$54</formula>
    </cfRule>
    <cfRule type="cellIs" dxfId="5778" priority="5674" operator="equal">
      <formula>$A$53</formula>
    </cfRule>
    <cfRule type="cellIs" dxfId="5777" priority="5675" operator="equal">
      <formula>$A$52</formula>
    </cfRule>
    <cfRule type="cellIs" dxfId="5776" priority="5676" operator="equal">
      <formula>$A$51</formula>
    </cfRule>
    <cfRule type="cellIs" dxfId="5775" priority="5677" operator="equal">
      <formula>$A$50</formula>
    </cfRule>
    <cfRule type="cellIs" dxfId="5774" priority="5678" operator="equal">
      <formula>$A$49</formula>
    </cfRule>
    <cfRule type="cellIs" dxfId="5773" priority="5679" operator="equal">
      <formula>$A$48</formula>
    </cfRule>
    <cfRule type="cellIs" dxfId="5772" priority="5680" operator="equal">
      <formula>$A$47</formula>
    </cfRule>
    <cfRule type="cellIs" dxfId="5771" priority="5681" operator="equal">
      <formula>$A$46</formula>
    </cfRule>
    <cfRule type="cellIs" dxfId="5770" priority="5682" operator="equal">
      <formula>$A$45</formula>
    </cfRule>
    <cfRule type="cellIs" dxfId="5769" priority="5683" operator="equal">
      <formula>$A$44</formula>
    </cfRule>
    <cfRule type="cellIs" dxfId="5768" priority="5684" operator="equal">
      <formula>$A$43</formula>
    </cfRule>
  </conditionalFormatting>
  <conditionalFormatting sqref="G8:J8">
    <cfRule type="cellIs" dxfId="5767" priority="5629" operator="equal">
      <formula>$A$70</formula>
    </cfRule>
    <cfRule type="cellIs" dxfId="5766" priority="5630" operator="equal">
      <formula>$A$69</formula>
    </cfRule>
    <cfRule type="cellIs" dxfId="5765" priority="5631" operator="equal">
      <formula>$A$68</formula>
    </cfRule>
    <cfRule type="cellIs" dxfId="5764" priority="5632" operator="equal">
      <formula>$A$67</formula>
    </cfRule>
    <cfRule type="cellIs" dxfId="5763" priority="5633" operator="equal">
      <formula>$A$66</formula>
    </cfRule>
    <cfRule type="cellIs" dxfId="5762" priority="5634" operator="equal">
      <formula>$A$65</formula>
    </cfRule>
    <cfRule type="cellIs" dxfId="5761" priority="5635" operator="equal">
      <formula>$A$64</formula>
    </cfRule>
    <cfRule type="cellIs" dxfId="5760" priority="5636" operator="equal">
      <formula>$A$63</formula>
    </cfRule>
    <cfRule type="cellIs" dxfId="5759" priority="5637" operator="equal">
      <formula>$A$62</formula>
    </cfRule>
    <cfRule type="cellIs" dxfId="5758" priority="5638" operator="equal">
      <formula>$A$61</formula>
    </cfRule>
    <cfRule type="cellIs" dxfId="5757" priority="5639" operator="equal">
      <formula>$A$60</formula>
    </cfRule>
    <cfRule type="cellIs" dxfId="5756" priority="5640" operator="equal">
      <formula>$A$59</formula>
    </cfRule>
    <cfRule type="cellIs" dxfId="5755" priority="5641" operator="equal">
      <formula>$A$58</formula>
    </cfRule>
    <cfRule type="cellIs" dxfId="5754" priority="5642" operator="equal">
      <formula>22710</formula>
    </cfRule>
    <cfRule type="cellIs" dxfId="5753" priority="5643" operator="equal">
      <formula>$A$56</formula>
    </cfRule>
    <cfRule type="cellIs" dxfId="5752" priority="5644" operator="equal">
      <formula>$A$55</formula>
    </cfRule>
    <cfRule type="cellIs" dxfId="5751" priority="5645" operator="equal">
      <formula>$A$54</formula>
    </cfRule>
    <cfRule type="cellIs" dxfId="5750" priority="5646" operator="equal">
      <formula>$A$53</formula>
    </cfRule>
    <cfRule type="cellIs" dxfId="5749" priority="5647" operator="equal">
      <formula>$A$52</formula>
    </cfRule>
    <cfRule type="cellIs" dxfId="5748" priority="5648" operator="equal">
      <formula>$A$51</formula>
    </cfRule>
    <cfRule type="cellIs" dxfId="5747" priority="5649" operator="equal">
      <formula>$A$50</formula>
    </cfRule>
    <cfRule type="cellIs" dxfId="5746" priority="5650" operator="equal">
      <formula>$A$49</formula>
    </cfRule>
    <cfRule type="cellIs" dxfId="5745" priority="5651" operator="equal">
      <formula>$A$48</formula>
    </cfRule>
    <cfRule type="cellIs" dxfId="5744" priority="5652" operator="equal">
      <formula>$A$47</formula>
    </cfRule>
    <cfRule type="cellIs" dxfId="5743" priority="5653" operator="equal">
      <formula>$A$46</formula>
    </cfRule>
    <cfRule type="cellIs" dxfId="5742" priority="5654" operator="equal">
      <formula>$A$45</formula>
    </cfRule>
    <cfRule type="cellIs" dxfId="5741" priority="5655" operator="equal">
      <formula>$A$44</formula>
    </cfRule>
    <cfRule type="cellIs" dxfId="5740" priority="5656" operator="equal">
      <formula>$A$43</formula>
    </cfRule>
  </conditionalFormatting>
  <conditionalFormatting sqref="C8">
    <cfRule type="cellIs" dxfId="5739" priority="5545" operator="equal">
      <formula>$A$70</formula>
    </cfRule>
    <cfRule type="cellIs" dxfId="5738" priority="5546" operator="equal">
      <formula>$A$69</formula>
    </cfRule>
    <cfRule type="cellIs" dxfId="5737" priority="5547" operator="equal">
      <formula>$A$68</formula>
    </cfRule>
    <cfRule type="cellIs" dxfId="5736" priority="5548" operator="equal">
      <formula>$A$67</formula>
    </cfRule>
    <cfRule type="cellIs" dxfId="5735" priority="5549" operator="equal">
      <formula>$A$66</formula>
    </cfRule>
    <cfRule type="cellIs" dxfId="5734" priority="5550" operator="equal">
      <formula>$A$65</formula>
    </cfRule>
    <cfRule type="cellIs" dxfId="5733" priority="5551" operator="equal">
      <formula>$A$64</formula>
    </cfRule>
    <cfRule type="cellIs" dxfId="5732" priority="5552" operator="equal">
      <formula>$A$63</formula>
    </cfRule>
    <cfRule type="cellIs" dxfId="5731" priority="5553" operator="equal">
      <formula>$A$62</formula>
    </cfRule>
    <cfRule type="cellIs" dxfId="5730" priority="5554" operator="equal">
      <formula>$A$61</formula>
    </cfRule>
    <cfRule type="cellIs" dxfId="5729" priority="5555" operator="equal">
      <formula>$A$60</formula>
    </cfRule>
    <cfRule type="cellIs" dxfId="5728" priority="5556" operator="equal">
      <formula>$A$59</formula>
    </cfRule>
    <cfRule type="cellIs" dxfId="5727" priority="5557" operator="equal">
      <formula>$A$58</formula>
    </cfRule>
    <cfRule type="cellIs" dxfId="5726" priority="5558" operator="equal">
      <formula>22710</formula>
    </cfRule>
    <cfRule type="cellIs" dxfId="5725" priority="5559" operator="equal">
      <formula>$A$56</formula>
    </cfRule>
    <cfRule type="cellIs" dxfId="5724" priority="5560" operator="equal">
      <formula>$A$55</formula>
    </cfRule>
    <cfRule type="cellIs" dxfId="5723" priority="5561" operator="equal">
      <formula>$A$54</formula>
    </cfRule>
    <cfRule type="cellIs" dxfId="5722" priority="5562" operator="equal">
      <formula>$A$53</formula>
    </cfRule>
    <cfRule type="cellIs" dxfId="5721" priority="5563" operator="equal">
      <formula>$A$52</formula>
    </cfRule>
    <cfRule type="cellIs" dxfId="5720" priority="5564" operator="equal">
      <formula>$A$51</formula>
    </cfRule>
    <cfRule type="cellIs" dxfId="5719" priority="5565" operator="equal">
      <formula>$A$50</formula>
    </cfRule>
    <cfRule type="cellIs" dxfId="5718" priority="5566" operator="equal">
      <formula>$A$49</formula>
    </cfRule>
    <cfRule type="cellIs" dxfId="5717" priority="5567" operator="equal">
      <formula>$A$48</formula>
    </cfRule>
    <cfRule type="cellIs" dxfId="5716" priority="5568" operator="equal">
      <formula>$A$47</formula>
    </cfRule>
    <cfRule type="cellIs" dxfId="5715" priority="5569" operator="equal">
      <formula>$A$46</formula>
    </cfRule>
    <cfRule type="cellIs" dxfId="5714" priority="5570" operator="equal">
      <formula>$A$45</formula>
    </cfRule>
    <cfRule type="cellIs" dxfId="5713" priority="5571" operator="equal">
      <formula>$A$44</formula>
    </cfRule>
    <cfRule type="cellIs" dxfId="5712" priority="5572" operator="equal">
      <formula>$A$43</formula>
    </cfRule>
  </conditionalFormatting>
  <conditionalFormatting sqref="G9:J9">
    <cfRule type="cellIs" dxfId="5711" priority="5573" operator="equal">
      <formula>$A$70</formula>
    </cfRule>
    <cfRule type="cellIs" dxfId="5710" priority="5574" operator="equal">
      <formula>$A$69</formula>
    </cfRule>
    <cfRule type="cellIs" dxfId="5709" priority="5575" operator="equal">
      <formula>$A$68</formula>
    </cfRule>
    <cfRule type="cellIs" dxfId="5708" priority="5576" operator="equal">
      <formula>$A$67</formula>
    </cfRule>
    <cfRule type="cellIs" dxfId="5707" priority="5577" operator="equal">
      <formula>$A$66</formula>
    </cfRule>
    <cfRule type="cellIs" dxfId="5706" priority="5578" operator="equal">
      <formula>$A$65</formula>
    </cfRule>
    <cfRule type="cellIs" dxfId="5705" priority="5579" operator="equal">
      <formula>$A$64</formula>
    </cfRule>
    <cfRule type="cellIs" dxfId="5704" priority="5580" operator="equal">
      <formula>$A$63</formula>
    </cfRule>
    <cfRule type="cellIs" dxfId="5703" priority="5581" operator="equal">
      <formula>$A$62</formula>
    </cfRule>
    <cfRule type="cellIs" dxfId="5702" priority="5582" operator="equal">
      <formula>$A$61</formula>
    </cfRule>
    <cfRule type="cellIs" dxfId="5701" priority="5583" operator="equal">
      <formula>$A$60</formula>
    </cfRule>
    <cfRule type="cellIs" dxfId="5700" priority="5584" operator="equal">
      <formula>$A$59</formula>
    </cfRule>
    <cfRule type="cellIs" dxfId="5699" priority="5585" operator="equal">
      <formula>$A$58</formula>
    </cfRule>
    <cfRule type="cellIs" dxfId="5698" priority="5586" operator="equal">
      <formula>22710</formula>
    </cfRule>
    <cfRule type="cellIs" dxfId="5697" priority="5587" operator="equal">
      <formula>$A$56</formula>
    </cfRule>
    <cfRule type="cellIs" dxfId="5696" priority="5588" operator="equal">
      <formula>$A$55</formula>
    </cfRule>
    <cfRule type="cellIs" dxfId="5695" priority="5589" operator="equal">
      <formula>$A$54</formula>
    </cfRule>
    <cfRule type="cellIs" dxfId="5694" priority="5590" operator="equal">
      <formula>$A$53</formula>
    </cfRule>
    <cfRule type="cellIs" dxfId="5693" priority="5591" operator="equal">
      <formula>$A$52</formula>
    </cfRule>
    <cfRule type="cellIs" dxfId="5692" priority="5592" operator="equal">
      <formula>$A$51</formula>
    </cfRule>
    <cfRule type="cellIs" dxfId="5691" priority="5593" operator="equal">
      <formula>$A$50</formula>
    </cfRule>
    <cfRule type="cellIs" dxfId="5690" priority="5594" operator="equal">
      <formula>$A$49</formula>
    </cfRule>
    <cfRule type="cellIs" dxfId="5689" priority="5595" operator="equal">
      <formula>$A$48</formula>
    </cfRule>
    <cfRule type="cellIs" dxfId="5688" priority="5596" operator="equal">
      <formula>$A$47</formula>
    </cfRule>
    <cfRule type="cellIs" dxfId="5687" priority="5597" operator="equal">
      <formula>$A$46</formula>
    </cfRule>
    <cfRule type="cellIs" dxfId="5686" priority="5598" operator="equal">
      <formula>$A$45</formula>
    </cfRule>
    <cfRule type="cellIs" dxfId="5685" priority="5599" operator="equal">
      <formula>$A$44</formula>
    </cfRule>
    <cfRule type="cellIs" dxfId="5684" priority="5600" operator="equal">
      <formula>$A$43</formula>
    </cfRule>
  </conditionalFormatting>
  <conditionalFormatting sqref="X9">
    <cfRule type="cellIs" dxfId="5683" priority="6105" operator="equal">
      <formula>$A$70</formula>
    </cfRule>
    <cfRule type="cellIs" dxfId="5682" priority="6106" operator="equal">
      <formula>$A$69</formula>
    </cfRule>
    <cfRule type="cellIs" dxfId="5681" priority="6107" operator="equal">
      <formula>$A$68</formula>
    </cfRule>
    <cfRule type="cellIs" dxfId="5680" priority="6108" operator="equal">
      <formula>$A$67</formula>
    </cfRule>
    <cfRule type="cellIs" dxfId="5679" priority="6109" operator="equal">
      <formula>$A$66</formula>
    </cfRule>
    <cfRule type="cellIs" dxfId="5678" priority="6110" operator="equal">
      <formula>$A$65</formula>
    </cfRule>
    <cfRule type="cellIs" dxfId="5677" priority="6111" operator="equal">
      <formula>$A$64</formula>
    </cfRule>
    <cfRule type="cellIs" dxfId="5676" priority="6112" operator="equal">
      <formula>$A$63</formula>
    </cfRule>
    <cfRule type="cellIs" dxfId="5675" priority="6113" operator="equal">
      <formula>$A$62</formula>
    </cfRule>
    <cfRule type="cellIs" dxfId="5674" priority="6114" operator="equal">
      <formula>$A$61</formula>
    </cfRule>
    <cfRule type="cellIs" dxfId="5673" priority="6115" operator="equal">
      <formula>$A$60</formula>
    </cfRule>
    <cfRule type="cellIs" dxfId="5672" priority="6116" operator="equal">
      <formula>$A$59</formula>
    </cfRule>
    <cfRule type="cellIs" dxfId="5671" priority="6117" operator="equal">
      <formula>$A$58</formula>
    </cfRule>
    <cfRule type="cellIs" dxfId="5670" priority="6118" operator="equal">
      <formula>22710</formula>
    </cfRule>
    <cfRule type="cellIs" dxfId="5669" priority="6119" operator="equal">
      <formula>$A$56</formula>
    </cfRule>
    <cfRule type="cellIs" dxfId="5668" priority="6120" operator="equal">
      <formula>$A$55</formula>
    </cfRule>
    <cfRule type="cellIs" dxfId="5667" priority="6121" operator="equal">
      <formula>$A$54</formula>
    </cfRule>
    <cfRule type="cellIs" dxfId="5666" priority="6122" operator="equal">
      <formula>$A$53</formula>
    </cfRule>
    <cfRule type="cellIs" dxfId="5665" priority="6123" operator="equal">
      <formula>$A$52</formula>
    </cfRule>
    <cfRule type="cellIs" dxfId="5664" priority="6124" operator="equal">
      <formula>$A$51</formula>
    </cfRule>
    <cfRule type="cellIs" dxfId="5663" priority="6125" operator="equal">
      <formula>$A$50</formula>
    </cfRule>
    <cfRule type="cellIs" dxfId="5662" priority="6126" operator="equal">
      <formula>$A$49</formula>
    </cfRule>
    <cfRule type="cellIs" dxfId="5661" priority="6127" operator="equal">
      <formula>$A$48</formula>
    </cfRule>
    <cfRule type="cellIs" dxfId="5660" priority="6128" operator="equal">
      <formula>$A$47</formula>
    </cfRule>
    <cfRule type="cellIs" dxfId="5659" priority="6129" operator="equal">
      <formula>$A$46</formula>
    </cfRule>
    <cfRule type="cellIs" dxfId="5658" priority="6130" operator="equal">
      <formula>$A$45</formula>
    </cfRule>
    <cfRule type="cellIs" dxfId="5657" priority="6131" operator="equal">
      <formula>$A$44</formula>
    </cfRule>
    <cfRule type="cellIs" dxfId="5656" priority="6132" operator="equal">
      <formula>$A$43</formula>
    </cfRule>
  </conditionalFormatting>
  <conditionalFormatting sqref="Y9">
    <cfRule type="cellIs" dxfId="5655" priority="6077" operator="equal">
      <formula>$A$70</formula>
    </cfRule>
    <cfRule type="cellIs" dxfId="5654" priority="6078" operator="equal">
      <formula>$A$69</formula>
    </cfRule>
    <cfRule type="cellIs" dxfId="5653" priority="6079" operator="equal">
      <formula>$A$68</formula>
    </cfRule>
    <cfRule type="cellIs" dxfId="5652" priority="6080" operator="equal">
      <formula>$A$67</formula>
    </cfRule>
    <cfRule type="cellIs" dxfId="5651" priority="6081" operator="equal">
      <formula>$A$66</formula>
    </cfRule>
    <cfRule type="cellIs" dxfId="5650" priority="6082" operator="equal">
      <formula>$A$65</formula>
    </cfRule>
    <cfRule type="cellIs" dxfId="5649" priority="6083" operator="equal">
      <formula>$A$64</formula>
    </cfRule>
    <cfRule type="cellIs" dxfId="5648" priority="6084" operator="equal">
      <formula>$A$63</formula>
    </cfRule>
    <cfRule type="cellIs" dxfId="5647" priority="6085" operator="equal">
      <formula>$A$62</formula>
    </cfRule>
    <cfRule type="cellIs" dxfId="5646" priority="6086" operator="equal">
      <formula>$A$61</formula>
    </cfRule>
    <cfRule type="cellIs" dxfId="5645" priority="6087" operator="equal">
      <formula>$A$60</formula>
    </cfRule>
    <cfRule type="cellIs" dxfId="5644" priority="6088" operator="equal">
      <formula>$A$59</formula>
    </cfRule>
    <cfRule type="cellIs" dxfId="5643" priority="6089" operator="equal">
      <formula>$A$58</formula>
    </cfRule>
    <cfRule type="cellIs" dxfId="5642" priority="6090" operator="equal">
      <formula>22710</formula>
    </cfRule>
    <cfRule type="cellIs" dxfId="5641" priority="6091" operator="equal">
      <formula>$A$56</formula>
    </cfRule>
    <cfRule type="cellIs" dxfId="5640" priority="6092" operator="equal">
      <formula>$A$55</formula>
    </cfRule>
    <cfRule type="cellIs" dxfId="5639" priority="6093" operator="equal">
      <formula>$A$54</formula>
    </cfRule>
    <cfRule type="cellIs" dxfId="5638" priority="6094" operator="equal">
      <formula>$A$53</formula>
    </cfRule>
    <cfRule type="cellIs" dxfId="5637" priority="6095" operator="equal">
      <formula>$A$52</formula>
    </cfRule>
    <cfRule type="cellIs" dxfId="5636" priority="6096" operator="equal">
      <formula>$A$51</formula>
    </cfRule>
    <cfRule type="cellIs" dxfId="5635" priority="6097" operator="equal">
      <formula>$A$50</formula>
    </cfRule>
    <cfRule type="cellIs" dxfId="5634" priority="6098" operator="equal">
      <formula>$A$49</formula>
    </cfRule>
    <cfRule type="cellIs" dxfId="5633" priority="6099" operator="equal">
      <formula>$A$48</formula>
    </cfRule>
    <cfRule type="cellIs" dxfId="5632" priority="6100" operator="equal">
      <formula>$A$47</formula>
    </cfRule>
    <cfRule type="cellIs" dxfId="5631" priority="6101" operator="equal">
      <formula>$A$46</formula>
    </cfRule>
    <cfRule type="cellIs" dxfId="5630" priority="6102" operator="equal">
      <formula>$A$45</formula>
    </cfRule>
    <cfRule type="cellIs" dxfId="5629" priority="6103" operator="equal">
      <formula>$A$44</formula>
    </cfRule>
    <cfRule type="cellIs" dxfId="5628" priority="6104" operator="equal">
      <formula>$A$43</formula>
    </cfRule>
  </conditionalFormatting>
  <conditionalFormatting sqref="F9">
    <cfRule type="cellIs" dxfId="5627" priority="5601" operator="equal">
      <formula>$A$70</formula>
    </cfRule>
    <cfRule type="cellIs" dxfId="5626" priority="5602" operator="equal">
      <formula>$A$69</formula>
    </cfRule>
    <cfRule type="cellIs" dxfId="5625" priority="5603" operator="equal">
      <formula>$A$68</formula>
    </cfRule>
    <cfRule type="cellIs" dxfId="5624" priority="5604" operator="equal">
      <formula>$A$67</formula>
    </cfRule>
    <cfRule type="cellIs" dxfId="5623" priority="5605" operator="equal">
      <formula>$A$66</formula>
    </cfRule>
    <cfRule type="cellIs" dxfId="5622" priority="5606" operator="equal">
      <formula>$A$65</formula>
    </cfRule>
    <cfRule type="cellIs" dxfId="5621" priority="5607" operator="equal">
      <formula>$A$64</formula>
    </cfRule>
    <cfRule type="cellIs" dxfId="5620" priority="5608" operator="equal">
      <formula>$A$63</formula>
    </cfRule>
    <cfRule type="cellIs" dxfId="5619" priority="5609" operator="equal">
      <formula>$A$62</formula>
    </cfRule>
    <cfRule type="cellIs" dxfId="5618" priority="5610" operator="equal">
      <formula>$A$61</formula>
    </cfRule>
    <cfRule type="cellIs" dxfId="5617" priority="5611" operator="equal">
      <formula>$A$60</formula>
    </cfRule>
    <cfRule type="cellIs" dxfId="5616" priority="5612" operator="equal">
      <formula>$A$59</formula>
    </cfRule>
    <cfRule type="cellIs" dxfId="5615" priority="5613" operator="equal">
      <formula>$A$58</formula>
    </cfRule>
    <cfRule type="cellIs" dxfId="5614" priority="5614" operator="equal">
      <formula>22710</formula>
    </cfRule>
    <cfRule type="cellIs" dxfId="5613" priority="5615" operator="equal">
      <formula>$A$56</formula>
    </cfRule>
    <cfRule type="cellIs" dxfId="5612" priority="5616" operator="equal">
      <formula>$A$55</formula>
    </cfRule>
    <cfRule type="cellIs" dxfId="5611" priority="5617" operator="equal">
      <formula>$A$54</formula>
    </cfRule>
    <cfRule type="cellIs" dxfId="5610" priority="5618" operator="equal">
      <formula>$A$53</formula>
    </cfRule>
    <cfRule type="cellIs" dxfId="5609" priority="5619" operator="equal">
      <formula>$A$52</formula>
    </cfRule>
    <cfRule type="cellIs" dxfId="5608" priority="5620" operator="equal">
      <formula>$A$51</formula>
    </cfRule>
    <cfRule type="cellIs" dxfId="5607" priority="5621" operator="equal">
      <formula>$A$50</formula>
    </cfRule>
    <cfRule type="cellIs" dxfId="5606" priority="5622" operator="equal">
      <formula>$A$49</formula>
    </cfRule>
    <cfRule type="cellIs" dxfId="5605" priority="5623" operator="equal">
      <formula>$A$48</formula>
    </cfRule>
    <cfRule type="cellIs" dxfId="5604" priority="5624" operator="equal">
      <formula>$A$47</formula>
    </cfRule>
    <cfRule type="cellIs" dxfId="5603" priority="5625" operator="equal">
      <formula>$A$46</formula>
    </cfRule>
    <cfRule type="cellIs" dxfId="5602" priority="5626" operator="equal">
      <formula>$A$45</formula>
    </cfRule>
    <cfRule type="cellIs" dxfId="5601" priority="5627" operator="equal">
      <formula>$A$44</formula>
    </cfRule>
    <cfRule type="cellIs" dxfId="5600" priority="5628" operator="equal">
      <formula>$A$43</formula>
    </cfRule>
  </conditionalFormatting>
  <conditionalFormatting sqref="F11">
    <cfRule type="cellIs" dxfId="5599" priority="5433" operator="equal">
      <formula>$A$70</formula>
    </cfRule>
    <cfRule type="cellIs" dxfId="5598" priority="5434" operator="equal">
      <formula>$A$69</formula>
    </cfRule>
    <cfRule type="cellIs" dxfId="5597" priority="5435" operator="equal">
      <formula>$A$68</formula>
    </cfRule>
    <cfRule type="cellIs" dxfId="5596" priority="5436" operator="equal">
      <formula>$A$67</formula>
    </cfRule>
    <cfRule type="cellIs" dxfId="5595" priority="5437" operator="equal">
      <formula>$A$66</formula>
    </cfRule>
    <cfRule type="cellIs" dxfId="5594" priority="5438" operator="equal">
      <formula>$A$65</formula>
    </cfRule>
    <cfRule type="cellIs" dxfId="5593" priority="5439" operator="equal">
      <formula>$A$64</formula>
    </cfRule>
    <cfRule type="cellIs" dxfId="5592" priority="5440" operator="equal">
      <formula>$A$63</formula>
    </cfRule>
    <cfRule type="cellIs" dxfId="5591" priority="5441" operator="equal">
      <formula>$A$62</formula>
    </cfRule>
    <cfRule type="cellIs" dxfId="5590" priority="5442" operator="equal">
      <formula>$A$61</formula>
    </cfRule>
    <cfRule type="cellIs" dxfId="5589" priority="5443" operator="equal">
      <formula>$A$60</formula>
    </cfRule>
    <cfRule type="cellIs" dxfId="5588" priority="5444" operator="equal">
      <formula>$A$59</formula>
    </cfRule>
    <cfRule type="cellIs" dxfId="5587" priority="5445" operator="equal">
      <formula>$A$58</formula>
    </cfRule>
    <cfRule type="cellIs" dxfId="5586" priority="5446" operator="equal">
      <formula>22710</formula>
    </cfRule>
    <cfRule type="cellIs" dxfId="5585" priority="5447" operator="equal">
      <formula>$A$56</formula>
    </cfRule>
    <cfRule type="cellIs" dxfId="5584" priority="5448" operator="equal">
      <formula>$A$55</formula>
    </cfRule>
    <cfRule type="cellIs" dxfId="5583" priority="5449" operator="equal">
      <formula>$A$54</formula>
    </cfRule>
    <cfRule type="cellIs" dxfId="5582" priority="5450" operator="equal">
      <formula>$A$53</formula>
    </cfRule>
    <cfRule type="cellIs" dxfId="5581" priority="5451" operator="equal">
      <formula>$A$52</formula>
    </cfRule>
    <cfRule type="cellIs" dxfId="5580" priority="5452" operator="equal">
      <formula>$A$51</formula>
    </cfRule>
    <cfRule type="cellIs" dxfId="5579" priority="5453" operator="equal">
      <formula>$A$50</formula>
    </cfRule>
    <cfRule type="cellIs" dxfId="5578" priority="5454" operator="equal">
      <formula>$A$49</formula>
    </cfRule>
    <cfRule type="cellIs" dxfId="5577" priority="5455" operator="equal">
      <formula>$A$48</formula>
    </cfRule>
    <cfRule type="cellIs" dxfId="5576" priority="5456" operator="equal">
      <formula>$A$47</formula>
    </cfRule>
    <cfRule type="cellIs" dxfId="5575" priority="5457" operator="equal">
      <formula>$A$46</formula>
    </cfRule>
    <cfRule type="cellIs" dxfId="5574" priority="5458" operator="equal">
      <formula>$A$45</formula>
    </cfRule>
    <cfRule type="cellIs" dxfId="5573" priority="5459" operator="equal">
      <formula>$A$44</formula>
    </cfRule>
    <cfRule type="cellIs" dxfId="5572" priority="5460" operator="equal">
      <formula>$A$43</formula>
    </cfRule>
  </conditionalFormatting>
  <conditionalFormatting sqref="G11:J11">
    <cfRule type="cellIs" dxfId="5571" priority="5405" operator="equal">
      <formula>$A$70</formula>
    </cfRule>
    <cfRule type="cellIs" dxfId="5570" priority="5406" operator="equal">
      <formula>$A$69</formula>
    </cfRule>
    <cfRule type="cellIs" dxfId="5569" priority="5407" operator="equal">
      <formula>$A$68</formula>
    </cfRule>
    <cfRule type="cellIs" dxfId="5568" priority="5408" operator="equal">
      <formula>$A$67</formula>
    </cfRule>
    <cfRule type="cellIs" dxfId="5567" priority="5409" operator="equal">
      <formula>$A$66</formula>
    </cfRule>
    <cfRule type="cellIs" dxfId="5566" priority="5410" operator="equal">
      <formula>$A$65</formula>
    </cfRule>
    <cfRule type="cellIs" dxfId="5565" priority="5411" operator="equal">
      <formula>$A$64</formula>
    </cfRule>
    <cfRule type="cellIs" dxfId="5564" priority="5412" operator="equal">
      <formula>$A$63</formula>
    </cfRule>
    <cfRule type="cellIs" dxfId="5563" priority="5413" operator="equal">
      <formula>$A$62</formula>
    </cfRule>
    <cfRule type="cellIs" dxfId="5562" priority="5414" operator="equal">
      <formula>$A$61</formula>
    </cfRule>
    <cfRule type="cellIs" dxfId="5561" priority="5415" operator="equal">
      <formula>$A$60</formula>
    </cfRule>
    <cfRule type="cellIs" dxfId="5560" priority="5416" operator="equal">
      <formula>$A$59</formula>
    </cfRule>
    <cfRule type="cellIs" dxfId="5559" priority="5417" operator="equal">
      <formula>$A$58</formula>
    </cfRule>
    <cfRule type="cellIs" dxfId="5558" priority="5418" operator="equal">
      <formula>22710</formula>
    </cfRule>
    <cfRule type="cellIs" dxfId="5557" priority="5419" operator="equal">
      <formula>$A$56</formula>
    </cfRule>
    <cfRule type="cellIs" dxfId="5556" priority="5420" operator="equal">
      <formula>$A$55</formula>
    </cfRule>
    <cfRule type="cellIs" dxfId="5555" priority="5421" operator="equal">
      <formula>$A$54</formula>
    </cfRule>
    <cfRule type="cellIs" dxfId="5554" priority="5422" operator="equal">
      <formula>$A$53</formula>
    </cfRule>
    <cfRule type="cellIs" dxfId="5553" priority="5423" operator="equal">
      <formula>$A$52</formula>
    </cfRule>
    <cfRule type="cellIs" dxfId="5552" priority="5424" operator="equal">
      <formula>$A$51</formula>
    </cfRule>
    <cfRule type="cellIs" dxfId="5551" priority="5425" operator="equal">
      <formula>$A$50</formula>
    </cfRule>
    <cfRule type="cellIs" dxfId="5550" priority="5426" operator="equal">
      <formula>$A$49</formula>
    </cfRule>
    <cfRule type="cellIs" dxfId="5549" priority="5427" operator="equal">
      <formula>$A$48</formula>
    </cfRule>
    <cfRule type="cellIs" dxfId="5548" priority="5428" operator="equal">
      <formula>$A$47</formula>
    </cfRule>
    <cfRule type="cellIs" dxfId="5547" priority="5429" operator="equal">
      <formula>$A$46</formula>
    </cfRule>
    <cfRule type="cellIs" dxfId="5546" priority="5430" operator="equal">
      <formula>$A$45</formula>
    </cfRule>
    <cfRule type="cellIs" dxfId="5545" priority="5431" operator="equal">
      <formula>$A$44</formula>
    </cfRule>
    <cfRule type="cellIs" dxfId="5544" priority="5432" operator="equal">
      <formula>$A$43</formula>
    </cfRule>
  </conditionalFormatting>
  <conditionalFormatting sqref="K14">
    <cfRule type="cellIs" dxfId="5543" priority="5181" operator="equal">
      <formula>$A$70</formula>
    </cfRule>
    <cfRule type="cellIs" dxfId="5542" priority="5182" operator="equal">
      <formula>$A$69</formula>
    </cfRule>
    <cfRule type="cellIs" dxfId="5541" priority="5183" operator="equal">
      <formula>$A$68</formula>
    </cfRule>
    <cfRule type="cellIs" dxfId="5540" priority="5184" operator="equal">
      <formula>$A$67</formula>
    </cfRule>
    <cfRule type="cellIs" dxfId="5539" priority="5185" operator="equal">
      <formula>$A$66</formula>
    </cfRule>
    <cfRule type="cellIs" dxfId="5538" priority="5186" operator="equal">
      <formula>$A$65</formula>
    </cfRule>
    <cfRule type="cellIs" dxfId="5537" priority="5187" operator="equal">
      <formula>$A$64</formula>
    </cfRule>
    <cfRule type="cellIs" dxfId="5536" priority="5188" operator="equal">
      <formula>$A$63</formula>
    </cfRule>
    <cfRule type="cellIs" dxfId="5535" priority="5189" operator="equal">
      <formula>$A$62</formula>
    </cfRule>
    <cfRule type="cellIs" dxfId="5534" priority="5190" operator="equal">
      <formula>$A$61</formula>
    </cfRule>
    <cfRule type="cellIs" dxfId="5533" priority="5191" operator="equal">
      <formula>$A$60</formula>
    </cfRule>
    <cfRule type="cellIs" dxfId="5532" priority="5192" operator="equal">
      <formula>$A$59</formula>
    </cfRule>
    <cfRule type="cellIs" dxfId="5531" priority="5193" operator="equal">
      <formula>$A$58</formula>
    </cfRule>
    <cfRule type="cellIs" dxfId="5530" priority="5194" operator="equal">
      <formula>22710</formula>
    </cfRule>
    <cfRule type="cellIs" dxfId="5529" priority="5195" operator="equal">
      <formula>$A$56</formula>
    </cfRule>
    <cfRule type="cellIs" dxfId="5528" priority="5196" operator="equal">
      <formula>$A$55</formula>
    </cfRule>
    <cfRule type="cellIs" dxfId="5527" priority="5197" operator="equal">
      <formula>$A$54</formula>
    </cfRule>
    <cfRule type="cellIs" dxfId="5526" priority="5198" operator="equal">
      <formula>$A$53</formula>
    </cfRule>
    <cfRule type="cellIs" dxfId="5525" priority="5199" operator="equal">
      <formula>$A$52</formula>
    </cfRule>
    <cfRule type="cellIs" dxfId="5524" priority="5200" operator="equal">
      <formula>$A$51</formula>
    </cfRule>
    <cfRule type="cellIs" dxfId="5523" priority="5201" operator="equal">
      <formula>$A$50</formula>
    </cfRule>
    <cfRule type="cellIs" dxfId="5522" priority="5202" operator="equal">
      <formula>$A$49</formula>
    </cfRule>
    <cfRule type="cellIs" dxfId="5521" priority="5203" operator="equal">
      <formula>$A$48</formula>
    </cfRule>
    <cfRule type="cellIs" dxfId="5520" priority="5204" operator="equal">
      <formula>$A$47</formula>
    </cfRule>
    <cfRule type="cellIs" dxfId="5519" priority="5205" operator="equal">
      <formula>$A$46</formula>
    </cfRule>
    <cfRule type="cellIs" dxfId="5518" priority="5206" operator="equal">
      <formula>$A$45</formula>
    </cfRule>
    <cfRule type="cellIs" dxfId="5517" priority="5207" operator="equal">
      <formula>$A$44</formula>
    </cfRule>
    <cfRule type="cellIs" dxfId="5516" priority="5208" operator="equal">
      <formula>$A$43</formula>
    </cfRule>
  </conditionalFormatting>
  <conditionalFormatting sqref="L12:O12">
    <cfRule type="cellIs" dxfId="5515" priority="5293" operator="equal">
      <formula>$A$70</formula>
    </cfRule>
    <cfRule type="cellIs" dxfId="5514" priority="5294" operator="equal">
      <formula>$A$69</formula>
    </cfRule>
    <cfRule type="cellIs" dxfId="5513" priority="5295" operator="equal">
      <formula>$A$68</formula>
    </cfRule>
    <cfRule type="cellIs" dxfId="5512" priority="5296" operator="equal">
      <formula>$A$67</formula>
    </cfRule>
    <cfRule type="cellIs" dxfId="5511" priority="5297" operator="equal">
      <formula>$A$66</formula>
    </cfRule>
    <cfRule type="cellIs" dxfId="5510" priority="5298" operator="equal">
      <formula>$A$65</formula>
    </cfRule>
    <cfRule type="cellIs" dxfId="5509" priority="5299" operator="equal">
      <formula>$A$64</formula>
    </cfRule>
    <cfRule type="cellIs" dxfId="5508" priority="5300" operator="equal">
      <formula>$A$63</formula>
    </cfRule>
    <cfRule type="cellIs" dxfId="5507" priority="5301" operator="equal">
      <formula>$A$62</formula>
    </cfRule>
    <cfRule type="cellIs" dxfId="5506" priority="5302" operator="equal">
      <formula>$A$61</formula>
    </cfRule>
    <cfRule type="cellIs" dxfId="5505" priority="5303" operator="equal">
      <formula>$A$60</formula>
    </cfRule>
    <cfRule type="cellIs" dxfId="5504" priority="5304" operator="equal">
      <formula>$A$59</formula>
    </cfRule>
    <cfRule type="cellIs" dxfId="5503" priority="5305" operator="equal">
      <formula>$A$58</formula>
    </cfRule>
    <cfRule type="cellIs" dxfId="5502" priority="5306" operator="equal">
      <formula>22710</formula>
    </cfRule>
    <cfRule type="cellIs" dxfId="5501" priority="5307" operator="equal">
      <formula>$A$56</formula>
    </cfRule>
    <cfRule type="cellIs" dxfId="5500" priority="5308" operator="equal">
      <formula>$A$55</formula>
    </cfRule>
    <cfRule type="cellIs" dxfId="5499" priority="5309" operator="equal">
      <formula>$A$54</formula>
    </cfRule>
    <cfRule type="cellIs" dxfId="5498" priority="5310" operator="equal">
      <formula>$A$53</formula>
    </cfRule>
    <cfRule type="cellIs" dxfId="5497" priority="5311" operator="equal">
      <formula>$A$52</formula>
    </cfRule>
    <cfRule type="cellIs" dxfId="5496" priority="5312" operator="equal">
      <formula>$A$51</formula>
    </cfRule>
    <cfRule type="cellIs" dxfId="5495" priority="5313" operator="equal">
      <formula>$A$50</formula>
    </cfRule>
    <cfRule type="cellIs" dxfId="5494" priority="5314" operator="equal">
      <formula>$A$49</formula>
    </cfRule>
    <cfRule type="cellIs" dxfId="5493" priority="5315" operator="equal">
      <formula>$A$48</formula>
    </cfRule>
    <cfRule type="cellIs" dxfId="5492" priority="5316" operator="equal">
      <formula>$A$47</formula>
    </cfRule>
    <cfRule type="cellIs" dxfId="5491" priority="5317" operator="equal">
      <formula>$A$46</formula>
    </cfRule>
    <cfRule type="cellIs" dxfId="5490" priority="5318" operator="equal">
      <formula>$A$45</formula>
    </cfRule>
    <cfRule type="cellIs" dxfId="5489" priority="5319" operator="equal">
      <formula>$A$44</formula>
    </cfRule>
    <cfRule type="cellIs" dxfId="5488" priority="5320" operator="equal">
      <formula>$A$43</formula>
    </cfRule>
  </conditionalFormatting>
  <conditionalFormatting sqref="O10:O11">
    <cfRule type="cellIs" dxfId="5487" priority="5881" operator="equal">
      <formula>$A$70</formula>
    </cfRule>
    <cfRule type="cellIs" dxfId="5486" priority="5882" operator="equal">
      <formula>$A$69</formula>
    </cfRule>
    <cfRule type="cellIs" dxfId="5485" priority="5883" operator="equal">
      <formula>$A$68</formula>
    </cfRule>
    <cfRule type="cellIs" dxfId="5484" priority="5884" operator="equal">
      <formula>$A$67</formula>
    </cfRule>
    <cfRule type="cellIs" dxfId="5483" priority="5885" operator="equal">
      <formula>$A$66</formula>
    </cfRule>
    <cfRule type="cellIs" dxfId="5482" priority="5886" operator="equal">
      <formula>$A$65</formula>
    </cfRule>
    <cfRule type="cellIs" dxfId="5481" priority="5887" operator="equal">
      <formula>$A$64</formula>
    </cfRule>
    <cfRule type="cellIs" dxfId="5480" priority="5888" operator="equal">
      <formula>$A$63</formula>
    </cfRule>
    <cfRule type="cellIs" dxfId="5479" priority="5889" operator="equal">
      <formula>$A$62</formula>
    </cfRule>
    <cfRule type="cellIs" dxfId="5478" priority="5890" operator="equal">
      <formula>$A$61</formula>
    </cfRule>
    <cfRule type="cellIs" dxfId="5477" priority="5891" operator="equal">
      <formula>$A$60</formula>
    </cfRule>
    <cfRule type="cellIs" dxfId="5476" priority="5892" operator="equal">
      <formula>$A$59</formula>
    </cfRule>
    <cfRule type="cellIs" dxfId="5475" priority="5893" operator="equal">
      <formula>$A$58</formula>
    </cfRule>
    <cfRule type="cellIs" dxfId="5474" priority="5894" operator="equal">
      <formula>22710</formula>
    </cfRule>
    <cfRule type="cellIs" dxfId="5473" priority="5895" operator="equal">
      <formula>$A$56</formula>
    </cfRule>
    <cfRule type="cellIs" dxfId="5472" priority="5896" operator="equal">
      <formula>$A$55</formula>
    </cfRule>
    <cfRule type="cellIs" dxfId="5471" priority="5897" operator="equal">
      <formula>$A$54</formula>
    </cfRule>
    <cfRule type="cellIs" dxfId="5470" priority="5898" operator="equal">
      <formula>$A$53</formula>
    </cfRule>
    <cfRule type="cellIs" dxfId="5469" priority="5899" operator="equal">
      <formula>$A$52</formula>
    </cfRule>
    <cfRule type="cellIs" dxfId="5468" priority="5900" operator="equal">
      <formula>$A$51</formula>
    </cfRule>
    <cfRule type="cellIs" dxfId="5467" priority="5901" operator="equal">
      <formula>$A$50</formula>
    </cfRule>
    <cfRule type="cellIs" dxfId="5466" priority="5902" operator="equal">
      <formula>$A$49</formula>
    </cfRule>
    <cfRule type="cellIs" dxfId="5465" priority="5903" operator="equal">
      <formula>$A$48</formula>
    </cfRule>
    <cfRule type="cellIs" dxfId="5464" priority="5904" operator="equal">
      <formula>$A$47</formula>
    </cfRule>
    <cfRule type="cellIs" dxfId="5463" priority="5905" operator="equal">
      <formula>$A$46</formula>
    </cfRule>
    <cfRule type="cellIs" dxfId="5462" priority="5906" operator="equal">
      <formula>$A$45</formula>
    </cfRule>
    <cfRule type="cellIs" dxfId="5461" priority="5907" operator="equal">
      <formula>$A$44</formula>
    </cfRule>
    <cfRule type="cellIs" dxfId="5460" priority="5908" operator="equal">
      <formula>$A$43</formula>
    </cfRule>
  </conditionalFormatting>
  <conditionalFormatting sqref="P10:S11">
    <cfRule type="cellIs" dxfId="5459" priority="5853" operator="equal">
      <formula>$A$70</formula>
    </cfRule>
    <cfRule type="cellIs" dxfId="5458" priority="5854" operator="equal">
      <formula>$A$69</formula>
    </cfRule>
    <cfRule type="cellIs" dxfId="5457" priority="5855" operator="equal">
      <formula>$A$68</formula>
    </cfRule>
    <cfRule type="cellIs" dxfId="5456" priority="5856" operator="equal">
      <formula>$A$67</formula>
    </cfRule>
    <cfRule type="cellIs" dxfId="5455" priority="5857" operator="equal">
      <formula>$A$66</formula>
    </cfRule>
    <cfRule type="cellIs" dxfId="5454" priority="5858" operator="equal">
      <formula>$A$65</formula>
    </cfRule>
    <cfRule type="cellIs" dxfId="5453" priority="5859" operator="equal">
      <formula>$A$64</formula>
    </cfRule>
    <cfRule type="cellIs" dxfId="5452" priority="5860" operator="equal">
      <formula>$A$63</formula>
    </cfRule>
    <cfRule type="cellIs" dxfId="5451" priority="5861" operator="equal">
      <formula>$A$62</formula>
    </cfRule>
    <cfRule type="cellIs" dxfId="5450" priority="5862" operator="equal">
      <formula>$A$61</formula>
    </cfRule>
    <cfRule type="cellIs" dxfId="5449" priority="5863" operator="equal">
      <formula>$A$60</formula>
    </cfRule>
    <cfRule type="cellIs" dxfId="5448" priority="5864" operator="equal">
      <formula>$A$59</formula>
    </cfRule>
    <cfRule type="cellIs" dxfId="5447" priority="5865" operator="equal">
      <formula>$A$58</formula>
    </cfRule>
    <cfRule type="cellIs" dxfId="5446" priority="5866" operator="equal">
      <formula>22710</formula>
    </cfRule>
    <cfRule type="cellIs" dxfId="5445" priority="5867" operator="equal">
      <formula>$A$56</formula>
    </cfRule>
    <cfRule type="cellIs" dxfId="5444" priority="5868" operator="equal">
      <formula>$A$55</formula>
    </cfRule>
    <cfRule type="cellIs" dxfId="5443" priority="5869" operator="equal">
      <formula>$A$54</formula>
    </cfRule>
    <cfRule type="cellIs" dxfId="5442" priority="5870" operator="equal">
      <formula>$A$53</formula>
    </cfRule>
    <cfRule type="cellIs" dxfId="5441" priority="5871" operator="equal">
      <formula>$A$52</formula>
    </cfRule>
    <cfRule type="cellIs" dxfId="5440" priority="5872" operator="equal">
      <formula>$A$51</formula>
    </cfRule>
    <cfRule type="cellIs" dxfId="5439" priority="5873" operator="equal">
      <formula>$A$50</formula>
    </cfRule>
    <cfRule type="cellIs" dxfId="5438" priority="5874" operator="equal">
      <formula>$A$49</formula>
    </cfRule>
    <cfRule type="cellIs" dxfId="5437" priority="5875" operator="equal">
      <formula>$A$48</formula>
    </cfRule>
    <cfRule type="cellIs" dxfId="5436" priority="5876" operator="equal">
      <formula>$A$47</formula>
    </cfRule>
    <cfRule type="cellIs" dxfId="5435" priority="5877" operator="equal">
      <formula>$A$46</formula>
    </cfRule>
    <cfRule type="cellIs" dxfId="5434" priority="5878" operator="equal">
      <formula>$A$45</formula>
    </cfRule>
    <cfRule type="cellIs" dxfId="5433" priority="5879" operator="equal">
      <formula>$A$44</formula>
    </cfRule>
    <cfRule type="cellIs" dxfId="5432" priority="5880" operator="equal">
      <formula>$A$43</formula>
    </cfRule>
  </conditionalFormatting>
  <conditionalFormatting sqref="K6">
    <cfRule type="cellIs" dxfId="5431" priority="5209" operator="equal">
      <formula>$A$70</formula>
    </cfRule>
    <cfRule type="cellIs" dxfId="5430" priority="5210" operator="equal">
      <formula>$A$69</formula>
    </cfRule>
    <cfRule type="cellIs" dxfId="5429" priority="5211" operator="equal">
      <formula>$A$68</formula>
    </cfRule>
    <cfRule type="cellIs" dxfId="5428" priority="5212" operator="equal">
      <formula>$A$67</formula>
    </cfRule>
    <cfRule type="cellIs" dxfId="5427" priority="5213" operator="equal">
      <formula>$A$66</formula>
    </cfRule>
    <cfRule type="cellIs" dxfId="5426" priority="5214" operator="equal">
      <formula>$A$65</formula>
    </cfRule>
    <cfRule type="cellIs" dxfId="5425" priority="5215" operator="equal">
      <formula>$A$64</formula>
    </cfRule>
    <cfRule type="cellIs" dxfId="5424" priority="5216" operator="equal">
      <formula>$A$63</formula>
    </cfRule>
    <cfRule type="cellIs" dxfId="5423" priority="5217" operator="equal">
      <formula>$A$62</formula>
    </cfRule>
    <cfRule type="cellIs" dxfId="5422" priority="5218" operator="equal">
      <formula>$A$61</formula>
    </cfRule>
    <cfRule type="cellIs" dxfId="5421" priority="5219" operator="equal">
      <formula>$A$60</formula>
    </cfRule>
    <cfRule type="cellIs" dxfId="5420" priority="5220" operator="equal">
      <formula>$A$59</formula>
    </cfRule>
    <cfRule type="cellIs" dxfId="5419" priority="5221" operator="equal">
      <formula>$A$58</formula>
    </cfRule>
    <cfRule type="cellIs" dxfId="5418" priority="5222" operator="equal">
      <formula>22710</formula>
    </cfRule>
    <cfRule type="cellIs" dxfId="5417" priority="5223" operator="equal">
      <formula>$A$56</formula>
    </cfRule>
    <cfRule type="cellIs" dxfId="5416" priority="5224" operator="equal">
      <formula>$A$55</formula>
    </cfRule>
    <cfRule type="cellIs" dxfId="5415" priority="5225" operator="equal">
      <formula>$A$54</formula>
    </cfRule>
    <cfRule type="cellIs" dxfId="5414" priority="5226" operator="equal">
      <formula>$A$53</formula>
    </cfRule>
    <cfRule type="cellIs" dxfId="5413" priority="5227" operator="equal">
      <formula>$A$52</formula>
    </cfRule>
    <cfRule type="cellIs" dxfId="5412" priority="5228" operator="equal">
      <formula>$A$51</formula>
    </cfRule>
    <cfRule type="cellIs" dxfId="5411" priority="5229" operator="equal">
      <formula>$A$50</formula>
    </cfRule>
    <cfRule type="cellIs" dxfId="5410" priority="5230" operator="equal">
      <formula>$A$49</formula>
    </cfRule>
    <cfRule type="cellIs" dxfId="5409" priority="5231" operator="equal">
      <formula>$A$48</formula>
    </cfRule>
    <cfRule type="cellIs" dxfId="5408" priority="5232" operator="equal">
      <formula>$A$47</formula>
    </cfRule>
    <cfRule type="cellIs" dxfId="5407" priority="5233" operator="equal">
      <formula>$A$46</formula>
    </cfRule>
    <cfRule type="cellIs" dxfId="5406" priority="5234" operator="equal">
      <formula>$A$45</formula>
    </cfRule>
    <cfRule type="cellIs" dxfId="5405" priority="5235" operator="equal">
      <formula>$A$44</formula>
    </cfRule>
    <cfRule type="cellIs" dxfId="5404" priority="5236" operator="equal">
      <formula>$A$43</formula>
    </cfRule>
  </conditionalFormatting>
  <conditionalFormatting sqref="U42:V42">
    <cfRule type="cellIs" dxfId="5403" priority="4565" operator="equal">
      <formula>$A$70</formula>
    </cfRule>
    <cfRule type="cellIs" dxfId="5402" priority="4566" operator="equal">
      <formula>$A$69</formula>
    </cfRule>
    <cfRule type="cellIs" dxfId="5401" priority="4567" operator="equal">
      <formula>$A$68</formula>
    </cfRule>
    <cfRule type="cellIs" dxfId="5400" priority="4568" operator="equal">
      <formula>$A$67</formula>
    </cfRule>
    <cfRule type="cellIs" dxfId="5399" priority="4569" operator="equal">
      <formula>$A$66</formula>
    </cfRule>
    <cfRule type="cellIs" dxfId="5398" priority="4570" operator="equal">
      <formula>$A$65</formula>
    </cfRule>
    <cfRule type="cellIs" dxfId="5397" priority="4571" operator="equal">
      <formula>$A$64</formula>
    </cfRule>
    <cfRule type="cellIs" dxfId="5396" priority="4572" operator="equal">
      <formula>$A$63</formula>
    </cfRule>
    <cfRule type="cellIs" dxfId="5395" priority="4573" operator="equal">
      <formula>$A$62</formula>
    </cfRule>
    <cfRule type="cellIs" dxfId="5394" priority="4574" operator="equal">
      <formula>$A$61</formula>
    </cfRule>
    <cfRule type="cellIs" dxfId="5393" priority="4575" operator="equal">
      <formula>$A$60</formula>
    </cfRule>
    <cfRule type="cellIs" dxfId="5392" priority="4576" operator="equal">
      <formula>$A$59</formula>
    </cfRule>
    <cfRule type="cellIs" dxfId="5391" priority="4577" operator="equal">
      <formula>$A$58</formula>
    </cfRule>
    <cfRule type="cellIs" dxfId="5390" priority="4578" operator="equal">
      <formula>22710</formula>
    </cfRule>
    <cfRule type="cellIs" dxfId="5389" priority="4579" operator="equal">
      <formula>$A$56</formula>
    </cfRule>
    <cfRule type="cellIs" dxfId="5388" priority="4580" operator="equal">
      <formula>$A$55</formula>
    </cfRule>
    <cfRule type="cellIs" dxfId="5387" priority="4581" operator="equal">
      <formula>$A$54</formula>
    </cfRule>
    <cfRule type="cellIs" dxfId="5386" priority="4582" operator="equal">
      <formula>$A$53</formula>
    </cfRule>
    <cfRule type="cellIs" dxfId="5385" priority="4583" operator="equal">
      <formula>$A$52</formula>
    </cfRule>
    <cfRule type="cellIs" dxfId="5384" priority="4584" operator="equal">
      <formula>$A$51</formula>
    </cfRule>
    <cfRule type="cellIs" dxfId="5383" priority="4585" operator="equal">
      <formula>$A$50</formula>
    </cfRule>
    <cfRule type="cellIs" dxfId="5382" priority="4586" operator="equal">
      <formula>$A$49</formula>
    </cfRule>
    <cfRule type="cellIs" dxfId="5381" priority="4587" operator="equal">
      <formula>$A$48</formula>
    </cfRule>
    <cfRule type="cellIs" dxfId="5380" priority="4588" operator="equal">
      <formula>$A$47</formula>
    </cfRule>
    <cfRule type="cellIs" dxfId="5379" priority="4589" operator="equal">
      <formula>$A$46</formula>
    </cfRule>
    <cfRule type="cellIs" dxfId="5378" priority="4590" operator="equal">
      <formula>$A$45</formula>
    </cfRule>
    <cfRule type="cellIs" dxfId="5377" priority="4591" operator="equal">
      <formula>$A$44</formula>
    </cfRule>
    <cfRule type="cellIs" dxfId="5376" priority="4592" operator="equal">
      <formula>$A$43</formula>
    </cfRule>
  </conditionalFormatting>
  <conditionalFormatting sqref="K10">
    <cfRule type="cellIs" dxfId="5375" priority="4929" operator="equal">
      <formula>$A$70</formula>
    </cfRule>
    <cfRule type="cellIs" dxfId="5374" priority="4930" operator="equal">
      <formula>$A$69</formula>
    </cfRule>
    <cfRule type="cellIs" dxfId="5373" priority="4931" operator="equal">
      <formula>$A$68</formula>
    </cfRule>
    <cfRule type="cellIs" dxfId="5372" priority="4932" operator="equal">
      <formula>$A$67</formula>
    </cfRule>
    <cfRule type="cellIs" dxfId="5371" priority="4933" operator="equal">
      <formula>$A$66</formula>
    </cfRule>
    <cfRule type="cellIs" dxfId="5370" priority="4934" operator="equal">
      <formula>$A$65</formula>
    </cfRule>
    <cfRule type="cellIs" dxfId="5369" priority="4935" operator="equal">
      <formula>$A$64</formula>
    </cfRule>
    <cfRule type="cellIs" dxfId="5368" priority="4936" operator="equal">
      <formula>$A$63</formula>
    </cfRule>
    <cfRule type="cellIs" dxfId="5367" priority="4937" operator="equal">
      <formula>$A$62</formula>
    </cfRule>
    <cfRule type="cellIs" dxfId="5366" priority="4938" operator="equal">
      <formula>$A$61</formula>
    </cfRule>
    <cfRule type="cellIs" dxfId="5365" priority="4939" operator="equal">
      <formula>$A$60</formula>
    </cfRule>
    <cfRule type="cellIs" dxfId="5364" priority="4940" operator="equal">
      <formula>$A$59</formula>
    </cfRule>
    <cfRule type="cellIs" dxfId="5363" priority="4941" operator="equal">
      <formula>$A$58</formula>
    </cfRule>
    <cfRule type="cellIs" dxfId="5362" priority="4942" operator="equal">
      <formula>22710</formula>
    </cfRule>
    <cfRule type="cellIs" dxfId="5361" priority="4943" operator="equal">
      <formula>$A$56</formula>
    </cfRule>
    <cfRule type="cellIs" dxfId="5360" priority="4944" operator="equal">
      <formula>$A$55</formula>
    </cfRule>
    <cfRule type="cellIs" dxfId="5359" priority="4945" operator="equal">
      <formula>$A$54</formula>
    </cfRule>
    <cfRule type="cellIs" dxfId="5358" priority="4946" operator="equal">
      <formula>$A$53</formula>
    </cfRule>
    <cfRule type="cellIs" dxfId="5357" priority="4947" operator="equal">
      <formula>$A$52</formula>
    </cfRule>
    <cfRule type="cellIs" dxfId="5356" priority="4948" operator="equal">
      <formula>$A$51</formula>
    </cfRule>
    <cfRule type="cellIs" dxfId="5355" priority="4949" operator="equal">
      <formula>$A$50</formula>
    </cfRule>
    <cfRule type="cellIs" dxfId="5354" priority="4950" operator="equal">
      <formula>$A$49</formula>
    </cfRule>
    <cfRule type="cellIs" dxfId="5353" priority="4951" operator="equal">
      <formula>$A$48</formula>
    </cfRule>
    <cfRule type="cellIs" dxfId="5352" priority="4952" operator="equal">
      <formula>$A$47</formula>
    </cfRule>
    <cfRule type="cellIs" dxfId="5351" priority="4953" operator="equal">
      <formula>$A$46</formula>
    </cfRule>
    <cfRule type="cellIs" dxfId="5350" priority="4954" operator="equal">
      <formula>$A$45</formula>
    </cfRule>
    <cfRule type="cellIs" dxfId="5349" priority="4955" operator="equal">
      <formula>$A$44</formula>
    </cfRule>
    <cfRule type="cellIs" dxfId="5348" priority="4956" operator="equal">
      <formula>$A$43</formula>
    </cfRule>
  </conditionalFormatting>
  <conditionalFormatting sqref="K8">
    <cfRule type="cellIs" dxfId="5347" priority="5069" operator="equal">
      <formula>$A$70</formula>
    </cfRule>
    <cfRule type="cellIs" dxfId="5346" priority="5070" operator="equal">
      <formula>$A$69</formula>
    </cfRule>
    <cfRule type="cellIs" dxfId="5345" priority="5071" operator="equal">
      <formula>$A$68</formula>
    </cfRule>
    <cfRule type="cellIs" dxfId="5344" priority="5072" operator="equal">
      <formula>$A$67</formula>
    </cfRule>
    <cfRule type="cellIs" dxfId="5343" priority="5073" operator="equal">
      <formula>$A$66</formula>
    </cfRule>
    <cfRule type="cellIs" dxfId="5342" priority="5074" operator="equal">
      <formula>$A$65</formula>
    </cfRule>
    <cfRule type="cellIs" dxfId="5341" priority="5075" operator="equal">
      <formula>$A$64</formula>
    </cfRule>
    <cfRule type="cellIs" dxfId="5340" priority="5076" operator="equal">
      <formula>$A$63</formula>
    </cfRule>
    <cfRule type="cellIs" dxfId="5339" priority="5077" operator="equal">
      <formula>$A$62</formula>
    </cfRule>
    <cfRule type="cellIs" dxfId="5338" priority="5078" operator="equal">
      <formula>$A$61</formula>
    </cfRule>
    <cfRule type="cellIs" dxfId="5337" priority="5079" operator="equal">
      <formula>$A$60</formula>
    </cfRule>
    <cfRule type="cellIs" dxfId="5336" priority="5080" operator="equal">
      <formula>$A$59</formula>
    </cfRule>
    <cfRule type="cellIs" dxfId="5335" priority="5081" operator="equal">
      <formula>$A$58</formula>
    </cfRule>
    <cfRule type="cellIs" dxfId="5334" priority="5082" operator="equal">
      <formula>22710</formula>
    </cfRule>
    <cfRule type="cellIs" dxfId="5333" priority="5083" operator="equal">
      <formula>$A$56</formula>
    </cfRule>
    <cfRule type="cellIs" dxfId="5332" priority="5084" operator="equal">
      <formula>$A$55</formula>
    </cfRule>
    <cfRule type="cellIs" dxfId="5331" priority="5085" operator="equal">
      <formula>$A$54</formula>
    </cfRule>
    <cfRule type="cellIs" dxfId="5330" priority="5086" operator="equal">
      <formula>$A$53</formula>
    </cfRule>
    <cfRule type="cellIs" dxfId="5329" priority="5087" operator="equal">
      <formula>$A$52</formula>
    </cfRule>
    <cfRule type="cellIs" dxfId="5328" priority="5088" operator="equal">
      <formula>$A$51</formula>
    </cfRule>
    <cfRule type="cellIs" dxfId="5327" priority="5089" operator="equal">
      <formula>$A$50</formula>
    </cfRule>
    <cfRule type="cellIs" dxfId="5326" priority="5090" operator="equal">
      <formula>$A$49</formula>
    </cfRule>
    <cfRule type="cellIs" dxfId="5325" priority="5091" operator="equal">
      <formula>$A$48</formula>
    </cfRule>
    <cfRule type="cellIs" dxfId="5324" priority="5092" operator="equal">
      <formula>$A$47</formula>
    </cfRule>
    <cfRule type="cellIs" dxfId="5323" priority="5093" operator="equal">
      <formula>$A$46</formula>
    </cfRule>
    <cfRule type="cellIs" dxfId="5322" priority="5094" operator="equal">
      <formula>$A$45</formula>
    </cfRule>
    <cfRule type="cellIs" dxfId="5321" priority="5095" operator="equal">
      <formula>$A$44</formula>
    </cfRule>
    <cfRule type="cellIs" dxfId="5320" priority="5096" operator="equal">
      <formula>$A$43</formula>
    </cfRule>
  </conditionalFormatting>
  <conditionalFormatting sqref="D6:E6">
    <cfRule type="cellIs" dxfId="5319" priority="5685" operator="equal">
      <formula>$A$70</formula>
    </cfRule>
    <cfRule type="cellIs" dxfId="5318" priority="5686" operator="equal">
      <formula>$A$69</formula>
    </cfRule>
    <cfRule type="cellIs" dxfId="5317" priority="5687" operator="equal">
      <formula>$A$68</formula>
    </cfRule>
    <cfRule type="cellIs" dxfId="5316" priority="5688" operator="equal">
      <formula>$A$67</formula>
    </cfRule>
    <cfRule type="cellIs" dxfId="5315" priority="5689" operator="equal">
      <formula>$A$66</formula>
    </cfRule>
    <cfRule type="cellIs" dxfId="5314" priority="5690" operator="equal">
      <formula>$A$65</formula>
    </cfRule>
    <cfRule type="cellIs" dxfId="5313" priority="5691" operator="equal">
      <formula>$A$64</formula>
    </cfRule>
    <cfRule type="cellIs" dxfId="5312" priority="5692" operator="equal">
      <formula>$A$63</formula>
    </cfRule>
    <cfRule type="cellIs" dxfId="5311" priority="5693" operator="equal">
      <formula>$A$62</formula>
    </cfRule>
    <cfRule type="cellIs" dxfId="5310" priority="5694" operator="equal">
      <formula>$A$61</formula>
    </cfRule>
    <cfRule type="cellIs" dxfId="5309" priority="5695" operator="equal">
      <formula>$A$60</formula>
    </cfRule>
    <cfRule type="cellIs" dxfId="5308" priority="5696" operator="equal">
      <formula>$A$59</formula>
    </cfRule>
    <cfRule type="cellIs" dxfId="5307" priority="5697" operator="equal">
      <formula>$A$58</formula>
    </cfRule>
    <cfRule type="cellIs" dxfId="5306" priority="5698" operator="equal">
      <formula>22710</formula>
    </cfRule>
    <cfRule type="cellIs" dxfId="5305" priority="5699" operator="equal">
      <formula>$A$56</formula>
    </cfRule>
    <cfRule type="cellIs" dxfId="5304" priority="5700" operator="equal">
      <formula>$A$55</formula>
    </cfRule>
    <cfRule type="cellIs" dxfId="5303" priority="5701" operator="equal">
      <formula>$A$54</formula>
    </cfRule>
    <cfRule type="cellIs" dxfId="5302" priority="5702" operator="equal">
      <formula>$A$53</formula>
    </cfRule>
    <cfRule type="cellIs" dxfId="5301" priority="5703" operator="equal">
      <formula>$A$52</formula>
    </cfRule>
    <cfRule type="cellIs" dxfId="5300" priority="5704" operator="equal">
      <formula>$A$51</formula>
    </cfRule>
    <cfRule type="cellIs" dxfId="5299" priority="5705" operator="equal">
      <formula>$A$50</formula>
    </cfRule>
    <cfRule type="cellIs" dxfId="5298" priority="5706" operator="equal">
      <formula>$A$49</formula>
    </cfRule>
    <cfRule type="cellIs" dxfId="5297" priority="5707" operator="equal">
      <formula>$A$48</formula>
    </cfRule>
    <cfRule type="cellIs" dxfId="5296" priority="5708" operator="equal">
      <formula>$A$47</formula>
    </cfRule>
    <cfRule type="cellIs" dxfId="5295" priority="5709" operator="equal">
      <formula>$A$46</formula>
    </cfRule>
    <cfRule type="cellIs" dxfId="5294" priority="5710" operator="equal">
      <formula>$A$45</formula>
    </cfRule>
    <cfRule type="cellIs" dxfId="5293" priority="5711" operator="equal">
      <formula>$A$44</formula>
    </cfRule>
    <cfRule type="cellIs" dxfId="5292" priority="5712" operator="equal">
      <formula>$A$43</formula>
    </cfRule>
  </conditionalFormatting>
  <conditionalFormatting sqref="K12">
    <cfRule type="cellIs" dxfId="5291" priority="5321" operator="equal">
      <formula>$A$70</formula>
    </cfRule>
    <cfRule type="cellIs" dxfId="5290" priority="5322" operator="equal">
      <formula>$A$69</formula>
    </cfRule>
    <cfRule type="cellIs" dxfId="5289" priority="5323" operator="equal">
      <formula>$A$68</formula>
    </cfRule>
    <cfRule type="cellIs" dxfId="5288" priority="5324" operator="equal">
      <formula>$A$67</formula>
    </cfRule>
    <cfRule type="cellIs" dxfId="5287" priority="5325" operator="equal">
      <formula>$A$66</formula>
    </cfRule>
    <cfRule type="cellIs" dxfId="5286" priority="5326" operator="equal">
      <formula>$A$65</formula>
    </cfRule>
    <cfRule type="cellIs" dxfId="5285" priority="5327" operator="equal">
      <formula>$A$64</formula>
    </cfRule>
    <cfRule type="cellIs" dxfId="5284" priority="5328" operator="equal">
      <formula>$A$63</formula>
    </cfRule>
    <cfRule type="cellIs" dxfId="5283" priority="5329" operator="equal">
      <formula>$A$62</formula>
    </cfRule>
    <cfRule type="cellIs" dxfId="5282" priority="5330" operator="equal">
      <formula>$A$61</formula>
    </cfRule>
    <cfRule type="cellIs" dxfId="5281" priority="5331" operator="equal">
      <formula>$A$60</formula>
    </cfRule>
    <cfRule type="cellIs" dxfId="5280" priority="5332" operator="equal">
      <formula>$A$59</formula>
    </cfRule>
    <cfRule type="cellIs" dxfId="5279" priority="5333" operator="equal">
      <formula>$A$58</formula>
    </cfRule>
    <cfRule type="cellIs" dxfId="5278" priority="5334" operator="equal">
      <formula>22710</formula>
    </cfRule>
    <cfRule type="cellIs" dxfId="5277" priority="5335" operator="equal">
      <formula>$A$56</formula>
    </cfRule>
    <cfRule type="cellIs" dxfId="5276" priority="5336" operator="equal">
      <formula>$A$55</formula>
    </cfRule>
    <cfRule type="cellIs" dxfId="5275" priority="5337" operator="equal">
      <formula>$A$54</formula>
    </cfRule>
    <cfRule type="cellIs" dxfId="5274" priority="5338" operator="equal">
      <formula>$A$53</formula>
    </cfRule>
    <cfRule type="cellIs" dxfId="5273" priority="5339" operator="equal">
      <formula>$A$52</formula>
    </cfRule>
    <cfRule type="cellIs" dxfId="5272" priority="5340" operator="equal">
      <formula>$A$51</formula>
    </cfRule>
    <cfRule type="cellIs" dxfId="5271" priority="5341" operator="equal">
      <formula>$A$50</formula>
    </cfRule>
    <cfRule type="cellIs" dxfId="5270" priority="5342" operator="equal">
      <formula>$A$49</formula>
    </cfRule>
    <cfRule type="cellIs" dxfId="5269" priority="5343" operator="equal">
      <formula>$A$48</formula>
    </cfRule>
    <cfRule type="cellIs" dxfId="5268" priority="5344" operator="equal">
      <formula>$A$47</formula>
    </cfRule>
    <cfRule type="cellIs" dxfId="5267" priority="5345" operator="equal">
      <formula>$A$46</formula>
    </cfRule>
    <cfRule type="cellIs" dxfId="5266" priority="5346" operator="equal">
      <formula>$A$45</formula>
    </cfRule>
    <cfRule type="cellIs" dxfId="5265" priority="5347" operator="equal">
      <formula>$A$44</formula>
    </cfRule>
    <cfRule type="cellIs" dxfId="5264" priority="5348" operator="equal">
      <formula>$A$43</formula>
    </cfRule>
  </conditionalFormatting>
  <conditionalFormatting sqref="F10">
    <cfRule type="cellIs" dxfId="5263" priority="5489" operator="equal">
      <formula>$A$70</formula>
    </cfRule>
    <cfRule type="cellIs" dxfId="5262" priority="5490" operator="equal">
      <formula>$A$69</formula>
    </cfRule>
    <cfRule type="cellIs" dxfId="5261" priority="5491" operator="equal">
      <formula>$A$68</formula>
    </cfRule>
    <cfRule type="cellIs" dxfId="5260" priority="5492" operator="equal">
      <formula>$A$67</formula>
    </cfRule>
    <cfRule type="cellIs" dxfId="5259" priority="5493" operator="equal">
      <formula>$A$66</formula>
    </cfRule>
    <cfRule type="cellIs" dxfId="5258" priority="5494" operator="equal">
      <formula>$A$65</formula>
    </cfRule>
    <cfRule type="cellIs" dxfId="5257" priority="5495" operator="equal">
      <formula>$A$64</formula>
    </cfRule>
    <cfRule type="cellIs" dxfId="5256" priority="5496" operator="equal">
      <formula>$A$63</formula>
    </cfRule>
    <cfRule type="cellIs" dxfId="5255" priority="5497" operator="equal">
      <formula>$A$62</formula>
    </cfRule>
    <cfRule type="cellIs" dxfId="5254" priority="5498" operator="equal">
      <formula>$A$61</formula>
    </cfRule>
    <cfRule type="cellIs" dxfId="5253" priority="5499" operator="equal">
      <formula>$A$60</formula>
    </cfRule>
    <cfRule type="cellIs" dxfId="5252" priority="5500" operator="equal">
      <formula>$A$59</formula>
    </cfRule>
    <cfRule type="cellIs" dxfId="5251" priority="5501" operator="equal">
      <formula>$A$58</formula>
    </cfRule>
    <cfRule type="cellIs" dxfId="5250" priority="5502" operator="equal">
      <formula>22710</formula>
    </cfRule>
    <cfRule type="cellIs" dxfId="5249" priority="5503" operator="equal">
      <formula>$A$56</formula>
    </cfRule>
    <cfRule type="cellIs" dxfId="5248" priority="5504" operator="equal">
      <formula>$A$55</formula>
    </cfRule>
    <cfRule type="cellIs" dxfId="5247" priority="5505" operator="equal">
      <formula>$A$54</formula>
    </cfRule>
    <cfRule type="cellIs" dxfId="5246" priority="5506" operator="equal">
      <formula>$A$53</formula>
    </cfRule>
    <cfRule type="cellIs" dxfId="5245" priority="5507" operator="equal">
      <formula>$A$52</formula>
    </cfRule>
    <cfRule type="cellIs" dxfId="5244" priority="5508" operator="equal">
      <formula>$A$51</formula>
    </cfRule>
    <cfRule type="cellIs" dxfId="5243" priority="5509" operator="equal">
      <formula>$A$50</formula>
    </cfRule>
    <cfRule type="cellIs" dxfId="5242" priority="5510" operator="equal">
      <formula>$A$49</formula>
    </cfRule>
    <cfRule type="cellIs" dxfId="5241" priority="5511" operator="equal">
      <formula>$A$48</formula>
    </cfRule>
    <cfRule type="cellIs" dxfId="5240" priority="5512" operator="equal">
      <formula>$A$47</formula>
    </cfRule>
    <cfRule type="cellIs" dxfId="5239" priority="5513" operator="equal">
      <formula>$A$46</formula>
    </cfRule>
    <cfRule type="cellIs" dxfId="5238" priority="5514" operator="equal">
      <formula>$A$45</formula>
    </cfRule>
    <cfRule type="cellIs" dxfId="5237" priority="5515" operator="equal">
      <formula>$A$44</formula>
    </cfRule>
    <cfRule type="cellIs" dxfId="5236" priority="5516" operator="equal">
      <formula>$A$43</formula>
    </cfRule>
  </conditionalFormatting>
  <conditionalFormatting sqref="G10:J10">
    <cfRule type="cellIs" dxfId="5235" priority="5461" operator="equal">
      <formula>$A$70</formula>
    </cfRule>
    <cfRule type="cellIs" dxfId="5234" priority="5462" operator="equal">
      <formula>$A$69</formula>
    </cfRule>
    <cfRule type="cellIs" dxfId="5233" priority="5463" operator="equal">
      <formula>$A$68</formula>
    </cfRule>
    <cfRule type="cellIs" dxfId="5232" priority="5464" operator="equal">
      <formula>$A$67</formula>
    </cfRule>
    <cfRule type="cellIs" dxfId="5231" priority="5465" operator="equal">
      <formula>$A$66</formula>
    </cfRule>
    <cfRule type="cellIs" dxfId="5230" priority="5466" operator="equal">
      <formula>$A$65</formula>
    </cfRule>
    <cfRule type="cellIs" dxfId="5229" priority="5467" operator="equal">
      <formula>$A$64</formula>
    </cfRule>
    <cfRule type="cellIs" dxfId="5228" priority="5468" operator="equal">
      <formula>$A$63</formula>
    </cfRule>
    <cfRule type="cellIs" dxfId="5227" priority="5469" operator="equal">
      <formula>$A$62</formula>
    </cfRule>
    <cfRule type="cellIs" dxfId="5226" priority="5470" operator="equal">
      <formula>$A$61</formula>
    </cfRule>
    <cfRule type="cellIs" dxfId="5225" priority="5471" operator="equal">
      <formula>$A$60</formula>
    </cfRule>
    <cfRule type="cellIs" dxfId="5224" priority="5472" operator="equal">
      <formula>$A$59</formula>
    </cfRule>
    <cfRule type="cellIs" dxfId="5223" priority="5473" operator="equal">
      <formula>$A$58</formula>
    </cfRule>
    <cfRule type="cellIs" dxfId="5222" priority="5474" operator="equal">
      <formula>22710</formula>
    </cfRule>
    <cfRule type="cellIs" dxfId="5221" priority="5475" operator="equal">
      <formula>$A$56</formula>
    </cfRule>
    <cfRule type="cellIs" dxfId="5220" priority="5476" operator="equal">
      <formula>$A$55</formula>
    </cfRule>
    <cfRule type="cellIs" dxfId="5219" priority="5477" operator="equal">
      <formula>$A$54</formula>
    </cfRule>
    <cfRule type="cellIs" dxfId="5218" priority="5478" operator="equal">
      <formula>$A$53</formula>
    </cfRule>
    <cfRule type="cellIs" dxfId="5217" priority="5479" operator="equal">
      <formula>$A$52</formula>
    </cfRule>
    <cfRule type="cellIs" dxfId="5216" priority="5480" operator="equal">
      <formula>$A$51</formula>
    </cfRule>
    <cfRule type="cellIs" dxfId="5215" priority="5481" operator="equal">
      <formula>$A$50</formula>
    </cfRule>
    <cfRule type="cellIs" dxfId="5214" priority="5482" operator="equal">
      <formula>$A$49</formula>
    </cfRule>
    <cfRule type="cellIs" dxfId="5213" priority="5483" operator="equal">
      <formula>$A$48</formula>
    </cfRule>
    <cfRule type="cellIs" dxfId="5212" priority="5484" operator="equal">
      <formula>$A$47</formula>
    </cfRule>
    <cfRule type="cellIs" dxfId="5211" priority="5485" operator="equal">
      <formula>$A$46</formula>
    </cfRule>
    <cfRule type="cellIs" dxfId="5210" priority="5486" operator="equal">
      <formula>$A$45</formula>
    </cfRule>
    <cfRule type="cellIs" dxfId="5209" priority="5487" operator="equal">
      <formula>$A$44</formula>
    </cfRule>
    <cfRule type="cellIs" dxfId="5208" priority="5488" operator="equal">
      <formula>$A$43</formula>
    </cfRule>
  </conditionalFormatting>
  <conditionalFormatting sqref="L14:O14">
    <cfRule type="cellIs" dxfId="5207" priority="5153" operator="equal">
      <formula>$A$70</formula>
    </cfRule>
    <cfRule type="cellIs" dxfId="5206" priority="5154" operator="equal">
      <formula>$A$69</formula>
    </cfRule>
    <cfRule type="cellIs" dxfId="5205" priority="5155" operator="equal">
      <formula>$A$68</formula>
    </cfRule>
    <cfRule type="cellIs" dxfId="5204" priority="5156" operator="equal">
      <formula>$A$67</formula>
    </cfRule>
    <cfRule type="cellIs" dxfId="5203" priority="5157" operator="equal">
      <formula>$A$66</formula>
    </cfRule>
    <cfRule type="cellIs" dxfId="5202" priority="5158" operator="equal">
      <formula>$A$65</formula>
    </cfRule>
    <cfRule type="cellIs" dxfId="5201" priority="5159" operator="equal">
      <formula>$A$64</formula>
    </cfRule>
    <cfRule type="cellIs" dxfId="5200" priority="5160" operator="equal">
      <formula>$A$63</formula>
    </cfRule>
    <cfRule type="cellIs" dxfId="5199" priority="5161" operator="equal">
      <formula>$A$62</formula>
    </cfRule>
    <cfRule type="cellIs" dxfId="5198" priority="5162" operator="equal">
      <formula>$A$61</formula>
    </cfRule>
    <cfRule type="cellIs" dxfId="5197" priority="5163" operator="equal">
      <formula>$A$60</formula>
    </cfRule>
    <cfRule type="cellIs" dxfId="5196" priority="5164" operator="equal">
      <formula>$A$59</formula>
    </cfRule>
    <cfRule type="cellIs" dxfId="5195" priority="5165" operator="equal">
      <formula>$A$58</formula>
    </cfRule>
    <cfRule type="cellIs" dxfId="5194" priority="5166" operator="equal">
      <formula>22710</formula>
    </cfRule>
    <cfRule type="cellIs" dxfId="5193" priority="5167" operator="equal">
      <formula>$A$56</formula>
    </cfRule>
    <cfRule type="cellIs" dxfId="5192" priority="5168" operator="equal">
      <formula>$A$55</formula>
    </cfRule>
    <cfRule type="cellIs" dxfId="5191" priority="5169" operator="equal">
      <formula>$A$54</formula>
    </cfRule>
    <cfRule type="cellIs" dxfId="5190" priority="5170" operator="equal">
      <formula>$A$53</formula>
    </cfRule>
    <cfRule type="cellIs" dxfId="5189" priority="5171" operator="equal">
      <formula>$A$52</formula>
    </cfRule>
    <cfRule type="cellIs" dxfId="5188" priority="5172" operator="equal">
      <formula>$A$51</formula>
    </cfRule>
    <cfRule type="cellIs" dxfId="5187" priority="5173" operator="equal">
      <formula>$A$50</formula>
    </cfRule>
    <cfRule type="cellIs" dxfId="5186" priority="5174" operator="equal">
      <formula>$A$49</formula>
    </cfRule>
    <cfRule type="cellIs" dxfId="5185" priority="5175" operator="equal">
      <formula>$A$48</formula>
    </cfRule>
    <cfRule type="cellIs" dxfId="5184" priority="5176" operator="equal">
      <formula>$A$47</formula>
    </cfRule>
    <cfRule type="cellIs" dxfId="5183" priority="5177" operator="equal">
      <formula>$A$46</formula>
    </cfRule>
    <cfRule type="cellIs" dxfId="5182" priority="5178" operator="equal">
      <formula>$A$45</formula>
    </cfRule>
    <cfRule type="cellIs" dxfId="5181" priority="5179" operator="equal">
      <formula>$A$44</formula>
    </cfRule>
    <cfRule type="cellIs" dxfId="5180" priority="5180" operator="equal">
      <formula>$A$43</formula>
    </cfRule>
  </conditionalFormatting>
  <conditionalFormatting sqref="C10">
    <cfRule type="cellIs" dxfId="5179" priority="5377" operator="equal">
      <formula>$A$70</formula>
    </cfRule>
    <cfRule type="cellIs" dxfId="5178" priority="5378" operator="equal">
      <formula>$A$69</formula>
    </cfRule>
    <cfRule type="cellIs" dxfId="5177" priority="5379" operator="equal">
      <formula>$A$68</formula>
    </cfRule>
    <cfRule type="cellIs" dxfId="5176" priority="5380" operator="equal">
      <formula>$A$67</formula>
    </cfRule>
    <cfRule type="cellIs" dxfId="5175" priority="5381" operator="equal">
      <formula>$A$66</formula>
    </cfRule>
    <cfRule type="cellIs" dxfId="5174" priority="5382" operator="equal">
      <formula>$A$65</formula>
    </cfRule>
    <cfRule type="cellIs" dxfId="5173" priority="5383" operator="equal">
      <formula>$A$64</formula>
    </cfRule>
    <cfRule type="cellIs" dxfId="5172" priority="5384" operator="equal">
      <formula>$A$63</formula>
    </cfRule>
    <cfRule type="cellIs" dxfId="5171" priority="5385" operator="equal">
      <formula>$A$62</formula>
    </cfRule>
    <cfRule type="cellIs" dxfId="5170" priority="5386" operator="equal">
      <formula>$A$61</formula>
    </cfRule>
    <cfRule type="cellIs" dxfId="5169" priority="5387" operator="equal">
      <formula>$A$60</formula>
    </cfRule>
    <cfRule type="cellIs" dxfId="5168" priority="5388" operator="equal">
      <formula>$A$59</formula>
    </cfRule>
    <cfRule type="cellIs" dxfId="5167" priority="5389" operator="equal">
      <formula>$A$58</formula>
    </cfRule>
    <cfRule type="cellIs" dxfId="5166" priority="5390" operator="equal">
      <formula>22710</formula>
    </cfRule>
    <cfRule type="cellIs" dxfId="5165" priority="5391" operator="equal">
      <formula>$A$56</formula>
    </cfRule>
    <cfRule type="cellIs" dxfId="5164" priority="5392" operator="equal">
      <formula>$A$55</formula>
    </cfRule>
    <cfRule type="cellIs" dxfId="5163" priority="5393" operator="equal">
      <formula>$A$54</formula>
    </cfRule>
    <cfRule type="cellIs" dxfId="5162" priority="5394" operator="equal">
      <formula>$A$53</formula>
    </cfRule>
    <cfRule type="cellIs" dxfId="5161" priority="5395" operator="equal">
      <formula>$A$52</formula>
    </cfRule>
    <cfRule type="cellIs" dxfId="5160" priority="5396" operator="equal">
      <formula>$A$51</formula>
    </cfRule>
    <cfRule type="cellIs" dxfId="5159" priority="5397" operator="equal">
      <formula>$A$50</formula>
    </cfRule>
    <cfRule type="cellIs" dxfId="5158" priority="5398" operator="equal">
      <formula>$A$49</formula>
    </cfRule>
    <cfRule type="cellIs" dxfId="5157" priority="5399" operator="equal">
      <formula>$A$48</formula>
    </cfRule>
    <cfRule type="cellIs" dxfId="5156" priority="5400" operator="equal">
      <formula>$A$47</formula>
    </cfRule>
    <cfRule type="cellIs" dxfId="5155" priority="5401" operator="equal">
      <formula>$A$46</formula>
    </cfRule>
    <cfRule type="cellIs" dxfId="5154" priority="5402" operator="equal">
      <formula>$A$45</formula>
    </cfRule>
    <cfRule type="cellIs" dxfId="5153" priority="5403" operator="equal">
      <formula>$A$44</formula>
    </cfRule>
    <cfRule type="cellIs" dxfId="5152" priority="5404" operator="equal">
      <formula>$A$43</formula>
    </cfRule>
  </conditionalFormatting>
  <conditionalFormatting sqref="D10:E10">
    <cfRule type="cellIs" dxfId="5151" priority="5349" operator="equal">
      <formula>$A$70</formula>
    </cfRule>
    <cfRule type="cellIs" dxfId="5150" priority="5350" operator="equal">
      <formula>$A$69</formula>
    </cfRule>
    <cfRule type="cellIs" dxfId="5149" priority="5351" operator="equal">
      <formula>$A$68</formula>
    </cfRule>
    <cfRule type="cellIs" dxfId="5148" priority="5352" operator="equal">
      <formula>$A$67</formula>
    </cfRule>
    <cfRule type="cellIs" dxfId="5147" priority="5353" operator="equal">
      <formula>$A$66</formula>
    </cfRule>
    <cfRule type="cellIs" dxfId="5146" priority="5354" operator="equal">
      <formula>$A$65</formula>
    </cfRule>
    <cfRule type="cellIs" dxfId="5145" priority="5355" operator="equal">
      <formula>$A$64</formula>
    </cfRule>
    <cfRule type="cellIs" dxfId="5144" priority="5356" operator="equal">
      <formula>$A$63</formula>
    </cfRule>
    <cfRule type="cellIs" dxfId="5143" priority="5357" operator="equal">
      <formula>$A$62</formula>
    </cfRule>
    <cfRule type="cellIs" dxfId="5142" priority="5358" operator="equal">
      <formula>$A$61</formula>
    </cfRule>
    <cfRule type="cellIs" dxfId="5141" priority="5359" operator="equal">
      <formula>$A$60</formula>
    </cfRule>
    <cfRule type="cellIs" dxfId="5140" priority="5360" operator="equal">
      <formula>$A$59</formula>
    </cfRule>
    <cfRule type="cellIs" dxfId="5139" priority="5361" operator="equal">
      <formula>$A$58</formula>
    </cfRule>
    <cfRule type="cellIs" dxfId="5138" priority="5362" operator="equal">
      <formula>22710</formula>
    </cfRule>
    <cfRule type="cellIs" dxfId="5137" priority="5363" operator="equal">
      <formula>$A$56</formula>
    </cfRule>
    <cfRule type="cellIs" dxfId="5136" priority="5364" operator="equal">
      <formula>$A$55</formula>
    </cfRule>
    <cfRule type="cellIs" dxfId="5135" priority="5365" operator="equal">
      <formula>$A$54</formula>
    </cfRule>
    <cfRule type="cellIs" dxfId="5134" priority="5366" operator="equal">
      <formula>$A$53</formula>
    </cfRule>
    <cfRule type="cellIs" dxfId="5133" priority="5367" operator="equal">
      <formula>$A$52</formula>
    </cfRule>
    <cfRule type="cellIs" dxfId="5132" priority="5368" operator="equal">
      <formula>$A$51</formula>
    </cfRule>
    <cfRule type="cellIs" dxfId="5131" priority="5369" operator="equal">
      <formula>$A$50</formula>
    </cfRule>
    <cfRule type="cellIs" dxfId="5130" priority="5370" operator="equal">
      <formula>$A$49</formula>
    </cfRule>
    <cfRule type="cellIs" dxfId="5129" priority="5371" operator="equal">
      <formula>$A$48</formula>
    </cfRule>
    <cfRule type="cellIs" dxfId="5128" priority="5372" operator="equal">
      <formula>$A$47</formula>
    </cfRule>
    <cfRule type="cellIs" dxfId="5127" priority="5373" operator="equal">
      <formula>$A$46</formula>
    </cfRule>
    <cfRule type="cellIs" dxfId="5126" priority="5374" operator="equal">
      <formula>$A$45</formula>
    </cfRule>
    <cfRule type="cellIs" dxfId="5125" priority="5375" operator="equal">
      <formula>$A$44</formula>
    </cfRule>
    <cfRule type="cellIs" dxfId="5124" priority="5376" operator="equal">
      <formula>$A$43</formula>
    </cfRule>
  </conditionalFormatting>
  <conditionalFormatting sqref="P12">
    <cfRule type="cellIs" dxfId="5123" priority="5265" operator="equal">
      <formula>$A$70</formula>
    </cfRule>
    <cfRule type="cellIs" dxfId="5122" priority="5266" operator="equal">
      <formula>$A$69</formula>
    </cfRule>
    <cfRule type="cellIs" dxfId="5121" priority="5267" operator="equal">
      <formula>$A$68</formula>
    </cfRule>
    <cfRule type="cellIs" dxfId="5120" priority="5268" operator="equal">
      <formula>$A$67</formula>
    </cfRule>
    <cfRule type="cellIs" dxfId="5119" priority="5269" operator="equal">
      <formula>$A$66</formula>
    </cfRule>
    <cfRule type="cellIs" dxfId="5118" priority="5270" operator="equal">
      <formula>$A$65</formula>
    </cfRule>
    <cfRule type="cellIs" dxfId="5117" priority="5271" operator="equal">
      <formula>$A$64</formula>
    </cfRule>
    <cfRule type="cellIs" dxfId="5116" priority="5272" operator="equal">
      <formula>$A$63</formula>
    </cfRule>
    <cfRule type="cellIs" dxfId="5115" priority="5273" operator="equal">
      <formula>$A$62</formula>
    </cfRule>
    <cfRule type="cellIs" dxfId="5114" priority="5274" operator="equal">
      <formula>$A$61</formula>
    </cfRule>
    <cfRule type="cellIs" dxfId="5113" priority="5275" operator="equal">
      <formula>$A$60</formula>
    </cfRule>
    <cfRule type="cellIs" dxfId="5112" priority="5276" operator="equal">
      <formula>$A$59</formula>
    </cfRule>
    <cfRule type="cellIs" dxfId="5111" priority="5277" operator="equal">
      <formula>$A$58</formula>
    </cfRule>
    <cfRule type="cellIs" dxfId="5110" priority="5278" operator="equal">
      <formula>22710</formula>
    </cfRule>
    <cfRule type="cellIs" dxfId="5109" priority="5279" operator="equal">
      <formula>$A$56</formula>
    </cfRule>
    <cfRule type="cellIs" dxfId="5108" priority="5280" operator="equal">
      <formula>$A$55</formula>
    </cfRule>
    <cfRule type="cellIs" dxfId="5107" priority="5281" operator="equal">
      <formula>$A$54</formula>
    </cfRule>
    <cfRule type="cellIs" dxfId="5106" priority="5282" operator="equal">
      <formula>$A$53</formula>
    </cfRule>
    <cfRule type="cellIs" dxfId="5105" priority="5283" operator="equal">
      <formula>$A$52</formula>
    </cfRule>
    <cfRule type="cellIs" dxfId="5104" priority="5284" operator="equal">
      <formula>$A$51</formula>
    </cfRule>
    <cfRule type="cellIs" dxfId="5103" priority="5285" operator="equal">
      <formula>$A$50</formula>
    </cfRule>
    <cfRule type="cellIs" dxfId="5102" priority="5286" operator="equal">
      <formula>$A$49</formula>
    </cfRule>
    <cfRule type="cellIs" dxfId="5101" priority="5287" operator="equal">
      <formula>$A$48</formula>
    </cfRule>
    <cfRule type="cellIs" dxfId="5100" priority="5288" operator="equal">
      <formula>$A$47</formula>
    </cfRule>
    <cfRule type="cellIs" dxfId="5099" priority="5289" operator="equal">
      <formula>$A$46</formula>
    </cfRule>
    <cfRule type="cellIs" dxfId="5098" priority="5290" operator="equal">
      <formula>$A$45</formula>
    </cfRule>
    <cfRule type="cellIs" dxfId="5097" priority="5291" operator="equal">
      <formula>$A$44</formula>
    </cfRule>
    <cfRule type="cellIs" dxfId="5096" priority="5292" operator="equal">
      <formula>$A$43</formula>
    </cfRule>
  </conditionalFormatting>
  <conditionalFormatting sqref="Q12:S12">
    <cfRule type="cellIs" dxfId="5095" priority="5237" operator="equal">
      <formula>$A$70</formula>
    </cfRule>
    <cfRule type="cellIs" dxfId="5094" priority="5238" operator="equal">
      <formula>$A$69</formula>
    </cfRule>
    <cfRule type="cellIs" dxfId="5093" priority="5239" operator="equal">
      <formula>$A$68</formula>
    </cfRule>
    <cfRule type="cellIs" dxfId="5092" priority="5240" operator="equal">
      <formula>$A$67</formula>
    </cfRule>
    <cfRule type="cellIs" dxfId="5091" priority="5241" operator="equal">
      <formula>$A$66</formula>
    </cfRule>
    <cfRule type="cellIs" dxfId="5090" priority="5242" operator="equal">
      <formula>$A$65</formula>
    </cfRule>
    <cfRule type="cellIs" dxfId="5089" priority="5243" operator="equal">
      <formula>$A$64</formula>
    </cfRule>
    <cfRule type="cellIs" dxfId="5088" priority="5244" operator="equal">
      <formula>$A$63</formula>
    </cfRule>
    <cfRule type="cellIs" dxfId="5087" priority="5245" operator="equal">
      <formula>$A$62</formula>
    </cfRule>
    <cfRule type="cellIs" dxfId="5086" priority="5246" operator="equal">
      <formula>$A$61</formula>
    </cfRule>
    <cfRule type="cellIs" dxfId="5085" priority="5247" operator="equal">
      <formula>$A$60</formula>
    </cfRule>
    <cfRule type="cellIs" dxfId="5084" priority="5248" operator="equal">
      <formula>$A$59</formula>
    </cfRule>
    <cfRule type="cellIs" dxfId="5083" priority="5249" operator="equal">
      <formula>$A$58</formula>
    </cfRule>
    <cfRule type="cellIs" dxfId="5082" priority="5250" operator="equal">
      <formula>22710</formula>
    </cfRule>
    <cfRule type="cellIs" dxfId="5081" priority="5251" operator="equal">
      <formula>$A$56</formula>
    </cfRule>
    <cfRule type="cellIs" dxfId="5080" priority="5252" operator="equal">
      <formula>$A$55</formula>
    </cfRule>
    <cfRule type="cellIs" dxfId="5079" priority="5253" operator="equal">
      <formula>$A$54</formula>
    </cfRule>
    <cfRule type="cellIs" dxfId="5078" priority="5254" operator="equal">
      <formula>$A$53</formula>
    </cfRule>
    <cfRule type="cellIs" dxfId="5077" priority="5255" operator="equal">
      <formula>$A$52</formula>
    </cfRule>
    <cfRule type="cellIs" dxfId="5076" priority="5256" operator="equal">
      <formula>$A$51</formula>
    </cfRule>
    <cfRule type="cellIs" dxfId="5075" priority="5257" operator="equal">
      <formula>$A$50</formula>
    </cfRule>
    <cfRule type="cellIs" dxfId="5074" priority="5258" operator="equal">
      <formula>$A$49</formula>
    </cfRule>
    <cfRule type="cellIs" dxfId="5073" priority="5259" operator="equal">
      <formula>$A$48</formula>
    </cfRule>
    <cfRule type="cellIs" dxfId="5072" priority="5260" operator="equal">
      <formula>$A$47</formula>
    </cfRule>
    <cfRule type="cellIs" dxfId="5071" priority="5261" operator="equal">
      <formula>$A$46</formula>
    </cfRule>
    <cfRule type="cellIs" dxfId="5070" priority="5262" operator="equal">
      <formula>$A$45</formula>
    </cfRule>
    <cfRule type="cellIs" dxfId="5069" priority="5263" operator="equal">
      <formula>$A$44</formula>
    </cfRule>
    <cfRule type="cellIs" dxfId="5068" priority="5264" operator="equal">
      <formula>$A$43</formula>
    </cfRule>
  </conditionalFormatting>
  <conditionalFormatting sqref="K16">
    <cfRule type="cellIs" dxfId="5067" priority="5041" operator="equal">
      <formula>$A$70</formula>
    </cfRule>
    <cfRule type="cellIs" dxfId="5066" priority="5042" operator="equal">
      <formula>$A$69</formula>
    </cfRule>
    <cfRule type="cellIs" dxfId="5065" priority="5043" operator="equal">
      <formula>$A$68</formula>
    </cfRule>
    <cfRule type="cellIs" dxfId="5064" priority="5044" operator="equal">
      <formula>$A$67</formula>
    </cfRule>
    <cfRule type="cellIs" dxfId="5063" priority="5045" operator="equal">
      <formula>$A$66</formula>
    </cfRule>
    <cfRule type="cellIs" dxfId="5062" priority="5046" operator="equal">
      <formula>$A$65</formula>
    </cfRule>
    <cfRule type="cellIs" dxfId="5061" priority="5047" operator="equal">
      <formula>$A$64</formula>
    </cfRule>
    <cfRule type="cellIs" dxfId="5060" priority="5048" operator="equal">
      <formula>$A$63</formula>
    </cfRule>
    <cfRule type="cellIs" dxfId="5059" priority="5049" operator="equal">
      <formula>$A$62</formula>
    </cfRule>
    <cfRule type="cellIs" dxfId="5058" priority="5050" operator="equal">
      <formula>$A$61</formula>
    </cfRule>
    <cfRule type="cellIs" dxfId="5057" priority="5051" operator="equal">
      <formula>$A$60</formula>
    </cfRule>
    <cfRule type="cellIs" dxfId="5056" priority="5052" operator="equal">
      <formula>$A$59</formula>
    </cfRule>
    <cfRule type="cellIs" dxfId="5055" priority="5053" operator="equal">
      <formula>$A$58</formula>
    </cfRule>
    <cfRule type="cellIs" dxfId="5054" priority="5054" operator="equal">
      <formula>22710</formula>
    </cfRule>
    <cfRule type="cellIs" dxfId="5053" priority="5055" operator="equal">
      <formula>$A$56</formula>
    </cfRule>
    <cfRule type="cellIs" dxfId="5052" priority="5056" operator="equal">
      <formula>$A$55</formula>
    </cfRule>
    <cfRule type="cellIs" dxfId="5051" priority="5057" operator="equal">
      <formula>$A$54</formula>
    </cfRule>
    <cfRule type="cellIs" dxfId="5050" priority="5058" operator="equal">
      <formula>$A$53</formula>
    </cfRule>
    <cfRule type="cellIs" dxfId="5049" priority="5059" operator="equal">
      <formula>$A$52</formula>
    </cfRule>
    <cfRule type="cellIs" dxfId="5048" priority="5060" operator="equal">
      <formula>$A$51</formula>
    </cfRule>
    <cfRule type="cellIs" dxfId="5047" priority="5061" operator="equal">
      <formula>$A$50</formula>
    </cfRule>
    <cfRule type="cellIs" dxfId="5046" priority="5062" operator="equal">
      <formula>$A$49</formula>
    </cfRule>
    <cfRule type="cellIs" dxfId="5045" priority="5063" operator="equal">
      <formula>$A$48</formula>
    </cfRule>
    <cfRule type="cellIs" dxfId="5044" priority="5064" operator="equal">
      <formula>$A$47</formula>
    </cfRule>
    <cfRule type="cellIs" dxfId="5043" priority="5065" operator="equal">
      <formula>$A$46</formula>
    </cfRule>
    <cfRule type="cellIs" dxfId="5042" priority="5066" operator="equal">
      <formula>$A$45</formula>
    </cfRule>
    <cfRule type="cellIs" dxfId="5041" priority="5067" operator="equal">
      <formula>$A$44</formula>
    </cfRule>
    <cfRule type="cellIs" dxfId="5040" priority="5068" operator="equal">
      <formula>$A$43</formula>
    </cfRule>
  </conditionalFormatting>
  <conditionalFormatting sqref="P14">
    <cfRule type="cellIs" dxfId="5039" priority="5125" operator="equal">
      <formula>$A$70</formula>
    </cfRule>
    <cfRule type="cellIs" dxfId="5038" priority="5126" operator="equal">
      <formula>$A$69</formula>
    </cfRule>
    <cfRule type="cellIs" dxfId="5037" priority="5127" operator="equal">
      <formula>$A$68</formula>
    </cfRule>
    <cfRule type="cellIs" dxfId="5036" priority="5128" operator="equal">
      <formula>$A$67</formula>
    </cfRule>
    <cfRule type="cellIs" dxfId="5035" priority="5129" operator="equal">
      <formula>$A$66</formula>
    </cfRule>
    <cfRule type="cellIs" dxfId="5034" priority="5130" operator="equal">
      <formula>$A$65</formula>
    </cfRule>
    <cfRule type="cellIs" dxfId="5033" priority="5131" operator="equal">
      <formula>$A$64</formula>
    </cfRule>
    <cfRule type="cellIs" dxfId="5032" priority="5132" operator="equal">
      <formula>$A$63</formula>
    </cfRule>
    <cfRule type="cellIs" dxfId="5031" priority="5133" operator="equal">
      <formula>$A$62</formula>
    </cfRule>
    <cfRule type="cellIs" dxfId="5030" priority="5134" operator="equal">
      <formula>$A$61</formula>
    </cfRule>
    <cfRule type="cellIs" dxfId="5029" priority="5135" operator="equal">
      <formula>$A$60</formula>
    </cfRule>
    <cfRule type="cellIs" dxfId="5028" priority="5136" operator="equal">
      <formula>$A$59</formula>
    </cfRule>
    <cfRule type="cellIs" dxfId="5027" priority="5137" operator="equal">
      <formula>$A$58</formula>
    </cfRule>
    <cfRule type="cellIs" dxfId="5026" priority="5138" operator="equal">
      <formula>22710</formula>
    </cfRule>
    <cfRule type="cellIs" dxfId="5025" priority="5139" operator="equal">
      <formula>$A$56</formula>
    </cfRule>
    <cfRule type="cellIs" dxfId="5024" priority="5140" operator="equal">
      <formula>$A$55</formula>
    </cfRule>
    <cfRule type="cellIs" dxfId="5023" priority="5141" operator="equal">
      <formula>$A$54</formula>
    </cfRule>
    <cfRule type="cellIs" dxfId="5022" priority="5142" operator="equal">
      <formula>$A$53</formula>
    </cfRule>
    <cfRule type="cellIs" dxfId="5021" priority="5143" operator="equal">
      <formula>$A$52</formula>
    </cfRule>
    <cfRule type="cellIs" dxfId="5020" priority="5144" operator="equal">
      <formula>$A$51</formula>
    </cfRule>
    <cfRule type="cellIs" dxfId="5019" priority="5145" operator="equal">
      <formula>$A$50</formula>
    </cfRule>
    <cfRule type="cellIs" dxfId="5018" priority="5146" operator="equal">
      <formula>$A$49</formula>
    </cfRule>
    <cfRule type="cellIs" dxfId="5017" priority="5147" operator="equal">
      <formula>$A$48</formula>
    </cfRule>
    <cfRule type="cellIs" dxfId="5016" priority="5148" operator="equal">
      <formula>$A$47</formula>
    </cfRule>
    <cfRule type="cellIs" dxfId="5015" priority="5149" operator="equal">
      <formula>$A$46</formula>
    </cfRule>
    <cfRule type="cellIs" dxfId="5014" priority="5150" operator="equal">
      <formula>$A$45</formula>
    </cfRule>
    <cfRule type="cellIs" dxfId="5013" priority="5151" operator="equal">
      <formula>$A$44</formula>
    </cfRule>
    <cfRule type="cellIs" dxfId="5012" priority="5152" operator="equal">
      <formula>$A$43</formula>
    </cfRule>
  </conditionalFormatting>
  <conditionalFormatting sqref="Q14:S14">
    <cfRule type="cellIs" dxfId="5011" priority="5097" operator="equal">
      <formula>$A$70</formula>
    </cfRule>
    <cfRule type="cellIs" dxfId="5010" priority="5098" operator="equal">
      <formula>$A$69</formula>
    </cfRule>
    <cfRule type="cellIs" dxfId="5009" priority="5099" operator="equal">
      <formula>$A$68</formula>
    </cfRule>
    <cfRule type="cellIs" dxfId="5008" priority="5100" operator="equal">
      <formula>$A$67</formula>
    </cfRule>
    <cfRule type="cellIs" dxfId="5007" priority="5101" operator="equal">
      <formula>$A$66</formula>
    </cfRule>
    <cfRule type="cellIs" dxfId="5006" priority="5102" operator="equal">
      <formula>$A$65</formula>
    </cfRule>
    <cfRule type="cellIs" dxfId="5005" priority="5103" operator="equal">
      <formula>$A$64</formula>
    </cfRule>
    <cfRule type="cellIs" dxfId="5004" priority="5104" operator="equal">
      <formula>$A$63</formula>
    </cfRule>
    <cfRule type="cellIs" dxfId="5003" priority="5105" operator="equal">
      <formula>$A$62</formula>
    </cfRule>
    <cfRule type="cellIs" dxfId="5002" priority="5106" operator="equal">
      <formula>$A$61</formula>
    </cfRule>
    <cfRule type="cellIs" dxfId="5001" priority="5107" operator="equal">
      <formula>$A$60</formula>
    </cfRule>
    <cfRule type="cellIs" dxfId="5000" priority="5108" operator="equal">
      <formula>$A$59</formula>
    </cfRule>
    <cfRule type="cellIs" dxfId="4999" priority="5109" operator="equal">
      <formula>$A$58</formula>
    </cfRule>
    <cfRule type="cellIs" dxfId="4998" priority="5110" operator="equal">
      <formula>22710</formula>
    </cfRule>
    <cfRule type="cellIs" dxfId="4997" priority="5111" operator="equal">
      <formula>$A$56</formula>
    </cfRule>
    <cfRule type="cellIs" dxfId="4996" priority="5112" operator="equal">
      <formula>$A$55</formula>
    </cfRule>
    <cfRule type="cellIs" dxfId="4995" priority="5113" operator="equal">
      <formula>$A$54</formula>
    </cfRule>
    <cfRule type="cellIs" dxfId="4994" priority="5114" operator="equal">
      <formula>$A$53</formula>
    </cfRule>
    <cfRule type="cellIs" dxfId="4993" priority="5115" operator="equal">
      <formula>$A$52</formula>
    </cfRule>
    <cfRule type="cellIs" dxfId="4992" priority="5116" operator="equal">
      <formula>$A$51</formula>
    </cfRule>
    <cfRule type="cellIs" dxfId="4991" priority="5117" operator="equal">
      <formula>$A$50</formula>
    </cfRule>
    <cfRule type="cellIs" dxfId="4990" priority="5118" operator="equal">
      <formula>$A$49</formula>
    </cfRule>
    <cfRule type="cellIs" dxfId="4989" priority="5119" operator="equal">
      <formula>$A$48</formula>
    </cfRule>
    <cfRule type="cellIs" dxfId="4988" priority="5120" operator="equal">
      <formula>$A$47</formula>
    </cfRule>
    <cfRule type="cellIs" dxfId="4987" priority="5121" operator="equal">
      <formula>$A$46</formula>
    </cfRule>
    <cfRule type="cellIs" dxfId="4986" priority="5122" operator="equal">
      <formula>$A$45</formula>
    </cfRule>
    <cfRule type="cellIs" dxfId="4985" priority="5123" operator="equal">
      <formula>$A$44</formula>
    </cfRule>
    <cfRule type="cellIs" dxfId="4984" priority="5124" operator="equal">
      <formula>$A$43</formula>
    </cfRule>
  </conditionalFormatting>
  <conditionalFormatting sqref="L16:O16">
    <cfRule type="cellIs" dxfId="4983" priority="5013" operator="equal">
      <formula>$A$70</formula>
    </cfRule>
    <cfRule type="cellIs" dxfId="4982" priority="5014" operator="equal">
      <formula>$A$69</formula>
    </cfRule>
    <cfRule type="cellIs" dxfId="4981" priority="5015" operator="equal">
      <formula>$A$68</formula>
    </cfRule>
    <cfRule type="cellIs" dxfId="4980" priority="5016" operator="equal">
      <formula>$A$67</formula>
    </cfRule>
    <cfRule type="cellIs" dxfId="4979" priority="5017" operator="equal">
      <formula>$A$66</formula>
    </cfRule>
    <cfRule type="cellIs" dxfId="4978" priority="5018" operator="equal">
      <formula>$A$65</formula>
    </cfRule>
    <cfRule type="cellIs" dxfId="4977" priority="5019" operator="equal">
      <formula>$A$64</formula>
    </cfRule>
    <cfRule type="cellIs" dxfId="4976" priority="5020" operator="equal">
      <formula>$A$63</formula>
    </cfRule>
    <cfRule type="cellIs" dxfId="4975" priority="5021" operator="equal">
      <formula>$A$62</formula>
    </cfRule>
    <cfRule type="cellIs" dxfId="4974" priority="5022" operator="equal">
      <formula>$A$61</formula>
    </cfRule>
    <cfRule type="cellIs" dxfId="4973" priority="5023" operator="equal">
      <formula>$A$60</formula>
    </cfRule>
    <cfRule type="cellIs" dxfId="4972" priority="5024" operator="equal">
      <formula>$A$59</formula>
    </cfRule>
    <cfRule type="cellIs" dxfId="4971" priority="5025" operator="equal">
      <formula>$A$58</formula>
    </cfRule>
    <cfRule type="cellIs" dxfId="4970" priority="5026" operator="equal">
      <formula>$A$57</formula>
    </cfRule>
    <cfRule type="cellIs" dxfId="4969" priority="5027" operator="equal">
      <formula>$A$56</formula>
    </cfRule>
    <cfRule type="cellIs" dxfId="4968" priority="5028" operator="equal">
      <formula>$A$55</formula>
    </cfRule>
    <cfRule type="cellIs" dxfId="4967" priority="5029" operator="equal">
      <formula>$A$54</formula>
    </cfRule>
    <cfRule type="cellIs" dxfId="4966" priority="5030" operator="equal">
      <formula>$A$53</formula>
    </cfRule>
    <cfRule type="cellIs" dxfId="4965" priority="5031" operator="equal">
      <formula>$A$52</formula>
    </cfRule>
    <cfRule type="cellIs" dxfId="4964" priority="5032" operator="equal">
      <formula>$A$51</formula>
    </cfRule>
    <cfRule type="cellIs" dxfId="4963" priority="5033" operator="equal">
      <formula>$A$50</formula>
    </cfRule>
    <cfRule type="cellIs" dxfId="4962" priority="5034" operator="equal">
      <formula>$A$49</formula>
    </cfRule>
    <cfRule type="cellIs" dxfId="4961" priority="5035" operator="equal">
      <formula>$A$48</formula>
    </cfRule>
    <cfRule type="cellIs" dxfId="4960" priority="5036" operator="equal">
      <formula>$A$47</formula>
    </cfRule>
    <cfRule type="cellIs" dxfId="4959" priority="5037" operator="equal">
      <formula>$A$46</formula>
    </cfRule>
    <cfRule type="cellIs" dxfId="4958" priority="5038" operator="equal">
      <formula>$A$45</formula>
    </cfRule>
    <cfRule type="cellIs" dxfId="4957" priority="5039" operator="equal">
      <formula>$A$44</formula>
    </cfRule>
    <cfRule type="cellIs" dxfId="4956" priority="5040" operator="equal">
      <formula>$A$43</formula>
    </cfRule>
  </conditionalFormatting>
  <conditionalFormatting sqref="P16">
    <cfRule type="cellIs" dxfId="4955" priority="4985" operator="equal">
      <formula>$A$70</formula>
    </cfRule>
    <cfRule type="cellIs" dxfId="4954" priority="4986" operator="equal">
      <formula>$A$69</formula>
    </cfRule>
    <cfRule type="cellIs" dxfId="4953" priority="4987" operator="equal">
      <formula>$A$68</formula>
    </cfRule>
    <cfRule type="cellIs" dxfId="4952" priority="4988" operator="equal">
      <formula>$A$67</formula>
    </cfRule>
    <cfRule type="cellIs" dxfId="4951" priority="4989" operator="equal">
      <formula>$A$66</formula>
    </cfRule>
    <cfRule type="cellIs" dxfId="4950" priority="4990" operator="equal">
      <formula>$A$65</formula>
    </cfRule>
    <cfRule type="cellIs" dxfId="4949" priority="4991" operator="equal">
      <formula>$A$64</formula>
    </cfRule>
    <cfRule type="cellIs" dxfId="4948" priority="4992" operator="equal">
      <formula>$A$63</formula>
    </cfRule>
    <cfRule type="cellIs" dxfId="4947" priority="4993" operator="equal">
      <formula>$A$62</formula>
    </cfRule>
    <cfRule type="cellIs" dxfId="4946" priority="4994" operator="equal">
      <formula>$A$61</formula>
    </cfRule>
    <cfRule type="cellIs" dxfId="4945" priority="4995" operator="equal">
      <formula>$A$60</formula>
    </cfRule>
    <cfRule type="cellIs" dxfId="4944" priority="4996" operator="equal">
      <formula>$A$59</formula>
    </cfRule>
    <cfRule type="cellIs" dxfId="4943" priority="4997" operator="equal">
      <formula>$A$58</formula>
    </cfRule>
    <cfRule type="cellIs" dxfId="4942" priority="4998" operator="equal">
      <formula>22710</formula>
    </cfRule>
    <cfRule type="cellIs" dxfId="4941" priority="4999" operator="equal">
      <formula>$A$56</formula>
    </cfRule>
    <cfRule type="cellIs" dxfId="4940" priority="5000" operator="equal">
      <formula>$A$55</formula>
    </cfRule>
    <cfRule type="cellIs" dxfId="4939" priority="5001" operator="equal">
      <formula>$A$54</formula>
    </cfRule>
    <cfRule type="cellIs" dxfId="4938" priority="5002" operator="equal">
      <formula>$A$53</formula>
    </cfRule>
    <cfRule type="cellIs" dxfId="4937" priority="5003" operator="equal">
      <formula>$A$52</formula>
    </cfRule>
    <cfRule type="cellIs" dxfId="4936" priority="5004" operator="equal">
      <formula>$A$51</formula>
    </cfRule>
    <cfRule type="cellIs" dxfId="4935" priority="5005" operator="equal">
      <formula>$A$50</formula>
    </cfRule>
    <cfRule type="cellIs" dxfId="4934" priority="5006" operator="equal">
      <formula>$A$49</formula>
    </cfRule>
    <cfRule type="cellIs" dxfId="4933" priority="5007" operator="equal">
      <formula>$A$48</formula>
    </cfRule>
    <cfRule type="cellIs" dxfId="4932" priority="5008" operator="equal">
      <formula>$A$47</formula>
    </cfRule>
    <cfRule type="cellIs" dxfId="4931" priority="5009" operator="equal">
      <formula>$A$46</formula>
    </cfRule>
    <cfRule type="cellIs" dxfId="4930" priority="5010" operator="equal">
      <formula>$A$45</formula>
    </cfRule>
    <cfRule type="cellIs" dxfId="4929" priority="5011" operator="equal">
      <formula>$A$44</formula>
    </cfRule>
    <cfRule type="cellIs" dxfId="4928" priority="5012" operator="equal">
      <formula>$A$43</formula>
    </cfRule>
  </conditionalFormatting>
  <conditionalFormatting sqref="Q16:S16">
    <cfRule type="cellIs" dxfId="4927" priority="4957" operator="equal">
      <formula>$A$70</formula>
    </cfRule>
    <cfRule type="cellIs" dxfId="4926" priority="4958" operator="equal">
      <formula>$A$69</formula>
    </cfRule>
    <cfRule type="cellIs" dxfId="4925" priority="4959" operator="equal">
      <formula>$A$68</formula>
    </cfRule>
    <cfRule type="cellIs" dxfId="4924" priority="4960" operator="equal">
      <formula>$A$67</formula>
    </cfRule>
    <cfRule type="cellIs" dxfId="4923" priority="4961" operator="equal">
      <formula>$A$66</formula>
    </cfRule>
    <cfRule type="cellIs" dxfId="4922" priority="4962" operator="equal">
      <formula>$A$65</formula>
    </cfRule>
    <cfRule type="cellIs" dxfId="4921" priority="4963" operator="equal">
      <formula>$A$64</formula>
    </cfRule>
    <cfRule type="cellIs" dxfId="4920" priority="4964" operator="equal">
      <formula>$A$63</formula>
    </cfRule>
    <cfRule type="cellIs" dxfId="4919" priority="4965" operator="equal">
      <formula>$A$62</formula>
    </cfRule>
    <cfRule type="cellIs" dxfId="4918" priority="4966" operator="equal">
      <formula>$A$61</formula>
    </cfRule>
    <cfRule type="cellIs" dxfId="4917" priority="4967" operator="equal">
      <formula>$A$60</formula>
    </cfRule>
    <cfRule type="cellIs" dxfId="4916" priority="4968" operator="equal">
      <formula>$A$59</formula>
    </cfRule>
    <cfRule type="cellIs" dxfId="4915" priority="4969" operator="equal">
      <formula>$A$58</formula>
    </cfRule>
    <cfRule type="cellIs" dxfId="4914" priority="4970" operator="equal">
      <formula>22710</formula>
    </cfRule>
    <cfRule type="cellIs" dxfId="4913" priority="4971" operator="equal">
      <formula>$A$56</formula>
    </cfRule>
    <cfRule type="cellIs" dxfId="4912" priority="4972" operator="equal">
      <formula>$A$55</formula>
    </cfRule>
    <cfRule type="cellIs" dxfId="4911" priority="4973" operator="equal">
      <formula>$A$54</formula>
    </cfRule>
    <cfRule type="cellIs" dxfId="4910" priority="4974" operator="equal">
      <formula>$A$53</formula>
    </cfRule>
    <cfRule type="cellIs" dxfId="4909" priority="4975" operator="equal">
      <formula>$A$52</formula>
    </cfRule>
    <cfRule type="cellIs" dxfId="4908" priority="4976" operator="equal">
      <formula>$A$51</formula>
    </cfRule>
    <cfRule type="cellIs" dxfId="4907" priority="4977" operator="equal">
      <formula>$A$50</formula>
    </cfRule>
    <cfRule type="cellIs" dxfId="4906" priority="4978" operator="equal">
      <formula>$A$49</formula>
    </cfRule>
    <cfRule type="cellIs" dxfId="4905" priority="4979" operator="equal">
      <formula>$A$48</formula>
    </cfRule>
    <cfRule type="cellIs" dxfId="4904" priority="4980" operator="equal">
      <formula>$A$47</formula>
    </cfRule>
    <cfRule type="cellIs" dxfId="4903" priority="4981" operator="equal">
      <formula>$A$46</formula>
    </cfRule>
    <cfRule type="cellIs" dxfId="4902" priority="4982" operator="equal">
      <formula>$A$45</formula>
    </cfRule>
    <cfRule type="cellIs" dxfId="4901" priority="4983" operator="equal">
      <formula>$A$44</formula>
    </cfRule>
    <cfRule type="cellIs" dxfId="4900" priority="4984" operator="equal">
      <formula>$A$43</formula>
    </cfRule>
  </conditionalFormatting>
  <conditionalFormatting sqref="G16">
    <cfRule type="cellIs" dxfId="4899" priority="4901" operator="equal">
      <formula>$A$70</formula>
    </cfRule>
    <cfRule type="cellIs" dxfId="4898" priority="4902" operator="equal">
      <formula>$A$69</formula>
    </cfRule>
    <cfRule type="cellIs" dxfId="4897" priority="4903" operator="equal">
      <formula>$A$68</formula>
    </cfRule>
    <cfRule type="cellIs" dxfId="4896" priority="4904" operator="equal">
      <formula>$A$67</formula>
    </cfRule>
    <cfRule type="cellIs" dxfId="4895" priority="4905" operator="equal">
      <formula>$A$66</formula>
    </cfRule>
    <cfRule type="cellIs" dxfId="4894" priority="4906" operator="equal">
      <formula>$A$65</formula>
    </cfRule>
    <cfRule type="cellIs" dxfId="4893" priority="4907" operator="equal">
      <formula>$A$64</formula>
    </cfRule>
    <cfRule type="cellIs" dxfId="4892" priority="4908" operator="equal">
      <formula>$A$63</formula>
    </cfRule>
    <cfRule type="cellIs" dxfId="4891" priority="4909" operator="equal">
      <formula>$A$62</formula>
    </cfRule>
    <cfRule type="cellIs" dxfId="4890" priority="4910" operator="equal">
      <formula>$A$61</formula>
    </cfRule>
    <cfRule type="cellIs" dxfId="4889" priority="4911" operator="equal">
      <formula>$A$60</formula>
    </cfRule>
    <cfRule type="cellIs" dxfId="4888" priority="4912" operator="equal">
      <formula>$A$59</formula>
    </cfRule>
    <cfRule type="cellIs" dxfId="4887" priority="4913" operator="equal">
      <formula>$A$58</formula>
    </cfRule>
    <cfRule type="cellIs" dxfId="4886" priority="4914" operator="equal">
      <formula>22710</formula>
    </cfRule>
    <cfRule type="cellIs" dxfId="4885" priority="4915" operator="equal">
      <formula>$A$56</formula>
    </cfRule>
    <cfRule type="cellIs" dxfId="4884" priority="4916" operator="equal">
      <formula>$A$55</formula>
    </cfRule>
    <cfRule type="cellIs" dxfId="4883" priority="4917" operator="equal">
      <formula>$A$54</formula>
    </cfRule>
    <cfRule type="cellIs" dxfId="4882" priority="4918" operator="equal">
      <formula>$A$53</formula>
    </cfRule>
    <cfRule type="cellIs" dxfId="4881" priority="4919" operator="equal">
      <formula>$A$52</formula>
    </cfRule>
    <cfRule type="cellIs" dxfId="4880" priority="4920" operator="equal">
      <formula>$A$51</formula>
    </cfRule>
    <cfRule type="cellIs" dxfId="4879" priority="4921" operator="equal">
      <formula>$A$50</formula>
    </cfRule>
    <cfRule type="cellIs" dxfId="4878" priority="4922" operator="equal">
      <formula>$A$49</formula>
    </cfRule>
    <cfRule type="cellIs" dxfId="4877" priority="4923" operator="equal">
      <formula>$A$48</formula>
    </cfRule>
    <cfRule type="cellIs" dxfId="4876" priority="4924" operator="equal">
      <formula>$A$47</formula>
    </cfRule>
    <cfRule type="cellIs" dxfId="4875" priority="4925" operator="equal">
      <formula>$A$46</formula>
    </cfRule>
    <cfRule type="cellIs" dxfId="4874" priority="4926" operator="equal">
      <formula>$A$45</formula>
    </cfRule>
    <cfRule type="cellIs" dxfId="4873" priority="4927" operator="equal">
      <formula>$A$44</formula>
    </cfRule>
    <cfRule type="cellIs" dxfId="4872" priority="4928" operator="equal">
      <formula>$A$43</formula>
    </cfRule>
  </conditionalFormatting>
  <conditionalFormatting sqref="H16:I16">
    <cfRule type="cellIs" dxfId="4871" priority="4845" operator="equal">
      <formula>$A$70</formula>
    </cfRule>
    <cfRule type="cellIs" dxfId="4870" priority="4846" operator="equal">
      <formula>$A$69</formula>
    </cfRule>
    <cfRule type="cellIs" dxfId="4869" priority="4847" operator="equal">
      <formula>$A$68</formula>
    </cfRule>
    <cfRule type="cellIs" dxfId="4868" priority="4848" operator="equal">
      <formula>$A$67</formula>
    </cfRule>
    <cfRule type="cellIs" dxfId="4867" priority="4849" operator="equal">
      <formula>$A$66</formula>
    </cfRule>
    <cfRule type="cellIs" dxfId="4866" priority="4850" operator="equal">
      <formula>$A$65</formula>
    </cfRule>
    <cfRule type="cellIs" dxfId="4865" priority="4851" operator="equal">
      <formula>$A$64</formula>
    </cfRule>
    <cfRule type="cellIs" dxfId="4864" priority="4852" operator="equal">
      <formula>$A$63</formula>
    </cfRule>
    <cfRule type="cellIs" dxfId="4863" priority="4853" operator="equal">
      <formula>$A$62</formula>
    </cfRule>
    <cfRule type="cellIs" dxfId="4862" priority="4854" operator="equal">
      <formula>$A$61</formula>
    </cfRule>
    <cfRule type="cellIs" dxfId="4861" priority="4855" operator="equal">
      <formula>$A$60</formula>
    </cfRule>
    <cfRule type="cellIs" dxfId="4860" priority="4856" operator="equal">
      <formula>$A$59</formula>
    </cfRule>
    <cfRule type="cellIs" dxfId="4859" priority="4857" operator="equal">
      <formula>$A$58</formula>
    </cfRule>
    <cfRule type="cellIs" dxfId="4858" priority="4858" operator="equal">
      <formula>22710</formula>
    </cfRule>
    <cfRule type="cellIs" dxfId="4857" priority="4859" operator="equal">
      <formula>$A$56</formula>
    </cfRule>
    <cfRule type="cellIs" dxfId="4856" priority="4860" operator="equal">
      <formula>$A$55</formula>
    </cfRule>
    <cfRule type="cellIs" dxfId="4855" priority="4861" operator="equal">
      <formula>$A$54</formula>
    </cfRule>
    <cfRule type="cellIs" dxfId="4854" priority="4862" operator="equal">
      <formula>$A$53</formula>
    </cfRule>
    <cfRule type="cellIs" dxfId="4853" priority="4863" operator="equal">
      <formula>$A$52</formula>
    </cfRule>
    <cfRule type="cellIs" dxfId="4852" priority="4864" operator="equal">
      <formula>$A$51</formula>
    </cfRule>
    <cfRule type="cellIs" dxfId="4851" priority="4865" operator="equal">
      <formula>$A$50</formula>
    </cfRule>
    <cfRule type="cellIs" dxfId="4850" priority="4866" operator="equal">
      <formula>$A$49</formula>
    </cfRule>
    <cfRule type="cellIs" dxfId="4849" priority="4867" operator="equal">
      <formula>$A$48</formula>
    </cfRule>
    <cfRule type="cellIs" dxfId="4848" priority="4868" operator="equal">
      <formula>$A$47</formula>
    </cfRule>
    <cfRule type="cellIs" dxfId="4847" priority="4869" operator="equal">
      <formula>$A$46</formula>
    </cfRule>
    <cfRule type="cellIs" dxfId="4846" priority="4870" operator="equal">
      <formula>$A$45</formula>
    </cfRule>
    <cfRule type="cellIs" dxfId="4845" priority="4871" operator="equal">
      <formula>$A$44</formula>
    </cfRule>
    <cfRule type="cellIs" dxfId="4844" priority="4872" operator="equal">
      <formula>$A$43</formula>
    </cfRule>
  </conditionalFormatting>
  <conditionalFormatting sqref="J16">
    <cfRule type="cellIs" dxfId="4843" priority="4873" operator="equal">
      <formula>$A$70</formula>
    </cfRule>
    <cfRule type="cellIs" dxfId="4842" priority="4874" operator="equal">
      <formula>$A$69</formula>
    </cfRule>
    <cfRule type="cellIs" dxfId="4841" priority="4875" operator="equal">
      <formula>$A$68</formula>
    </cfRule>
    <cfRule type="cellIs" dxfId="4840" priority="4876" operator="equal">
      <formula>$A$67</formula>
    </cfRule>
    <cfRule type="cellIs" dxfId="4839" priority="4877" operator="equal">
      <formula>$A$66</formula>
    </cfRule>
    <cfRule type="cellIs" dxfId="4838" priority="4878" operator="equal">
      <formula>$A$65</formula>
    </cfRule>
    <cfRule type="cellIs" dxfId="4837" priority="4879" operator="equal">
      <formula>$A$64</formula>
    </cfRule>
    <cfRule type="cellIs" dxfId="4836" priority="4880" operator="equal">
      <formula>$A$63</formula>
    </cfRule>
    <cfRule type="cellIs" dxfId="4835" priority="4881" operator="equal">
      <formula>$A$62</formula>
    </cfRule>
    <cfRule type="cellIs" dxfId="4834" priority="4882" operator="equal">
      <formula>$A$61</formula>
    </cfRule>
    <cfRule type="cellIs" dxfId="4833" priority="4883" operator="equal">
      <formula>$A$60</formula>
    </cfRule>
    <cfRule type="cellIs" dxfId="4832" priority="4884" operator="equal">
      <formula>$A$59</formula>
    </cfRule>
    <cfRule type="cellIs" dxfId="4831" priority="4885" operator="equal">
      <formula>$A$58</formula>
    </cfRule>
    <cfRule type="cellIs" dxfId="4830" priority="4886" operator="equal">
      <formula>22710</formula>
    </cfRule>
    <cfRule type="cellIs" dxfId="4829" priority="4887" operator="equal">
      <formula>$A$56</formula>
    </cfRule>
    <cfRule type="cellIs" dxfId="4828" priority="4888" operator="equal">
      <formula>$A$55</formula>
    </cfRule>
    <cfRule type="cellIs" dxfId="4827" priority="4889" operator="equal">
      <formula>$A$54</formula>
    </cfRule>
    <cfRule type="cellIs" dxfId="4826" priority="4890" operator="equal">
      <formula>$A$53</formula>
    </cfRule>
    <cfRule type="cellIs" dxfId="4825" priority="4891" operator="equal">
      <formula>$A$52</formula>
    </cfRule>
    <cfRule type="cellIs" dxfId="4824" priority="4892" operator="equal">
      <formula>$A$51</formula>
    </cfRule>
    <cfRule type="cellIs" dxfId="4823" priority="4893" operator="equal">
      <formula>$A$50</formula>
    </cfRule>
    <cfRule type="cellIs" dxfId="4822" priority="4894" operator="equal">
      <formula>$A$49</formula>
    </cfRule>
    <cfRule type="cellIs" dxfId="4821" priority="4895" operator="equal">
      <formula>$A$48</formula>
    </cfRule>
    <cfRule type="cellIs" dxfId="4820" priority="4896" operator="equal">
      <formula>$A$47</formula>
    </cfRule>
    <cfRule type="cellIs" dxfId="4819" priority="4897" operator="equal">
      <formula>$A$46</formula>
    </cfRule>
    <cfRule type="cellIs" dxfId="4818" priority="4898" operator="equal">
      <formula>$A$45</formula>
    </cfRule>
    <cfRule type="cellIs" dxfId="4817" priority="4899" operator="equal">
      <formula>$A$44</formula>
    </cfRule>
    <cfRule type="cellIs" dxfId="4816" priority="4900" operator="equal">
      <formula>$A$43</formula>
    </cfRule>
  </conditionalFormatting>
  <conditionalFormatting sqref="G13">
    <cfRule type="cellIs" dxfId="4815" priority="4817" operator="equal">
      <formula>$A$70</formula>
    </cfRule>
    <cfRule type="cellIs" dxfId="4814" priority="4818" operator="equal">
      <formula>$A$69</formula>
    </cfRule>
    <cfRule type="cellIs" dxfId="4813" priority="4819" operator="equal">
      <formula>$A$68</formula>
    </cfRule>
    <cfRule type="cellIs" dxfId="4812" priority="4820" operator="equal">
      <formula>$A$67</formula>
    </cfRule>
    <cfRule type="cellIs" dxfId="4811" priority="4821" operator="equal">
      <formula>$A$66</formula>
    </cfRule>
    <cfRule type="cellIs" dxfId="4810" priority="4822" operator="equal">
      <formula>$A$65</formula>
    </cfRule>
    <cfRule type="cellIs" dxfId="4809" priority="4823" operator="equal">
      <formula>$A$64</formula>
    </cfRule>
    <cfRule type="cellIs" dxfId="4808" priority="4824" operator="equal">
      <formula>$A$63</formula>
    </cfRule>
    <cfRule type="cellIs" dxfId="4807" priority="4825" operator="equal">
      <formula>$A$62</formula>
    </cfRule>
    <cfRule type="cellIs" dxfId="4806" priority="4826" operator="equal">
      <formula>$A$61</formula>
    </cfRule>
    <cfRule type="cellIs" dxfId="4805" priority="4827" operator="equal">
      <formula>$A$60</formula>
    </cfRule>
    <cfRule type="cellIs" dxfId="4804" priority="4828" operator="equal">
      <formula>$A$59</formula>
    </cfRule>
    <cfRule type="cellIs" dxfId="4803" priority="4829" operator="equal">
      <formula>$A$58</formula>
    </cfRule>
    <cfRule type="cellIs" dxfId="4802" priority="4830" operator="equal">
      <formula>22710</formula>
    </cfRule>
    <cfRule type="cellIs" dxfId="4801" priority="4831" operator="equal">
      <formula>$A$56</formula>
    </cfRule>
    <cfRule type="cellIs" dxfId="4800" priority="4832" operator="equal">
      <formula>$A$55</formula>
    </cfRule>
    <cfRule type="cellIs" dxfId="4799" priority="4833" operator="equal">
      <formula>$A$54</formula>
    </cfRule>
    <cfRule type="cellIs" dxfId="4798" priority="4834" operator="equal">
      <formula>$A$53</formula>
    </cfRule>
    <cfRule type="cellIs" dxfId="4797" priority="4835" operator="equal">
      <formula>$A$52</formula>
    </cfRule>
    <cfRule type="cellIs" dxfId="4796" priority="4836" operator="equal">
      <formula>$A$51</formula>
    </cfRule>
    <cfRule type="cellIs" dxfId="4795" priority="4837" operator="equal">
      <formula>$A$50</formula>
    </cfRule>
    <cfRule type="cellIs" dxfId="4794" priority="4838" operator="equal">
      <formula>$A$49</formula>
    </cfRule>
    <cfRule type="cellIs" dxfId="4793" priority="4839" operator="equal">
      <formula>$A$48</formula>
    </cfRule>
    <cfRule type="cellIs" dxfId="4792" priority="4840" operator="equal">
      <formula>$A$47</formula>
    </cfRule>
    <cfRule type="cellIs" dxfId="4791" priority="4841" operator="equal">
      <formula>$A$46</formula>
    </cfRule>
    <cfRule type="cellIs" dxfId="4790" priority="4842" operator="equal">
      <formula>$A$45</formula>
    </cfRule>
    <cfRule type="cellIs" dxfId="4789" priority="4843" operator="equal">
      <formula>$A$44</formula>
    </cfRule>
    <cfRule type="cellIs" dxfId="4788" priority="4844" operator="equal">
      <formula>$A$43</formula>
    </cfRule>
  </conditionalFormatting>
  <conditionalFormatting sqref="H13:J13">
    <cfRule type="cellIs" dxfId="4787" priority="4789" operator="equal">
      <formula>$A$70</formula>
    </cfRule>
    <cfRule type="cellIs" dxfId="4786" priority="4790" operator="equal">
      <formula>$A$69</formula>
    </cfRule>
    <cfRule type="cellIs" dxfId="4785" priority="4791" operator="equal">
      <formula>$A$68</formula>
    </cfRule>
    <cfRule type="cellIs" dxfId="4784" priority="4792" operator="equal">
      <formula>$A$67</formula>
    </cfRule>
    <cfRule type="cellIs" dxfId="4783" priority="4793" operator="equal">
      <formula>$A$66</formula>
    </cfRule>
    <cfRule type="cellIs" dxfId="4782" priority="4794" operator="equal">
      <formula>$A$65</formula>
    </cfRule>
    <cfRule type="cellIs" dxfId="4781" priority="4795" operator="equal">
      <formula>$A$64</formula>
    </cfRule>
    <cfRule type="cellIs" dxfId="4780" priority="4796" operator="equal">
      <formula>$A$63</formula>
    </cfRule>
    <cfRule type="cellIs" dxfId="4779" priority="4797" operator="equal">
      <formula>$A$62</formula>
    </cfRule>
    <cfRule type="cellIs" dxfId="4778" priority="4798" operator="equal">
      <formula>$A$61</formula>
    </cfRule>
    <cfRule type="cellIs" dxfId="4777" priority="4799" operator="equal">
      <formula>$A$60</formula>
    </cfRule>
    <cfRule type="cellIs" dxfId="4776" priority="4800" operator="equal">
      <formula>$A$59</formula>
    </cfRule>
    <cfRule type="cellIs" dxfId="4775" priority="4801" operator="equal">
      <formula>$A$58</formula>
    </cfRule>
    <cfRule type="cellIs" dxfId="4774" priority="4802" operator="equal">
      <formula>22710</formula>
    </cfRule>
    <cfRule type="cellIs" dxfId="4773" priority="4803" operator="equal">
      <formula>$A$56</formula>
    </cfRule>
    <cfRule type="cellIs" dxfId="4772" priority="4804" operator="equal">
      <formula>$A$55</formula>
    </cfRule>
    <cfRule type="cellIs" dxfId="4771" priority="4805" operator="equal">
      <formula>$A$54</formula>
    </cfRule>
    <cfRule type="cellIs" dxfId="4770" priority="4806" operator="equal">
      <formula>$A$53</formula>
    </cfRule>
    <cfRule type="cellIs" dxfId="4769" priority="4807" operator="equal">
      <formula>$A$52</formula>
    </cfRule>
    <cfRule type="cellIs" dxfId="4768" priority="4808" operator="equal">
      <formula>$A$51</formula>
    </cfRule>
    <cfRule type="cellIs" dxfId="4767" priority="4809" operator="equal">
      <formula>$A$50</formula>
    </cfRule>
    <cfRule type="cellIs" dxfId="4766" priority="4810" operator="equal">
      <formula>$A$49</formula>
    </cfRule>
    <cfRule type="cellIs" dxfId="4765" priority="4811" operator="equal">
      <formula>$A$48</formula>
    </cfRule>
    <cfRule type="cellIs" dxfId="4764" priority="4812" operator="equal">
      <formula>$A$47</formula>
    </cfRule>
    <cfRule type="cellIs" dxfId="4763" priority="4813" operator="equal">
      <formula>$A$46</formula>
    </cfRule>
    <cfRule type="cellIs" dxfId="4762" priority="4814" operator="equal">
      <formula>$A$45</formula>
    </cfRule>
    <cfRule type="cellIs" dxfId="4761" priority="4815" operator="equal">
      <formula>$A$44</formula>
    </cfRule>
    <cfRule type="cellIs" dxfId="4760" priority="4816" operator="equal">
      <formula>$A$43</formula>
    </cfRule>
  </conditionalFormatting>
  <conditionalFormatting sqref="X6">
    <cfRule type="cellIs" dxfId="4759" priority="4761" operator="equal">
      <formula>$A$70</formula>
    </cfRule>
    <cfRule type="cellIs" dxfId="4758" priority="4762" operator="equal">
      <formula>$A$69</formula>
    </cfRule>
    <cfRule type="cellIs" dxfId="4757" priority="4763" operator="equal">
      <formula>$A$68</formula>
    </cfRule>
    <cfRule type="cellIs" dxfId="4756" priority="4764" operator="equal">
      <formula>$A$67</formula>
    </cfRule>
    <cfRule type="cellIs" dxfId="4755" priority="4765" operator="equal">
      <formula>$A$66</formula>
    </cfRule>
    <cfRule type="cellIs" dxfId="4754" priority="4766" operator="equal">
      <formula>$A$65</formula>
    </cfRule>
    <cfRule type="cellIs" dxfId="4753" priority="4767" operator="equal">
      <formula>$A$64</formula>
    </cfRule>
    <cfRule type="cellIs" dxfId="4752" priority="4768" operator="equal">
      <formula>$A$63</formula>
    </cfRule>
    <cfRule type="cellIs" dxfId="4751" priority="4769" operator="equal">
      <formula>$A$62</formula>
    </cfRule>
    <cfRule type="cellIs" dxfId="4750" priority="4770" operator="equal">
      <formula>$A$61</formula>
    </cfRule>
    <cfRule type="cellIs" dxfId="4749" priority="4771" operator="equal">
      <formula>$A$60</formula>
    </cfRule>
    <cfRule type="cellIs" dxfId="4748" priority="4772" operator="equal">
      <formula>$A$59</formula>
    </cfRule>
    <cfRule type="cellIs" dxfId="4747" priority="4773" operator="equal">
      <formula>$A$58</formula>
    </cfRule>
    <cfRule type="cellIs" dxfId="4746" priority="4774" operator="equal">
      <formula>22710</formula>
    </cfRule>
    <cfRule type="cellIs" dxfId="4745" priority="4775" operator="equal">
      <formula>$A$56</formula>
    </cfRule>
    <cfRule type="cellIs" dxfId="4744" priority="4776" operator="equal">
      <formula>$A$55</formula>
    </cfRule>
    <cfRule type="cellIs" dxfId="4743" priority="4777" operator="equal">
      <formula>$A$54</formula>
    </cfRule>
    <cfRule type="cellIs" dxfId="4742" priority="4778" operator="equal">
      <formula>$A$53</formula>
    </cfRule>
    <cfRule type="cellIs" dxfId="4741" priority="4779" operator="equal">
      <formula>$A$52</formula>
    </cfRule>
    <cfRule type="cellIs" dxfId="4740" priority="4780" operator="equal">
      <formula>$A$51</formula>
    </cfRule>
    <cfRule type="cellIs" dxfId="4739" priority="4781" operator="equal">
      <formula>$A$50</formula>
    </cfRule>
    <cfRule type="cellIs" dxfId="4738" priority="4782" operator="equal">
      <formula>$A$49</formula>
    </cfRule>
    <cfRule type="cellIs" dxfId="4737" priority="4783" operator="equal">
      <formula>$A$48</formula>
    </cfRule>
    <cfRule type="cellIs" dxfId="4736" priority="4784" operator="equal">
      <formula>$A$47</formula>
    </cfRule>
    <cfRule type="cellIs" dxfId="4735" priority="4785" operator="equal">
      <formula>$A$46</formula>
    </cfRule>
    <cfRule type="cellIs" dxfId="4734" priority="4786" operator="equal">
      <formula>$A$45</formula>
    </cfRule>
    <cfRule type="cellIs" dxfId="4733" priority="4787" operator="equal">
      <formula>$A$44</formula>
    </cfRule>
    <cfRule type="cellIs" dxfId="4732" priority="4788" operator="equal">
      <formula>$A$43</formula>
    </cfRule>
  </conditionalFormatting>
  <conditionalFormatting sqref="Y6">
    <cfRule type="cellIs" dxfId="4731" priority="4733" operator="equal">
      <formula>$A$70</formula>
    </cfRule>
    <cfRule type="cellIs" dxfId="4730" priority="4734" operator="equal">
      <formula>$A$69</formula>
    </cfRule>
    <cfRule type="cellIs" dxfId="4729" priority="4735" operator="equal">
      <formula>$A$68</formula>
    </cfRule>
    <cfRule type="cellIs" dxfId="4728" priority="4736" operator="equal">
      <formula>$A$67</formula>
    </cfRule>
    <cfRule type="cellIs" dxfId="4727" priority="4737" operator="equal">
      <formula>$A$66</formula>
    </cfRule>
    <cfRule type="cellIs" dxfId="4726" priority="4738" operator="equal">
      <formula>$A$65</formula>
    </cfRule>
    <cfRule type="cellIs" dxfId="4725" priority="4739" operator="equal">
      <formula>$A$64</formula>
    </cfRule>
    <cfRule type="cellIs" dxfId="4724" priority="4740" operator="equal">
      <formula>$A$63</formula>
    </cfRule>
    <cfRule type="cellIs" dxfId="4723" priority="4741" operator="equal">
      <formula>$A$62</formula>
    </cfRule>
    <cfRule type="cellIs" dxfId="4722" priority="4742" operator="equal">
      <formula>$A$61</formula>
    </cfRule>
    <cfRule type="cellIs" dxfId="4721" priority="4743" operator="equal">
      <formula>$A$60</formula>
    </cfRule>
    <cfRule type="cellIs" dxfId="4720" priority="4744" operator="equal">
      <formula>$A$59</formula>
    </cfRule>
    <cfRule type="cellIs" dxfId="4719" priority="4745" operator="equal">
      <formula>$A$58</formula>
    </cfRule>
    <cfRule type="cellIs" dxfId="4718" priority="4746" operator="equal">
      <formula>22710</formula>
    </cfRule>
    <cfRule type="cellIs" dxfId="4717" priority="4747" operator="equal">
      <formula>$A$56</formula>
    </cfRule>
    <cfRule type="cellIs" dxfId="4716" priority="4748" operator="equal">
      <formula>$A$55</formula>
    </cfRule>
    <cfRule type="cellIs" dxfId="4715" priority="4749" operator="equal">
      <formula>$A$54</formula>
    </cfRule>
    <cfRule type="cellIs" dxfId="4714" priority="4750" operator="equal">
      <formula>$A$53</formula>
    </cfRule>
    <cfRule type="cellIs" dxfId="4713" priority="4751" operator="equal">
      <formula>$A$52</formula>
    </cfRule>
    <cfRule type="cellIs" dxfId="4712" priority="4752" operator="equal">
      <formula>$A$51</formula>
    </cfRule>
    <cfRule type="cellIs" dxfId="4711" priority="4753" operator="equal">
      <formula>$A$50</formula>
    </cfRule>
    <cfRule type="cellIs" dxfId="4710" priority="4754" operator="equal">
      <formula>$A$49</formula>
    </cfRule>
    <cfRule type="cellIs" dxfId="4709" priority="4755" operator="equal">
      <formula>$A$48</formula>
    </cfRule>
    <cfRule type="cellIs" dxfId="4708" priority="4756" operator="equal">
      <formula>$A$47</formula>
    </cfRule>
    <cfRule type="cellIs" dxfId="4707" priority="4757" operator="equal">
      <formula>$A$46</formula>
    </cfRule>
    <cfRule type="cellIs" dxfId="4706" priority="4758" operator="equal">
      <formula>$A$45</formula>
    </cfRule>
    <cfRule type="cellIs" dxfId="4705" priority="4759" operator="equal">
      <formula>$A$44</formula>
    </cfRule>
    <cfRule type="cellIs" dxfId="4704" priority="4760" operator="equal">
      <formula>$A$43</formula>
    </cfRule>
  </conditionalFormatting>
  <conditionalFormatting sqref="X8">
    <cfRule type="cellIs" dxfId="4703" priority="4705" operator="equal">
      <formula>$A$70</formula>
    </cfRule>
    <cfRule type="cellIs" dxfId="4702" priority="4706" operator="equal">
      <formula>$A$69</formula>
    </cfRule>
    <cfRule type="cellIs" dxfId="4701" priority="4707" operator="equal">
      <formula>$A$68</formula>
    </cfRule>
    <cfRule type="cellIs" dxfId="4700" priority="4708" operator="equal">
      <formula>$A$67</formula>
    </cfRule>
    <cfRule type="cellIs" dxfId="4699" priority="4709" operator="equal">
      <formula>$A$66</formula>
    </cfRule>
    <cfRule type="cellIs" dxfId="4698" priority="4710" operator="equal">
      <formula>$A$65</formula>
    </cfRule>
    <cfRule type="cellIs" dxfId="4697" priority="4711" operator="equal">
      <formula>$A$64</formula>
    </cfRule>
    <cfRule type="cellIs" dxfId="4696" priority="4712" operator="equal">
      <formula>$A$63</formula>
    </cfRule>
    <cfRule type="cellIs" dxfId="4695" priority="4713" operator="equal">
      <formula>$A$62</formula>
    </cfRule>
    <cfRule type="cellIs" dxfId="4694" priority="4714" operator="equal">
      <formula>$A$61</formula>
    </cfRule>
    <cfRule type="cellIs" dxfId="4693" priority="4715" operator="equal">
      <formula>$A$60</formula>
    </cfRule>
    <cfRule type="cellIs" dxfId="4692" priority="4716" operator="equal">
      <formula>$A$59</formula>
    </cfRule>
    <cfRule type="cellIs" dxfId="4691" priority="4717" operator="equal">
      <formula>$A$58</formula>
    </cfRule>
    <cfRule type="cellIs" dxfId="4690" priority="4718" operator="equal">
      <formula>22710</formula>
    </cfRule>
    <cfRule type="cellIs" dxfId="4689" priority="4719" operator="equal">
      <formula>$A$56</formula>
    </cfRule>
    <cfRule type="cellIs" dxfId="4688" priority="4720" operator="equal">
      <formula>$A$55</formula>
    </cfRule>
    <cfRule type="cellIs" dxfId="4687" priority="4721" operator="equal">
      <formula>$A$54</formula>
    </cfRule>
    <cfRule type="cellIs" dxfId="4686" priority="4722" operator="equal">
      <formula>$A$53</formula>
    </cfRule>
    <cfRule type="cellIs" dxfId="4685" priority="4723" operator="equal">
      <formula>$A$52</formula>
    </cfRule>
    <cfRule type="cellIs" dxfId="4684" priority="4724" operator="equal">
      <formula>$A$51</formula>
    </cfRule>
    <cfRule type="cellIs" dxfId="4683" priority="4725" operator="equal">
      <formula>$A$50</formula>
    </cfRule>
    <cfRule type="cellIs" dxfId="4682" priority="4726" operator="equal">
      <formula>$A$49</formula>
    </cfRule>
    <cfRule type="cellIs" dxfId="4681" priority="4727" operator="equal">
      <formula>$A$48</formula>
    </cfRule>
    <cfRule type="cellIs" dxfId="4680" priority="4728" operator="equal">
      <formula>$A$47</formula>
    </cfRule>
    <cfRule type="cellIs" dxfId="4679" priority="4729" operator="equal">
      <formula>$A$46</formula>
    </cfRule>
    <cfRule type="cellIs" dxfId="4678" priority="4730" operator="equal">
      <formula>$A$45</formula>
    </cfRule>
    <cfRule type="cellIs" dxfId="4677" priority="4731" operator="equal">
      <formula>$A$44</formula>
    </cfRule>
    <cfRule type="cellIs" dxfId="4676" priority="4732" operator="equal">
      <formula>$A$43</formula>
    </cfRule>
  </conditionalFormatting>
  <conditionalFormatting sqref="Y8">
    <cfRule type="cellIs" dxfId="4675" priority="4677" operator="equal">
      <formula>$A$70</formula>
    </cfRule>
    <cfRule type="cellIs" dxfId="4674" priority="4678" operator="equal">
      <formula>$A$69</formula>
    </cfRule>
    <cfRule type="cellIs" dxfId="4673" priority="4679" operator="equal">
      <formula>$A$68</formula>
    </cfRule>
    <cfRule type="cellIs" dxfId="4672" priority="4680" operator="equal">
      <formula>$A$67</formula>
    </cfRule>
    <cfRule type="cellIs" dxfId="4671" priority="4681" operator="equal">
      <formula>$A$66</formula>
    </cfRule>
    <cfRule type="cellIs" dxfId="4670" priority="4682" operator="equal">
      <formula>$A$65</formula>
    </cfRule>
    <cfRule type="cellIs" dxfId="4669" priority="4683" operator="equal">
      <formula>$A$64</formula>
    </cfRule>
    <cfRule type="cellIs" dxfId="4668" priority="4684" operator="equal">
      <formula>$A$63</formula>
    </cfRule>
    <cfRule type="cellIs" dxfId="4667" priority="4685" operator="equal">
      <formula>$A$62</formula>
    </cfRule>
    <cfRule type="cellIs" dxfId="4666" priority="4686" operator="equal">
      <formula>$A$61</formula>
    </cfRule>
    <cfRule type="cellIs" dxfId="4665" priority="4687" operator="equal">
      <formula>$A$60</formula>
    </cfRule>
    <cfRule type="cellIs" dxfId="4664" priority="4688" operator="equal">
      <formula>$A$59</formula>
    </cfRule>
    <cfRule type="cellIs" dxfId="4663" priority="4689" operator="equal">
      <formula>$A$58</formula>
    </cfRule>
    <cfRule type="cellIs" dxfId="4662" priority="4690" operator="equal">
      <formula>22710</formula>
    </cfRule>
    <cfRule type="cellIs" dxfId="4661" priority="4691" operator="equal">
      <formula>$A$56</formula>
    </cfRule>
    <cfRule type="cellIs" dxfId="4660" priority="4692" operator="equal">
      <formula>$A$55</formula>
    </cfRule>
    <cfRule type="cellIs" dxfId="4659" priority="4693" operator="equal">
      <formula>$A$54</formula>
    </cfRule>
    <cfRule type="cellIs" dxfId="4658" priority="4694" operator="equal">
      <formula>$A$53</formula>
    </cfRule>
    <cfRule type="cellIs" dxfId="4657" priority="4695" operator="equal">
      <formula>$A$52</formula>
    </cfRule>
    <cfRule type="cellIs" dxfId="4656" priority="4696" operator="equal">
      <formula>$A$51</formula>
    </cfRule>
    <cfRule type="cellIs" dxfId="4655" priority="4697" operator="equal">
      <formula>$A$50</formula>
    </cfRule>
    <cfRule type="cellIs" dxfId="4654" priority="4698" operator="equal">
      <formula>$A$49</formula>
    </cfRule>
    <cfRule type="cellIs" dxfId="4653" priority="4699" operator="equal">
      <formula>$A$48</formula>
    </cfRule>
    <cfRule type="cellIs" dxfId="4652" priority="4700" operator="equal">
      <formula>$A$47</formula>
    </cfRule>
    <cfRule type="cellIs" dxfId="4651" priority="4701" operator="equal">
      <formula>$A$46</formula>
    </cfRule>
    <cfRule type="cellIs" dxfId="4650" priority="4702" operator="equal">
      <formula>$A$45</formula>
    </cfRule>
    <cfRule type="cellIs" dxfId="4649" priority="4703" operator="equal">
      <formula>$A$44</formula>
    </cfRule>
    <cfRule type="cellIs" dxfId="4648" priority="4704" operator="equal">
      <formula>$A$43</formula>
    </cfRule>
  </conditionalFormatting>
  <conditionalFormatting sqref="X10">
    <cfRule type="cellIs" dxfId="4647" priority="4649" operator="equal">
      <formula>$A$70</formula>
    </cfRule>
    <cfRule type="cellIs" dxfId="4646" priority="4650" operator="equal">
      <formula>$A$69</formula>
    </cfRule>
    <cfRule type="cellIs" dxfId="4645" priority="4651" operator="equal">
      <formula>$A$68</formula>
    </cfRule>
    <cfRule type="cellIs" dxfId="4644" priority="4652" operator="equal">
      <formula>$A$67</formula>
    </cfRule>
    <cfRule type="cellIs" dxfId="4643" priority="4653" operator="equal">
      <formula>$A$66</formula>
    </cfRule>
    <cfRule type="cellIs" dxfId="4642" priority="4654" operator="equal">
      <formula>$A$65</formula>
    </cfRule>
    <cfRule type="cellIs" dxfId="4641" priority="4655" operator="equal">
      <formula>$A$64</formula>
    </cfRule>
    <cfRule type="cellIs" dxfId="4640" priority="4656" operator="equal">
      <formula>$A$63</formula>
    </cfRule>
    <cfRule type="cellIs" dxfId="4639" priority="4657" operator="equal">
      <formula>$A$62</formula>
    </cfRule>
    <cfRule type="cellIs" dxfId="4638" priority="4658" operator="equal">
      <formula>$A$61</formula>
    </cfRule>
    <cfRule type="cellIs" dxfId="4637" priority="4659" operator="equal">
      <formula>$A$60</formula>
    </cfRule>
    <cfRule type="cellIs" dxfId="4636" priority="4660" operator="equal">
      <formula>$A$59</formula>
    </cfRule>
    <cfRule type="cellIs" dxfId="4635" priority="4661" operator="equal">
      <formula>$A$58</formula>
    </cfRule>
    <cfRule type="cellIs" dxfId="4634" priority="4662" operator="equal">
      <formula>22710</formula>
    </cfRule>
    <cfRule type="cellIs" dxfId="4633" priority="4663" operator="equal">
      <formula>$A$56</formula>
    </cfRule>
    <cfRule type="cellIs" dxfId="4632" priority="4664" operator="equal">
      <formula>$A$55</formula>
    </cfRule>
    <cfRule type="cellIs" dxfId="4631" priority="4665" operator="equal">
      <formula>$A$54</formula>
    </cfRule>
    <cfRule type="cellIs" dxfId="4630" priority="4666" operator="equal">
      <formula>$A$53</formula>
    </cfRule>
    <cfRule type="cellIs" dxfId="4629" priority="4667" operator="equal">
      <formula>$A$52</formula>
    </cfRule>
    <cfRule type="cellIs" dxfId="4628" priority="4668" operator="equal">
      <formula>$A$51</formula>
    </cfRule>
    <cfRule type="cellIs" dxfId="4627" priority="4669" operator="equal">
      <formula>$A$50</formula>
    </cfRule>
    <cfRule type="cellIs" dxfId="4626" priority="4670" operator="equal">
      <formula>$A$49</formula>
    </cfRule>
    <cfRule type="cellIs" dxfId="4625" priority="4671" operator="equal">
      <formula>$A$48</formula>
    </cfRule>
    <cfRule type="cellIs" dxfId="4624" priority="4672" operator="equal">
      <formula>$A$47</formula>
    </cfRule>
    <cfRule type="cellIs" dxfId="4623" priority="4673" operator="equal">
      <formula>$A$46</formula>
    </cfRule>
    <cfRule type="cellIs" dxfId="4622" priority="4674" operator="equal">
      <formula>$A$45</formula>
    </cfRule>
    <cfRule type="cellIs" dxfId="4621" priority="4675" operator="equal">
      <formula>$A$44</formula>
    </cfRule>
    <cfRule type="cellIs" dxfId="4620" priority="4676" operator="equal">
      <formula>$A$43</formula>
    </cfRule>
  </conditionalFormatting>
  <conditionalFormatting sqref="Y10">
    <cfRule type="cellIs" dxfId="4619" priority="4621" operator="equal">
      <formula>$A$70</formula>
    </cfRule>
    <cfRule type="cellIs" dxfId="4618" priority="4622" operator="equal">
      <formula>$A$69</formula>
    </cfRule>
    <cfRule type="cellIs" dxfId="4617" priority="4623" operator="equal">
      <formula>$A$68</formula>
    </cfRule>
    <cfRule type="cellIs" dxfId="4616" priority="4624" operator="equal">
      <formula>$A$67</formula>
    </cfRule>
    <cfRule type="cellIs" dxfId="4615" priority="4625" operator="equal">
      <formula>$A$66</formula>
    </cfRule>
    <cfRule type="cellIs" dxfId="4614" priority="4626" operator="equal">
      <formula>$A$65</formula>
    </cfRule>
    <cfRule type="cellIs" dxfId="4613" priority="4627" operator="equal">
      <formula>$A$64</formula>
    </cfRule>
    <cfRule type="cellIs" dxfId="4612" priority="4628" operator="equal">
      <formula>$A$63</formula>
    </cfRule>
    <cfRule type="cellIs" dxfId="4611" priority="4629" operator="equal">
      <formula>$A$62</formula>
    </cfRule>
    <cfRule type="cellIs" dxfId="4610" priority="4630" operator="equal">
      <formula>$A$61</formula>
    </cfRule>
    <cfRule type="cellIs" dxfId="4609" priority="4631" operator="equal">
      <formula>$A$60</formula>
    </cfRule>
    <cfRule type="cellIs" dxfId="4608" priority="4632" operator="equal">
      <formula>$A$59</formula>
    </cfRule>
    <cfRule type="cellIs" dxfId="4607" priority="4633" operator="equal">
      <formula>$A$58</formula>
    </cfRule>
    <cfRule type="cellIs" dxfId="4606" priority="4634" operator="equal">
      <formula>22710</formula>
    </cfRule>
    <cfRule type="cellIs" dxfId="4605" priority="4635" operator="equal">
      <formula>$A$56</formula>
    </cfRule>
    <cfRule type="cellIs" dxfId="4604" priority="4636" operator="equal">
      <formula>$A$55</formula>
    </cfRule>
    <cfRule type="cellIs" dxfId="4603" priority="4637" operator="equal">
      <formula>$A$54</formula>
    </cfRule>
    <cfRule type="cellIs" dxfId="4602" priority="4638" operator="equal">
      <formula>$A$53</formula>
    </cfRule>
    <cfRule type="cellIs" dxfId="4601" priority="4639" operator="equal">
      <formula>$A$52</formula>
    </cfRule>
    <cfRule type="cellIs" dxfId="4600" priority="4640" operator="equal">
      <formula>$A$51</formula>
    </cfRule>
    <cfRule type="cellIs" dxfId="4599" priority="4641" operator="equal">
      <formula>$A$50</formula>
    </cfRule>
    <cfRule type="cellIs" dxfId="4598" priority="4642" operator="equal">
      <formula>$A$49</formula>
    </cfRule>
    <cfRule type="cellIs" dxfId="4597" priority="4643" operator="equal">
      <formula>$A$48</formula>
    </cfRule>
    <cfRule type="cellIs" dxfId="4596" priority="4644" operator="equal">
      <formula>$A$47</formula>
    </cfRule>
    <cfRule type="cellIs" dxfId="4595" priority="4645" operator="equal">
      <formula>$A$46</formula>
    </cfRule>
    <cfRule type="cellIs" dxfId="4594" priority="4646" operator="equal">
      <formula>$A$45</formula>
    </cfRule>
    <cfRule type="cellIs" dxfId="4593" priority="4647" operator="equal">
      <formula>$A$44</formula>
    </cfRule>
    <cfRule type="cellIs" dxfId="4592" priority="4648" operator="equal">
      <formula>$A$43</formula>
    </cfRule>
  </conditionalFormatting>
  <conditionalFormatting sqref="T42">
    <cfRule type="cellIs" dxfId="4591" priority="4593" operator="equal">
      <formula>$A$70</formula>
    </cfRule>
    <cfRule type="cellIs" dxfId="4590" priority="4594" operator="equal">
      <formula>$A$69</formula>
    </cfRule>
    <cfRule type="cellIs" dxfId="4589" priority="4595" operator="equal">
      <formula>$A$68</formula>
    </cfRule>
    <cfRule type="cellIs" dxfId="4588" priority="4596" operator="equal">
      <formula>$A$67</formula>
    </cfRule>
    <cfRule type="cellIs" dxfId="4587" priority="4597" operator="equal">
      <formula>$A$66</formula>
    </cfRule>
    <cfRule type="cellIs" dxfId="4586" priority="4598" operator="equal">
      <formula>$A$65</formula>
    </cfRule>
    <cfRule type="cellIs" dxfId="4585" priority="4599" operator="equal">
      <formula>$A$64</formula>
    </cfRule>
    <cfRule type="cellIs" dxfId="4584" priority="4600" operator="equal">
      <formula>$A$63</formula>
    </cfRule>
    <cfRule type="cellIs" dxfId="4583" priority="4601" operator="equal">
      <formula>$A$62</formula>
    </cfRule>
    <cfRule type="cellIs" dxfId="4582" priority="4602" operator="equal">
      <formula>$A$61</formula>
    </cfRule>
    <cfRule type="cellIs" dxfId="4581" priority="4603" operator="equal">
      <formula>$A$60</formula>
    </cfRule>
    <cfRule type="cellIs" dxfId="4580" priority="4604" operator="equal">
      <formula>$A$59</formula>
    </cfRule>
    <cfRule type="cellIs" dxfId="4579" priority="4605" operator="equal">
      <formula>$A$58</formula>
    </cfRule>
    <cfRule type="cellIs" dxfId="4578" priority="4606" operator="equal">
      <formula>22710</formula>
    </cfRule>
    <cfRule type="cellIs" dxfId="4577" priority="4607" operator="equal">
      <formula>$A$56</formula>
    </cfRule>
    <cfRule type="cellIs" dxfId="4576" priority="4608" operator="equal">
      <formula>$A$55</formula>
    </cfRule>
    <cfRule type="cellIs" dxfId="4575" priority="4609" operator="equal">
      <formula>$A$54</formula>
    </cfRule>
    <cfRule type="cellIs" dxfId="4574" priority="4610" operator="equal">
      <formula>$A$53</formula>
    </cfRule>
    <cfRule type="cellIs" dxfId="4573" priority="4611" operator="equal">
      <formula>$A$52</formula>
    </cfRule>
    <cfRule type="cellIs" dxfId="4572" priority="4612" operator="equal">
      <formula>$A$51</formula>
    </cfRule>
    <cfRule type="cellIs" dxfId="4571" priority="4613" operator="equal">
      <formula>$A$50</formula>
    </cfRule>
    <cfRule type="cellIs" dxfId="4570" priority="4614" operator="equal">
      <formula>$A$49</formula>
    </cfRule>
    <cfRule type="cellIs" dxfId="4569" priority="4615" operator="equal">
      <formula>$A$48</formula>
    </cfRule>
    <cfRule type="cellIs" dxfId="4568" priority="4616" operator="equal">
      <formula>$A$47</formula>
    </cfRule>
    <cfRule type="cellIs" dxfId="4567" priority="4617" operator="equal">
      <formula>$A$46</formula>
    </cfRule>
    <cfRule type="cellIs" dxfId="4566" priority="4618" operator="equal">
      <formula>$A$45</formula>
    </cfRule>
    <cfRule type="cellIs" dxfId="4565" priority="4619" operator="equal">
      <formula>$A$44</formula>
    </cfRule>
    <cfRule type="cellIs" dxfId="4564" priority="4620" operator="equal">
      <formula>$A$43</formula>
    </cfRule>
  </conditionalFormatting>
  <conditionalFormatting sqref="U18:V18">
    <cfRule type="cellIs" dxfId="4563" priority="4509" operator="equal">
      <formula>$A$70</formula>
    </cfRule>
    <cfRule type="cellIs" dxfId="4562" priority="4510" operator="equal">
      <formula>$A$69</formula>
    </cfRule>
    <cfRule type="cellIs" dxfId="4561" priority="4511" operator="equal">
      <formula>$A$68</formula>
    </cfRule>
    <cfRule type="cellIs" dxfId="4560" priority="4512" operator="equal">
      <formula>$A$67</formula>
    </cfRule>
    <cfRule type="cellIs" dxfId="4559" priority="4513" operator="equal">
      <formula>$A$66</formula>
    </cfRule>
    <cfRule type="cellIs" dxfId="4558" priority="4514" operator="equal">
      <formula>$A$65</formula>
    </cfRule>
    <cfRule type="cellIs" dxfId="4557" priority="4515" operator="equal">
      <formula>$A$64</formula>
    </cfRule>
    <cfRule type="cellIs" dxfId="4556" priority="4516" operator="equal">
      <formula>$A$63</formula>
    </cfRule>
    <cfRule type="cellIs" dxfId="4555" priority="4517" operator="equal">
      <formula>$A$62</formula>
    </cfRule>
    <cfRule type="cellIs" dxfId="4554" priority="4518" operator="equal">
      <formula>$A$61</formula>
    </cfRule>
    <cfRule type="cellIs" dxfId="4553" priority="4519" operator="equal">
      <formula>$A$60</formula>
    </cfRule>
    <cfRule type="cellIs" dxfId="4552" priority="4520" operator="equal">
      <formula>$A$59</formula>
    </cfRule>
    <cfRule type="cellIs" dxfId="4551" priority="4521" operator="equal">
      <formula>$A$58</formula>
    </cfRule>
    <cfRule type="cellIs" dxfId="4550" priority="4522" operator="equal">
      <formula>22710</formula>
    </cfRule>
    <cfRule type="cellIs" dxfId="4549" priority="4523" operator="equal">
      <formula>$A$56</formula>
    </cfRule>
    <cfRule type="cellIs" dxfId="4548" priority="4524" operator="equal">
      <formula>$A$55</formula>
    </cfRule>
    <cfRule type="cellIs" dxfId="4547" priority="4525" operator="equal">
      <formula>$A$54</formula>
    </cfRule>
    <cfRule type="cellIs" dxfId="4546" priority="4526" operator="equal">
      <formula>$A$53</formula>
    </cfRule>
    <cfRule type="cellIs" dxfId="4545" priority="4527" operator="equal">
      <formula>$A$52</formula>
    </cfRule>
    <cfRule type="cellIs" dxfId="4544" priority="4528" operator="equal">
      <formula>$A$51</formula>
    </cfRule>
    <cfRule type="cellIs" dxfId="4543" priority="4529" operator="equal">
      <formula>$A$50</formula>
    </cfRule>
    <cfRule type="cellIs" dxfId="4542" priority="4530" operator="equal">
      <formula>$A$49</formula>
    </cfRule>
    <cfRule type="cellIs" dxfId="4541" priority="4531" operator="equal">
      <formula>$A$48</formula>
    </cfRule>
    <cfRule type="cellIs" dxfId="4540" priority="4532" operator="equal">
      <formula>$A$47</formula>
    </cfRule>
    <cfRule type="cellIs" dxfId="4539" priority="4533" operator="equal">
      <formula>$A$46</formula>
    </cfRule>
    <cfRule type="cellIs" dxfId="4538" priority="4534" operator="equal">
      <formula>$A$45</formula>
    </cfRule>
    <cfRule type="cellIs" dxfId="4537" priority="4535" operator="equal">
      <formula>$A$44</formula>
    </cfRule>
    <cfRule type="cellIs" dxfId="4536" priority="4536" operator="equal">
      <formula>$A$43</formula>
    </cfRule>
  </conditionalFormatting>
  <conditionalFormatting sqref="AA7">
    <cfRule type="cellIs" dxfId="4535" priority="4481" operator="equal">
      <formula>$A$70</formula>
    </cfRule>
    <cfRule type="cellIs" dxfId="4534" priority="4482" operator="equal">
      <formula>$A$69</formula>
    </cfRule>
    <cfRule type="cellIs" dxfId="4533" priority="4483" operator="equal">
      <formula>$A$68</formula>
    </cfRule>
    <cfRule type="cellIs" dxfId="4532" priority="4484" operator="equal">
      <formula>$A$67</formula>
    </cfRule>
    <cfRule type="cellIs" dxfId="4531" priority="4485" operator="equal">
      <formula>$A$66</formula>
    </cfRule>
    <cfRule type="cellIs" dxfId="4530" priority="4486" operator="equal">
      <formula>$A$65</formula>
    </cfRule>
    <cfRule type="cellIs" dxfId="4529" priority="4487" operator="equal">
      <formula>$A$64</formula>
    </cfRule>
    <cfRule type="cellIs" dxfId="4528" priority="4488" operator="equal">
      <formula>$A$63</formula>
    </cfRule>
    <cfRule type="cellIs" dxfId="4527" priority="4489" operator="equal">
      <formula>$A$62</formula>
    </cfRule>
    <cfRule type="cellIs" dxfId="4526" priority="4490" operator="equal">
      <formula>$A$61</formula>
    </cfRule>
    <cfRule type="cellIs" dxfId="4525" priority="4491" operator="equal">
      <formula>$A$60</formula>
    </cfRule>
    <cfRule type="cellIs" dxfId="4524" priority="4492" operator="equal">
      <formula>$A$59</formula>
    </cfRule>
    <cfRule type="cellIs" dxfId="4523" priority="4493" operator="equal">
      <formula>$A$58</formula>
    </cfRule>
    <cfRule type="cellIs" dxfId="4522" priority="4494" operator="equal">
      <formula>22710</formula>
    </cfRule>
    <cfRule type="cellIs" dxfId="4521" priority="4495" operator="equal">
      <formula>$A$56</formula>
    </cfRule>
    <cfRule type="cellIs" dxfId="4520" priority="4496" operator="equal">
      <formula>$A$55</formula>
    </cfRule>
    <cfRule type="cellIs" dxfId="4519" priority="4497" operator="equal">
      <formula>$A$54</formula>
    </cfRule>
    <cfRule type="cellIs" dxfId="4518" priority="4498" operator="equal">
      <formula>$A$53</formula>
    </cfRule>
    <cfRule type="cellIs" dxfId="4517" priority="4499" operator="equal">
      <formula>$A$52</formula>
    </cfRule>
    <cfRule type="cellIs" dxfId="4516" priority="4500" operator="equal">
      <formula>$A$51</formula>
    </cfRule>
    <cfRule type="cellIs" dxfId="4515" priority="4501" operator="equal">
      <formula>$A$50</formula>
    </cfRule>
    <cfRule type="cellIs" dxfId="4514" priority="4502" operator="equal">
      <formula>$A$49</formula>
    </cfRule>
    <cfRule type="cellIs" dxfId="4513" priority="4503" operator="equal">
      <formula>$A$48</formula>
    </cfRule>
    <cfRule type="cellIs" dxfId="4512" priority="4504" operator="equal">
      <formula>$A$47</formula>
    </cfRule>
    <cfRule type="cellIs" dxfId="4511" priority="4505" operator="equal">
      <formula>$A$46</formula>
    </cfRule>
    <cfRule type="cellIs" dxfId="4510" priority="4506" operator="equal">
      <formula>$A$45</formula>
    </cfRule>
    <cfRule type="cellIs" dxfId="4509" priority="4507" operator="equal">
      <formula>$A$44</formula>
    </cfRule>
    <cfRule type="cellIs" dxfId="4508" priority="4508" operator="equal">
      <formula>$A$43</formula>
    </cfRule>
  </conditionalFormatting>
  <conditionalFormatting sqref="AB7:AC7">
    <cfRule type="cellIs" dxfId="4507" priority="4453" operator="equal">
      <formula>$A$70</formula>
    </cfRule>
    <cfRule type="cellIs" dxfId="4506" priority="4454" operator="equal">
      <formula>$A$69</formula>
    </cfRule>
    <cfRule type="cellIs" dxfId="4505" priority="4455" operator="equal">
      <formula>$A$68</formula>
    </cfRule>
    <cfRule type="cellIs" dxfId="4504" priority="4456" operator="equal">
      <formula>$A$67</formula>
    </cfRule>
    <cfRule type="cellIs" dxfId="4503" priority="4457" operator="equal">
      <formula>$A$66</formula>
    </cfRule>
    <cfRule type="cellIs" dxfId="4502" priority="4458" operator="equal">
      <formula>$A$65</formula>
    </cfRule>
    <cfRule type="cellIs" dxfId="4501" priority="4459" operator="equal">
      <formula>$A$64</formula>
    </cfRule>
    <cfRule type="cellIs" dxfId="4500" priority="4460" operator="equal">
      <formula>$A$63</formula>
    </cfRule>
    <cfRule type="cellIs" dxfId="4499" priority="4461" operator="equal">
      <formula>$A$62</formula>
    </cfRule>
    <cfRule type="cellIs" dxfId="4498" priority="4462" operator="equal">
      <formula>$A$61</formula>
    </cfRule>
    <cfRule type="cellIs" dxfId="4497" priority="4463" operator="equal">
      <formula>$A$60</formula>
    </cfRule>
    <cfRule type="cellIs" dxfId="4496" priority="4464" operator="equal">
      <formula>$A$59</formula>
    </cfRule>
    <cfRule type="cellIs" dxfId="4495" priority="4465" operator="equal">
      <formula>$A$58</formula>
    </cfRule>
    <cfRule type="cellIs" dxfId="4494" priority="4466" operator="equal">
      <formula>22710</formula>
    </cfRule>
    <cfRule type="cellIs" dxfId="4493" priority="4467" operator="equal">
      <formula>$A$56</formula>
    </cfRule>
    <cfRule type="cellIs" dxfId="4492" priority="4468" operator="equal">
      <formula>$A$55</formula>
    </cfRule>
    <cfRule type="cellIs" dxfId="4491" priority="4469" operator="equal">
      <formula>$A$54</formula>
    </cfRule>
    <cfRule type="cellIs" dxfId="4490" priority="4470" operator="equal">
      <formula>$A$53</formula>
    </cfRule>
    <cfRule type="cellIs" dxfId="4489" priority="4471" operator="equal">
      <formula>$A$52</formula>
    </cfRule>
    <cfRule type="cellIs" dxfId="4488" priority="4472" operator="equal">
      <formula>$A$51</formula>
    </cfRule>
    <cfRule type="cellIs" dxfId="4487" priority="4473" operator="equal">
      <formula>$A$50</formula>
    </cfRule>
    <cfRule type="cellIs" dxfId="4486" priority="4474" operator="equal">
      <formula>$A$49</formula>
    </cfRule>
    <cfRule type="cellIs" dxfId="4485" priority="4475" operator="equal">
      <formula>$A$48</formula>
    </cfRule>
    <cfRule type="cellIs" dxfId="4484" priority="4476" operator="equal">
      <formula>$A$47</formula>
    </cfRule>
    <cfRule type="cellIs" dxfId="4483" priority="4477" operator="equal">
      <formula>$A$46</formula>
    </cfRule>
    <cfRule type="cellIs" dxfId="4482" priority="4478" operator="equal">
      <formula>$A$45</formula>
    </cfRule>
    <cfRule type="cellIs" dxfId="4481" priority="4479" operator="equal">
      <formula>$A$44</formula>
    </cfRule>
    <cfRule type="cellIs" dxfId="4480" priority="4480" operator="equal">
      <formula>$A$43</formula>
    </cfRule>
  </conditionalFormatting>
  <conditionalFormatting sqref="K15">
    <cfRule type="cellIs" dxfId="4479" priority="4005" operator="equal">
      <formula>$A$70</formula>
    </cfRule>
    <cfRule type="cellIs" dxfId="4478" priority="4006" operator="equal">
      <formula>$A$69</formula>
    </cfRule>
    <cfRule type="cellIs" dxfId="4477" priority="4007" operator="equal">
      <formula>$A$68</formula>
    </cfRule>
    <cfRule type="cellIs" dxfId="4476" priority="4008" operator="equal">
      <formula>$A$67</formula>
    </cfRule>
    <cfRule type="cellIs" dxfId="4475" priority="4009" operator="equal">
      <formula>$A$66</formula>
    </cfRule>
    <cfRule type="cellIs" dxfId="4474" priority="4010" operator="equal">
      <formula>$A$65</formula>
    </cfRule>
    <cfRule type="cellIs" dxfId="4473" priority="4011" operator="equal">
      <formula>$A$64</formula>
    </cfRule>
    <cfRule type="cellIs" dxfId="4472" priority="4012" operator="equal">
      <formula>$A$63</formula>
    </cfRule>
    <cfRule type="cellIs" dxfId="4471" priority="4013" operator="equal">
      <formula>$A$62</formula>
    </cfRule>
    <cfRule type="cellIs" dxfId="4470" priority="4014" operator="equal">
      <formula>$A$61</formula>
    </cfRule>
    <cfRule type="cellIs" dxfId="4469" priority="4015" operator="equal">
      <formula>$A$60</formula>
    </cfRule>
    <cfRule type="cellIs" dxfId="4468" priority="4016" operator="equal">
      <formula>$A$59</formula>
    </cfRule>
    <cfRule type="cellIs" dxfId="4467" priority="4017" operator="equal">
      <formula>$A$58</formula>
    </cfRule>
    <cfRule type="cellIs" dxfId="4466" priority="4018" operator="equal">
      <formula>22710</formula>
    </cfRule>
    <cfRule type="cellIs" dxfId="4465" priority="4019" operator="equal">
      <formula>$A$56</formula>
    </cfRule>
    <cfRule type="cellIs" dxfId="4464" priority="4020" operator="equal">
      <formula>$A$55</formula>
    </cfRule>
    <cfRule type="cellIs" dxfId="4463" priority="4021" operator="equal">
      <formula>$A$54</formula>
    </cfRule>
    <cfRule type="cellIs" dxfId="4462" priority="4022" operator="equal">
      <formula>$A$53</formula>
    </cfRule>
    <cfRule type="cellIs" dxfId="4461" priority="4023" operator="equal">
      <formula>$A$52</formula>
    </cfRule>
    <cfRule type="cellIs" dxfId="4460" priority="4024" operator="equal">
      <formula>$A$51</formula>
    </cfRule>
    <cfRule type="cellIs" dxfId="4459" priority="4025" operator="equal">
      <formula>$A$50</formula>
    </cfRule>
    <cfRule type="cellIs" dxfId="4458" priority="4026" operator="equal">
      <formula>$A$49</formula>
    </cfRule>
    <cfRule type="cellIs" dxfId="4457" priority="4027" operator="equal">
      <formula>$A$48</formula>
    </cfRule>
    <cfRule type="cellIs" dxfId="4456" priority="4028" operator="equal">
      <formula>$A$47</formula>
    </cfRule>
    <cfRule type="cellIs" dxfId="4455" priority="4029" operator="equal">
      <formula>$A$46</formula>
    </cfRule>
    <cfRule type="cellIs" dxfId="4454" priority="4030" operator="equal">
      <formula>$A$45</formula>
    </cfRule>
    <cfRule type="cellIs" dxfId="4453" priority="4031" operator="equal">
      <formula>$A$44</formula>
    </cfRule>
    <cfRule type="cellIs" dxfId="4452" priority="4032" operator="equal">
      <formula>$A$43</formula>
    </cfRule>
  </conditionalFormatting>
  <conditionalFormatting sqref="L15:O15">
    <cfRule type="cellIs" dxfId="4451" priority="3977" operator="equal">
      <formula>$A$70</formula>
    </cfRule>
    <cfRule type="cellIs" dxfId="4450" priority="3978" operator="equal">
      <formula>$A$69</formula>
    </cfRule>
    <cfRule type="cellIs" dxfId="4449" priority="3979" operator="equal">
      <formula>$A$68</formula>
    </cfRule>
    <cfRule type="cellIs" dxfId="4448" priority="3980" operator="equal">
      <formula>$A$67</formula>
    </cfRule>
    <cfRule type="cellIs" dxfId="4447" priority="3981" operator="equal">
      <formula>$A$66</formula>
    </cfRule>
    <cfRule type="cellIs" dxfId="4446" priority="3982" operator="equal">
      <formula>$A$65</formula>
    </cfRule>
    <cfRule type="cellIs" dxfId="4445" priority="3983" operator="equal">
      <formula>$A$64</formula>
    </cfRule>
    <cfRule type="cellIs" dxfId="4444" priority="3984" operator="equal">
      <formula>$A$63</formula>
    </cfRule>
    <cfRule type="cellIs" dxfId="4443" priority="3985" operator="equal">
      <formula>$A$62</formula>
    </cfRule>
    <cfRule type="cellIs" dxfId="4442" priority="3986" operator="equal">
      <formula>$A$61</formula>
    </cfRule>
    <cfRule type="cellIs" dxfId="4441" priority="3987" operator="equal">
      <formula>$A$60</formula>
    </cfRule>
    <cfRule type="cellIs" dxfId="4440" priority="3988" operator="equal">
      <formula>$A$59</formula>
    </cfRule>
    <cfRule type="cellIs" dxfId="4439" priority="3989" operator="equal">
      <formula>$A$58</formula>
    </cfRule>
    <cfRule type="cellIs" dxfId="4438" priority="3990" operator="equal">
      <formula>22710</formula>
    </cfRule>
    <cfRule type="cellIs" dxfId="4437" priority="3991" operator="equal">
      <formula>$A$56</formula>
    </cfRule>
    <cfRule type="cellIs" dxfId="4436" priority="3992" operator="equal">
      <formula>$A$55</formula>
    </cfRule>
    <cfRule type="cellIs" dxfId="4435" priority="3993" operator="equal">
      <formula>$A$54</formula>
    </cfRule>
    <cfRule type="cellIs" dxfId="4434" priority="3994" operator="equal">
      <formula>$A$53</formula>
    </cfRule>
    <cfRule type="cellIs" dxfId="4433" priority="3995" operator="equal">
      <formula>$A$52</formula>
    </cfRule>
    <cfRule type="cellIs" dxfId="4432" priority="3996" operator="equal">
      <formula>$A$51</formula>
    </cfRule>
    <cfRule type="cellIs" dxfId="4431" priority="3997" operator="equal">
      <formula>$A$50</formula>
    </cfRule>
    <cfRule type="cellIs" dxfId="4430" priority="3998" operator="equal">
      <formula>$A$49</formula>
    </cfRule>
    <cfRule type="cellIs" dxfId="4429" priority="3999" operator="equal">
      <formula>$A$48</formula>
    </cfRule>
    <cfRule type="cellIs" dxfId="4428" priority="4000" operator="equal">
      <formula>$A$47</formula>
    </cfRule>
    <cfRule type="cellIs" dxfId="4427" priority="4001" operator="equal">
      <formula>$A$46</formula>
    </cfRule>
    <cfRule type="cellIs" dxfId="4426" priority="4002" operator="equal">
      <formula>$A$45</formula>
    </cfRule>
    <cfRule type="cellIs" dxfId="4425" priority="4003" operator="equal">
      <formula>$A$44</formula>
    </cfRule>
    <cfRule type="cellIs" dxfId="4424" priority="4004" operator="equal">
      <formula>$A$43</formula>
    </cfRule>
  </conditionalFormatting>
  <conditionalFormatting sqref="T18">
    <cfRule type="cellIs" dxfId="4423" priority="4537" operator="equal">
      <formula>$A$70</formula>
    </cfRule>
    <cfRule type="cellIs" dxfId="4422" priority="4538" operator="equal">
      <formula>$A$69</formula>
    </cfRule>
    <cfRule type="cellIs" dxfId="4421" priority="4539" operator="equal">
      <formula>$A$68</formula>
    </cfRule>
    <cfRule type="cellIs" dxfId="4420" priority="4540" operator="equal">
      <formula>$A$67</formula>
    </cfRule>
    <cfRule type="cellIs" dxfId="4419" priority="4541" operator="equal">
      <formula>$A$66</formula>
    </cfRule>
    <cfRule type="cellIs" dxfId="4418" priority="4542" operator="equal">
      <formula>$A$65</formula>
    </cfRule>
    <cfRule type="cellIs" dxfId="4417" priority="4543" operator="equal">
      <formula>$A$64</formula>
    </cfRule>
    <cfRule type="cellIs" dxfId="4416" priority="4544" operator="equal">
      <formula>$A$63</formula>
    </cfRule>
    <cfRule type="cellIs" dxfId="4415" priority="4545" operator="equal">
      <formula>$A$62</formula>
    </cfRule>
    <cfRule type="cellIs" dxfId="4414" priority="4546" operator="equal">
      <formula>$A$61</formula>
    </cfRule>
    <cfRule type="cellIs" dxfId="4413" priority="4547" operator="equal">
      <formula>$A$60</formula>
    </cfRule>
    <cfRule type="cellIs" dxfId="4412" priority="4548" operator="equal">
      <formula>$A$59</formula>
    </cfRule>
    <cfRule type="cellIs" dxfId="4411" priority="4549" operator="equal">
      <formula>$A$58</formula>
    </cfRule>
    <cfRule type="cellIs" dxfId="4410" priority="4550" operator="equal">
      <formula>22710</formula>
    </cfRule>
    <cfRule type="cellIs" dxfId="4409" priority="4551" operator="equal">
      <formula>$A$56</formula>
    </cfRule>
    <cfRule type="cellIs" dxfId="4408" priority="4552" operator="equal">
      <formula>$A$55</formula>
    </cfRule>
    <cfRule type="cellIs" dxfId="4407" priority="4553" operator="equal">
      <formula>$A$54</formula>
    </cfRule>
    <cfRule type="cellIs" dxfId="4406" priority="4554" operator="equal">
      <formula>$A$53</formula>
    </cfRule>
    <cfRule type="cellIs" dxfId="4405" priority="4555" operator="equal">
      <formula>$A$52</formula>
    </cfRule>
    <cfRule type="cellIs" dxfId="4404" priority="4556" operator="equal">
      <formula>$A$51</formula>
    </cfRule>
    <cfRule type="cellIs" dxfId="4403" priority="4557" operator="equal">
      <formula>$A$50</formula>
    </cfRule>
    <cfRule type="cellIs" dxfId="4402" priority="4558" operator="equal">
      <formula>$A$49</formula>
    </cfRule>
    <cfRule type="cellIs" dxfId="4401" priority="4559" operator="equal">
      <formula>$A$48</formula>
    </cfRule>
    <cfRule type="cellIs" dxfId="4400" priority="4560" operator="equal">
      <formula>$A$47</formula>
    </cfRule>
    <cfRule type="cellIs" dxfId="4399" priority="4561" operator="equal">
      <formula>$A$46</formula>
    </cfRule>
    <cfRule type="cellIs" dxfId="4398" priority="4562" operator="equal">
      <formula>$A$45</formula>
    </cfRule>
    <cfRule type="cellIs" dxfId="4397" priority="4563" operator="equal">
      <formula>$A$44</formula>
    </cfRule>
    <cfRule type="cellIs" dxfId="4396" priority="4564" operator="equal">
      <formula>$A$43</formula>
    </cfRule>
  </conditionalFormatting>
  <conditionalFormatting sqref="H15:J15">
    <cfRule type="cellIs" dxfId="4395" priority="4033" operator="equal">
      <formula>$A$70</formula>
    </cfRule>
    <cfRule type="cellIs" dxfId="4394" priority="4034" operator="equal">
      <formula>$A$69</formula>
    </cfRule>
    <cfRule type="cellIs" dxfId="4393" priority="4035" operator="equal">
      <formula>$A$68</formula>
    </cfRule>
    <cfRule type="cellIs" dxfId="4392" priority="4036" operator="equal">
      <formula>$A$67</formula>
    </cfRule>
    <cfRule type="cellIs" dxfId="4391" priority="4037" operator="equal">
      <formula>$A$66</formula>
    </cfRule>
    <cfRule type="cellIs" dxfId="4390" priority="4038" operator="equal">
      <formula>$A$65</formula>
    </cfRule>
    <cfRule type="cellIs" dxfId="4389" priority="4039" operator="equal">
      <formula>$A$64</formula>
    </cfRule>
    <cfRule type="cellIs" dxfId="4388" priority="4040" operator="equal">
      <formula>$A$63</formula>
    </cfRule>
    <cfRule type="cellIs" dxfId="4387" priority="4041" operator="equal">
      <formula>$A$62</formula>
    </cfRule>
    <cfRule type="cellIs" dxfId="4386" priority="4042" operator="equal">
      <formula>$A$61</formula>
    </cfRule>
    <cfRule type="cellIs" dxfId="4385" priority="4043" operator="equal">
      <formula>$A$60</formula>
    </cfRule>
    <cfRule type="cellIs" dxfId="4384" priority="4044" operator="equal">
      <formula>$A$59</formula>
    </cfRule>
    <cfRule type="cellIs" dxfId="4383" priority="4045" operator="equal">
      <formula>$A$58</formula>
    </cfRule>
    <cfRule type="cellIs" dxfId="4382" priority="4046" operator="equal">
      <formula>22710</formula>
    </cfRule>
    <cfRule type="cellIs" dxfId="4381" priority="4047" operator="equal">
      <formula>$A$56</formula>
    </cfRule>
    <cfRule type="cellIs" dxfId="4380" priority="4048" operator="equal">
      <formula>$A$55</formula>
    </cfRule>
    <cfRule type="cellIs" dxfId="4379" priority="4049" operator="equal">
      <formula>$A$54</formula>
    </cfRule>
    <cfRule type="cellIs" dxfId="4378" priority="4050" operator="equal">
      <formula>$A$53</formula>
    </cfRule>
    <cfRule type="cellIs" dxfId="4377" priority="4051" operator="equal">
      <formula>$A$52</formula>
    </cfRule>
    <cfRule type="cellIs" dxfId="4376" priority="4052" operator="equal">
      <formula>$A$51</formula>
    </cfRule>
    <cfRule type="cellIs" dxfId="4375" priority="4053" operator="equal">
      <formula>$A$50</formula>
    </cfRule>
    <cfRule type="cellIs" dxfId="4374" priority="4054" operator="equal">
      <formula>$A$49</formula>
    </cfRule>
    <cfRule type="cellIs" dxfId="4373" priority="4055" operator="equal">
      <formula>$A$48</formula>
    </cfRule>
    <cfRule type="cellIs" dxfId="4372" priority="4056" operator="equal">
      <formula>$A$47</formula>
    </cfRule>
    <cfRule type="cellIs" dxfId="4371" priority="4057" operator="equal">
      <formula>$A$46</formula>
    </cfRule>
    <cfRule type="cellIs" dxfId="4370" priority="4058" operator="equal">
      <formula>$A$45</formula>
    </cfRule>
    <cfRule type="cellIs" dxfId="4369" priority="4059" operator="equal">
      <formula>$A$44</formula>
    </cfRule>
    <cfRule type="cellIs" dxfId="4368" priority="4060" operator="equal">
      <formula>$A$43</formula>
    </cfRule>
  </conditionalFormatting>
  <conditionalFormatting sqref="K9">
    <cfRule type="cellIs" dxfId="4367" priority="3781" operator="equal">
      <formula>$A$70</formula>
    </cfRule>
    <cfRule type="cellIs" dxfId="4366" priority="3782" operator="equal">
      <formula>$A$69</formula>
    </cfRule>
    <cfRule type="cellIs" dxfId="4365" priority="3783" operator="equal">
      <formula>$A$68</formula>
    </cfRule>
    <cfRule type="cellIs" dxfId="4364" priority="3784" operator="equal">
      <formula>$A$67</formula>
    </cfRule>
    <cfRule type="cellIs" dxfId="4363" priority="3785" operator="equal">
      <formula>$A$66</formula>
    </cfRule>
    <cfRule type="cellIs" dxfId="4362" priority="3786" operator="equal">
      <formula>$A$65</formula>
    </cfRule>
    <cfRule type="cellIs" dxfId="4361" priority="3787" operator="equal">
      <formula>$A$64</formula>
    </cfRule>
    <cfRule type="cellIs" dxfId="4360" priority="3788" operator="equal">
      <formula>$A$63</formula>
    </cfRule>
    <cfRule type="cellIs" dxfId="4359" priority="3789" operator="equal">
      <formula>$A$62</formula>
    </cfRule>
    <cfRule type="cellIs" dxfId="4358" priority="3790" operator="equal">
      <formula>$A$61</formula>
    </cfRule>
    <cfRule type="cellIs" dxfId="4357" priority="3791" operator="equal">
      <formula>$A$60</formula>
    </cfRule>
    <cfRule type="cellIs" dxfId="4356" priority="3792" operator="equal">
      <formula>$A$59</formula>
    </cfRule>
    <cfRule type="cellIs" dxfId="4355" priority="3793" operator="equal">
      <formula>$A$58</formula>
    </cfRule>
    <cfRule type="cellIs" dxfId="4354" priority="3794" operator="equal">
      <formula>22710</formula>
    </cfRule>
    <cfRule type="cellIs" dxfId="4353" priority="3795" operator="equal">
      <formula>$A$56</formula>
    </cfRule>
    <cfRule type="cellIs" dxfId="4352" priority="3796" operator="equal">
      <formula>$A$55</formula>
    </cfRule>
    <cfRule type="cellIs" dxfId="4351" priority="3797" operator="equal">
      <formula>$A$54</formula>
    </cfRule>
    <cfRule type="cellIs" dxfId="4350" priority="3798" operator="equal">
      <formula>$A$53</formula>
    </cfRule>
    <cfRule type="cellIs" dxfId="4349" priority="3799" operator="equal">
      <formula>$A$52</formula>
    </cfRule>
    <cfRule type="cellIs" dxfId="4348" priority="3800" operator="equal">
      <formula>$A$51</formula>
    </cfRule>
    <cfRule type="cellIs" dxfId="4347" priority="3801" operator="equal">
      <formula>$A$50</formula>
    </cfRule>
    <cfRule type="cellIs" dxfId="4346" priority="3802" operator="equal">
      <formula>$A$49</formula>
    </cfRule>
    <cfRule type="cellIs" dxfId="4345" priority="3803" operator="equal">
      <formula>$A$48</formula>
    </cfRule>
    <cfRule type="cellIs" dxfId="4344" priority="3804" operator="equal">
      <formula>$A$47</formula>
    </cfRule>
    <cfRule type="cellIs" dxfId="4343" priority="3805" operator="equal">
      <formula>$A$46</formula>
    </cfRule>
    <cfRule type="cellIs" dxfId="4342" priority="3806" operator="equal">
      <formula>$A$45</formula>
    </cfRule>
    <cfRule type="cellIs" dxfId="4341" priority="3807" operator="equal">
      <formula>$A$44</formula>
    </cfRule>
    <cfRule type="cellIs" dxfId="4340" priority="3808" operator="equal">
      <formula>$A$43</formula>
    </cfRule>
  </conditionalFormatting>
  <conditionalFormatting sqref="L9:N9">
    <cfRule type="cellIs" dxfId="4339" priority="3753" operator="equal">
      <formula>$A$70</formula>
    </cfRule>
    <cfRule type="cellIs" dxfId="4338" priority="3754" operator="equal">
      <formula>$A$69</formula>
    </cfRule>
    <cfRule type="cellIs" dxfId="4337" priority="3755" operator="equal">
      <formula>$A$68</formula>
    </cfRule>
    <cfRule type="cellIs" dxfId="4336" priority="3756" operator="equal">
      <formula>$A$67</formula>
    </cfRule>
    <cfRule type="cellIs" dxfId="4335" priority="3757" operator="equal">
      <formula>$A$66</formula>
    </cfRule>
    <cfRule type="cellIs" dxfId="4334" priority="3758" operator="equal">
      <formula>$A$65</formula>
    </cfRule>
    <cfRule type="cellIs" dxfId="4333" priority="3759" operator="equal">
      <formula>$A$64</formula>
    </cfRule>
    <cfRule type="cellIs" dxfId="4332" priority="3760" operator="equal">
      <formula>$A$63</formula>
    </cfRule>
    <cfRule type="cellIs" dxfId="4331" priority="3761" operator="equal">
      <formula>$A$62</formula>
    </cfRule>
    <cfRule type="cellIs" dxfId="4330" priority="3762" operator="equal">
      <formula>$A$61</formula>
    </cfRule>
    <cfRule type="cellIs" dxfId="4329" priority="3763" operator="equal">
      <formula>$A$60</formula>
    </cfRule>
    <cfRule type="cellIs" dxfId="4328" priority="3764" operator="equal">
      <formula>$A$59</formula>
    </cfRule>
    <cfRule type="cellIs" dxfId="4327" priority="3765" operator="equal">
      <formula>$A$58</formula>
    </cfRule>
    <cfRule type="cellIs" dxfId="4326" priority="3766" operator="equal">
      <formula>22710</formula>
    </cfRule>
    <cfRule type="cellIs" dxfId="4325" priority="3767" operator="equal">
      <formula>$A$56</formula>
    </cfRule>
    <cfRule type="cellIs" dxfId="4324" priority="3768" operator="equal">
      <formula>$A$55</formula>
    </cfRule>
    <cfRule type="cellIs" dxfId="4323" priority="3769" operator="equal">
      <formula>$A$54</formula>
    </cfRule>
    <cfRule type="cellIs" dxfId="4322" priority="3770" operator="equal">
      <formula>$A$53</formula>
    </cfRule>
    <cfRule type="cellIs" dxfId="4321" priority="3771" operator="equal">
      <formula>$A$52</formula>
    </cfRule>
    <cfRule type="cellIs" dxfId="4320" priority="3772" operator="equal">
      <formula>$A$51</formula>
    </cfRule>
    <cfRule type="cellIs" dxfId="4319" priority="3773" operator="equal">
      <formula>$A$50</formula>
    </cfRule>
    <cfRule type="cellIs" dxfId="4318" priority="3774" operator="equal">
      <formula>$A$49</formula>
    </cfRule>
    <cfRule type="cellIs" dxfId="4317" priority="3775" operator="equal">
      <formula>$A$48</formula>
    </cfRule>
    <cfRule type="cellIs" dxfId="4316" priority="3776" operator="equal">
      <formula>$A$47</formula>
    </cfRule>
    <cfRule type="cellIs" dxfId="4315" priority="3777" operator="equal">
      <formula>$A$46</formula>
    </cfRule>
    <cfRule type="cellIs" dxfId="4314" priority="3778" operator="equal">
      <formula>$A$45</formula>
    </cfRule>
    <cfRule type="cellIs" dxfId="4313" priority="3779" operator="equal">
      <formula>$A$44</formula>
    </cfRule>
    <cfRule type="cellIs" dxfId="4312" priority="3780" operator="equal">
      <formula>$A$43</formula>
    </cfRule>
  </conditionalFormatting>
  <conditionalFormatting sqref="K17">
    <cfRule type="cellIs" dxfId="4311" priority="4425" operator="equal">
      <formula>$A$70</formula>
    </cfRule>
    <cfRule type="cellIs" dxfId="4310" priority="4426" operator="equal">
      <formula>$A$69</formula>
    </cfRule>
    <cfRule type="cellIs" dxfId="4309" priority="4427" operator="equal">
      <formula>$A$68</formula>
    </cfRule>
    <cfRule type="cellIs" dxfId="4308" priority="4428" operator="equal">
      <formula>$A$67</formula>
    </cfRule>
    <cfRule type="cellIs" dxfId="4307" priority="4429" operator="equal">
      <formula>$A$66</formula>
    </cfRule>
    <cfRule type="cellIs" dxfId="4306" priority="4430" operator="equal">
      <formula>$A$65</formula>
    </cfRule>
    <cfRule type="cellIs" dxfId="4305" priority="4431" operator="equal">
      <formula>$A$64</formula>
    </cfRule>
    <cfRule type="cellIs" dxfId="4304" priority="4432" operator="equal">
      <formula>$A$63</formula>
    </cfRule>
    <cfRule type="cellIs" dxfId="4303" priority="4433" operator="equal">
      <formula>$A$62</formula>
    </cfRule>
    <cfRule type="cellIs" dxfId="4302" priority="4434" operator="equal">
      <formula>$A$61</formula>
    </cfRule>
    <cfRule type="cellIs" dxfId="4301" priority="4435" operator="equal">
      <formula>$A$60</formula>
    </cfRule>
    <cfRule type="cellIs" dxfId="4300" priority="4436" operator="equal">
      <formula>$A$59</formula>
    </cfRule>
    <cfRule type="cellIs" dxfId="4299" priority="4437" operator="equal">
      <formula>$A$58</formula>
    </cfRule>
    <cfRule type="cellIs" dxfId="4298" priority="4438" operator="equal">
      <formula>22710</formula>
    </cfRule>
    <cfRule type="cellIs" dxfId="4297" priority="4439" operator="equal">
      <formula>$A$56</formula>
    </cfRule>
    <cfRule type="cellIs" dxfId="4296" priority="4440" operator="equal">
      <formula>$A$55</formula>
    </cfRule>
    <cfRule type="cellIs" dxfId="4295" priority="4441" operator="equal">
      <formula>$A$54</formula>
    </cfRule>
    <cfRule type="cellIs" dxfId="4294" priority="4442" operator="equal">
      <formula>$A$53</formula>
    </cfRule>
    <cfRule type="cellIs" dxfId="4293" priority="4443" operator="equal">
      <formula>$A$52</formula>
    </cfRule>
    <cfRule type="cellIs" dxfId="4292" priority="4444" operator="equal">
      <formula>$A$51</formula>
    </cfRule>
    <cfRule type="cellIs" dxfId="4291" priority="4445" operator="equal">
      <formula>$A$50</formula>
    </cfRule>
    <cfRule type="cellIs" dxfId="4290" priority="4446" operator="equal">
      <formula>$A$49</formula>
    </cfRule>
    <cfRule type="cellIs" dxfId="4289" priority="4447" operator="equal">
      <formula>$A$48</formula>
    </cfRule>
    <cfRule type="cellIs" dxfId="4288" priority="4448" operator="equal">
      <formula>$A$47</formula>
    </cfRule>
    <cfRule type="cellIs" dxfId="4287" priority="4449" operator="equal">
      <formula>$A$46</formula>
    </cfRule>
    <cfRule type="cellIs" dxfId="4286" priority="4450" operator="equal">
      <formula>$A$45</formula>
    </cfRule>
    <cfRule type="cellIs" dxfId="4285" priority="4451" operator="equal">
      <formula>$A$44</formula>
    </cfRule>
    <cfRule type="cellIs" dxfId="4284" priority="4452" operator="equal">
      <formula>$A$43</formula>
    </cfRule>
  </conditionalFormatting>
  <conditionalFormatting sqref="L17:O17">
    <cfRule type="cellIs" dxfId="4283" priority="4397" operator="equal">
      <formula>$A$70</formula>
    </cfRule>
    <cfRule type="cellIs" dxfId="4282" priority="4398" operator="equal">
      <formula>$A$69</formula>
    </cfRule>
    <cfRule type="cellIs" dxfId="4281" priority="4399" operator="equal">
      <formula>$A$68</formula>
    </cfRule>
    <cfRule type="cellIs" dxfId="4280" priority="4400" operator="equal">
      <formula>$A$67</formula>
    </cfRule>
    <cfRule type="cellIs" dxfId="4279" priority="4401" operator="equal">
      <formula>$A$66</formula>
    </cfRule>
    <cfRule type="cellIs" dxfId="4278" priority="4402" operator="equal">
      <formula>$A$65</formula>
    </cfRule>
    <cfRule type="cellIs" dxfId="4277" priority="4403" operator="equal">
      <formula>$A$64</formula>
    </cfRule>
    <cfRule type="cellIs" dxfId="4276" priority="4404" operator="equal">
      <formula>$A$63</formula>
    </cfRule>
    <cfRule type="cellIs" dxfId="4275" priority="4405" operator="equal">
      <formula>$A$62</formula>
    </cfRule>
    <cfRule type="cellIs" dxfId="4274" priority="4406" operator="equal">
      <formula>$A$61</formula>
    </cfRule>
    <cfRule type="cellIs" dxfId="4273" priority="4407" operator="equal">
      <formula>$A$60</formula>
    </cfRule>
    <cfRule type="cellIs" dxfId="4272" priority="4408" operator="equal">
      <formula>$A$59</formula>
    </cfRule>
    <cfRule type="cellIs" dxfId="4271" priority="4409" operator="equal">
      <formula>$A$58</formula>
    </cfRule>
    <cfRule type="cellIs" dxfId="4270" priority="4410" operator="equal">
      <formula>22710</formula>
    </cfRule>
    <cfRule type="cellIs" dxfId="4269" priority="4411" operator="equal">
      <formula>$A$56</formula>
    </cfRule>
    <cfRule type="cellIs" dxfId="4268" priority="4412" operator="equal">
      <formula>$A$55</formula>
    </cfRule>
    <cfRule type="cellIs" dxfId="4267" priority="4413" operator="equal">
      <formula>$A$54</formula>
    </cfRule>
    <cfRule type="cellIs" dxfId="4266" priority="4414" operator="equal">
      <formula>$A$53</formula>
    </cfRule>
    <cfRule type="cellIs" dxfId="4265" priority="4415" operator="equal">
      <formula>$A$52</formula>
    </cfRule>
    <cfRule type="cellIs" dxfId="4264" priority="4416" operator="equal">
      <formula>$A$51</formula>
    </cfRule>
    <cfRule type="cellIs" dxfId="4263" priority="4417" operator="equal">
      <formula>$A$50</formula>
    </cfRule>
    <cfRule type="cellIs" dxfId="4262" priority="4418" operator="equal">
      <formula>$A$49</formula>
    </cfRule>
    <cfRule type="cellIs" dxfId="4261" priority="4419" operator="equal">
      <formula>$A$48</formula>
    </cfRule>
    <cfRule type="cellIs" dxfId="4260" priority="4420" operator="equal">
      <formula>$A$47</formula>
    </cfRule>
    <cfRule type="cellIs" dxfId="4259" priority="4421" operator="equal">
      <formula>$A$46</formula>
    </cfRule>
    <cfRule type="cellIs" dxfId="4258" priority="4422" operator="equal">
      <formula>$A$45</formula>
    </cfRule>
    <cfRule type="cellIs" dxfId="4257" priority="4423" operator="equal">
      <formula>$A$44</formula>
    </cfRule>
    <cfRule type="cellIs" dxfId="4256" priority="4424" operator="equal">
      <formula>$A$43</formula>
    </cfRule>
  </conditionalFormatting>
  <conditionalFormatting sqref="K7">
    <cfRule type="cellIs" dxfId="4255" priority="3893" operator="equal">
      <formula>$A$70</formula>
    </cfRule>
    <cfRule type="cellIs" dxfId="4254" priority="3894" operator="equal">
      <formula>$A$69</formula>
    </cfRule>
    <cfRule type="cellIs" dxfId="4253" priority="3895" operator="equal">
      <formula>$A$68</formula>
    </cfRule>
    <cfRule type="cellIs" dxfId="4252" priority="3896" operator="equal">
      <formula>$A$67</formula>
    </cfRule>
    <cfRule type="cellIs" dxfId="4251" priority="3897" operator="equal">
      <formula>$A$66</formula>
    </cfRule>
    <cfRule type="cellIs" dxfId="4250" priority="3898" operator="equal">
      <formula>$A$65</formula>
    </cfRule>
    <cfRule type="cellIs" dxfId="4249" priority="3899" operator="equal">
      <formula>$A$64</formula>
    </cfRule>
    <cfRule type="cellIs" dxfId="4248" priority="3900" operator="equal">
      <formula>$A$63</formula>
    </cfRule>
    <cfRule type="cellIs" dxfId="4247" priority="3901" operator="equal">
      <formula>$A$62</formula>
    </cfRule>
    <cfRule type="cellIs" dxfId="4246" priority="3902" operator="equal">
      <formula>$A$61</formula>
    </cfRule>
    <cfRule type="cellIs" dxfId="4245" priority="3903" operator="equal">
      <formula>$A$60</formula>
    </cfRule>
    <cfRule type="cellIs" dxfId="4244" priority="3904" operator="equal">
      <formula>$A$59</formula>
    </cfRule>
    <cfRule type="cellIs" dxfId="4243" priority="3905" operator="equal">
      <formula>$A$58</formula>
    </cfRule>
    <cfRule type="cellIs" dxfId="4242" priority="3906" operator="equal">
      <formula>22710</formula>
    </cfRule>
    <cfRule type="cellIs" dxfId="4241" priority="3907" operator="equal">
      <formula>$A$56</formula>
    </cfRule>
    <cfRule type="cellIs" dxfId="4240" priority="3908" operator="equal">
      <formula>$A$55</formula>
    </cfRule>
    <cfRule type="cellIs" dxfId="4239" priority="3909" operator="equal">
      <formula>$A$54</formula>
    </cfRule>
    <cfRule type="cellIs" dxfId="4238" priority="3910" operator="equal">
      <formula>$A$53</formula>
    </cfRule>
    <cfRule type="cellIs" dxfId="4237" priority="3911" operator="equal">
      <formula>$A$52</formula>
    </cfRule>
    <cfRule type="cellIs" dxfId="4236" priority="3912" operator="equal">
      <formula>$A$51</formula>
    </cfRule>
    <cfRule type="cellIs" dxfId="4235" priority="3913" operator="equal">
      <formula>$A$50</formula>
    </cfRule>
    <cfRule type="cellIs" dxfId="4234" priority="3914" operator="equal">
      <formula>$A$49</formula>
    </cfRule>
    <cfRule type="cellIs" dxfId="4233" priority="3915" operator="equal">
      <formula>$A$48</formula>
    </cfRule>
    <cfRule type="cellIs" dxfId="4232" priority="3916" operator="equal">
      <formula>$A$47</formula>
    </cfRule>
    <cfRule type="cellIs" dxfId="4231" priority="3917" operator="equal">
      <formula>$A$46</formula>
    </cfRule>
    <cfRule type="cellIs" dxfId="4230" priority="3918" operator="equal">
      <formula>$A$45</formula>
    </cfRule>
    <cfRule type="cellIs" dxfId="4229" priority="3919" operator="equal">
      <formula>$A$44</formula>
    </cfRule>
    <cfRule type="cellIs" dxfId="4228" priority="3920" operator="equal">
      <formula>$A$43</formula>
    </cfRule>
  </conditionalFormatting>
  <conditionalFormatting sqref="L7:N7">
    <cfRule type="cellIs" dxfId="4227" priority="3865" operator="equal">
      <formula>$A$70</formula>
    </cfRule>
    <cfRule type="cellIs" dxfId="4226" priority="3866" operator="equal">
      <formula>$A$69</formula>
    </cfRule>
    <cfRule type="cellIs" dxfId="4225" priority="3867" operator="equal">
      <formula>$A$68</formula>
    </cfRule>
    <cfRule type="cellIs" dxfId="4224" priority="3868" operator="equal">
      <formula>$A$67</formula>
    </cfRule>
    <cfRule type="cellIs" dxfId="4223" priority="3869" operator="equal">
      <formula>$A$66</formula>
    </cfRule>
    <cfRule type="cellIs" dxfId="4222" priority="3870" operator="equal">
      <formula>$A$65</formula>
    </cfRule>
    <cfRule type="cellIs" dxfId="4221" priority="3871" operator="equal">
      <formula>$A$64</formula>
    </cfRule>
    <cfRule type="cellIs" dxfId="4220" priority="3872" operator="equal">
      <formula>$A$63</formula>
    </cfRule>
    <cfRule type="cellIs" dxfId="4219" priority="3873" operator="equal">
      <formula>$A$62</formula>
    </cfRule>
    <cfRule type="cellIs" dxfId="4218" priority="3874" operator="equal">
      <formula>$A$61</formula>
    </cfRule>
    <cfRule type="cellIs" dxfId="4217" priority="3875" operator="equal">
      <formula>$A$60</formula>
    </cfRule>
    <cfRule type="cellIs" dxfId="4216" priority="3876" operator="equal">
      <formula>$A$59</formula>
    </cfRule>
    <cfRule type="cellIs" dxfId="4215" priority="3877" operator="equal">
      <formula>$A$58</formula>
    </cfRule>
    <cfRule type="cellIs" dxfId="4214" priority="3878" operator="equal">
      <formula>22710</formula>
    </cfRule>
    <cfRule type="cellIs" dxfId="4213" priority="3879" operator="equal">
      <formula>$A$56</formula>
    </cfRule>
    <cfRule type="cellIs" dxfId="4212" priority="3880" operator="equal">
      <formula>$A$55</formula>
    </cfRule>
    <cfRule type="cellIs" dxfId="4211" priority="3881" operator="equal">
      <formula>$A$54</formula>
    </cfRule>
    <cfRule type="cellIs" dxfId="4210" priority="3882" operator="equal">
      <formula>$A$53</formula>
    </cfRule>
    <cfRule type="cellIs" dxfId="4209" priority="3883" operator="equal">
      <formula>$A$52</formula>
    </cfRule>
    <cfRule type="cellIs" dxfId="4208" priority="3884" operator="equal">
      <formula>$A$51</formula>
    </cfRule>
    <cfRule type="cellIs" dxfId="4207" priority="3885" operator="equal">
      <formula>$A$50</formula>
    </cfRule>
    <cfRule type="cellIs" dxfId="4206" priority="3886" operator="equal">
      <formula>$A$49</formula>
    </cfRule>
    <cfRule type="cellIs" dxfId="4205" priority="3887" operator="equal">
      <formula>$A$48</formula>
    </cfRule>
    <cfRule type="cellIs" dxfId="4204" priority="3888" operator="equal">
      <formula>$A$47</formula>
    </cfRule>
    <cfRule type="cellIs" dxfId="4203" priority="3889" operator="equal">
      <formula>$A$46</formula>
    </cfRule>
    <cfRule type="cellIs" dxfId="4202" priority="3890" operator="equal">
      <formula>$A$45</formula>
    </cfRule>
    <cfRule type="cellIs" dxfId="4201" priority="3891" operator="equal">
      <formula>$A$44</formula>
    </cfRule>
    <cfRule type="cellIs" dxfId="4200" priority="3892" operator="equal">
      <formula>$A$43</formula>
    </cfRule>
  </conditionalFormatting>
  <conditionalFormatting sqref="L11:N11">
    <cfRule type="cellIs" dxfId="4199" priority="3641" operator="equal">
      <formula>$A$70</formula>
    </cfRule>
    <cfRule type="cellIs" dxfId="4198" priority="3642" operator="equal">
      <formula>$A$69</formula>
    </cfRule>
    <cfRule type="cellIs" dxfId="4197" priority="3643" operator="equal">
      <formula>$A$68</formula>
    </cfRule>
    <cfRule type="cellIs" dxfId="4196" priority="3644" operator="equal">
      <formula>$A$67</formula>
    </cfRule>
    <cfRule type="cellIs" dxfId="4195" priority="3645" operator="equal">
      <formula>$A$66</formula>
    </cfRule>
    <cfRule type="cellIs" dxfId="4194" priority="3646" operator="equal">
      <formula>$A$65</formula>
    </cfRule>
    <cfRule type="cellIs" dxfId="4193" priority="3647" operator="equal">
      <formula>$A$64</formula>
    </cfRule>
    <cfRule type="cellIs" dxfId="4192" priority="3648" operator="equal">
      <formula>$A$63</formula>
    </cfRule>
    <cfRule type="cellIs" dxfId="4191" priority="3649" operator="equal">
      <formula>$A$62</formula>
    </cfRule>
    <cfRule type="cellIs" dxfId="4190" priority="3650" operator="equal">
      <formula>$A$61</formula>
    </cfRule>
    <cfRule type="cellIs" dxfId="4189" priority="3651" operator="equal">
      <formula>$A$60</formula>
    </cfRule>
    <cfRule type="cellIs" dxfId="4188" priority="3652" operator="equal">
      <formula>$A$59</formula>
    </cfRule>
    <cfRule type="cellIs" dxfId="4187" priority="3653" operator="equal">
      <formula>$A$58</formula>
    </cfRule>
    <cfRule type="cellIs" dxfId="4186" priority="3654" operator="equal">
      <formula>22710</formula>
    </cfRule>
    <cfRule type="cellIs" dxfId="4185" priority="3655" operator="equal">
      <formula>$A$56</formula>
    </cfRule>
    <cfRule type="cellIs" dxfId="4184" priority="3656" operator="equal">
      <formula>$A$55</formula>
    </cfRule>
    <cfRule type="cellIs" dxfId="4183" priority="3657" operator="equal">
      <formula>$A$54</formula>
    </cfRule>
    <cfRule type="cellIs" dxfId="4182" priority="3658" operator="equal">
      <formula>$A$53</formula>
    </cfRule>
    <cfRule type="cellIs" dxfId="4181" priority="3659" operator="equal">
      <formula>$A$52</formula>
    </cfRule>
    <cfRule type="cellIs" dxfId="4180" priority="3660" operator="equal">
      <formula>$A$51</formula>
    </cfRule>
    <cfRule type="cellIs" dxfId="4179" priority="3661" operator="equal">
      <formula>$A$50</formula>
    </cfRule>
    <cfRule type="cellIs" dxfId="4178" priority="3662" operator="equal">
      <formula>$A$49</formula>
    </cfRule>
    <cfRule type="cellIs" dxfId="4177" priority="3663" operator="equal">
      <formula>$A$48</formula>
    </cfRule>
    <cfRule type="cellIs" dxfId="4176" priority="3664" operator="equal">
      <formula>$A$47</formula>
    </cfRule>
    <cfRule type="cellIs" dxfId="4175" priority="3665" operator="equal">
      <formula>$A$46</formula>
    </cfRule>
    <cfRule type="cellIs" dxfId="4174" priority="3666" operator="equal">
      <formula>$A$45</formula>
    </cfRule>
    <cfRule type="cellIs" dxfId="4173" priority="3667" operator="equal">
      <formula>$A$44</formula>
    </cfRule>
    <cfRule type="cellIs" dxfId="4172" priority="3668" operator="equal">
      <formula>$A$43</formula>
    </cfRule>
  </conditionalFormatting>
  <conditionalFormatting sqref="G12">
    <cfRule type="cellIs" dxfId="4171" priority="4369" operator="equal">
      <formula>$A$70</formula>
    </cfRule>
    <cfRule type="cellIs" dxfId="4170" priority="4370" operator="equal">
      <formula>$A$69</formula>
    </cfRule>
    <cfRule type="cellIs" dxfId="4169" priority="4371" operator="equal">
      <formula>$A$68</formula>
    </cfRule>
    <cfRule type="cellIs" dxfId="4168" priority="4372" operator="equal">
      <formula>$A$67</formula>
    </cfRule>
    <cfRule type="cellIs" dxfId="4167" priority="4373" operator="equal">
      <formula>$A$66</formula>
    </cfRule>
    <cfRule type="cellIs" dxfId="4166" priority="4374" operator="equal">
      <formula>$A$65</formula>
    </cfRule>
    <cfRule type="cellIs" dxfId="4165" priority="4375" operator="equal">
      <formula>$A$64</formula>
    </cfRule>
    <cfRule type="cellIs" dxfId="4164" priority="4376" operator="equal">
      <formula>$A$63</formula>
    </cfRule>
    <cfRule type="cellIs" dxfId="4163" priority="4377" operator="equal">
      <formula>$A$62</formula>
    </cfRule>
    <cfRule type="cellIs" dxfId="4162" priority="4378" operator="equal">
      <formula>$A$61</formula>
    </cfRule>
    <cfRule type="cellIs" dxfId="4161" priority="4379" operator="equal">
      <formula>$A$60</formula>
    </cfRule>
    <cfRule type="cellIs" dxfId="4160" priority="4380" operator="equal">
      <formula>$A$59</formula>
    </cfRule>
    <cfRule type="cellIs" dxfId="4159" priority="4381" operator="equal">
      <formula>$A$58</formula>
    </cfRule>
    <cfRule type="cellIs" dxfId="4158" priority="4382" operator="equal">
      <formula>22710</formula>
    </cfRule>
    <cfRule type="cellIs" dxfId="4157" priority="4383" operator="equal">
      <formula>$A$56</formula>
    </cfRule>
    <cfRule type="cellIs" dxfId="4156" priority="4384" operator="equal">
      <formula>$A$55</formula>
    </cfRule>
    <cfRule type="cellIs" dxfId="4155" priority="4385" operator="equal">
      <formula>$A$54</formula>
    </cfRule>
    <cfRule type="cellIs" dxfId="4154" priority="4386" operator="equal">
      <formula>$A$53</formula>
    </cfRule>
    <cfRule type="cellIs" dxfId="4153" priority="4387" operator="equal">
      <formula>$A$52</formula>
    </cfRule>
    <cfRule type="cellIs" dxfId="4152" priority="4388" operator="equal">
      <formula>$A$51</formula>
    </cfRule>
    <cfRule type="cellIs" dxfId="4151" priority="4389" operator="equal">
      <formula>$A$50</formula>
    </cfRule>
    <cfRule type="cellIs" dxfId="4150" priority="4390" operator="equal">
      <formula>$A$49</formula>
    </cfRule>
    <cfRule type="cellIs" dxfId="4149" priority="4391" operator="equal">
      <formula>$A$48</formula>
    </cfRule>
    <cfRule type="cellIs" dxfId="4148" priority="4392" operator="equal">
      <formula>$A$47</formula>
    </cfRule>
    <cfRule type="cellIs" dxfId="4147" priority="4393" operator="equal">
      <formula>$A$46</formula>
    </cfRule>
    <cfRule type="cellIs" dxfId="4146" priority="4394" operator="equal">
      <formula>$A$45</formula>
    </cfRule>
    <cfRule type="cellIs" dxfId="4145" priority="4395" operator="equal">
      <formula>$A$44</formula>
    </cfRule>
    <cfRule type="cellIs" dxfId="4144" priority="4396" operator="equal">
      <formula>$A$43</formula>
    </cfRule>
  </conditionalFormatting>
  <conditionalFormatting sqref="J12">
    <cfRule type="cellIs" dxfId="4143" priority="4341" operator="equal">
      <formula>$A$70</formula>
    </cfRule>
    <cfRule type="cellIs" dxfId="4142" priority="4342" operator="equal">
      <formula>$A$69</formula>
    </cfRule>
    <cfRule type="cellIs" dxfId="4141" priority="4343" operator="equal">
      <formula>$A$68</formula>
    </cfRule>
    <cfRule type="cellIs" dxfId="4140" priority="4344" operator="equal">
      <formula>$A$67</formula>
    </cfRule>
    <cfRule type="cellIs" dxfId="4139" priority="4345" operator="equal">
      <formula>$A$66</formula>
    </cfRule>
    <cfRule type="cellIs" dxfId="4138" priority="4346" operator="equal">
      <formula>$A$65</formula>
    </cfRule>
    <cfRule type="cellIs" dxfId="4137" priority="4347" operator="equal">
      <formula>$A$64</formula>
    </cfRule>
    <cfRule type="cellIs" dxfId="4136" priority="4348" operator="equal">
      <formula>$A$63</formula>
    </cfRule>
    <cfRule type="cellIs" dxfId="4135" priority="4349" operator="equal">
      <formula>$A$62</formula>
    </cfRule>
    <cfRule type="cellIs" dxfId="4134" priority="4350" operator="equal">
      <formula>$A$61</formula>
    </cfRule>
    <cfRule type="cellIs" dxfId="4133" priority="4351" operator="equal">
      <formula>$A$60</formula>
    </cfRule>
    <cfRule type="cellIs" dxfId="4132" priority="4352" operator="equal">
      <formula>$A$59</formula>
    </cfRule>
    <cfRule type="cellIs" dxfId="4131" priority="4353" operator="equal">
      <formula>$A$58</formula>
    </cfRule>
    <cfRule type="cellIs" dxfId="4130" priority="4354" operator="equal">
      <formula>22710</formula>
    </cfRule>
    <cfRule type="cellIs" dxfId="4129" priority="4355" operator="equal">
      <formula>$A$56</formula>
    </cfRule>
    <cfRule type="cellIs" dxfId="4128" priority="4356" operator="equal">
      <formula>$A$55</formula>
    </cfRule>
    <cfRule type="cellIs" dxfId="4127" priority="4357" operator="equal">
      <formula>$A$54</formula>
    </cfRule>
    <cfRule type="cellIs" dxfId="4126" priority="4358" operator="equal">
      <formula>$A$53</formula>
    </cfRule>
    <cfRule type="cellIs" dxfId="4125" priority="4359" operator="equal">
      <formula>$A$52</formula>
    </cfRule>
    <cfRule type="cellIs" dxfId="4124" priority="4360" operator="equal">
      <formula>$A$51</formula>
    </cfRule>
    <cfRule type="cellIs" dxfId="4123" priority="4361" operator="equal">
      <formula>$A$50</formula>
    </cfRule>
    <cfRule type="cellIs" dxfId="4122" priority="4362" operator="equal">
      <formula>$A$49</formula>
    </cfRule>
    <cfRule type="cellIs" dxfId="4121" priority="4363" operator="equal">
      <formula>$A$48</formula>
    </cfRule>
    <cfRule type="cellIs" dxfId="4120" priority="4364" operator="equal">
      <formula>$A$47</formula>
    </cfRule>
    <cfRule type="cellIs" dxfId="4119" priority="4365" operator="equal">
      <formula>$A$46</formula>
    </cfRule>
    <cfRule type="cellIs" dxfId="4118" priority="4366" operator="equal">
      <formula>$A$45</formula>
    </cfRule>
    <cfRule type="cellIs" dxfId="4117" priority="4367" operator="equal">
      <formula>$A$44</formula>
    </cfRule>
    <cfRule type="cellIs" dxfId="4116" priority="4368" operator="equal">
      <formula>$A$43</formula>
    </cfRule>
  </conditionalFormatting>
  <conditionalFormatting sqref="H12:I12">
    <cfRule type="cellIs" dxfId="4115" priority="4313" operator="equal">
      <formula>$A$70</formula>
    </cfRule>
    <cfRule type="cellIs" dxfId="4114" priority="4314" operator="equal">
      <formula>$A$69</formula>
    </cfRule>
    <cfRule type="cellIs" dxfId="4113" priority="4315" operator="equal">
      <formula>$A$68</formula>
    </cfRule>
    <cfRule type="cellIs" dxfId="4112" priority="4316" operator="equal">
      <formula>$A$67</formula>
    </cfRule>
    <cfRule type="cellIs" dxfId="4111" priority="4317" operator="equal">
      <formula>$A$66</formula>
    </cfRule>
    <cfRule type="cellIs" dxfId="4110" priority="4318" operator="equal">
      <formula>$A$65</formula>
    </cfRule>
    <cfRule type="cellIs" dxfId="4109" priority="4319" operator="equal">
      <formula>$A$64</formula>
    </cfRule>
    <cfRule type="cellIs" dxfId="4108" priority="4320" operator="equal">
      <formula>$A$63</formula>
    </cfRule>
    <cfRule type="cellIs" dxfId="4107" priority="4321" operator="equal">
      <formula>$A$62</formula>
    </cfRule>
    <cfRule type="cellIs" dxfId="4106" priority="4322" operator="equal">
      <formula>$A$61</formula>
    </cfRule>
    <cfRule type="cellIs" dxfId="4105" priority="4323" operator="equal">
      <formula>$A$60</formula>
    </cfRule>
    <cfRule type="cellIs" dxfId="4104" priority="4324" operator="equal">
      <formula>$A$59</formula>
    </cfRule>
    <cfRule type="cellIs" dxfId="4103" priority="4325" operator="equal">
      <formula>$A$58</formula>
    </cfRule>
    <cfRule type="cellIs" dxfId="4102" priority="4326" operator="equal">
      <formula>22710</formula>
    </cfRule>
    <cfRule type="cellIs" dxfId="4101" priority="4327" operator="equal">
      <formula>$A$56</formula>
    </cfRule>
    <cfRule type="cellIs" dxfId="4100" priority="4328" operator="equal">
      <formula>$A$55</formula>
    </cfRule>
    <cfRule type="cellIs" dxfId="4099" priority="4329" operator="equal">
      <formula>$A$54</formula>
    </cfRule>
    <cfRule type="cellIs" dxfId="4098" priority="4330" operator="equal">
      <formula>$A$53</formula>
    </cfRule>
    <cfRule type="cellIs" dxfId="4097" priority="4331" operator="equal">
      <formula>$A$52</formula>
    </cfRule>
    <cfRule type="cellIs" dxfId="4096" priority="4332" operator="equal">
      <formula>$A$51</formula>
    </cfRule>
    <cfRule type="cellIs" dxfId="4095" priority="4333" operator="equal">
      <formula>$A$50</formula>
    </cfRule>
    <cfRule type="cellIs" dxfId="4094" priority="4334" operator="equal">
      <formula>$A$49</formula>
    </cfRule>
    <cfRule type="cellIs" dxfId="4093" priority="4335" operator="equal">
      <formula>$A$48</formula>
    </cfRule>
    <cfRule type="cellIs" dxfId="4092" priority="4336" operator="equal">
      <formula>$A$47</formula>
    </cfRule>
    <cfRule type="cellIs" dxfId="4091" priority="4337" operator="equal">
      <formula>$A$46</formula>
    </cfRule>
    <cfRule type="cellIs" dxfId="4090" priority="4338" operator="equal">
      <formula>$A$45</formula>
    </cfRule>
    <cfRule type="cellIs" dxfId="4089" priority="4339" operator="equal">
      <formula>$A$44</formula>
    </cfRule>
    <cfRule type="cellIs" dxfId="4088" priority="4340" operator="equal">
      <formula>$A$43</formula>
    </cfRule>
  </conditionalFormatting>
  <conditionalFormatting sqref="G17">
    <cfRule type="cellIs" dxfId="4087" priority="4285" operator="equal">
      <formula>$A$70</formula>
    </cfRule>
    <cfRule type="cellIs" dxfId="4086" priority="4286" operator="equal">
      <formula>$A$69</formula>
    </cfRule>
    <cfRule type="cellIs" dxfId="4085" priority="4287" operator="equal">
      <formula>$A$68</formula>
    </cfRule>
    <cfRule type="cellIs" dxfId="4084" priority="4288" operator="equal">
      <formula>$A$67</formula>
    </cfRule>
    <cfRule type="cellIs" dxfId="4083" priority="4289" operator="equal">
      <formula>$A$66</formula>
    </cfRule>
    <cfRule type="cellIs" dxfId="4082" priority="4290" operator="equal">
      <formula>$A$65</formula>
    </cfRule>
    <cfRule type="cellIs" dxfId="4081" priority="4291" operator="equal">
      <formula>$A$64</formula>
    </cfRule>
    <cfRule type="cellIs" dxfId="4080" priority="4292" operator="equal">
      <formula>$A$63</formula>
    </cfRule>
    <cfRule type="cellIs" dxfId="4079" priority="4293" operator="equal">
      <formula>$A$62</formula>
    </cfRule>
    <cfRule type="cellIs" dxfId="4078" priority="4294" operator="equal">
      <formula>$A$61</formula>
    </cfRule>
    <cfRule type="cellIs" dxfId="4077" priority="4295" operator="equal">
      <formula>$A$60</formula>
    </cfRule>
    <cfRule type="cellIs" dxfId="4076" priority="4296" operator="equal">
      <formula>$A$59</formula>
    </cfRule>
    <cfRule type="cellIs" dxfId="4075" priority="4297" operator="equal">
      <formula>$A$58</formula>
    </cfRule>
    <cfRule type="cellIs" dxfId="4074" priority="4298" operator="equal">
      <formula>22710</formula>
    </cfRule>
    <cfRule type="cellIs" dxfId="4073" priority="4299" operator="equal">
      <formula>$A$56</formula>
    </cfRule>
    <cfRule type="cellIs" dxfId="4072" priority="4300" operator="equal">
      <formula>$A$55</formula>
    </cfRule>
    <cfRule type="cellIs" dxfId="4071" priority="4301" operator="equal">
      <formula>$A$54</formula>
    </cfRule>
    <cfRule type="cellIs" dxfId="4070" priority="4302" operator="equal">
      <formula>$A$53</formula>
    </cfRule>
    <cfRule type="cellIs" dxfId="4069" priority="4303" operator="equal">
      <formula>$A$52</formula>
    </cfRule>
    <cfRule type="cellIs" dxfId="4068" priority="4304" operator="equal">
      <formula>$A$51</formula>
    </cfRule>
    <cfRule type="cellIs" dxfId="4067" priority="4305" operator="equal">
      <formula>$A$50</formula>
    </cfRule>
    <cfRule type="cellIs" dxfId="4066" priority="4306" operator="equal">
      <formula>$A$49</formula>
    </cfRule>
    <cfRule type="cellIs" dxfId="4065" priority="4307" operator="equal">
      <formula>$A$48</formula>
    </cfRule>
    <cfRule type="cellIs" dxfId="4064" priority="4308" operator="equal">
      <formula>$A$47</formula>
    </cfRule>
    <cfRule type="cellIs" dxfId="4063" priority="4309" operator="equal">
      <formula>$A$46</formula>
    </cfRule>
    <cfRule type="cellIs" dxfId="4062" priority="4310" operator="equal">
      <formula>$A$45</formula>
    </cfRule>
    <cfRule type="cellIs" dxfId="4061" priority="4311" operator="equal">
      <formula>$A$44</formula>
    </cfRule>
    <cfRule type="cellIs" dxfId="4060" priority="4312" operator="equal">
      <formula>$A$43</formula>
    </cfRule>
  </conditionalFormatting>
  <conditionalFormatting sqref="H17:J17">
    <cfRule type="cellIs" dxfId="4059" priority="4257" operator="equal">
      <formula>$A$70</formula>
    </cfRule>
    <cfRule type="cellIs" dxfId="4058" priority="4258" operator="equal">
      <formula>$A$69</formula>
    </cfRule>
    <cfRule type="cellIs" dxfId="4057" priority="4259" operator="equal">
      <formula>$A$68</formula>
    </cfRule>
    <cfRule type="cellIs" dxfId="4056" priority="4260" operator="equal">
      <formula>$A$67</formula>
    </cfRule>
    <cfRule type="cellIs" dxfId="4055" priority="4261" operator="equal">
      <formula>$A$66</formula>
    </cfRule>
    <cfRule type="cellIs" dxfId="4054" priority="4262" operator="equal">
      <formula>$A$65</formula>
    </cfRule>
    <cfRule type="cellIs" dxfId="4053" priority="4263" operator="equal">
      <formula>$A$64</formula>
    </cfRule>
    <cfRule type="cellIs" dxfId="4052" priority="4264" operator="equal">
      <formula>$A$63</formula>
    </cfRule>
    <cfRule type="cellIs" dxfId="4051" priority="4265" operator="equal">
      <formula>$A$62</formula>
    </cfRule>
    <cfRule type="cellIs" dxfId="4050" priority="4266" operator="equal">
      <formula>$A$61</formula>
    </cfRule>
    <cfRule type="cellIs" dxfId="4049" priority="4267" operator="equal">
      <formula>$A$60</formula>
    </cfRule>
    <cfRule type="cellIs" dxfId="4048" priority="4268" operator="equal">
      <formula>$A$59</formula>
    </cfRule>
    <cfRule type="cellIs" dxfId="4047" priority="4269" operator="equal">
      <formula>$A$58</formula>
    </cfRule>
    <cfRule type="cellIs" dxfId="4046" priority="4270" operator="equal">
      <formula>22710</formula>
    </cfRule>
    <cfRule type="cellIs" dxfId="4045" priority="4271" operator="equal">
      <formula>$A$56</formula>
    </cfRule>
    <cfRule type="cellIs" dxfId="4044" priority="4272" operator="equal">
      <formula>$A$55</formula>
    </cfRule>
    <cfRule type="cellIs" dxfId="4043" priority="4273" operator="equal">
      <formula>$A$54</formula>
    </cfRule>
    <cfRule type="cellIs" dxfId="4042" priority="4274" operator="equal">
      <formula>$A$53</formula>
    </cfRule>
    <cfRule type="cellIs" dxfId="4041" priority="4275" operator="equal">
      <formula>$A$52</formula>
    </cfRule>
    <cfRule type="cellIs" dxfId="4040" priority="4276" operator="equal">
      <formula>$A$51</formula>
    </cfRule>
    <cfRule type="cellIs" dxfId="4039" priority="4277" operator="equal">
      <formula>$A$50</formula>
    </cfRule>
    <cfRule type="cellIs" dxfId="4038" priority="4278" operator="equal">
      <formula>$A$49</formula>
    </cfRule>
    <cfRule type="cellIs" dxfId="4037" priority="4279" operator="equal">
      <formula>$A$48</formula>
    </cfRule>
    <cfRule type="cellIs" dxfId="4036" priority="4280" operator="equal">
      <formula>$A$47</formula>
    </cfRule>
    <cfRule type="cellIs" dxfId="4035" priority="4281" operator="equal">
      <formula>$A$46</formula>
    </cfRule>
    <cfRule type="cellIs" dxfId="4034" priority="4282" operator="equal">
      <formula>$A$45</formula>
    </cfRule>
    <cfRule type="cellIs" dxfId="4033" priority="4283" operator="equal">
      <formula>$A$44</formula>
    </cfRule>
    <cfRule type="cellIs" dxfId="4032" priority="4284" operator="equal">
      <formula>$A$43</formula>
    </cfRule>
  </conditionalFormatting>
  <conditionalFormatting sqref="K13">
    <cfRule type="cellIs" dxfId="4031" priority="4229" operator="equal">
      <formula>$A$70</formula>
    </cfRule>
    <cfRule type="cellIs" dxfId="4030" priority="4230" operator="equal">
      <formula>$A$69</formula>
    </cfRule>
    <cfRule type="cellIs" dxfId="4029" priority="4231" operator="equal">
      <formula>$A$68</formula>
    </cfRule>
    <cfRule type="cellIs" dxfId="4028" priority="4232" operator="equal">
      <formula>$A$67</formula>
    </cfRule>
    <cfRule type="cellIs" dxfId="4027" priority="4233" operator="equal">
      <formula>$A$66</formula>
    </cfRule>
    <cfRule type="cellIs" dxfId="4026" priority="4234" operator="equal">
      <formula>$A$65</formula>
    </cfRule>
    <cfRule type="cellIs" dxfId="4025" priority="4235" operator="equal">
      <formula>$A$64</formula>
    </cfRule>
    <cfRule type="cellIs" dxfId="4024" priority="4236" operator="equal">
      <formula>$A$63</formula>
    </cfRule>
    <cfRule type="cellIs" dxfId="4023" priority="4237" operator="equal">
      <formula>$A$62</formula>
    </cfRule>
    <cfRule type="cellIs" dxfId="4022" priority="4238" operator="equal">
      <formula>$A$61</formula>
    </cfRule>
    <cfRule type="cellIs" dxfId="4021" priority="4239" operator="equal">
      <formula>$A$60</formula>
    </cfRule>
    <cfRule type="cellIs" dxfId="4020" priority="4240" operator="equal">
      <formula>$A$59</formula>
    </cfRule>
    <cfRule type="cellIs" dxfId="4019" priority="4241" operator="equal">
      <formula>$A$58</formula>
    </cfRule>
    <cfRule type="cellIs" dxfId="4018" priority="4242" operator="equal">
      <formula>22710</formula>
    </cfRule>
    <cfRule type="cellIs" dxfId="4017" priority="4243" operator="equal">
      <formula>$A$56</formula>
    </cfRule>
    <cfRule type="cellIs" dxfId="4016" priority="4244" operator="equal">
      <formula>$A$55</formula>
    </cfRule>
    <cfRule type="cellIs" dxfId="4015" priority="4245" operator="equal">
      <formula>$A$54</formula>
    </cfRule>
    <cfRule type="cellIs" dxfId="4014" priority="4246" operator="equal">
      <formula>$A$53</formula>
    </cfRule>
    <cfRule type="cellIs" dxfId="4013" priority="4247" operator="equal">
      <formula>$A$52</formula>
    </cfRule>
    <cfRule type="cellIs" dxfId="4012" priority="4248" operator="equal">
      <formula>$A$51</formula>
    </cfRule>
    <cfRule type="cellIs" dxfId="4011" priority="4249" operator="equal">
      <formula>$A$50</formula>
    </cfRule>
    <cfRule type="cellIs" dxfId="4010" priority="4250" operator="equal">
      <formula>$A$49</formula>
    </cfRule>
    <cfRule type="cellIs" dxfId="4009" priority="4251" operator="equal">
      <formula>$A$48</formula>
    </cfRule>
    <cfRule type="cellIs" dxfId="4008" priority="4252" operator="equal">
      <formula>$A$47</formula>
    </cfRule>
    <cfRule type="cellIs" dxfId="4007" priority="4253" operator="equal">
      <formula>$A$46</formula>
    </cfRule>
    <cfRule type="cellIs" dxfId="4006" priority="4254" operator="equal">
      <formula>$A$45</formula>
    </cfRule>
    <cfRule type="cellIs" dxfId="4005" priority="4255" operator="equal">
      <formula>$A$44</formula>
    </cfRule>
    <cfRule type="cellIs" dxfId="4004" priority="4256" operator="equal">
      <formula>$A$43</formula>
    </cfRule>
  </conditionalFormatting>
  <conditionalFormatting sqref="L13:O13">
    <cfRule type="cellIs" dxfId="4003" priority="4201" operator="equal">
      <formula>$A$70</formula>
    </cfRule>
    <cfRule type="cellIs" dxfId="4002" priority="4202" operator="equal">
      <formula>$A$69</formula>
    </cfRule>
    <cfRule type="cellIs" dxfId="4001" priority="4203" operator="equal">
      <formula>$A$68</formula>
    </cfRule>
    <cfRule type="cellIs" dxfId="4000" priority="4204" operator="equal">
      <formula>$A$67</formula>
    </cfRule>
    <cfRule type="cellIs" dxfId="3999" priority="4205" operator="equal">
      <formula>$A$66</formula>
    </cfRule>
    <cfRule type="cellIs" dxfId="3998" priority="4206" operator="equal">
      <formula>$A$65</formula>
    </cfRule>
    <cfRule type="cellIs" dxfId="3997" priority="4207" operator="equal">
      <formula>$A$64</formula>
    </cfRule>
    <cfRule type="cellIs" dxfId="3996" priority="4208" operator="equal">
      <formula>$A$63</formula>
    </cfRule>
    <cfRule type="cellIs" dxfId="3995" priority="4209" operator="equal">
      <formula>$A$62</formula>
    </cfRule>
    <cfRule type="cellIs" dxfId="3994" priority="4210" operator="equal">
      <formula>$A$61</formula>
    </cfRule>
    <cfRule type="cellIs" dxfId="3993" priority="4211" operator="equal">
      <formula>$A$60</formula>
    </cfRule>
    <cfRule type="cellIs" dxfId="3992" priority="4212" operator="equal">
      <formula>$A$59</formula>
    </cfRule>
    <cfRule type="cellIs" dxfId="3991" priority="4213" operator="equal">
      <formula>$A$58</formula>
    </cfRule>
    <cfRule type="cellIs" dxfId="3990" priority="4214" operator="equal">
      <formula>22710</formula>
    </cfRule>
    <cfRule type="cellIs" dxfId="3989" priority="4215" operator="equal">
      <formula>$A$56</formula>
    </cfRule>
    <cfRule type="cellIs" dxfId="3988" priority="4216" operator="equal">
      <formula>$A$55</formula>
    </cfRule>
    <cfRule type="cellIs" dxfId="3987" priority="4217" operator="equal">
      <formula>$A$54</formula>
    </cfRule>
    <cfRule type="cellIs" dxfId="3986" priority="4218" operator="equal">
      <formula>$A$53</formula>
    </cfRule>
    <cfRule type="cellIs" dxfId="3985" priority="4219" operator="equal">
      <formula>$A$52</formula>
    </cfRule>
    <cfRule type="cellIs" dxfId="3984" priority="4220" operator="equal">
      <formula>$A$51</formula>
    </cfRule>
    <cfRule type="cellIs" dxfId="3983" priority="4221" operator="equal">
      <formula>$A$50</formula>
    </cfRule>
    <cfRule type="cellIs" dxfId="3982" priority="4222" operator="equal">
      <formula>$A$49</formula>
    </cfRule>
    <cfRule type="cellIs" dxfId="3981" priority="4223" operator="equal">
      <formula>$A$48</formula>
    </cfRule>
    <cfRule type="cellIs" dxfId="3980" priority="4224" operator="equal">
      <formula>$A$47</formula>
    </cfRule>
    <cfRule type="cellIs" dxfId="3979" priority="4225" operator="equal">
      <formula>$A$46</formula>
    </cfRule>
    <cfRule type="cellIs" dxfId="3978" priority="4226" operator="equal">
      <formula>$A$45</formula>
    </cfRule>
    <cfRule type="cellIs" dxfId="3977" priority="4227" operator="equal">
      <formula>$A$44</formula>
    </cfRule>
    <cfRule type="cellIs" dxfId="3976" priority="4228" operator="equal">
      <formula>$A$43</formula>
    </cfRule>
  </conditionalFormatting>
  <conditionalFormatting sqref="AA6:AC6">
    <cfRule type="cellIs" dxfId="3975" priority="4173" operator="equal">
      <formula>$A$70</formula>
    </cfRule>
    <cfRule type="cellIs" dxfId="3974" priority="4174" operator="equal">
      <formula>$A$69</formula>
    </cfRule>
    <cfRule type="cellIs" dxfId="3973" priority="4175" operator="equal">
      <formula>$A$68</formula>
    </cfRule>
    <cfRule type="cellIs" dxfId="3972" priority="4176" operator="equal">
      <formula>$A$67</formula>
    </cfRule>
    <cfRule type="cellIs" dxfId="3971" priority="4177" operator="equal">
      <formula>$A$66</formula>
    </cfRule>
    <cfRule type="cellIs" dxfId="3970" priority="4178" operator="equal">
      <formula>$A$65</formula>
    </cfRule>
    <cfRule type="cellIs" dxfId="3969" priority="4179" operator="equal">
      <formula>$A$64</formula>
    </cfRule>
    <cfRule type="cellIs" dxfId="3968" priority="4180" operator="equal">
      <formula>$A$63</formula>
    </cfRule>
    <cfRule type="cellIs" dxfId="3967" priority="4181" operator="equal">
      <formula>$A$62</formula>
    </cfRule>
    <cfRule type="cellIs" dxfId="3966" priority="4182" operator="equal">
      <formula>$A$61</formula>
    </cfRule>
    <cfRule type="cellIs" dxfId="3965" priority="4183" operator="equal">
      <formula>$A$60</formula>
    </cfRule>
    <cfRule type="cellIs" dxfId="3964" priority="4184" operator="equal">
      <formula>$A$59</formula>
    </cfRule>
    <cfRule type="cellIs" dxfId="3963" priority="4185" operator="equal">
      <formula>$A$58</formula>
    </cfRule>
    <cfRule type="cellIs" dxfId="3962" priority="4186" operator="equal">
      <formula>22710</formula>
    </cfRule>
    <cfRule type="cellIs" dxfId="3961" priority="4187" operator="equal">
      <formula>$A$56</formula>
    </cfRule>
    <cfRule type="cellIs" dxfId="3960" priority="4188" operator="equal">
      <formula>$A$55</formula>
    </cfRule>
    <cfRule type="cellIs" dxfId="3959" priority="4189" operator="equal">
      <formula>$A$54</formula>
    </cfRule>
    <cfRule type="cellIs" dxfId="3958" priority="4190" operator="equal">
      <formula>$A$53</formula>
    </cfRule>
    <cfRule type="cellIs" dxfId="3957" priority="4191" operator="equal">
      <formula>$A$52</formula>
    </cfRule>
    <cfRule type="cellIs" dxfId="3956" priority="4192" operator="equal">
      <formula>$A$51</formula>
    </cfRule>
    <cfRule type="cellIs" dxfId="3955" priority="4193" operator="equal">
      <formula>$A$50</formula>
    </cfRule>
    <cfRule type="cellIs" dxfId="3954" priority="4194" operator="equal">
      <formula>$A$49</formula>
    </cfRule>
    <cfRule type="cellIs" dxfId="3953" priority="4195" operator="equal">
      <formula>$A$48</formula>
    </cfRule>
    <cfRule type="cellIs" dxfId="3952" priority="4196" operator="equal">
      <formula>$A$47</formula>
    </cfRule>
    <cfRule type="cellIs" dxfId="3951" priority="4197" operator="equal">
      <formula>$A$46</formula>
    </cfRule>
    <cfRule type="cellIs" dxfId="3950" priority="4198" operator="equal">
      <formula>$A$45</formula>
    </cfRule>
    <cfRule type="cellIs" dxfId="3949" priority="4199" operator="equal">
      <formula>$A$44</formula>
    </cfRule>
    <cfRule type="cellIs" dxfId="3948" priority="4200" operator="equal">
      <formula>$A$43</formula>
    </cfRule>
  </conditionalFormatting>
  <conditionalFormatting sqref="G14">
    <cfRule type="cellIs" dxfId="3947" priority="4145" operator="equal">
      <formula>$A$70</formula>
    </cfRule>
    <cfRule type="cellIs" dxfId="3946" priority="4146" operator="equal">
      <formula>$A$69</formula>
    </cfRule>
    <cfRule type="cellIs" dxfId="3945" priority="4147" operator="equal">
      <formula>$A$68</formula>
    </cfRule>
    <cfRule type="cellIs" dxfId="3944" priority="4148" operator="equal">
      <formula>$A$67</formula>
    </cfRule>
    <cfRule type="cellIs" dxfId="3943" priority="4149" operator="equal">
      <formula>$A$66</formula>
    </cfRule>
    <cfRule type="cellIs" dxfId="3942" priority="4150" operator="equal">
      <formula>$A$65</formula>
    </cfRule>
    <cfRule type="cellIs" dxfId="3941" priority="4151" operator="equal">
      <formula>$A$64</formula>
    </cfRule>
    <cfRule type="cellIs" dxfId="3940" priority="4152" operator="equal">
      <formula>$A$63</formula>
    </cfRule>
    <cfRule type="cellIs" dxfId="3939" priority="4153" operator="equal">
      <formula>$A$62</formula>
    </cfRule>
    <cfRule type="cellIs" dxfId="3938" priority="4154" operator="equal">
      <formula>$A$61</formula>
    </cfRule>
    <cfRule type="cellIs" dxfId="3937" priority="4155" operator="equal">
      <formula>$A$60</formula>
    </cfRule>
    <cfRule type="cellIs" dxfId="3936" priority="4156" operator="equal">
      <formula>$A$59</formula>
    </cfRule>
    <cfRule type="cellIs" dxfId="3935" priority="4157" operator="equal">
      <formula>$A$58</formula>
    </cfRule>
    <cfRule type="cellIs" dxfId="3934" priority="4158" operator="equal">
      <formula>22710</formula>
    </cfRule>
    <cfRule type="cellIs" dxfId="3933" priority="4159" operator="equal">
      <formula>$A$56</formula>
    </cfRule>
    <cfRule type="cellIs" dxfId="3932" priority="4160" operator="equal">
      <formula>$A$55</formula>
    </cfRule>
    <cfRule type="cellIs" dxfId="3931" priority="4161" operator="equal">
      <formula>$A$54</formula>
    </cfRule>
    <cfRule type="cellIs" dxfId="3930" priority="4162" operator="equal">
      <formula>$A$53</formula>
    </cfRule>
    <cfRule type="cellIs" dxfId="3929" priority="4163" operator="equal">
      <formula>$A$52</formula>
    </cfRule>
    <cfRule type="cellIs" dxfId="3928" priority="4164" operator="equal">
      <formula>$A$51</formula>
    </cfRule>
    <cfRule type="cellIs" dxfId="3927" priority="4165" operator="equal">
      <formula>$A$50</formula>
    </cfRule>
    <cfRule type="cellIs" dxfId="3926" priority="4166" operator="equal">
      <formula>$A$49</formula>
    </cfRule>
    <cfRule type="cellIs" dxfId="3925" priority="4167" operator="equal">
      <formula>$A$48</formula>
    </cfRule>
    <cfRule type="cellIs" dxfId="3924" priority="4168" operator="equal">
      <formula>$A$47</formula>
    </cfRule>
    <cfRule type="cellIs" dxfId="3923" priority="4169" operator="equal">
      <formula>$A$46</formula>
    </cfRule>
    <cfRule type="cellIs" dxfId="3922" priority="4170" operator="equal">
      <formula>$A$45</formula>
    </cfRule>
    <cfRule type="cellIs" dxfId="3921" priority="4171" operator="equal">
      <formula>$A$44</formula>
    </cfRule>
    <cfRule type="cellIs" dxfId="3920" priority="4172" operator="equal">
      <formula>$A$43</formula>
    </cfRule>
  </conditionalFormatting>
  <conditionalFormatting sqref="J14">
    <cfRule type="cellIs" dxfId="3919" priority="4117" operator="equal">
      <formula>$A$70</formula>
    </cfRule>
    <cfRule type="cellIs" dxfId="3918" priority="4118" operator="equal">
      <formula>$A$69</formula>
    </cfRule>
    <cfRule type="cellIs" dxfId="3917" priority="4119" operator="equal">
      <formula>$A$68</formula>
    </cfRule>
    <cfRule type="cellIs" dxfId="3916" priority="4120" operator="equal">
      <formula>$A$67</formula>
    </cfRule>
    <cfRule type="cellIs" dxfId="3915" priority="4121" operator="equal">
      <formula>$A$66</formula>
    </cfRule>
    <cfRule type="cellIs" dxfId="3914" priority="4122" operator="equal">
      <formula>$A$65</formula>
    </cfRule>
    <cfRule type="cellIs" dxfId="3913" priority="4123" operator="equal">
      <formula>$A$64</formula>
    </cfRule>
    <cfRule type="cellIs" dxfId="3912" priority="4124" operator="equal">
      <formula>$A$63</formula>
    </cfRule>
    <cfRule type="cellIs" dxfId="3911" priority="4125" operator="equal">
      <formula>$A$62</formula>
    </cfRule>
    <cfRule type="cellIs" dxfId="3910" priority="4126" operator="equal">
      <formula>$A$61</formula>
    </cfRule>
    <cfRule type="cellIs" dxfId="3909" priority="4127" operator="equal">
      <formula>$A$60</formula>
    </cfRule>
    <cfRule type="cellIs" dxfId="3908" priority="4128" operator="equal">
      <formula>$A$59</formula>
    </cfRule>
    <cfRule type="cellIs" dxfId="3907" priority="4129" operator="equal">
      <formula>$A$58</formula>
    </cfRule>
    <cfRule type="cellIs" dxfId="3906" priority="4130" operator="equal">
      <formula>22710</formula>
    </cfRule>
    <cfRule type="cellIs" dxfId="3905" priority="4131" operator="equal">
      <formula>$A$56</formula>
    </cfRule>
    <cfRule type="cellIs" dxfId="3904" priority="4132" operator="equal">
      <formula>$A$55</formula>
    </cfRule>
    <cfRule type="cellIs" dxfId="3903" priority="4133" operator="equal">
      <formula>$A$54</formula>
    </cfRule>
    <cfRule type="cellIs" dxfId="3902" priority="4134" operator="equal">
      <formula>$A$53</formula>
    </cfRule>
    <cfRule type="cellIs" dxfId="3901" priority="4135" operator="equal">
      <formula>$A$52</formula>
    </cfRule>
    <cfRule type="cellIs" dxfId="3900" priority="4136" operator="equal">
      <formula>$A$51</formula>
    </cfRule>
    <cfRule type="cellIs" dxfId="3899" priority="4137" operator="equal">
      <formula>$A$50</formula>
    </cfRule>
    <cfRule type="cellIs" dxfId="3898" priority="4138" operator="equal">
      <formula>$A$49</formula>
    </cfRule>
    <cfRule type="cellIs" dxfId="3897" priority="4139" operator="equal">
      <formula>$A$48</formula>
    </cfRule>
    <cfRule type="cellIs" dxfId="3896" priority="4140" operator="equal">
      <formula>$A$47</formula>
    </cfRule>
    <cfRule type="cellIs" dxfId="3895" priority="4141" operator="equal">
      <formula>$A$46</formula>
    </cfRule>
    <cfRule type="cellIs" dxfId="3894" priority="4142" operator="equal">
      <formula>$A$45</formula>
    </cfRule>
    <cfRule type="cellIs" dxfId="3893" priority="4143" operator="equal">
      <formula>$A$44</formula>
    </cfRule>
    <cfRule type="cellIs" dxfId="3892" priority="4144" operator="equal">
      <formula>$A$43</formula>
    </cfRule>
  </conditionalFormatting>
  <conditionalFormatting sqref="H14:I14">
    <cfRule type="cellIs" dxfId="3891" priority="4089" operator="equal">
      <formula>$A$70</formula>
    </cfRule>
    <cfRule type="cellIs" dxfId="3890" priority="4090" operator="equal">
      <formula>$A$69</formula>
    </cfRule>
    <cfRule type="cellIs" dxfId="3889" priority="4091" operator="equal">
      <formula>$A$68</formula>
    </cfRule>
    <cfRule type="cellIs" dxfId="3888" priority="4092" operator="equal">
      <formula>$A$67</formula>
    </cfRule>
    <cfRule type="cellIs" dxfId="3887" priority="4093" operator="equal">
      <formula>$A$66</formula>
    </cfRule>
    <cfRule type="cellIs" dxfId="3886" priority="4094" operator="equal">
      <formula>$A$65</formula>
    </cfRule>
    <cfRule type="cellIs" dxfId="3885" priority="4095" operator="equal">
      <formula>$A$64</formula>
    </cfRule>
    <cfRule type="cellIs" dxfId="3884" priority="4096" operator="equal">
      <formula>$A$63</formula>
    </cfRule>
    <cfRule type="cellIs" dxfId="3883" priority="4097" operator="equal">
      <formula>$A$62</formula>
    </cfRule>
    <cfRule type="cellIs" dxfId="3882" priority="4098" operator="equal">
      <formula>$A$61</formula>
    </cfRule>
    <cfRule type="cellIs" dxfId="3881" priority="4099" operator="equal">
      <formula>$A$60</formula>
    </cfRule>
    <cfRule type="cellIs" dxfId="3880" priority="4100" operator="equal">
      <formula>$A$59</formula>
    </cfRule>
    <cfRule type="cellIs" dxfId="3879" priority="4101" operator="equal">
      <formula>$A$58</formula>
    </cfRule>
    <cfRule type="cellIs" dxfId="3878" priority="4102" operator="equal">
      <formula>22710</formula>
    </cfRule>
    <cfRule type="cellIs" dxfId="3877" priority="4103" operator="equal">
      <formula>$A$56</formula>
    </cfRule>
    <cfRule type="cellIs" dxfId="3876" priority="4104" operator="equal">
      <formula>$A$55</formula>
    </cfRule>
    <cfRule type="cellIs" dxfId="3875" priority="4105" operator="equal">
      <formula>$A$54</formula>
    </cfRule>
    <cfRule type="cellIs" dxfId="3874" priority="4106" operator="equal">
      <formula>$A$53</formula>
    </cfRule>
    <cfRule type="cellIs" dxfId="3873" priority="4107" operator="equal">
      <formula>$A$52</formula>
    </cfRule>
    <cfRule type="cellIs" dxfId="3872" priority="4108" operator="equal">
      <formula>$A$51</formula>
    </cfRule>
    <cfRule type="cellIs" dxfId="3871" priority="4109" operator="equal">
      <formula>$A$50</formula>
    </cfRule>
    <cfRule type="cellIs" dxfId="3870" priority="4110" operator="equal">
      <formula>$A$49</formula>
    </cfRule>
    <cfRule type="cellIs" dxfId="3869" priority="4111" operator="equal">
      <formula>$A$48</formula>
    </cfRule>
    <cfRule type="cellIs" dxfId="3868" priority="4112" operator="equal">
      <formula>$A$47</formula>
    </cfRule>
    <cfRule type="cellIs" dxfId="3867" priority="4113" operator="equal">
      <formula>$A$46</formula>
    </cfRule>
    <cfRule type="cellIs" dxfId="3866" priority="4114" operator="equal">
      <formula>$A$45</formula>
    </cfRule>
    <cfRule type="cellIs" dxfId="3865" priority="4115" operator="equal">
      <formula>$A$44</formula>
    </cfRule>
    <cfRule type="cellIs" dxfId="3864" priority="4116" operator="equal">
      <formula>$A$43</formula>
    </cfRule>
  </conditionalFormatting>
  <conditionalFormatting sqref="G15">
    <cfRule type="cellIs" dxfId="3863" priority="4061" operator="equal">
      <formula>$A$70</formula>
    </cfRule>
    <cfRule type="cellIs" dxfId="3862" priority="4062" operator="equal">
      <formula>$A$69</formula>
    </cfRule>
    <cfRule type="cellIs" dxfId="3861" priority="4063" operator="equal">
      <formula>$A$68</formula>
    </cfRule>
    <cfRule type="cellIs" dxfId="3860" priority="4064" operator="equal">
      <formula>$A$67</formula>
    </cfRule>
    <cfRule type="cellIs" dxfId="3859" priority="4065" operator="equal">
      <formula>$A$66</formula>
    </cfRule>
    <cfRule type="cellIs" dxfId="3858" priority="4066" operator="equal">
      <formula>$A$65</formula>
    </cfRule>
    <cfRule type="cellIs" dxfId="3857" priority="4067" operator="equal">
      <formula>$A$64</formula>
    </cfRule>
    <cfRule type="cellIs" dxfId="3856" priority="4068" operator="equal">
      <formula>$A$63</formula>
    </cfRule>
    <cfRule type="cellIs" dxfId="3855" priority="4069" operator="equal">
      <formula>$A$62</formula>
    </cfRule>
    <cfRule type="cellIs" dxfId="3854" priority="4070" operator="equal">
      <formula>$A$61</formula>
    </cfRule>
    <cfRule type="cellIs" dxfId="3853" priority="4071" operator="equal">
      <formula>$A$60</formula>
    </cfRule>
    <cfRule type="cellIs" dxfId="3852" priority="4072" operator="equal">
      <formula>$A$59</formula>
    </cfRule>
    <cfRule type="cellIs" dxfId="3851" priority="4073" operator="equal">
      <formula>$A$58</formula>
    </cfRule>
    <cfRule type="cellIs" dxfId="3850" priority="4074" operator="equal">
      <formula>22710</formula>
    </cfRule>
    <cfRule type="cellIs" dxfId="3849" priority="4075" operator="equal">
      <formula>$A$56</formula>
    </cfRule>
    <cfRule type="cellIs" dxfId="3848" priority="4076" operator="equal">
      <formula>$A$55</formula>
    </cfRule>
    <cfRule type="cellIs" dxfId="3847" priority="4077" operator="equal">
      <formula>$A$54</formula>
    </cfRule>
    <cfRule type="cellIs" dxfId="3846" priority="4078" operator="equal">
      <formula>$A$53</formula>
    </cfRule>
    <cfRule type="cellIs" dxfId="3845" priority="4079" operator="equal">
      <formula>$A$52</formula>
    </cfRule>
    <cfRule type="cellIs" dxfId="3844" priority="4080" operator="equal">
      <formula>$A$51</formula>
    </cfRule>
    <cfRule type="cellIs" dxfId="3843" priority="4081" operator="equal">
      <formula>$A$50</formula>
    </cfRule>
    <cfRule type="cellIs" dxfId="3842" priority="4082" operator="equal">
      <formula>$A$49</formula>
    </cfRule>
    <cfRule type="cellIs" dxfId="3841" priority="4083" operator="equal">
      <formula>$A$48</formula>
    </cfRule>
    <cfRule type="cellIs" dxfId="3840" priority="4084" operator="equal">
      <formula>$A$47</formula>
    </cfRule>
    <cfRule type="cellIs" dxfId="3839" priority="4085" operator="equal">
      <formula>$A$46</formula>
    </cfRule>
    <cfRule type="cellIs" dxfId="3838" priority="4086" operator="equal">
      <formula>$A$45</formula>
    </cfRule>
    <cfRule type="cellIs" dxfId="3837" priority="4087" operator="equal">
      <formula>$A$44</formula>
    </cfRule>
    <cfRule type="cellIs" dxfId="3836" priority="4088" operator="equal">
      <formula>$A$43</formula>
    </cfRule>
  </conditionalFormatting>
  <conditionalFormatting sqref="D13:F13">
    <cfRule type="cellIs" dxfId="3835" priority="3921" operator="equal">
      <formula>$A$70</formula>
    </cfRule>
    <cfRule type="cellIs" dxfId="3834" priority="3922" operator="equal">
      <formula>$A$69</formula>
    </cfRule>
    <cfRule type="cellIs" dxfId="3833" priority="3923" operator="equal">
      <formula>$A$68</formula>
    </cfRule>
    <cfRule type="cellIs" dxfId="3832" priority="3924" operator="equal">
      <formula>$A$67</formula>
    </cfRule>
    <cfRule type="cellIs" dxfId="3831" priority="3925" operator="equal">
      <formula>$A$66</formula>
    </cfRule>
    <cfRule type="cellIs" dxfId="3830" priority="3926" operator="equal">
      <formula>$A$65</formula>
    </cfRule>
    <cfRule type="cellIs" dxfId="3829" priority="3927" operator="equal">
      <formula>$A$64</formula>
    </cfRule>
    <cfRule type="cellIs" dxfId="3828" priority="3928" operator="equal">
      <formula>$A$63</formula>
    </cfRule>
    <cfRule type="cellIs" dxfId="3827" priority="3929" operator="equal">
      <formula>$A$62</formula>
    </cfRule>
    <cfRule type="cellIs" dxfId="3826" priority="3930" operator="equal">
      <formula>$A$61</formula>
    </cfRule>
    <cfRule type="cellIs" dxfId="3825" priority="3931" operator="equal">
      <formula>$A$60</formula>
    </cfRule>
    <cfRule type="cellIs" dxfId="3824" priority="3932" operator="equal">
      <formula>$A$59</formula>
    </cfRule>
    <cfRule type="cellIs" dxfId="3823" priority="3933" operator="equal">
      <formula>$A$58</formula>
    </cfRule>
    <cfRule type="cellIs" dxfId="3822" priority="3934" operator="equal">
      <formula>22710</formula>
    </cfRule>
    <cfRule type="cellIs" dxfId="3821" priority="3935" operator="equal">
      <formula>$A$56</formula>
    </cfRule>
    <cfRule type="cellIs" dxfId="3820" priority="3936" operator="equal">
      <formula>$A$55</formula>
    </cfRule>
    <cfRule type="cellIs" dxfId="3819" priority="3937" operator="equal">
      <formula>$A$54</formula>
    </cfRule>
    <cfRule type="cellIs" dxfId="3818" priority="3938" operator="equal">
      <formula>$A$53</formula>
    </cfRule>
    <cfRule type="cellIs" dxfId="3817" priority="3939" operator="equal">
      <formula>$A$52</formula>
    </cfRule>
    <cfRule type="cellIs" dxfId="3816" priority="3940" operator="equal">
      <formula>$A$51</formula>
    </cfRule>
    <cfRule type="cellIs" dxfId="3815" priority="3941" operator="equal">
      <formula>$A$50</formula>
    </cfRule>
    <cfRule type="cellIs" dxfId="3814" priority="3942" operator="equal">
      <formula>$A$49</formula>
    </cfRule>
    <cfRule type="cellIs" dxfId="3813" priority="3943" operator="equal">
      <formula>$A$48</formula>
    </cfRule>
    <cfRule type="cellIs" dxfId="3812" priority="3944" operator="equal">
      <formula>$A$47</formula>
    </cfRule>
    <cfRule type="cellIs" dxfId="3811" priority="3945" operator="equal">
      <formula>$A$46</formula>
    </cfRule>
    <cfRule type="cellIs" dxfId="3810" priority="3946" operator="equal">
      <formula>$A$45</formula>
    </cfRule>
    <cfRule type="cellIs" dxfId="3809" priority="3947" operator="equal">
      <formula>$A$44</formula>
    </cfRule>
    <cfRule type="cellIs" dxfId="3808" priority="3948" operator="equal">
      <formula>$A$43</formula>
    </cfRule>
  </conditionalFormatting>
  <conditionalFormatting sqref="K11">
    <cfRule type="cellIs" dxfId="3807" priority="3669" operator="equal">
      <formula>$A$70</formula>
    </cfRule>
    <cfRule type="cellIs" dxfId="3806" priority="3670" operator="equal">
      <formula>$A$69</formula>
    </cfRule>
    <cfRule type="cellIs" dxfId="3805" priority="3671" operator="equal">
      <formula>$A$68</formula>
    </cfRule>
    <cfRule type="cellIs" dxfId="3804" priority="3672" operator="equal">
      <formula>$A$67</formula>
    </cfRule>
    <cfRule type="cellIs" dxfId="3803" priority="3673" operator="equal">
      <formula>$A$66</formula>
    </cfRule>
    <cfRule type="cellIs" dxfId="3802" priority="3674" operator="equal">
      <formula>$A$65</formula>
    </cfRule>
    <cfRule type="cellIs" dxfId="3801" priority="3675" operator="equal">
      <formula>$A$64</formula>
    </cfRule>
    <cfRule type="cellIs" dxfId="3800" priority="3676" operator="equal">
      <formula>$A$63</formula>
    </cfRule>
    <cfRule type="cellIs" dxfId="3799" priority="3677" operator="equal">
      <formula>$A$62</formula>
    </cfRule>
    <cfRule type="cellIs" dxfId="3798" priority="3678" operator="equal">
      <formula>$A$61</formula>
    </cfRule>
    <cfRule type="cellIs" dxfId="3797" priority="3679" operator="equal">
      <formula>$A$60</formula>
    </cfRule>
    <cfRule type="cellIs" dxfId="3796" priority="3680" operator="equal">
      <formula>$A$59</formula>
    </cfRule>
    <cfRule type="cellIs" dxfId="3795" priority="3681" operator="equal">
      <formula>$A$58</formula>
    </cfRule>
    <cfRule type="cellIs" dxfId="3794" priority="3682" operator="equal">
      <formula>22710</formula>
    </cfRule>
    <cfRule type="cellIs" dxfId="3793" priority="3683" operator="equal">
      <formula>$A$56</formula>
    </cfRule>
    <cfRule type="cellIs" dxfId="3792" priority="3684" operator="equal">
      <formula>$A$55</formula>
    </cfRule>
    <cfRule type="cellIs" dxfId="3791" priority="3685" operator="equal">
      <formula>$A$54</formula>
    </cfRule>
    <cfRule type="cellIs" dxfId="3790" priority="3686" operator="equal">
      <formula>$A$53</formula>
    </cfRule>
    <cfRule type="cellIs" dxfId="3789" priority="3687" operator="equal">
      <formula>$A$52</formula>
    </cfRule>
    <cfRule type="cellIs" dxfId="3788" priority="3688" operator="equal">
      <formula>$A$51</formula>
    </cfRule>
    <cfRule type="cellIs" dxfId="3787" priority="3689" operator="equal">
      <formula>$A$50</formula>
    </cfRule>
    <cfRule type="cellIs" dxfId="3786" priority="3690" operator="equal">
      <formula>$A$49</formula>
    </cfRule>
    <cfRule type="cellIs" dxfId="3785" priority="3691" operator="equal">
      <formula>$A$48</formula>
    </cfRule>
    <cfRule type="cellIs" dxfId="3784" priority="3692" operator="equal">
      <formula>$A$47</formula>
    </cfRule>
    <cfRule type="cellIs" dxfId="3783" priority="3693" operator="equal">
      <formula>$A$46</formula>
    </cfRule>
    <cfRule type="cellIs" dxfId="3782" priority="3694" operator="equal">
      <formula>$A$45</formula>
    </cfRule>
    <cfRule type="cellIs" dxfId="3781" priority="3695" operator="equal">
      <formula>$A$44</formula>
    </cfRule>
    <cfRule type="cellIs" dxfId="3780" priority="3696" operator="equal">
      <formula>$A$43</formula>
    </cfRule>
  </conditionalFormatting>
  <conditionalFormatting sqref="C13">
    <cfRule type="cellIs" dxfId="3779" priority="3949" operator="equal">
      <formula>$A$70</formula>
    </cfRule>
    <cfRule type="cellIs" dxfId="3778" priority="3950" operator="equal">
      <formula>$A$69</formula>
    </cfRule>
    <cfRule type="cellIs" dxfId="3777" priority="3951" operator="equal">
      <formula>$A$68</formula>
    </cfRule>
    <cfRule type="cellIs" dxfId="3776" priority="3952" operator="equal">
      <formula>$A$67</formula>
    </cfRule>
    <cfRule type="cellIs" dxfId="3775" priority="3953" operator="equal">
      <formula>$A$66</formula>
    </cfRule>
    <cfRule type="cellIs" dxfId="3774" priority="3954" operator="equal">
      <formula>$A$65</formula>
    </cfRule>
    <cfRule type="cellIs" dxfId="3773" priority="3955" operator="equal">
      <formula>$A$64</formula>
    </cfRule>
    <cfRule type="cellIs" dxfId="3772" priority="3956" operator="equal">
      <formula>$A$63</formula>
    </cfRule>
    <cfRule type="cellIs" dxfId="3771" priority="3957" operator="equal">
      <formula>$A$62</formula>
    </cfRule>
    <cfRule type="cellIs" dxfId="3770" priority="3958" operator="equal">
      <formula>$A$61</formula>
    </cfRule>
    <cfRule type="cellIs" dxfId="3769" priority="3959" operator="equal">
      <formula>$A$60</formula>
    </cfRule>
    <cfRule type="cellIs" dxfId="3768" priority="3960" operator="equal">
      <formula>$A$59</formula>
    </cfRule>
    <cfRule type="cellIs" dxfId="3767" priority="3961" operator="equal">
      <formula>$A$58</formula>
    </cfRule>
    <cfRule type="cellIs" dxfId="3766" priority="3962" operator="equal">
      <formula>22710</formula>
    </cfRule>
    <cfRule type="cellIs" dxfId="3765" priority="3963" operator="equal">
      <formula>$A$56</formula>
    </cfRule>
    <cfRule type="cellIs" dxfId="3764" priority="3964" operator="equal">
      <formula>$A$55</formula>
    </cfRule>
    <cfRule type="cellIs" dxfId="3763" priority="3965" operator="equal">
      <formula>$A$54</formula>
    </cfRule>
    <cfRule type="cellIs" dxfId="3762" priority="3966" operator="equal">
      <formula>$A$53</formula>
    </cfRule>
    <cfRule type="cellIs" dxfId="3761" priority="3967" operator="equal">
      <formula>$A$52</formula>
    </cfRule>
    <cfRule type="cellIs" dxfId="3760" priority="3968" operator="equal">
      <formula>$A$51</formula>
    </cfRule>
    <cfRule type="cellIs" dxfId="3759" priority="3969" operator="equal">
      <formula>$A$50</formula>
    </cfRule>
    <cfRule type="cellIs" dxfId="3758" priority="3970" operator="equal">
      <formula>$A$49</formula>
    </cfRule>
    <cfRule type="cellIs" dxfId="3757" priority="3971" operator="equal">
      <formula>$A$48</formula>
    </cfRule>
    <cfRule type="cellIs" dxfId="3756" priority="3972" operator="equal">
      <formula>$A$47</formula>
    </cfRule>
    <cfRule type="cellIs" dxfId="3755" priority="3973" operator="equal">
      <formula>$A$46</formula>
    </cfRule>
    <cfRule type="cellIs" dxfId="3754" priority="3974" operator="equal">
      <formula>$A$45</formula>
    </cfRule>
    <cfRule type="cellIs" dxfId="3753" priority="3975" operator="equal">
      <formula>$A$44</formula>
    </cfRule>
    <cfRule type="cellIs" dxfId="3752" priority="3976" operator="equal">
      <formula>$A$43</formula>
    </cfRule>
  </conditionalFormatting>
  <conditionalFormatting sqref="D17:F17">
    <cfRule type="cellIs" dxfId="3751" priority="3697" operator="equal">
      <formula>$A$70</formula>
    </cfRule>
    <cfRule type="cellIs" dxfId="3750" priority="3698" operator="equal">
      <formula>$A$69</formula>
    </cfRule>
    <cfRule type="cellIs" dxfId="3749" priority="3699" operator="equal">
      <formula>$A$68</formula>
    </cfRule>
    <cfRule type="cellIs" dxfId="3748" priority="3700" operator="equal">
      <formula>$A$67</formula>
    </cfRule>
    <cfRule type="cellIs" dxfId="3747" priority="3701" operator="equal">
      <formula>$A$66</formula>
    </cfRule>
    <cfRule type="cellIs" dxfId="3746" priority="3702" operator="equal">
      <formula>$A$65</formula>
    </cfRule>
    <cfRule type="cellIs" dxfId="3745" priority="3703" operator="equal">
      <formula>$A$64</formula>
    </cfRule>
    <cfRule type="cellIs" dxfId="3744" priority="3704" operator="equal">
      <formula>$A$63</formula>
    </cfRule>
    <cfRule type="cellIs" dxfId="3743" priority="3705" operator="equal">
      <formula>$A$62</formula>
    </cfRule>
    <cfRule type="cellIs" dxfId="3742" priority="3706" operator="equal">
      <formula>$A$61</formula>
    </cfRule>
    <cfRule type="cellIs" dxfId="3741" priority="3707" operator="equal">
      <formula>$A$60</formula>
    </cfRule>
    <cfRule type="cellIs" dxfId="3740" priority="3708" operator="equal">
      <formula>$A$59</formula>
    </cfRule>
    <cfRule type="cellIs" dxfId="3739" priority="3709" operator="equal">
      <formula>$A$58</formula>
    </cfRule>
    <cfRule type="cellIs" dxfId="3738" priority="3710" operator="equal">
      <formula>22710</formula>
    </cfRule>
    <cfRule type="cellIs" dxfId="3737" priority="3711" operator="equal">
      <formula>$A$56</formula>
    </cfRule>
    <cfRule type="cellIs" dxfId="3736" priority="3712" operator="equal">
      <formula>$A$55</formula>
    </cfRule>
    <cfRule type="cellIs" dxfId="3735" priority="3713" operator="equal">
      <formula>$A$54</formula>
    </cfRule>
    <cfRule type="cellIs" dxfId="3734" priority="3714" operator="equal">
      <formula>$A$53</formula>
    </cfRule>
    <cfRule type="cellIs" dxfId="3733" priority="3715" operator="equal">
      <formula>$A$52</formula>
    </cfRule>
    <cfRule type="cellIs" dxfId="3732" priority="3716" operator="equal">
      <formula>$A$51</formula>
    </cfRule>
    <cfRule type="cellIs" dxfId="3731" priority="3717" operator="equal">
      <formula>$A$50</formula>
    </cfRule>
    <cfRule type="cellIs" dxfId="3730" priority="3718" operator="equal">
      <formula>$A$49</formula>
    </cfRule>
    <cfRule type="cellIs" dxfId="3729" priority="3719" operator="equal">
      <formula>$A$48</formula>
    </cfRule>
    <cfRule type="cellIs" dxfId="3728" priority="3720" operator="equal">
      <formula>$A$47</formula>
    </cfRule>
    <cfRule type="cellIs" dxfId="3727" priority="3721" operator="equal">
      <formula>$A$46</formula>
    </cfRule>
    <cfRule type="cellIs" dxfId="3726" priority="3722" operator="equal">
      <formula>$A$45</formula>
    </cfRule>
    <cfRule type="cellIs" dxfId="3725" priority="3723" operator="equal">
      <formula>$A$44</formula>
    </cfRule>
    <cfRule type="cellIs" dxfId="3724" priority="3724" operator="equal">
      <formula>$A$43</formula>
    </cfRule>
  </conditionalFormatting>
  <conditionalFormatting sqref="D15:F15">
    <cfRule type="cellIs" dxfId="3723" priority="3809" operator="equal">
      <formula>$A$70</formula>
    </cfRule>
    <cfRule type="cellIs" dxfId="3722" priority="3810" operator="equal">
      <formula>$A$69</formula>
    </cfRule>
    <cfRule type="cellIs" dxfId="3721" priority="3811" operator="equal">
      <formula>$A$68</formula>
    </cfRule>
    <cfRule type="cellIs" dxfId="3720" priority="3812" operator="equal">
      <formula>$A$67</formula>
    </cfRule>
    <cfRule type="cellIs" dxfId="3719" priority="3813" operator="equal">
      <formula>$A$66</formula>
    </cfRule>
    <cfRule type="cellIs" dxfId="3718" priority="3814" operator="equal">
      <formula>$A$65</formula>
    </cfRule>
    <cfRule type="cellIs" dxfId="3717" priority="3815" operator="equal">
      <formula>$A$64</formula>
    </cfRule>
    <cfRule type="cellIs" dxfId="3716" priority="3816" operator="equal">
      <formula>$A$63</formula>
    </cfRule>
    <cfRule type="cellIs" dxfId="3715" priority="3817" operator="equal">
      <formula>$A$62</formula>
    </cfRule>
    <cfRule type="cellIs" dxfId="3714" priority="3818" operator="equal">
      <formula>$A$61</formula>
    </cfRule>
    <cfRule type="cellIs" dxfId="3713" priority="3819" operator="equal">
      <formula>$A$60</formula>
    </cfRule>
    <cfRule type="cellIs" dxfId="3712" priority="3820" operator="equal">
      <formula>$A$59</formula>
    </cfRule>
    <cfRule type="cellIs" dxfId="3711" priority="3821" operator="equal">
      <formula>$A$58</formula>
    </cfRule>
    <cfRule type="cellIs" dxfId="3710" priority="3822" operator="equal">
      <formula>22710</formula>
    </cfRule>
    <cfRule type="cellIs" dxfId="3709" priority="3823" operator="equal">
      <formula>$A$56</formula>
    </cfRule>
    <cfRule type="cellIs" dxfId="3708" priority="3824" operator="equal">
      <formula>$A$55</formula>
    </cfRule>
    <cfRule type="cellIs" dxfId="3707" priority="3825" operator="equal">
      <formula>$A$54</formula>
    </cfRule>
    <cfRule type="cellIs" dxfId="3706" priority="3826" operator="equal">
      <formula>$A$53</formula>
    </cfRule>
    <cfRule type="cellIs" dxfId="3705" priority="3827" operator="equal">
      <formula>$A$52</formula>
    </cfRule>
    <cfRule type="cellIs" dxfId="3704" priority="3828" operator="equal">
      <formula>$A$51</formula>
    </cfRule>
    <cfRule type="cellIs" dxfId="3703" priority="3829" operator="equal">
      <formula>$A$50</formula>
    </cfRule>
    <cfRule type="cellIs" dxfId="3702" priority="3830" operator="equal">
      <formula>$A$49</formula>
    </cfRule>
    <cfRule type="cellIs" dxfId="3701" priority="3831" operator="equal">
      <formula>$A$48</formula>
    </cfRule>
    <cfRule type="cellIs" dxfId="3700" priority="3832" operator="equal">
      <formula>$A$47</formula>
    </cfRule>
    <cfRule type="cellIs" dxfId="3699" priority="3833" operator="equal">
      <formula>$A$46</formula>
    </cfRule>
    <cfRule type="cellIs" dxfId="3698" priority="3834" operator="equal">
      <formula>$A$45</formula>
    </cfRule>
    <cfRule type="cellIs" dxfId="3697" priority="3835" operator="equal">
      <formula>$A$44</formula>
    </cfRule>
    <cfRule type="cellIs" dxfId="3696" priority="3836" operator="equal">
      <formula>$A$43</formula>
    </cfRule>
  </conditionalFormatting>
  <conditionalFormatting sqref="C15">
    <cfRule type="cellIs" dxfId="3695" priority="3837" operator="equal">
      <formula>$A$70</formula>
    </cfRule>
    <cfRule type="cellIs" dxfId="3694" priority="3838" operator="equal">
      <formula>$A$69</formula>
    </cfRule>
    <cfRule type="cellIs" dxfId="3693" priority="3839" operator="equal">
      <formula>$A$68</formula>
    </cfRule>
    <cfRule type="cellIs" dxfId="3692" priority="3840" operator="equal">
      <formula>$A$67</formula>
    </cfRule>
    <cfRule type="cellIs" dxfId="3691" priority="3841" operator="equal">
      <formula>$A$66</formula>
    </cfRule>
    <cfRule type="cellIs" dxfId="3690" priority="3842" operator="equal">
      <formula>$A$65</formula>
    </cfRule>
    <cfRule type="cellIs" dxfId="3689" priority="3843" operator="equal">
      <formula>$A$64</formula>
    </cfRule>
    <cfRule type="cellIs" dxfId="3688" priority="3844" operator="equal">
      <formula>$A$63</formula>
    </cfRule>
    <cfRule type="cellIs" dxfId="3687" priority="3845" operator="equal">
      <formula>$A$62</formula>
    </cfRule>
    <cfRule type="cellIs" dxfId="3686" priority="3846" operator="equal">
      <formula>$A$61</formula>
    </cfRule>
    <cfRule type="cellIs" dxfId="3685" priority="3847" operator="equal">
      <formula>$A$60</formula>
    </cfRule>
    <cfRule type="cellIs" dxfId="3684" priority="3848" operator="equal">
      <formula>$A$59</formula>
    </cfRule>
    <cfRule type="cellIs" dxfId="3683" priority="3849" operator="equal">
      <formula>$A$58</formula>
    </cfRule>
    <cfRule type="cellIs" dxfId="3682" priority="3850" operator="equal">
      <formula>22710</formula>
    </cfRule>
    <cfRule type="cellIs" dxfId="3681" priority="3851" operator="equal">
      <formula>$A$56</formula>
    </cfRule>
    <cfRule type="cellIs" dxfId="3680" priority="3852" operator="equal">
      <formula>$A$55</formula>
    </cfRule>
    <cfRule type="cellIs" dxfId="3679" priority="3853" operator="equal">
      <formula>$A$54</formula>
    </cfRule>
    <cfRule type="cellIs" dxfId="3678" priority="3854" operator="equal">
      <formula>$A$53</formula>
    </cfRule>
    <cfRule type="cellIs" dxfId="3677" priority="3855" operator="equal">
      <formula>$A$52</formula>
    </cfRule>
    <cfRule type="cellIs" dxfId="3676" priority="3856" operator="equal">
      <formula>$A$51</formula>
    </cfRule>
    <cfRule type="cellIs" dxfId="3675" priority="3857" operator="equal">
      <formula>$A$50</formula>
    </cfRule>
    <cfRule type="cellIs" dxfId="3674" priority="3858" operator="equal">
      <formula>$A$49</formula>
    </cfRule>
    <cfRule type="cellIs" dxfId="3673" priority="3859" operator="equal">
      <formula>$A$48</formula>
    </cfRule>
    <cfRule type="cellIs" dxfId="3672" priority="3860" operator="equal">
      <formula>$A$47</formula>
    </cfRule>
    <cfRule type="cellIs" dxfId="3671" priority="3861" operator="equal">
      <formula>$A$46</formula>
    </cfRule>
    <cfRule type="cellIs" dxfId="3670" priority="3862" operator="equal">
      <formula>$A$45</formula>
    </cfRule>
    <cfRule type="cellIs" dxfId="3669" priority="3863" operator="equal">
      <formula>$A$44</formula>
    </cfRule>
    <cfRule type="cellIs" dxfId="3668" priority="3864" operator="equal">
      <formula>$A$43</formula>
    </cfRule>
  </conditionalFormatting>
  <conditionalFormatting sqref="D12:F12">
    <cfRule type="cellIs" dxfId="3667" priority="3585" operator="equal">
      <formula>$A$70</formula>
    </cfRule>
    <cfRule type="cellIs" dxfId="3666" priority="3586" operator="equal">
      <formula>$A$69</formula>
    </cfRule>
    <cfRule type="cellIs" dxfId="3665" priority="3587" operator="equal">
      <formula>$A$68</formula>
    </cfRule>
    <cfRule type="cellIs" dxfId="3664" priority="3588" operator="equal">
      <formula>$A$67</formula>
    </cfRule>
    <cfRule type="cellIs" dxfId="3663" priority="3589" operator="equal">
      <formula>$A$66</formula>
    </cfRule>
    <cfRule type="cellIs" dxfId="3662" priority="3590" operator="equal">
      <formula>$A$65</formula>
    </cfRule>
    <cfRule type="cellIs" dxfId="3661" priority="3591" operator="equal">
      <formula>$A$64</formula>
    </cfRule>
    <cfRule type="cellIs" dxfId="3660" priority="3592" operator="equal">
      <formula>$A$63</formula>
    </cfRule>
    <cfRule type="cellIs" dxfId="3659" priority="3593" operator="equal">
      <formula>$A$62</formula>
    </cfRule>
    <cfRule type="cellIs" dxfId="3658" priority="3594" operator="equal">
      <formula>$A$61</formula>
    </cfRule>
    <cfRule type="cellIs" dxfId="3657" priority="3595" operator="equal">
      <formula>$A$60</formula>
    </cfRule>
    <cfRule type="cellIs" dxfId="3656" priority="3596" operator="equal">
      <formula>$A$59</formula>
    </cfRule>
    <cfRule type="cellIs" dxfId="3655" priority="3597" operator="equal">
      <formula>$A$58</formula>
    </cfRule>
    <cfRule type="cellIs" dxfId="3654" priority="3598" operator="equal">
      <formula>22710</formula>
    </cfRule>
    <cfRule type="cellIs" dxfId="3653" priority="3599" operator="equal">
      <formula>$A$56</formula>
    </cfRule>
    <cfRule type="cellIs" dxfId="3652" priority="3600" operator="equal">
      <formula>$A$55</formula>
    </cfRule>
    <cfRule type="cellIs" dxfId="3651" priority="3601" operator="equal">
      <formula>$A$54</formula>
    </cfRule>
    <cfRule type="cellIs" dxfId="3650" priority="3602" operator="equal">
      <formula>$A$53</formula>
    </cfRule>
    <cfRule type="cellIs" dxfId="3649" priority="3603" operator="equal">
      <formula>$A$52</formula>
    </cfRule>
    <cfRule type="cellIs" dxfId="3648" priority="3604" operator="equal">
      <formula>$A$51</formula>
    </cfRule>
    <cfRule type="cellIs" dxfId="3647" priority="3605" operator="equal">
      <formula>$A$50</formula>
    </cfRule>
    <cfRule type="cellIs" dxfId="3646" priority="3606" operator="equal">
      <formula>$A$49</formula>
    </cfRule>
    <cfRule type="cellIs" dxfId="3645" priority="3607" operator="equal">
      <formula>$A$48</formula>
    </cfRule>
    <cfRule type="cellIs" dxfId="3644" priority="3608" operator="equal">
      <formula>$A$47</formula>
    </cfRule>
    <cfRule type="cellIs" dxfId="3643" priority="3609" operator="equal">
      <formula>$A$46</formula>
    </cfRule>
    <cfRule type="cellIs" dxfId="3642" priority="3610" operator="equal">
      <formula>$A$45</formula>
    </cfRule>
    <cfRule type="cellIs" dxfId="3641" priority="3611" operator="equal">
      <formula>$A$44</formula>
    </cfRule>
    <cfRule type="cellIs" dxfId="3640" priority="3612" operator="equal">
      <formula>$A$43</formula>
    </cfRule>
  </conditionalFormatting>
  <conditionalFormatting sqref="C17">
    <cfRule type="cellIs" dxfId="3639" priority="3725" operator="equal">
      <formula>$A$70</formula>
    </cfRule>
    <cfRule type="cellIs" dxfId="3638" priority="3726" operator="equal">
      <formula>$A$69</formula>
    </cfRule>
    <cfRule type="cellIs" dxfId="3637" priority="3727" operator="equal">
      <formula>$A$68</formula>
    </cfRule>
    <cfRule type="cellIs" dxfId="3636" priority="3728" operator="equal">
      <formula>$A$67</formula>
    </cfRule>
    <cfRule type="cellIs" dxfId="3635" priority="3729" operator="equal">
      <formula>$A$66</formula>
    </cfRule>
    <cfRule type="cellIs" dxfId="3634" priority="3730" operator="equal">
      <formula>$A$65</formula>
    </cfRule>
    <cfRule type="cellIs" dxfId="3633" priority="3731" operator="equal">
      <formula>$A$64</formula>
    </cfRule>
    <cfRule type="cellIs" dxfId="3632" priority="3732" operator="equal">
      <formula>$A$63</formula>
    </cfRule>
    <cfRule type="cellIs" dxfId="3631" priority="3733" operator="equal">
      <formula>$A$62</formula>
    </cfRule>
    <cfRule type="cellIs" dxfId="3630" priority="3734" operator="equal">
      <formula>$A$61</formula>
    </cfRule>
    <cfRule type="cellIs" dxfId="3629" priority="3735" operator="equal">
      <formula>$A$60</formula>
    </cfRule>
    <cfRule type="cellIs" dxfId="3628" priority="3736" operator="equal">
      <formula>$A$59</formula>
    </cfRule>
    <cfRule type="cellIs" dxfId="3627" priority="3737" operator="equal">
      <formula>$A$58</formula>
    </cfRule>
    <cfRule type="cellIs" dxfId="3626" priority="3738" operator="equal">
      <formula>22710</formula>
    </cfRule>
    <cfRule type="cellIs" dxfId="3625" priority="3739" operator="equal">
      <formula>$A$56</formula>
    </cfRule>
    <cfRule type="cellIs" dxfId="3624" priority="3740" operator="equal">
      <formula>$A$55</formula>
    </cfRule>
    <cfRule type="cellIs" dxfId="3623" priority="3741" operator="equal">
      <formula>$A$54</formula>
    </cfRule>
    <cfRule type="cellIs" dxfId="3622" priority="3742" operator="equal">
      <formula>$A$53</formula>
    </cfRule>
    <cfRule type="cellIs" dxfId="3621" priority="3743" operator="equal">
      <formula>$A$52</formula>
    </cfRule>
    <cfRule type="cellIs" dxfId="3620" priority="3744" operator="equal">
      <formula>$A$51</formula>
    </cfRule>
    <cfRule type="cellIs" dxfId="3619" priority="3745" operator="equal">
      <formula>$A$50</formula>
    </cfRule>
    <cfRule type="cellIs" dxfId="3618" priority="3746" operator="equal">
      <formula>$A$49</formula>
    </cfRule>
    <cfRule type="cellIs" dxfId="3617" priority="3747" operator="equal">
      <formula>$A$48</formula>
    </cfRule>
    <cfRule type="cellIs" dxfId="3616" priority="3748" operator="equal">
      <formula>$A$47</formula>
    </cfRule>
    <cfRule type="cellIs" dxfId="3615" priority="3749" operator="equal">
      <formula>$A$46</formula>
    </cfRule>
    <cfRule type="cellIs" dxfId="3614" priority="3750" operator="equal">
      <formula>$A$45</formula>
    </cfRule>
    <cfRule type="cellIs" dxfId="3613" priority="3751" operator="equal">
      <formula>$A$44</formula>
    </cfRule>
    <cfRule type="cellIs" dxfId="3612" priority="3752" operator="equal">
      <formula>$A$43</formula>
    </cfRule>
  </conditionalFormatting>
  <conditionalFormatting sqref="C12">
    <cfRule type="cellIs" dxfId="3611" priority="3613" operator="equal">
      <formula>$A$70</formula>
    </cfRule>
    <cfRule type="cellIs" dxfId="3610" priority="3614" operator="equal">
      <formula>$A$69</formula>
    </cfRule>
    <cfRule type="cellIs" dxfId="3609" priority="3615" operator="equal">
      <formula>$A$68</formula>
    </cfRule>
    <cfRule type="cellIs" dxfId="3608" priority="3616" operator="equal">
      <formula>$A$67</formula>
    </cfRule>
    <cfRule type="cellIs" dxfId="3607" priority="3617" operator="equal">
      <formula>$A$66</formula>
    </cfRule>
    <cfRule type="cellIs" dxfId="3606" priority="3618" operator="equal">
      <formula>$A$65</formula>
    </cfRule>
    <cfRule type="cellIs" dxfId="3605" priority="3619" operator="equal">
      <formula>$A$64</formula>
    </cfRule>
    <cfRule type="cellIs" dxfId="3604" priority="3620" operator="equal">
      <formula>$A$63</formula>
    </cfRule>
    <cfRule type="cellIs" dxfId="3603" priority="3621" operator="equal">
      <formula>$A$62</formula>
    </cfRule>
    <cfRule type="cellIs" dxfId="3602" priority="3622" operator="equal">
      <formula>$A$61</formula>
    </cfRule>
    <cfRule type="cellIs" dxfId="3601" priority="3623" operator="equal">
      <formula>$A$60</formula>
    </cfRule>
    <cfRule type="cellIs" dxfId="3600" priority="3624" operator="equal">
      <formula>$A$59</formula>
    </cfRule>
    <cfRule type="cellIs" dxfId="3599" priority="3625" operator="equal">
      <formula>$A$58</formula>
    </cfRule>
    <cfRule type="cellIs" dxfId="3598" priority="3626" operator="equal">
      <formula>22710</formula>
    </cfRule>
    <cfRule type="cellIs" dxfId="3597" priority="3627" operator="equal">
      <formula>$A$56</formula>
    </cfRule>
    <cfRule type="cellIs" dxfId="3596" priority="3628" operator="equal">
      <formula>$A$55</formula>
    </cfRule>
    <cfRule type="cellIs" dxfId="3595" priority="3629" operator="equal">
      <formula>$A$54</formula>
    </cfRule>
    <cfRule type="cellIs" dxfId="3594" priority="3630" operator="equal">
      <formula>$A$53</formula>
    </cfRule>
    <cfRule type="cellIs" dxfId="3593" priority="3631" operator="equal">
      <formula>$A$52</formula>
    </cfRule>
    <cfRule type="cellIs" dxfId="3592" priority="3632" operator="equal">
      <formula>$A$51</formula>
    </cfRule>
    <cfRule type="cellIs" dxfId="3591" priority="3633" operator="equal">
      <formula>$A$50</formula>
    </cfRule>
    <cfRule type="cellIs" dxfId="3590" priority="3634" operator="equal">
      <formula>$A$49</formula>
    </cfRule>
    <cfRule type="cellIs" dxfId="3589" priority="3635" operator="equal">
      <formula>$A$48</formula>
    </cfRule>
    <cfRule type="cellIs" dxfId="3588" priority="3636" operator="equal">
      <formula>$A$47</formula>
    </cfRule>
    <cfRule type="cellIs" dxfId="3587" priority="3637" operator="equal">
      <formula>$A$46</formula>
    </cfRule>
    <cfRule type="cellIs" dxfId="3586" priority="3638" operator="equal">
      <formula>$A$45</formula>
    </cfRule>
    <cfRule type="cellIs" dxfId="3585" priority="3639" operator="equal">
      <formula>$A$44</formula>
    </cfRule>
    <cfRule type="cellIs" dxfId="3584" priority="3640" operator="equal">
      <formula>$A$43</formula>
    </cfRule>
  </conditionalFormatting>
  <conditionalFormatting sqref="U53:W58 U47:V52 U71:AB72 U59:X70">
    <cfRule type="cellIs" dxfId="3583" priority="3559" operator="equal">
      <formula>$A$72</formula>
    </cfRule>
    <cfRule type="cellIs" dxfId="3582" priority="3560" operator="equal">
      <formula>$A$71</formula>
    </cfRule>
    <cfRule type="cellIs" dxfId="3581" priority="3561" operator="equal">
      <formula>$A$70</formula>
    </cfRule>
    <cfRule type="cellIs" dxfId="3580" priority="3562" operator="equal">
      <formula>$A$69</formula>
    </cfRule>
    <cfRule type="cellIs" dxfId="3579" priority="3563" operator="equal">
      <formula>$A$68</formula>
    </cfRule>
    <cfRule type="cellIs" dxfId="3578" priority="3564" operator="equal">
      <formula>$A$67</formula>
    </cfRule>
    <cfRule type="cellIs" dxfId="3577" priority="3565" operator="equal">
      <formula>$A$66</formula>
    </cfRule>
    <cfRule type="cellIs" dxfId="3576" priority="3566" operator="equal">
      <formula>$A$65</formula>
    </cfRule>
    <cfRule type="cellIs" dxfId="3575" priority="3567" operator="equal">
      <formula>$A$64</formula>
    </cfRule>
    <cfRule type="cellIs" dxfId="3574" priority="3568" operator="equal">
      <formula>$A$63</formula>
    </cfRule>
    <cfRule type="cellIs" dxfId="3573" priority="3569" operator="equal">
      <formula>$A$62</formula>
    </cfRule>
    <cfRule type="cellIs" dxfId="3572" priority="3570" operator="equal">
      <formula>$A$61</formula>
    </cfRule>
    <cfRule type="cellIs" dxfId="3571" priority="3571" operator="equal">
      <formula>$A$60</formula>
    </cfRule>
    <cfRule type="cellIs" dxfId="3570" priority="3572" operator="equal">
      <formula>$A$59</formula>
    </cfRule>
    <cfRule type="cellIs" dxfId="3569" priority="3573" operator="equal">
      <formula>$A$57</formula>
    </cfRule>
    <cfRule type="cellIs" dxfId="3568" priority="3574" operator="equal">
      <formula>$A$54</formula>
    </cfRule>
    <cfRule type="cellIs" dxfId="3567" priority="3575" operator="equal">
      <formula>$A$53</formula>
    </cfRule>
    <cfRule type="cellIs" dxfId="3566" priority="3576" operator="equal">
      <formula>$A$48</formula>
    </cfRule>
    <cfRule type="cellIs" dxfId="3565" priority="3577" operator="equal">
      <formula>$A$52</formula>
    </cfRule>
    <cfRule type="cellIs" dxfId="3564" priority="3578" operator="equal">
      <formula>$A$51</formula>
    </cfRule>
    <cfRule type="cellIs" dxfId="3563" priority="3579" operator="equal">
      <formula>$A$50</formula>
    </cfRule>
    <cfRule type="cellIs" dxfId="3562" priority="3580" operator="equal">
      <formula>$A$49</formula>
    </cfRule>
    <cfRule type="cellIs" dxfId="3561" priority="3581" operator="equal">
      <formula>$A$47</formula>
    </cfRule>
    <cfRule type="cellIs" dxfId="3560" priority="3582" operator="equal">
      <formula>$A$46</formula>
    </cfRule>
    <cfRule type="cellIs" dxfId="3559" priority="3583" operator="equal">
      <formula>$A$44</formula>
    </cfRule>
    <cfRule type="cellIs" dxfId="3558" priority="3584" operator="equal">
      <formula>$A$43</formula>
    </cfRule>
  </conditionalFormatting>
  <conditionalFormatting sqref="U53:W58 U47:V52 U71:AB72 U59:X70">
    <cfRule type="cellIs" dxfId="3557" priority="3557" operator="equal">
      <formula>$A$56</formula>
    </cfRule>
    <cfRule type="cellIs" dxfId="3556" priority="3558" operator="equal">
      <formula>$A$55</formula>
    </cfRule>
  </conditionalFormatting>
  <conditionalFormatting sqref="W44:AB44">
    <cfRule type="cellIs" dxfId="3555" priority="3529" operator="equal">
      <formula>$A$70</formula>
    </cfRule>
    <cfRule type="cellIs" dxfId="3554" priority="3530" operator="equal">
      <formula>$A$69</formula>
    </cfRule>
    <cfRule type="cellIs" dxfId="3553" priority="3531" operator="equal">
      <formula>$A$68</formula>
    </cfRule>
    <cfRule type="cellIs" dxfId="3552" priority="3532" operator="equal">
      <formula>$A$67</formula>
    </cfRule>
    <cfRule type="cellIs" dxfId="3551" priority="3533" operator="equal">
      <formula>$A$66</formula>
    </cfRule>
    <cfRule type="cellIs" dxfId="3550" priority="3534" operator="equal">
      <formula>$A$65</formula>
    </cfRule>
    <cfRule type="cellIs" dxfId="3549" priority="3535" operator="equal">
      <formula>$A$64</formula>
    </cfRule>
    <cfRule type="cellIs" dxfId="3548" priority="3536" operator="equal">
      <formula>$A$63</formula>
    </cfRule>
    <cfRule type="cellIs" dxfId="3547" priority="3537" operator="equal">
      <formula>$A$62</formula>
    </cfRule>
    <cfRule type="cellIs" dxfId="3546" priority="3538" operator="equal">
      <formula>$A$61</formula>
    </cfRule>
    <cfRule type="cellIs" dxfId="3545" priority="3539" operator="equal">
      <formula>$A$60</formula>
    </cfRule>
    <cfRule type="cellIs" dxfId="3544" priority="3540" operator="equal">
      <formula>$A$59</formula>
    </cfRule>
    <cfRule type="cellIs" dxfId="3543" priority="3541" operator="equal">
      <formula>$A$58</formula>
    </cfRule>
    <cfRule type="cellIs" dxfId="3542" priority="3542" operator="equal">
      <formula>22710</formula>
    </cfRule>
    <cfRule type="cellIs" dxfId="3541" priority="3543" operator="equal">
      <formula>$A$56</formula>
    </cfRule>
    <cfRule type="cellIs" dxfId="3540" priority="3544" operator="equal">
      <formula>$A$55</formula>
    </cfRule>
    <cfRule type="cellIs" dxfId="3539" priority="3545" operator="equal">
      <formula>$A$54</formula>
    </cfRule>
    <cfRule type="cellIs" dxfId="3538" priority="3546" operator="equal">
      <formula>$A$53</formula>
    </cfRule>
    <cfRule type="cellIs" dxfId="3537" priority="3547" operator="equal">
      <formula>$A$52</formula>
    </cfRule>
    <cfRule type="cellIs" dxfId="3536" priority="3548" operator="equal">
      <formula>$A$51</formula>
    </cfRule>
    <cfRule type="cellIs" dxfId="3535" priority="3549" operator="equal">
      <formula>$A$50</formula>
    </cfRule>
    <cfRule type="cellIs" dxfId="3534" priority="3550" operator="equal">
      <formula>$A$49</formula>
    </cfRule>
    <cfRule type="cellIs" dxfId="3533" priority="3551" operator="equal">
      <formula>$A$48</formula>
    </cfRule>
    <cfRule type="cellIs" dxfId="3532" priority="3552" operator="equal">
      <formula>$A$47</formula>
    </cfRule>
    <cfRule type="cellIs" dxfId="3531" priority="3553" operator="equal">
      <formula>$A$46</formula>
    </cfRule>
    <cfRule type="cellIs" dxfId="3530" priority="3554" operator="equal">
      <formula>$A$45</formula>
    </cfRule>
    <cfRule type="cellIs" dxfId="3529" priority="3555" operator="equal">
      <formula>$A$44</formula>
    </cfRule>
    <cfRule type="cellIs" dxfId="3528" priority="3556" operator="equal">
      <formula>$A$43</formula>
    </cfRule>
  </conditionalFormatting>
  <conditionalFormatting sqref="Y45:AB49">
    <cfRule type="cellIs" dxfId="3527" priority="3501" operator="equal">
      <formula>$A$70</formula>
    </cfRule>
    <cfRule type="cellIs" dxfId="3526" priority="3502" operator="equal">
      <formula>$A$69</formula>
    </cfRule>
    <cfRule type="cellIs" dxfId="3525" priority="3503" operator="equal">
      <formula>$A$68</formula>
    </cfRule>
    <cfRule type="cellIs" dxfId="3524" priority="3504" operator="equal">
      <formula>$A$67</formula>
    </cfRule>
    <cfRule type="cellIs" dxfId="3523" priority="3505" operator="equal">
      <formula>$A$66</formula>
    </cfRule>
    <cfRule type="cellIs" dxfId="3522" priority="3506" operator="equal">
      <formula>$A$65</formula>
    </cfRule>
    <cfRule type="cellIs" dxfId="3521" priority="3507" operator="equal">
      <formula>$A$64</formula>
    </cfRule>
    <cfRule type="cellIs" dxfId="3520" priority="3508" operator="equal">
      <formula>$A$63</formula>
    </cfRule>
    <cfRule type="cellIs" dxfId="3519" priority="3509" operator="equal">
      <formula>$A$62</formula>
    </cfRule>
    <cfRule type="cellIs" dxfId="3518" priority="3510" operator="equal">
      <formula>$A$61</formula>
    </cfRule>
    <cfRule type="cellIs" dxfId="3517" priority="3511" operator="equal">
      <formula>$A$60</formula>
    </cfRule>
    <cfRule type="cellIs" dxfId="3516" priority="3512" operator="equal">
      <formula>$A$59</formula>
    </cfRule>
    <cfRule type="cellIs" dxfId="3515" priority="3513" operator="equal">
      <formula>$A$58</formula>
    </cfRule>
    <cfRule type="cellIs" dxfId="3514" priority="3514" operator="equal">
      <formula>22710</formula>
    </cfRule>
    <cfRule type="cellIs" dxfId="3513" priority="3515" operator="equal">
      <formula>$A$56</formula>
    </cfRule>
    <cfRule type="cellIs" dxfId="3512" priority="3516" operator="equal">
      <formula>$A$55</formula>
    </cfRule>
    <cfRule type="cellIs" dxfId="3511" priority="3517" operator="equal">
      <formula>$A$54</formula>
    </cfRule>
    <cfRule type="cellIs" dxfId="3510" priority="3518" operator="equal">
      <formula>$A$53</formula>
    </cfRule>
    <cfRule type="cellIs" dxfId="3509" priority="3519" operator="equal">
      <formula>$A$52</formula>
    </cfRule>
    <cfRule type="cellIs" dxfId="3508" priority="3520" operator="equal">
      <formula>$A$51</formula>
    </cfRule>
    <cfRule type="cellIs" dxfId="3507" priority="3521" operator="equal">
      <formula>$A$50</formula>
    </cfRule>
    <cfRule type="cellIs" dxfId="3506" priority="3522" operator="equal">
      <formula>$A$49</formula>
    </cfRule>
    <cfRule type="cellIs" dxfId="3505" priority="3523" operator="equal">
      <formula>$A$48</formula>
    </cfRule>
    <cfRule type="cellIs" dxfId="3504" priority="3524" operator="equal">
      <formula>$A$47</formula>
    </cfRule>
    <cfRule type="cellIs" dxfId="3503" priority="3525" operator="equal">
      <formula>$A$46</formula>
    </cfRule>
    <cfRule type="cellIs" dxfId="3502" priority="3526" operator="equal">
      <formula>$A$45</formula>
    </cfRule>
    <cfRule type="cellIs" dxfId="3501" priority="3527" operator="equal">
      <formula>$A$44</formula>
    </cfRule>
    <cfRule type="cellIs" dxfId="3500" priority="3528" operator="equal">
      <formula>$A$43</formula>
    </cfRule>
  </conditionalFormatting>
  <conditionalFormatting sqref="X46:X56">
    <cfRule type="cellIs" dxfId="3499" priority="3473" operator="equal">
      <formula>$A$70</formula>
    </cfRule>
    <cfRule type="cellIs" dxfId="3498" priority="3474" operator="equal">
      <formula>$A$69</formula>
    </cfRule>
    <cfRule type="cellIs" dxfId="3497" priority="3475" operator="equal">
      <formula>$A$68</formula>
    </cfRule>
    <cfRule type="cellIs" dxfId="3496" priority="3476" operator="equal">
      <formula>$A$67</formula>
    </cfRule>
    <cfRule type="cellIs" dxfId="3495" priority="3477" operator="equal">
      <formula>$A$66</formula>
    </cfRule>
    <cfRule type="cellIs" dxfId="3494" priority="3478" operator="equal">
      <formula>$A$65</formula>
    </cfRule>
    <cfRule type="cellIs" dxfId="3493" priority="3479" operator="equal">
      <formula>$A$64</formula>
    </cfRule>
    <cfRule type="cellIs" dxfId="3492" priority="3480" operator="equal">
      <formula>$A$63</formula>
    </cfRule>
    <cfRule type="cellIs" dxfId="3491" priority="3481" operator="equal">
      <formula>$A$62</formula>
    </cfRule>
    <cfRule type="cellIs" dxfId="3490" priority="3482" operator="equal">
      <formula>$A$61</formula>
    </cfRule>
    <cfRule type="cellIs" dxfId="3489" priority="3483" operator="equal">
      <formula>$A$60</formula>
    </cfRule>
    <cfRule type="cellIs" dxfId="3488" priority="3484" operator="equal">
      <formula>$A$59</formula>
    </cfRule>
    <cfRule type="cellIs" dxfId="3487" priority="3485" operator="equal">
      <formula>$A$58</formula>
    </cfRule>
    <cfRule type="cellIs" dxfId="3486" priority="3486" operator="equal">
      <formula>22710</formula>
    </cfRule>
    <cfRule type="cellIs" dxfId="3485" priority="3487" operator="equal">
      <formula>$A$56</formula>
    </cfRule>
    <cfRule type="cellIs" dxfId="3484" priority="3488" operator="equal">
      <formula>$A$55</formula>
    </cfRule>
    <cfRule type="cellIs" dxfId="3483" priority="3489" operator="equal">
      <formula>$A$54</formula>
    </cfRule>
    <cfRule type="cellIs" dxfId="3482" priority="3490" operator="equal">
      <formula>$A$53</formula>
    </cfRule>
    <cfRule type="cellIs" dxfId="3481" priority="3491" operator="equal">
      <formula>$A$52</formula>
    </cfRule>
    <cfRule type="cellIs" dxfId="3480" priority="3492" operator="equal">
      <formula>$A$51</formula>
    </cfRule>
    <cfRule type="cellIs" dxfId="3479" priority="3493" operator="equal">
      <formula>$A$50</formula>
    </cfRule>
    <cfRule type="cellIs" dxfId="3478" priority="3494" operator="equal">
      <formula>$A$49</formula>
    </cfRule>
    <cfRule type="cellIs" dxfId="3477" priority="3495" operator="equal">
      <formula>$A$48</formula>
    </cfRule>
    <cfRule type="cellIs" dxfId="3476" priority="3496" operator="equal">
      <formula>$A$47</formula>
    </cfRule>
    <cfRule type="cellIs" dxfId="3475" priority="3497" operator="equal">
      <formula>$A$46</formula>
    </cfRule>
    <cfRule type="cellIs" dxfId="3474" priority="3498" operator="equal">
      <formula>$A$45</formula>
    </cfRule>
    <cfRule type="cellIs" dxfId="3473" priority="3499" operator="equal">
      <formula>$A$44</formula>
    </cfRule>
    <cfRule type="cellIs" dxfId="3472" priority="3500" operator="equal">
      <formula>$A$43</formula>
    </cfRule>
  </conditionalFormatting>
  <conditionalFormatting sqref="W48">
    <cfRule type="cellIs" dxfId="3471" priority="3445" operator="equal">
      <formula>$A$70</formula>
    </cfRule>
    <cfRule type="cellIs" dxfId="3470" priority="3446" operator="equal">
      <formula>$A$69</formula>
    </cfRule>
    <cfRule type="cellIs" dxfId="3469" priority="3447" operator="equal">
      <formula>$A$68</formula>
    </cfRule>
    <cfRule type="cellIs" dxfId="3468" priority="3448" operator="equal">
      <formula>$A$67</formula>
    </cfRule>
    <cfRule type="cellIs" dxfId="3467" priority="3449" operator="equal">
      <formula>$A$66</formula>
    </cfRule>
    <cfRule type="cellIs" dxfId="3466" priority="3450" operator="equal">
      <formula>$A$65</formula>
    </cfRule>
    <cfRule type="cellIs" dxfId="3465" priority="3451" operator="equal">
      <formula>$A$64</formula>
    </cfRule>
    <cfRule type="cellIs" dxfId="3464" priority="3452" operator="equal">
      <formula>$A$63</formula>
    </cfRule>
    <cfRule type="cellIs" dxfId="3463" priority="3453" operator="equal">
      <formula>$A$62</formula>
    </cfRule>
    <cfRule type="cellIs" dxfId="3462" priority="3454" operator="equal">
      <formula>$A$61</formula>
    </cfRule>
    <cfRule type="cellIs" dxfId="3461" priority="3455" operator="equal">
      <formula>$A$60</formula>
    </cfRule>
    <cfRule type="cellIs" dxfId="3460" priority="3456" operator="equal">
      <formula>$A$59</formula>
    </cfRule>
    <cfRule type="cellIs" dxfId="3459" priority="3457" operator="equal">
      <formula>$A$58</formula>
    </cfRule>
    <cfRule type="cellIs" dxfId="3458" priority="3458" operator="equal">
      <formula>22710</formula>
    </cfRule>
    <cfRule type="cellIs" dxfId="3457" priority="3459" operator="equal">
      <formula>$A$56</formula>
    </cfRule>
    <cfRule type="cellIs" dxfId="3456" priority="3460" operator="equal">
      <formula>$A$55</formula>
    </cfRule>
    <cfRule type="cellIs" dxfId="3455" priority="3461" operator="equal">
      <formula>$A$54</formula>
    </cfRule>
    <cfRule type="cellIs" dxfId="3454" priority="3462" operator="equal">
      <formula>$A$53</formula>
    </cfRule>
    <cfRule type="cellIs" dxfId="3453" priority="3463" operator="equal">
      <formula>$A$52</formula>
    </cfRule>
    <cfRule type="cellIs" dxfId="3452" priority="3464" operator="equal">
      <formula>$A$51</formula>
    </cfRule>
    <cfRule type="cellIs" dxfId="3451" priority="3465" operator="equal">
      <formula>$A$50</formula>
    </cfRule>
    <cfRule type="cellIs" dxfId="3450" priority="3466" operator="equal">
      <formula>$A$49</formula>
    </cfRule>
    <cfRule type="cellIs" dxfId="3449" priority="3467" operator="equal">
      <formula>$A$48</formula>
    </cfRule>
    <cfRule type="cellIs" dxfId="3448" priority="3468" operator="equal">
      <formula>$A$47</formula>
    </cfRule>
    <cfRule type="cellIs" dxfId="3447" priority="3469" operator="equal">
      <formula>$A$46</formula>
    </cfRule>
    <cfRule type="cellIs" dxfId="3446" priority="3470" operator="equal">
      <formula>$A$45</formula>
    </cfRule>
    <cfRule type="cellIs" dxfId="3445" priority="3471" operator="equal">
      <formula>$A$44</formula>
    </cfRule>
    <cfRule type="cellIs" dxfId="3444" priority="3472" operator="equal">
      <formula>$A$43</formula>
    </cfRule>
  </conditionalFormatting>
  <conditionalFormatting sqref="W51:W52">
    <cfRule type="cellIs" dxfId="3443" priority="3417" operator="equal">
      <formula>$A$70</formula>
    </cfRule>
    <cfRule type="cellIs" dxfId="3442" priority="3418" operator="equal">
      <formula>$A$69</formula>
    </cfRule>
    <cfRule type="cellIs" dxfId="3441" priority="3419" operator="equal">
      <formula>$A$68</formula>
    </cfRule>
    <cfRule type="cellIs" dxfId="3440" priority="3420" operator="equal">
      <formula>$A$67</formula>
    </cfRule>
    <cfRule type="cellIs" dxfId="3439" priority="3421" operator="equal">
      <formula>$A$66</formula>
    </cfRule>
    <cfRule type="cellIs" dxfId="3438" priority="3422" operator="equal">
      <formula>$A$65</formula>
    </cfRule>
    <cfRule type="cellIs" dxfId="3437" priority="3423" operator="equal">
      <formula>$A$64</formula>
    </cfRule>
    <cfRule type="cellIs" dxfId="3436" priority="3424" operator="equal">
      <formula>$A$63</formula>
    </cfRule>
    <cfRule type="cellIs" dxfId="3435" priority="3425" operator="equal">
      <formula>$A$62</formula>
    </cfRule>
    <cfRule type="cellIs" dxfId="3434" priority="3426" operator="equal">
      <formula>$A$61</formula>
    </cfRule>
    <cfRule type="cellIs" dxfId="3433" priority="3427" operator="equal">
      <formula>$A$60</formula>
    </cfRule>
    <cfRule type="cellIs" dxfId="3432" priority="3428" operator="equal">
      <formula>$A$59</formula>
    </cfRule>
    <cfRule type="cellIs" dxfId="3431" priority="3429" operator="equal">
      <formula>$A$58</formula>
    </cfRule>
    <cfRule type="cellIs" dxfId="3430" priority="3430" operator="equal">
      <formula>22710</formula>
    </cfRule>
    <cfRule type="cellIs" dxfId="3429" priority="3431" operator="equal">
      <formula>$A$56</formula>
    </cfRule>
    <cfRule type="cellIs" dxfId="3428" priority="3432" operator="equal">
      <formula>$A$55</formula>
    </cfRule>
    <cfRule type="cellIs" dxfId="3427" priority="3433" operator="equal">
      <formula>$A$54</formula>
    </cfRule>
    <cfRule type="cellIs" dxfId="3426" priority="3434" operator="equal">
      <formula>$A$53</formula>
    </cfRule>
    <cfRule type="cellIs" dxfId="3425" priority="3435" operator="equal">
      <formula>$A$52</formula>
    </cfRule>
    <cfRule type="cellIs" dxfId="3424" priority="3436" operator="equal">
      <formula>$A$51</formula>
    </cfRule>
    <cfRule type="cellIs" dxfId="3423" priority="3437" operator="equal">
      <formula>$A$50</formula>
    </cfRule>
    <cfRule type="cellIs" dxfId="3422" priority="3438" operator="equal">
      <formula>$A$49</formula>
    </cfRule>
    <cfRule type="cellIs" dxfId="3421" priority="3439" operator="equal">
      <formula>$A$48</formula>
    </cfRule>
    <cfRule type="cellIs" dxfId="3420" priority="3440" operator="equal">
      <formula>$A$47</formula>
    </cfRule>
    <cfRule type="cellIs" dxfId="3419" priority="3441" operator="equal">
      <formula>$A$46</formula>
    </cfRule>
    <cfRule type="cellIs" dxfId="3418" priority="3442" operator="equal">
      <formula>$A$45</formula>
    </cfRule>
    <cfRule type="cellIs" dxfId="3417" priority="3443" operator="equal">
      <formula>$A$44</formula>
    </cfRule>
    <cfRule type="cellIs" dxfId="3416" priority="3444" operator="equal">
      <formula>$A$43</formula>
    </cfRule>
  </conditionalFormatting>
  <conditionalFormatting sqref="Y60:AB60">
    <cfRule type="cellIs" dxfId="3415" priority="3389" operator="equal">
      <formula>$A$70</formula>
    </cfRule>
    <cfRule type="cellIs" dxfId="3414" priority="3390" operator="equal">
      <formula>$A$69</formula>
    </cfRule>
    <cfRule type="cellIs" dxfId="3413" priority="3391" operator="equal">
      <formula>$A$68</formula>
    </cfRule>
    <cfRule type="cellIs" dxfId="3412" priority="3392" operator="equal">
      <formula>$A$67</formula>
    </cfRule>
    <cfRule type="cellIs" dxfId="3411" priority="3393" operator="equal">
      <formula>$A$66</formula>
    </cfRule>
    <cfRule type="cellIs" dxfId="3410" priority="3394" operator="equal">
      <formula>$A$65</formula>
    </cfRule>
    <cfRule type="cellIs" dxfId="3409" priority="3395" operator="equal">
      <formula>$A$64</formula>
    </cfRule>
    <cfRule type="cellIs" dxfId="3408" priority="3396" operator="equal">
      <formula>$A$63</formula>
    </cfRule>
    <cfRule type="cellIs" dxfId="3407" priority="3397" operator="equal">
      <formula>$A$62</formula>
    </cfRule>
    <cfRule type="cellIs" dxfId="3406" priority="3398" operator="equal">
      <formula>$A$61</formula>
    </cfRule>
    <cfRule type="cellIs" dxfId="3405" priority="3399" operator="equal">
      <formula>$A$60</formula>
    </cfRule>
    <cfRule type="cellIs" dxfId="3404" priority="3400" operator="equal">
      <formula>$A$59</formula>
    </cfRule>
    <cfRule type="cellIs" dxfId="3403" priority="3401" operator="equal">
      <formula>$A$58</formula>
    </cfRule>
    <cfRule type="cellIs" dxfId="3402" priority="3402" operator="equal">
      <formula>22710</formula>
    </cfRule>
    <cfRule type="cellIs" dxfId="3401" priority="3403" operator="equal">
      <formula>$A$56</formula>
    </cfRule>
    <cfRule type="cellIs" dxfId="3400" priority="3404" operator="equal">
      <formula>$A$55</formula>
    </cfRule>
    <cfRule type="cellIs" dxfId="3399" priority="3405" operator="equal">
      <formula>$A$54</formula>
    </cfRule>
    <cfRule type="cellIs" dxfId="3398" priority="3406" operator="equal">
      <formula>$A$53</formula>
    </cfRule>
    <cfRule type="cellIs" dxfId="3397" priority="3407" operator="equal">
      <formula>$A$52</formula>
    </cfRule>
    <cfRule type="cellIs" dxfId="3396" priority="3408" operator="equal">
      <formula>$A$51</formula>
    </cfRule>
    <cfRule type="cellIs" dxfId="3395" priority="3409" operator="equal">
      <formula>$A$50</formula>
    </cfRule>
    <cfRule type="cellIs" dxfId="3394" priority="3410" operator="equal">
      <formula>$A$49</formula>
    </cfRule>
    <cfRule type="cellIs" dxfId="3393" priority="3411" operator="equal">
      <formula>$A$48</formula>
    </cfRule>
    <cfRule type="cellIs" dxfId="3392" priority="3412" operator="equal">
      <formula>$A$47</formula>
    </cfRule>
    <cfRule type="cellIs" dxfId="3391" priority="3413" operator="equal">
      <formula>$A$46</formula>
    </cfRule>
    <cfRule type="cellIs" dxfId="3390" priority="3414" operator="equal">
      <formula>$A$45</formula>
    </cfRule>
    <cfRule type="cellIs" dxfId="3389" priority="3415" operator="equal">
      <formula>$A$44</formula>
    </cfRule>
    <cfRule type="cellIs" dxfId="3388" priority="3416" operator="equal">
      <formula>$A$43</formula>
    </cfRule>
  </conditionalFormatting>
  <conditionalFormatting sqref="Y62:AB70">
    <cfRule type="cellIs" dxfId="3387" priority="3361" operator="equal">
      <formula>$A$70</formula>
    </cfRule>
    <cfRule type="cellIs" dxfId="3386" priority="3362" operator="equal">
      <formula>$A$69</formula>
    </cfRule>
    <cfRule type="cellIs" dxfId="3385" priority="3363" operator="equal">
      <formula>$A$68</formula>
    </cfRule>
    <cfRule type="cellIs" dxfId="3384" priority="3364" operator="equal">
      <formula>$A$67</formula>
    </cfRule>
    <cfRule type="cellIs" dxfId="3383" priority="3365" operator="equal">
      <formula>$A$66</formula>
    </cfRule>
    <cfRule type="cellIs" dxfId="3382" priority="3366" operator="equal">
      <formula>$A$65</formula>
    </cfRule>
    <cfRule type="cellIs" dxfId="3381" priority="3367" operator="equal">
      <formula>$A$64</formula>
    </cfRule>
    <cfRule type="cellIs" dxfId="3380" priority="3368" operator="equal">
      <formula>$A$63</formula>
    </cfRule>
    <cfRule type="cellIs" dxfId="3379" priority="3369" operator="equal">
      <formula>$A$62</formula>
    </cfRule>
    <cfRule type="cellIs" dxfId="3378" priority="3370" operator="equal">
      <formula>$A$61</formula>
    </cfRule>
    <cfRule type="cellIs" dxfId="3377" priority="3371" operator="equal">
      <formula>$A$60</formula>
    </cfRule>
    <cfRule type="cellIs" dxfId="3376" priority="3372" operator="equal">
      <formula>$A$59</formula>
    </cfRule>
    <cfRule type="cellIs" dxfId="3375" priority="3373" operator="equal">
      <formula>$A$58</formula>
    </cfRule>
    <cfRule type="cellIs" dxfId="3374" priority="3374" operator="equal">
      <formula>$A$57</formula>
    </cfRule>
    <cfRule type="cellIs" dxfId="3373" priority="3375" operator="equal">
      <formula>$A$56</formula>
    </cfRule>
    <cfRule type="cellIs" dxfId="3372" priority="3376" operator="equal">
      <formula>$A$55</formula>
    </cfRule>
    <cfRule type="cellIs" dxfId="3371" priority="3377" operator="equal">
      <formula>$A$54</formula>
    </cfRule>
    <cfRule type="cellIs" dxfId="3370" priority="3378" operator="equal">
      <formula>$A$53</formula>
    </cfRule>
    <cfRule type="cellIs" dxfId="3369" priority="3379" operator="equal">
      <formula>$A$52</formula>
    </cfRule>
    <cfRule type="cellIs" dxfId="3368" priority="3380" operator="equal">
      <formula>$A$51</formula>
    </cfRule>
    <cfRule type="cellIs" dxfId="3367" priority="3381" operator="equal">
      <formula>$A$50</formula>
    </cfRule>
    <cfRule type="cellIs" dxfId="3366" priority="3382" operator="equal">
      <formula>$A$49</formula>
    </cfRule>
    <cfRule type="cellIs" dxfId="3365" priority="3383" operator="equal">
      <formula>$A$48</formula>
    </cfRule>
    <cfRule type="cellIs" dxfId="3364" priority="3384" operator="equal">
      <formula>$A$47</formula>
    </cfRule>
    <cfRule type="cellIs" dxfId="3363" priority="3385" operator="equal">
      <formula>$A$46</formula>
    </cfRule>
    <cfRule type="cellIs" dxfId="3362" priority="3386" operator="equal">
      <formula>$A$45</formula>
    </cfRule>
    <cfRule type="cellIs" dxfId="3361" priority="3387" operator="equal">
      <formula>$A$44</formula>
    </cfRule>
    <cfRule type="cellIs" dxfId="3360" priority="3388" operator="equal">
      <formula>$A$43</formula>
    </cfRule>
  </conditionalFormatting>
  <conditionalFormatting sqref="T23:AC23">
    <cfRule type="cellIs" dxfId="3359" priority="3333" operator="equal">
      <formula>$A$70</formula>
    </cfRule>
    <cfRule type="cellIs" dxfId="3358" priority="3334" operator="equal">
      <formula>$A$69</formula>
    </cfRule>
    <cfRule type="cellIs" dxfId="3357" priority="3335" operator="equal">
      <formula>$A$68</formula>
    </cfRule>
    <cfRule type="cellIs" dxfId="3356" priority="3336" operator="equal">
      <formula>$A$67</formula>
    </cfRule>
    <cfRule type="cellIs" dxfId="3355" priority="3337" operator="equal">
      <formula>$A$66</formula>
    </cfRule>
    <cfRule type="cellIs" dxfId="3354" priority="3338" operator="equal">
      <formula>$A$65</formula>
    </cfRule>
    <cfRule type="cellIs" dxfId="3353" priority="3339" operator="equal">
      <formula>$A$64</formula>
    </cfRule>
    <cfRule type="cellIs" dxfId="3352" priority="3340" operator="equal">
      <formula>$A$63</formula>
    </cfRule>
    <cfRule type="cellIs" dxfId="3351" priority="3341" operator="equal">
      <formula>$A$62</formula>
    </cfRule>
    <cfRule type="cellIs" dxfId="3350" priority="3342" operator="equal">
      <formula>$A$61</formula>
    </cfRule>
    <cfRule type="cellIs" dxfId="3349" priority="3343" operator="equal">
      <formula>$A$60</formula>
    </cfRule>
    <cfRule type="cellIs" dxfId="3348" priority="3344" operator="equal">
      <formula>$A$59</formula>
    </cfRule>
    <cfRule type="cellIs" dxfId="3347" priority="3345" operator="equal">
      <formula>$A$58</formula>
    </cfRule>
    <cfRule type="cellIs" dxfId="3346" priority="3346" operator="equal">
      <formula>22710</formula>
    </cfRule>
    <cfRule type="cellIs" dxfId="3345" priority="3347" operator="equal">
      <formula>$A$56</formula>
    </cfRule>
    <cfRule type="cellIs" dxfId="3344" priority="3348" operator="equal">
      <formula>$A$55</formula>
    </cfRule>
    <cfRule type="cellIs" dxfId="3343" priority="3349" operator="equal">
      <formula>$A$54</formula>
    </cfRule>
    <cfRule type="cellIs" dxfId="3342" priority="3350" operator="equal">
      <formula>$A$53</formula>
    </cfRule>
    <cfRule type="cellIs" dxfId="3341" priority="3351" operator="equal">
      <formula>$A$52</formula>
    </cfRule>
    <cfRule type="cellIs" dxfId="3340" priority="3352" operator="equal">
      <formula>$A$51</formula>
    </cfRule>
    <cfRule type="cellIs" dxfId="3339" priority="3353" operator="equal">
      <formula>$A$50</formula>
    </cfRule>
    <cfRule type="cellIs" dxfId="3338" priority="3354" operator="equal">
      <formula>$A$49</formula>
    </cfRule>
    <cfRule type="cellIs" dxfId="3337" priority="3355" operator="equal">
      <formula>$A$48</formula>
    </cfRule>
    <cfRule type="cellIs" dxfId="3336" priority="3356" operator="equal">
      <formula>$A$47</formula>
    </cfRule>
    <cfRule type="cellIs" dxfId="3335" priority="3357" operator="equal">
      <formula>$A$46</formula>
    </cfRule>
    <cfRule type="cellIs" dxfId="3334" priority="3358" operator="equal">
      <formula>$A$45</formula>
    </cfRule>
    <cfRule type="cellIs" dxfId="3333" priority="3359" operator="equal">
      <formula>$A$44</formula>
    </cfRule>
    <cfRule type="cellIs" dxfId="3332" priority="3360" operator="equal">
      <formula>$A$43</formula>
    </cfRule>
  </conditionalFormatting>
  <conditionalFormatting sqref="AA9">
    <cfRule type="cellIs" dxfId="3331" priority="3305" operator="equal">
      <formula>$A$70</formula>
    </cfRule>
    <cfRule type="cellIs" dxfId="3330" priority="3306" operator="equal">
      <formula>$A$69</formula>
    </cfRule>
    <cfRule type="cellIs" dxfId="3329" priority="3307" operator="equal">
      <formula>$A$68</formula>
    </cfRule>
    <cfRule type="cellIs" dxfId="3328" priority="3308" operator="equal">
      <formula>$A$67</formula>
    </cfRule>
    <cfRule type="cellIs" dxfId="3327" priority="3309" operator="equal">
      <formula>$A$66</formula>
    </cfRule>
    <cfRule type="cellIs" dxfId="3326" priority="3310" operator="equal">
      <formula>$A$65</formula>
    </cfRule>
    <cfRule type="cellIs" dxfId="3325" priority="3311" operator="equal">
      <formula>$A$64</formula>
    </cfRule>
    <cfRule type="cellIs" dxfId="3324" priority="3312" operator="equal">
      <formula>$A$63</formula>
    </cfRule>
    <cfRule type="cellIs" dxfId="3323" priority="3313" operator="equal">
      <formula>$A$62</formula>
    </cfRule>
    <cfRule type="cellIs" dxfId="3322" priority="3314" operator="equal">
      <formula>$A$61</formula>
    </cfRule>
    <cfRule type="cellIs" dxfId="3321" priority="3315" operator="equal">
      <formula>$A$60</formula>
    </cfRule>
    <cfRule type="cellIs" dxfId="3320" priority="3316" operator="equal">
      <formula>$A$59</formula>
    </cfRule>
    <cfRule type="cellIs" dxfId="3319" priority="3317" operator="equal">
      <formula>$A$58</formula>
    </cfRule>
    <cfRule type="cellIs" dxfId="3318" priority="3318" operator="equal">
      <formula>22710</formula>
    </cfRule>
    <cfRule type="cellIs" dxfId="3317" priority="3319" operator="equal">
      <formula>$A$56</formula>
    </cfRule>
    <cfRule type="cellIs" dxfId="3316" priority="3320" operator="equal">
      <formula>$A$55</formula>
    </cfRule>
    <cfRule type="cellIs" dxfId="3315" priority="3321" operator="equal">
      <formula>$A$54</formula>
    </cfRule>
    <cfRule type="cellIs" dxfId="3314" priority="3322" operator="equal">
      <formula>$A$53</formula>
    </cfRule>
    <cfRule type="cellIs" dxfId="3313" priority="3323" operator="equal">
      <formula>$A$52</formula>
    </cfRule>
    <cfRule type="cellIs" dxfId="3312" priority="3324" operator="equal">
      <formula>$A$51</formula>
    </cfRule>
    <cfRule type="cellIs" dxfId="3311" priority="3325" operator="equal">
      <formula>$A$50</formula>
    </cfRule>
    <cfRule type="cellIs" dxfId="3310" priority="3326" operator="equal">
      <formula>$A$49</formula>
    </cfRule>
    <cfRule type="cellIs" dxfId="3309" priority="3327" operator="equal">
      <formula>$A$48</formula>
    </cfRule>
    <cfRule type="cellIs" dxfId="3308" priority="3328" operator="equal">
      <formula>$A$47</formula>
    </cfRule>
    <cfRule type="cellIs" dxfId="3307" priority="3329" operator="equal">
      <formula>$A$46</formula>
    </cfRule>
    <cfRule type="cellIs" dxfId="3306" priority="3330" operator="equal">
      <formula>$A$45</formula>
    </cfRule>
    <cfRule type="cellIs" dxfId="3305" priority="3331" operator="equal">
      <formula>$A$44</formula>
    </cfRule>
    <cfRule type="cellIs" dxfId="3304" priority="3332" operator="equal">
      <formula>$A$43</formula>
    </cfRule>
  </conditionalFormatting>
  <conditionalFormatting sqref="AB9:AC9">
    <cfRule type="cellIs" dxfId="3303" priority="3277" operator="equal">
      <formula>$A$70</formula>
    </cfRule>
    <cfRule type="cellIs" dxfId="3302" priority="3278" operator="equal">
      <formula>$A$69</formula>
    </cfRule>
    <cfRule type="cellIs" dxfId="3301" priority="3279" operator="equal">
      <formula>$A$68</formula>
    </cfRule>
    <cfRule type="cellIs" dxfId="3300" priority="3280" operator="equal">
      <formula>$A$67</formula>
    </cfRule>
    <cfRule type="cellIs" dxfId="3299" priority="3281" operator="equal">
      <formula>$A$66</formula>
    </cfRule>
    <cfRule type="cellIs" dxfId="3298" priority="3282" operator="equal">
      <formula>$A$65</formula>
    </cfRule>
    <cfRule type="cellIs" dxfId="3297" priority="3283" operator="equal">
      <formula>$A$64</formula>
    </cfRule>
    <cfRule type="cellIs" dxfId="3296" priority="3284" operator="equal">
      <formula>$A$63</formula>
    </cfRule>
    <cfRule type="cellIs" dxfId="3295" priority="3285" operator="equal">
      <formula>$A$62</formula>
    </cfRule>
    <cfRule type="cellIs" dxfId="3294" priority="3286" operator="equal">
      <formula>$A$61</formula>
    </cfRule>
    <cfRule type="cellIs" dxfId="3293" priority="3287" operator="equal">
      <formula>$A$60</formula>
    </cfRule>
    <cfRule type="cellIs" dxfId="3292" priority="3288" operator="equal">
      <formula>$A$59</formula>
    </cfRule>
    <cfRule type="cellIs" dxfId="3291" priority="3289" operator="equal">
      <formula>$A$58</formula>
    </cfRule>
    <cfRule type="cellIs" dxfId="3290" priority="3290" operator="equal">
      <formula>22710</formula>
    </cfRule>
    <cfRule type="cellIs" dxfId="3289" priority="3291" operator="equal">
      <formula>$A$56</formula>
    </cfRule>
    <cfRule type="cellIs" dxfId="3288" priority="3292" operator="equal">
      <formula>$A$55</formula>
    </cfRule>
    <cfRule type="cellIs" dxfId="3287" priority="3293" operator="equal">
      <formula>$A$54</formula>
    </cfRule>
    <cfRule type="cellIs" dxfId="3286" priority="3294" operator="equal">
      <formula>$A$53</formula>
    </cfRule>
    <cfRule type="cellIs" dxfId="3285" priority="3295" operator="equal">
      <formula>$A$52</formula>
    </cfRule>
    <cfRule type="cellIs" dxfId="3284" priority="3296" operator="equal">
      <formula>$A$51</formula>
    </cfRule>
    <cfRule type="cellIs" dxfId="3283" priority="3297" operator="equal">
      <formula>$A$50</formula>
    </cfRule>
    <cfRule type="cellIs" dxfId="3282" priority="3298" operator="equal">
      <formula>$A$49</formula>
    </cfRule>
    <cfRule type="cellIs" dxfId="3281" priority="3299" operator="equal">
      <formula>$A$48</formula>
    </cfRule>
    <cfRule type="cellIs" dxfId="3280" priority="3300" operator="equal">
      <formula>$A$47</formula>
    </cfRule>
    <cfRule type="cellIs" dxfId="3279" priority="3301" operator="equal">
      <formula>$A$46</formula>
    </cfRule>
    <cfRule type="cellIs" dxfId="3278" priority="3302" operator="equal">
      <formula>$A$45</formula>
    </cfRule>
    <cfRule type="cellIs" dxfId="3277" priority="3303" operator="equal">
      <formula>$A$44</formula>
    </cfRule>
    <cfRule type="cellIs" dxfId="3276" priority="3304" operator="equal">
      <formula>$A$43</formula>
    </cfRule>
  </conditionalFormatting>
  <conditionalFormatting sqref="AA8:AC8">
    <cfRule type="cellIs" dxfId="3275" priority="3249" operator="equal">
      <formula>$A$70</formula>
    </cfRule>
    <cfRule type="cellIs" dxfId="3274" priority="3250" operator="equal">
      <formula>$A$69</formula>
    </cfRule>
    <cfRule type="cellIs" dxfId="3273" priority="3251" operator="equal">
      <formula>$A$68</formula>
    </cfRule>
    <cfRule type="cellIs" dxfId="3272" priority="3252" operator="equal">
      <formula>$A$67</formula>
    </cfRule>
    <cfRule type="cellIs" dxfId="3271" priority="3253" operator="equal">
      <formula>$A$66</formula>
    </cfRule>
    <cfRule type="cellIs" dxfId="3270" priority="3254" operator="equal">
      <formula>$A$65</formula>
    </cfRule>
    <cfRule type="cellIs" dxfId="3269" priority="3255" operator="equal">
      <formula>$A$64</formula>
    </cfRule>
    <cfRule type="cellIs" dxfId="3268" priority="3256" operator="equal">
      <formula>$A$63</formula>
    </cfRule>
    <cfRule type="cellIs" dxfId="3267" priority="3257" operator="equal">
      <formula>$A$62</formula>
    </cfRule>
    <cfRule type="cellIs" dxfId="3266" priority="3258" operator="equal">
      <formula>$A$61</formula>
    </cfRule>
    <cfRule type="cellIs" dxfId="3265" priority="3259" operator="equal">
      <formula>$A$60</formula>
    </cfRule>
    <cfRule type="cellIs" dxfId="3264" priority="3260" operator="equal">
      <formula>$A$59</formula>
    </cfRule>
    <cfRule type="cellIs" dxfId="3263" priority="3261" operator="equal">
      <formula>$A$58</formula>
    </cfRule>
    <cfRule type="cellIs" dxfId="3262" priority="3262" operator="equal">
      <formula>22710</formula>
    </cfRule>
    <cfRule type="cellIs" dxfId="3261" priority="3263" operator="equal">
      <formula>$A$56</formula>
    </cfRule>
    <cfRule type="cellIs" dxfId="3260" priority="3264" operator="equal">
      <formula>$A$55</formula>
    </cfRule>
    <cfRule type="cellIs" dxfId="3259" priority="3265" operator="equal">
      <formula>$A$54</formula>
    </cfRule>
    <cfRule type="cellIs" dxfId="3258" priority="3266" operator="equal">
      <formula>$A$53</formula>
    </cfRule>
    <cfRule type="cellIs" dxfId="3257" priority="3267" operator="equal">
      <formula>$A$52</formula>
    </cfRule>
    <cfRule type="cellIs" dxfId="3256" priority="3268" operator="equal">
      <formula>$A$51</formula>
    </cfRule>
    <cfRule type="cellIs" dxfId="3255" priority="3269" operator="equal">
      <formula>$A$50</formula>
    </cfRule>
    <cfRule type="cellIs" dxfId="3254" priority="3270" operator="equal">
      <formula>$A$49</formula>
    </cfRule>
    <cfRule type="cellIs" dxfId="3253" priority="3271" operator="equal">
      <formula>$A$48</formula>
    </cfRule>
    <cfRule type="cellIs" dxfId="3252" priority="3272" operator="equal">
      <formula>$A$47</formula>
    </cfRule>
    <cfRule type="cellIs" dxfId="3251" priority="3273" operator="equal">
      <formula>$A$46</formula>
    </cfRule>
    <cfRule type="cellIs" dxfId="3250" priority="3274" operator="equal">
      <formula>$A$45</formula>
    </cfRule>
    <cfRule type="cellIs" dxfId="3249" priority="3275" operator="equal">
      <formula>$A$44</formula>
    </cfRule>
    <cfRule type="cellIs" dxfId="3248" priority="3276" operator="equal">
      <formula>$A$43</formula>
    </cfRule>
  </conditionalFormatting>
  <conditionalFormatting sqref="AA11">
    <cfRule type="cellIs" dxfId="3247" priority="3221" operator="equal">
      <formula>$A$70</formula>
    </cfRule>
    <cfRule type="cellIs" dxfId="3246" priority="3222" operator="equal">
      <formula>$A$69</formula>
    </cfRule>
    <cfRule type="cellIs" dxfId="3245" priority="3223" operator="equal">
      <formula>$A$68</formula>
    </cfRule>
    <cfRule type="cellIs" dxfId="3244" priority="3224" operator="equal">
      <formula>$A$67</formula>
    </cfRule>
    <cfRule type="cellIs" dxfId="3243" priority="3225" operator="equal">
      <formula>$A$66</formula>
    </cfRule>
    <cfRule type="cellIs" dxfId="3242" priority="3226" operator="equal">
      <formula>$A$65</formula>
    </cfRule>
    <cfRule type="cellIs" dxfId="3241" priority="3227" operator="equal">
      <formula>$A$64</formula>
    </cfRule>
    <cfRule type="cellIs" dxfId="3240" priority="3228" operator="equal">
      <formula>$A$63</formula>
    </cfRule>
    <cfRule type="cellIs" dxfId="3239" priority="3229" operator="equal">
      <formula>$A$62</formula>
    </cfRule>
    <cfRule type="cellIs" dxfId="3238" priority="3230" operator="equal">
      <formula>$A$61</formula>
    </cfRule>
    <cfRule type="cellIs" dxfId="3237" priority="3231" operator="equal">
      <formula>$A$60</formula>
    </cfRule>
    <cfRule type="cellIs" dxfId="3236" priority="3232" operator="equal">
      <formula>$A$59</formula>
    </cfRule>
    <cfRule type="cellIs" dxfId="3235" priority="3233" operator="equal">
      <formula>$A$58</formula>
    </cfRule>
    <cfRule type="cellIs" dxfId="3234" priority="3234" operator="equal">
      <formula>22710</formula>
    </cfRule>
    <cfRule type="cellIs" dxfId="3233" priority="3235" operator="equal">
      <formula>$A$56</formula>
    </cfRule>
    <cfRule type="cellIs" dxfId="3232" priority="3236" operator="equal">
      <formula>$A$55</formula>
    </cfRule>
    <cfRule type="cellIs" dxfId="3231" priority="3237" operator="equal">
      <formula>$A$54</formula>
    </cfRule>
    <cfRule type="cellIs" dxfId="3230" priority="3238" operator="equal">
      <formula>$A$53</formula>
    </cfRule>
    <cfRule type="cellIs" dxfId="3229" priority="3239" operator="equal">
      <formula>$A$52</formula>
    </cfRule>
    <cfRule type="cellIs" dxfId="3228" priority="3240" operator="equal">
      <formula>$A$51</formula>
    </cfRule>
    <cfRule type="cellIs" dxfId="3227" priority="3241" operator="equal">
      <formula>$A$50</formula>
    </cfRule>
    <cfRule type="cellIs" dxfId="3226" priority="3242" operator="equal">
      <formula>$A$49</formula>
    </cfRule>
    <cfRule type="cellIs" dxfId="3225" priority="3243" operator="equal">
      <formula>$A$48</formula>
    </cfRule>
    <cfRule type="cellIs" dxfId="3224" priority="3244" operator="equal">
      <formula>$A$47</formula>
    </cfRule>
    <cfRule type="cellIs" dxfId="3223" priority="3245" operator="equal">
      <formula>$A$46</formula>
    </cfRule>
    <cfRule type="cellIs" dxfId="3222" priority="3246" operator="equal">
      <formula>$A$45</formula>
    </cfRule>
    <cfRule type="cellIs" dxfId="3221" priority="3247" operator="equal">
      <formula>$A$44</formula>
    </cfRule>
    <cfRule type="cellIs" dxfId="3220" priority="3248" operator="equal">
      <formula>$A$43</formula>
    </cfRule>
  </conditionalFormatting>
  <conditionalFormatting sqref="AB11:AC11">
    <cfRule type="cellIs" dxfId="3219" priority="3193" operator="equal">
      <formula>$A$70</formula>
    </cfRule>
    <cfRule type="cellIs" dxfId="3218" priority="3194" operator="equal">
      <formula>$A$69</formula>
    </cfRule>
    <cfRule type="cellIs" dxfId="3217" priority="3195" operator="equal">
      <formula>$A$68</formula>
    </cfRule>
    <cfRule type="cellIs" dxfId="3216" priority="3196" operator="equal">
      <formula>$A$67</formula>
    </cfRule>
    <cfRule type="cellIs" dxfId="3215" priority="3197" operator="equal">
      <formula>$A$66</formula>
    </cfRule>
    <cfRule type="cellIs" dxfId="3214" priority="3198" operator="equal">
      <formula>$A$65</formula>
    </cfRule>
    <cfRule type="cellIs" dxfId="3213" priority="3199" operator="equal">
      <formula>$A$64</formula>
    </cfRule>
    <cfRule type="cellIs" dxfId="3212" priority="3200" operator="equal">
      <formula>$A$63</formula>
    </cfRule>
    <cfRule type="cellIs" dxfId="3211" priority="3201" operator="equal">
      <formula>$A$62</formula>
    </cfRule>
    <cfRule type="cellIs" dxfId="3210" priority="3202" operator="equal">
      <formula>$A$61</formula>
    </cfRule>
    <cfRule type="cellIs" dxfId="3209" priority="3203" operator="equal">
      <formula>$A$60</formula>
    </cfRule>
    <cfRule type="cellIs" dxfId="3208" priority="3204" operator="equal">
      <formula>$A$59</formula>
    </cfRule>
    <cfRule type="cellIs" dxfId="3207" priority="3205" operator="equal">
      <formula>$A$58</formula>
    </cfRule>
    <cfRule type="cellIs" dxfId="3206" priority="3206" operator="equal">
      <formula>22710</formula>
    </cfRule>
    <cfRule type="cellIs" dxfId="3205" priority="3207" operator="equal">
      <formula>$A$56</formula>
    </cfRule>
    <cfRule type="cellIs" dxfId="3204" priority="3208" operator="equal">
      <formula>$A$55</formula>
    </cfRule>
    <cfRule type="cellIs" dxfId="3203" priority="3209" operator="equal">
      <formula>$A$54</formula>
    </cfRule>
    <cfRule type="cellIs" dxfId="3202" priority="3210" operator="equal">
      <formula>$A$53</formula>
    </cfRule>
    <cfRule type="cellIs" dxfId="3201" priority="3211" operator="equal">
      <formula>$A$52</formula>
    </cfRule>
    <cfRule type="cellIs" dxfId="3200" priority="3212" operator="equal">
      <formula>$A$51</formula>
    </cfRule>
    <cfRule type="cellIs" dxfId="3199" priority="3213" operator="equal">
      <formula>$A$50</formula>
    </cfRule>
    <cfRule type="cellIs" dxfId="3198" priority="3214" operator="equal">
      <formula>$A$49</formula>
    </cfRule>
    <cfRule type="cellIs" dxfId="3197" priority="3215" operator="equal">
      <formula>$A$48</formula>
    </cfRule>
    <cfRule type="cellIs" dxfId="3196" priority="3216" operator="equal">
      <formula>$A$47</formula>
    </cfRule>
    <cfRule type="cellIs" dxfId="3195" priority="3217" operator="equal">
      <formula>$A$46</formula>
    </cfRule>
    <cfRule type="cellIs" dxfId="3194" priority="3218" operator="equal">
      <formula>$A$45</formula>
    </cfRule>
    <cfRule type="cellIs" dxfId="3193" priority="3219" operator="equal">
      <formula>$A$44</formula>
    </cfRule>
    <cfRule type="cellIs" dxfId="3192" priority="3220" operator="equal">
      <formula>$A$43</formula>
    </cfRule>
  </conditionalFormatting>
  <conditionalFormatting sqref="AA10:AC10">
    <cfRule type="cellIs" dxfId="3191" priority="3165" operator="equal">
      <formula>$A$70</formula>
    </cfRule>
    <cfRule type="cellIs" dxfId="3190" priority="3166" operator="equal">
      <formula>$A$69</formula>
    </cfRule>
    <cfRule type="cellIs" dxfId="3189" priority="3167" operator="equal">
      <formula>$A$68</formula>
    </cfRule>
    <cfRule type="cellIs" dxfId="3188" priority="3168" operator="equal">
      <formula>$A$67</formula>
    </cfRule>
    <cfRule type="cellIs" dxfId="3187" priority="3169" operator="equal">
      <formula>$A$66</formula>
    </cfRule>
    <cfRule type="cellIs" dxfId="3186" priority="3170" operator="equal">
      <formula>$A$65</formula>
    </cfRule>
    <cfRule type="cellIs" dxfId="3185" priority="3171" operator="equal">
      <formula>$A$64</formula>
    </cfRule>
    <cfRule type="cellIs" dxfId="3184" priority="3172" operator="equal">
      <formula>$A$63</formula>
    </cfRule>
    <cfRule type="cellIs" dxfId="3183" priority="3173" operator="equal">
      <formula>$A$62</formula>
    </cfRule>
    <cfRule type="cellIs" dxfId="3182" priority="3174" operator="equal">
      <formula>$A$61</formula>
    </cfRule>
    <cfRule type="cellIs" dxfId="3181" priority="3175" operator="equal">
      <formula>$A$60</formula>
    </cfRule>
    <cfRule type="cellIs" dxfId="3180" priority="3176" operator="equal">
      <formula>$A$59</formula>
    </cfRule>
    <cfRule type="cellIs" dxfId="3179" priority="3177" operator="equal">
      <formula>$A$58</formula>
    </cfRule>
    <cfRule type="cellIs" dxfId="3178" priority="3178" operator="equal">
      <formula>22710</formula>
    </cfRule>
    <cfRule type="cellIs" dxfId="3177" priority="3179" operator="equal">
      <formula>$A$56</formula>
    </cfRule>
    <cfRule type="cellIs" dxfId="3176" priority="3180" operator="equal">
      <formula>$A$55</formula>
    </cfRule>
    <cfRule type="cellIs" dxfId="3175" priority="3181" operator="equal">
      <formula>$A$54</formula>
    </cfRule>
    <cfRule type="cellIs" dxfId="3174" priority="3182" operator="equal">
      <formula>$A$53</formula>
    </cfRule>
    <cfRule type="cellIs" dxfId="3173" priority="3183" operator="equal">
      <formula>$A$52</formula>
    </cfRule>
    <cfRule type="cellIs" dxfId="3172" priority="3184" operator="equal">
      <formula>$A$51</formula>
    </cfRule>
    <cfRule type="cellIs" dxfId="3171" priority="3185" operator="equal">
      <formula>$A$50</formula>
    </cfRule>
    <cfRule type="cellIs" dxfId="3170" priority="3186" operator="equal">
      <formula>$A$49</formula>
    </cfRule>
    <cfRule type="cellIs" dxfId="3169" priority="3187" operator="equal">
      <formula>$A$48</formula>
    </cfRule>
    <cfRule type="cellIs" dxfId="3168" priority="3188" operator="equal">
      <formula>$A$47</formula>
    </cfRule>
    <cfRule type="cellIs" dxfId="3167" priority="3189" operator="equal">
      <formula>$A$46</formula>
    </cfRule>
    <cfRule type="cellIs" dxfId="3166" priority="3190" operator="equal">
      <formula>$A$45</formula>
    </cfRule>
    <cfRule type="cellIs" dxfId="3165" priority="3191" operator="equal">
      <formula>$A$44</formula>
    </cfRule>
    <cfRule type="cellIs" dxfId="3164" priority="3192" operator="equal">
      <formula>$A$43</formula>
    </cfRule>
  </conditionalFormatting>
  <conditionalFormatting sqref="AA14:AC15">
    <cfRule type="cellIs" dxfId="3163" priority="3137" operator="equal">
      <formula>$A$70</formula>
    </cfRule>
    <cfRule type="cellIs" dxfId="3162" priority="3138" operator="equal">
      <formula>$A$69</formula>
    </cfRule>
    <cfRule type="cellIs" dxfId="3161" priority="3139" operator="equal">
      <formula>$A$68</formula>
    </cfRule>
    <cfRule type="cellIs" dxfId="3160" priority="3140" operator="equal">
      <formula>$A$67</formula>
    </cfRule>
    <cfRule type="cellIs" dxfId="3159" priority="3141" operator="equal">
      <formula>$A$66</formula>
    </cfRule>
    <cfRule type="cellIs" dxfId="3158" priority="3142" operator="equal">
      <formula>$A$65</formula>
    </cfRule>
    <cfRule type="cellIs" dxfId="3157" priority="3143" operator="equal">
      <formula>$A$64</formula>
    </cfRule>
    <cfRule type="cellIs" dxfId="3156" priority="3144" operator="equal">
      <formula>$A$63</formula>
    </cfRule>
    <cfRule type="cellIs" dxfId="3155" priority="3145" operator="equal">
      <formula>$A$62</formula>
    </cfRule>
    <cfRule type="cellIs" dxfId="3154" priority="3146" operator="equal">
      <formula>$A$61</formula>
    </cfRule>
    <cfRule type="cellIs" dxfId="3153" priority="3147" operator="equal">
      <formula>$A$60</formula>
    </cfRule>
    <cfRule type="cellIs" dxfId="3152" priority="3148" operator="equal">
      <formula>$A$59</formula>
    </cfRule>
    <cfRule type="cellIs" dxfId="3151" priority="3149" operator="equal">
      <formula>$A$58</formula>
    </cfRule>
    <cfRule type="cellIs" dxfId="3150" priority="3150" operator="equal">
      <formula>22710</formula>
    </cfRule>
    <cfRule type="cellIs" dxfId="3149" priority="3151" operator="equal">
      <formula>$A$56</formula>
    </cfRule>
    <cfRule type="cellIs" dxfId="3148" priority="3152" operator="equal">
      <formula>$A$55</formula>
    </cfRule>
    <cfRule type="cellIs" dxfId="3147" priority="3153" operator="equal">
      <formula>$A$54</formula>
    </cfRule>
    <cfRule type="cellIs" dxfId="3146" priority="3154" operator="equal">
      <formula>$A$53</formula>
    </cfRule>
    <cfRule type="cellIs" dxfId="3145" priority="3155" operator="equal">
      <formula>$A$52</formula>
    </cfRule>
    <cfRule type="cellIs" dxfId="3144" priority="3156" operator="equal">
      <formula>$A$51</formula>
    </cfRule>
    <cfRule type="cellIs" dxfId="3143" priority="3157" operator="equal">
      <formula>$A$50</formula>
    </cfRule>
    <cfRule type="cellIs" dxfId="3142" priority="3158" operator="equal">
      <formula>$A$49</formula>
    </cfRule>
    <cfRule type="cellIs" dxfId="3141" priority="3159" operator="equal">
      <formula>$A$48</formula>
    </cfRule>
    <cfRule type="cellIs" dxfId="3140" priority="3160" operator="equal">
      <formula>$A$47</formula>
    </cfRule>
    <cfRule type="cellIs" dxfId="3139" priority="3161" operator="equal">
      <formula>$A$46</formula>
    </cfRule>
    <cfRule type="cellIs" dxfId="3138" priority="3162" operator="equal">
      <formula>$A$45</formula>
    </cfRule>
    <cfRule type="cellIs" dxfId="3137" priority="3163" operator="equal">
      <formula>$A$44</formula>
    </cfRule>
    <cfRule type="cellIs" dxfId="3136" priority="3164" operator="equal">
      <formula>$A$43</formula>
    </cfRule>
  </conditionalFormatting>
  <conditionalFormatting sqref="AA16:AC17">
    <cfRule type="cellIs" dxfId="3135" priority="3109" operator="equal">
      <formula>$A$70</formula>
    </cfRule>
    <cfRule type="cellIs" dxfId="3134" priority="3110" operator="equal">
      <formula>$A$69</formula>
    </cfRule>
    <cfRule type="cellIs" dxfId="3133" priority="3111" operator="equal">
      <formula>$A$68</formula>
    </cfRule>
    <cfRule type="cellIs" dxfId="3132" priority="3112" operator="equal">
      <formula>$A$67</formula>
    </cfRule>
    <cfRule type="cellIs" dxfId="3131" priority="3113" operator="equal">
      <formula>$A$66</formula>
    </cfRule>
    <cfRule type="cellIs" dxfId="3130" priority="3114" operator="equal">
      <formula>$A$65</formula>
    </cfRule>
    <cfRule type="cellIs" dxfId="3129" priority="3115" operator="equal">
      <formula>$A$64</formula>
    </cfRule>
    <cfRule type="cellIs" dxfId="3128" priority="3116" operator="equal">
      <formula>$A$63</formula>
    </cfRule>
    <cfRule type="cellIs" dxfId="3127" priority="3117" operator="equal">
      <formula>$A$62</formula>
    </cfRule>
    <cfRule type="cellIs" dxfId="3126" priority="3118" operator="equal">
      <formula>$A$61</formula>
    </cfRule>
    <cfRule type="cellIs" dxfId="3125" priority="3119" operator="equal">
      <formula>$A$60</formula>
    </cfRule>
    <cfRule type="cellIs" dxfId="3124" priority="3120" operator="equal">
      <formula>$A$59</formula>
    </cfRule>
    <cfRule type="cellIs" dxfId="3123" priority="3121" operator="equal">
      <formula>$A$58</formula>
    </cfRule>
    <cfRule type="cellIs" dxfId="3122" priority="3122" operator="equal">
      <formula>22710</formula>
    </cfRule>
    <cfRule type="cellIs" dxfId="3121" priority="3123" operator="equal">
      <formula>$A$56</formula>
    </cfRule>
    <cfRule type="cellIs" dxfId="3120" priority="3124" operator="equal">
      <formula>$A$55</formula>
    </cfRule>
    <cfRule type="cellIs" dxfId="3119" priority="3125" operator="equal">
      <formula>$A$54</formula>
    </cfRule>
    <cfRule type="cellIs" dxfId="3118" priority="3126" operator="equal">
      <formula>$A$53</formula>
    </cfRule>
    <cfRule type="cellIs" dxfId="3117" priority="3127" operator="equal">
      <formula>$A$52</formula>
    </cfRule>
    <cfRule type="cellIs" dxfId="3116" priority="3128" operator="equal">
      <formula>$A$51</formula>
    </cfRule>
    <cfRule type="cellIs" dxfId="3115" priority="3129" operator="equal">
      <formula>$A$50</formula>
    </cfRule>
    <cfRule type="cellIs" dxfId="3114" priority="3130" operator="equal">
      <formula>$A$49</formula>
    </cfRule>
    <cfRule type="cellIs" dxfId="3113" priority="3131" operator="equal">
      <formula>$A$48</formula>
    </cfRule>
    <cfRule type="cellIs" dxfId="3112" priority="3132" operator="equal">
      <formula>$A$47</formula>
    </cfRule>
    <cfRule type="cellIs" dxfId="3111" priority="3133" operator="equal">
      <formula>$A$46</formula>
    </cfRule>
    <cfRule type="cellIs" dxfId="3110" priority="3134" operator="equal">
      <formula>$A$45</formula>
    </cfRule>
    <cfRule type="cellIs" dxfId="3109" priority="3135" operator="equal">
      <formula>$A$44</formula>
    </cfRule>
    <cfRule type="cellIs" dxfId="3108" priority="3136" operator="equal">
      <formula>$A$43</formula>
    </cfRule>
  </conditionalFormatting>
  <conditionalFormatting sqref="G32">
    <cfRule type="cellIs" dxfId="3107" priority="3081" operator="equal">
      <formula>$A$70</formula>
    </cfRule>
    <cfRule type="cellIs" dxfId="3106" priority="3082" operator="equal">
      <formula>$A$69</formula>
    </cfRule>
    <cfRule type="cellIs" dxfId="3105" priority="3083" operator="equal">
      <formula>$A$68</formula>
    </cfRule>
    <cfRule type="cellIs" dxfId="3104" priority="3084" operator="equal">
      <formula>$A$67</formula>
    </cfRule>
    <cfRule type="cellIs" dxfId="3103" priority="3085" operator="equal">
      <formula>$A$66</formula>
    </cfRule>
    <cfRule type="cellIs" dxfId="3102" priority="3086" operator="equal">
      <formula>$A$65</formula>
    </cfRule>
    <cfRule type="cellIs" dxfId="3101" priority="3087" operator="equal">
      <formula>$A$64</formula>
    </cfRule>
    <cfRule type="cellIs" dxfId="3100" priority="3088" operator="equal">
      <formula>$A$63</formula>
    </cfRule>
    <cfRule type="cellIs" dxfId="3099" priority="3089" operator="equal">
      <formula>$A$62</formula>
    </cfRule>
    <cfRule type="cellIs" dxfId="3098" priority="3090" operator="equal">
      <formula>$A$61</formula>
    </cfRule>
    <cfRule type="cellIs" dxfId="3097" priority="3091" operator="equal">
      <formula>$A$60</formula>
    </cfRule>
    <cfRule type="cellIs" dxfId="3096" priority="3092" operator="equal">
      <formula>$A$59</formula>
    </cfRule>
    <cfRule type="cellIs" dxfId="3095" priority="3093" operator="equal">
      <formula>$A$58</formula>
    </cfRule>
    <cfRule type="cellIs" dxfId="3094" priority="3094" operator="equal">
      <formula>22710</formula>
    </cfRule>
    <cfRule type="cellIs" dxfId="3093" priority="3095" operator="equal">
      <formula>$A$56</formula>
    </cfRule>
    <cfRule type="cellIs" dxfId="3092" priority="3096" operator="equal">
      <formula>$A$55</formula>
    </cfRule>
    <cfRule type="cellIs" dxfId="3091" priority="3097" operator="equal">
      <formula>$A$54</formula>
    </cfRule>
    <cfRule type="cellIs" dxfId="3090" priority="3098" operator="equal">
      <formula>$A$53</formula>
    </cfRule>
    <cfRule type="cellIs" dxfId="3089" priority="3099" operator="equal">
      <formula>$A$52</formula>
    </cfRule>
    <cfRule type="cellIs" dxfId="3088" priority="3100" operator="equal">
      <formula>$A$51</formula>
    </cfRule>
    <cfRule type="cellIs" dxfId="3087" priority="3101" operator="equal">
      <formula>$A$50</formula>
    </cfRule>
    <cfRule type="cellIs" dxfId="3086" priority="3102" operator="equal">
      <formula>$A$49</formula>
    </cfRule>
    <cfRule type="cellIs" dxfId="3085" priority="3103" operator="equal">
      <formula>$A$48</formula>
    </cfRule>
    <cfRule type="cellIs" dxfId="3084" priority="3104" operator="equal">
      <formula>$A$47</formula>
    </cfRule>
    <cfRule type="cellIs" dxfId="3083" priority="3105" operator="equal">
      <formula>$A$46</formula>
    </cfRule>
    <cfRule type="cellIs" dxfId="3082" priority="3106" operator="equal">
      <formula>$A$45</formula>
    </cfRule>
    <cfRule type="cellIs" dxfId="3081" priority="3107" operator="equal">
      <formula>$A$44</formula>
    </cfRule>
    <cfRule type="cellIs" dxfId="3080" priority="3108" operator="equal">
      <formula>$A$43</formula>
    </cfRule>
  </conditionalFormatting>
  <conditionalFormatting sqref="H32:J32">
    <cfRule type="cellIs" dxfId="3079" priority="3053" operator="equal">
      <formula>$A$70</formula>
    </cfRule>
    <cfRule type="cellIs" dxfId="3078" priority="3054" operator="equal">
      <formula>$A$69</formula>
    </cfRule>
    <cfRule type="cellIs" dxfId="3077" priority="3055" operator="equal">
      <formula>$A$68</formula>
    </cfRule>
    <cfRule type="cellIs" dxfId="3076" priority="3056" operator="equal">
      <formula>$A$67</formula>
    </cfRule>
    <cfRule type="cellIs" dxfId="3075" priority="3057" operator="equal">
      <formula>$A$66</formula>
    </cfRule>
    <cfRule type="cellIs" dxfId="3074" priority="3058" operator="equal">
      <formula>$A$65</formula>
    </cfRule>
    <cfRule type="cellIs" dxfId="3073" priority="3059" operator="equal">
      <formula>$A$64</formula>
    </cfRule>
    <cfRule type="cellIs" dxfId="3072" priority="3060" operator="equal">
      <formula>$A$63</formula>
    </cfRule>
    <cfRule type="cellIs" dxfId="3071" priority="3061" operator="equal">
      <formula>$A$62</formula>
    </cfRule>
    <cfRule type="cellIs" dxfId="3070" priority="3062" operator="equal">
      <formula>$A$61</formula>
    </cfRule>
    <cfRule type="cellIs" dxfId="3069" priority="3063" operator="equal">
      <formula>$A$60</formula>
    </cfRule>
    <cfRule type="cellIs" dxfId="3068" priority="3064" operator="equal">
      <formula>$A$59</formula>
    </cfRule>
    <cfRule type="cellIs" dxfId="3067" priority="3065" operator="equal">
      <formula>$A$58</formula>
    </cfRule>
    <cfRule type="cellIs" dxfId="3066" priority="3066" operator="equal">
      <formula>22710</formula>
    </cfRule>
    <cfRule type="cellIs" dxfId="3065" priority="3067" operator="equal">
      <formula>$A$56</formula>
    </cfRule>
    <cfRule type="cellIs" dxfId="3064" priority="3068" operator="equal">
      <formula>$A$55</formula>
    </cfRule>
    <cfRule type="cellIs" dxfId="3063" priority="3069" operator="equal">
      <formula>$A$54</formula>
    </cfRule>
    <cfRule type="cellIs" dxfId="3062" priority="3070" operator="equal">
      <formula>$A$53</formula>
    </cfRule>
    <cfRule type="cellIs" dxfId="3061" priority="3071" operator="equal">
      <formula>$A$52</formula>
    </cfRule>
    <cfRule type="cellIs" dxfId="3060" priority="3072" operator="equal">
      <formula>$A$51</formula>
    </cfRule>
    <cfRule type="cellIs" dxfId="3059" priority="3073" operator="equal">
      <formula>$A$50</formula>
    </cfRule>
    <cfRule type="cellIs" dxfId="3058" priority="3074" operator="equal">
      <formula>$A$49</formula>
    </cfRule>
    <cfRule type="cellIs" dxfId="3057" priority="3075" operator="equal">
      <formula>$A$48</formula>
    </cfRule>
    <cfRule type="cellIs" dxfId="3056" priority="3076" operator="equal">
      <formula>$A$47</formula>
    </cfRule>
    <cfRule type="cellIs" dxfId="3055" priority="3077" operator="equal">
      <formula>$A$46</formula>
    </cfRule>
    <cfRule type="cellIs" dxfId="3054" priority="3078" operator="equal">
      <formula>$A$45</formula>
    </cfRule>
    <cfRule type="cellIs" dxfId="3053" priority="3079" operator="equal">
      <formula>$A$44</formula>
    </cfRule>
    <cfRule type="cellIs" dxfId="3052" priority="3080" operator="equal">
      <formula>$A$43</formula>
    </cfRule>
  </conditionalFormatting>
  <conditionalFormatting sqref="Y26">
    <cfRule type="cellIs" dxfId="3051" priority="2605" operator="equal">
      <formula>$A$70</formula>
    </cfRule>
    <cfRule type="cellIs" dxfId="3050" priority="2606" operator="equal">
      <formula>$A$69</formula>
    </cfRule>
    <cfRule type="cellIs" dxfId="3049" priority="2607" operator="equal">
      <formula>$A$68</formula>
    </cfRule>
    <cfRule type="cellIs" dxfId="3048" priority="2608" operator="equal">
      <formula>$A$67</formula>
    </cfRule>
    <cfRule type="cellIs" dxfId="3047" priority="2609" operator="equal">
      <formula>$A$66</formula>
    </cfRule>
    <cfRule type="cellIs" dxfId="3046" priority="2610" operator="equal">
      <formula>$A$65</formula>
    </cfRule>
    <cfRule type="cellIs" dxfId="3045" priority="2611" operator="equal">
      <formula>$A$64</formula>
    </cfRule>
    <cfRule type="cellIs" dxfId="3044" priority="2612" operator="equal">
      <formula>$A$63</formula>
    </cfRule>
    <cfRule type="cellIs" dxfId="3043" priority="2613" operator="equal">
      <formula>$A$62</formula>
    </cfRule>
    <cfRule type="cellIs" dxfId="3042" priority="2614" operator="equal">
      <formula>$A$61</formula>
    </cfRule>
    <cfRule type="cellIs" dxfId="3041" priority="2615" operator="equal">
      <formula>$A$60</formula>
    </cfRule>
    <cfRule type="cellIs" dxfId="3040" priority="2616" operator="equal">
      <formula>$A$59</formula>
    </cfRule>
    <cfRule type="cellIs" dxfId="3039" priority="2617" operator="equal">
      <formula>$A$58</formula>
    </cfRule>
    <cfRule type="cellIs" dxfId="3038" priority="2618" operator="equal">
      <formula>22710</formula>
    </cfRule>
    <cfRule type="cellIs" dxfId="3037" priority="2619" operator="equal">
      <formula>$A$56</formula>
    </cfRule>
    <cfRule type="cellIs" dxfId="3036" priority="2620" operator="equal">
      <formula>$A$55</formula>
    </cfRule>
    <cfRule type="cellIs" dxfId="3035" priority="2621" operator="equal">
      <formula>$A$54</formula>
    </cfRule>
    <cfRule type="cellIs" dxfId="3034" priority="2622" operator="equal">
      <formula>$A$53</formula>
    </cfRule>
    <cfRule type="cellIs" dxfId="3033" priority="2623" operator="equal">
      <formula>$A$52</formula>
    </cfRule>
    <cfRule type="cellIs" dxfId="3032" priority="2624" operator="equal">
      <formula>$A$51</formula>
    </cfRule>
    <cfRule type="cellIs" dxfId="3031" priority="2625" operator="equal">
      <formula>$A$50</formula>
    </cfRule>
    <cfRule type="cellIs" dxfId="3030" priority="2626" operator="equal">
      <formula>$A$49</formula>
    </cfRule>
    <cfRule type="cellIs" dxfId="3029" priority="2627" operator="equal">
      <formula>$A$48</formula>
    </cfRule>
    <cfRule type="cellIs" dxfId="3028" priority="2628" operator="equal">
      <formula>$A$47</formula>
    </cfRule>
    <cfRule type="cellIs" dxfId="3027" priority="2629" operator="equal">
      <formula>$A$46</formula>
    </cfRule>
    <cfRule type="cellIs" dxfId="3026" priority="2630" operator="equal">
      <formula>$A$45</formula>
    </cfRule>
    <cfRule type="cellIs" dxfId="3025" priority="2631" operator="equal">
      <formula>$A$44</formula>
    </cfRule>
    <cfRule type="cellIs" dxfId="3024" priority="2632" operator="equal">
      <formula>$A$43</formula>
    </cfRule>
  </conditionalFormatting>
  <conditionalFormatting sqref="U28:W28">
    <cfRule type="cellIs" dxfId="3023" priority="2941" operator="equal">
      <formula>$A$70</formula>
    </cfRule>
    <cfRule type="cellIs" dxfId="3022" priority="2942" operator="equal">
      <formula>$A$69</formula>
    </cfRule>
    <cfRule type="cellIs" dxfId="3021" priority="2943" operator="equal">
      <formula>$A$68</formula>
    </cfRule>
    <cfRule type="cellIs" dxfId="3020" priority="2944" operator="equal">
      <formula>$A$67</formula>
    </cfRule>
    <cfRule type="cellIs" dxfId="3019" priority="2945" operator="equal">
      <formula>$A$66</formula>
    </cfRule>
    <cfRule type="cellIs" dxfId="3018" priority="2946" operator="equal">
      <formula>$A$65</formula>
    </cfRule>
    <cfRule type="cellIs" dxfId="3017" priority="2947" operator="equal">
      <formula>$A$64</formula>
    </cfRule>
    <cfRule type="cellIs" dxfId="3016" priority="2948" operator="equal">
      <formula>$A$63</formula>
    </cfRule>
    <cfRule type="cellIs" dxfId="3015" priority="2949" operator="equal">
      <formula>$A$62</formula>
    </cfRule>
    <cfRule type="cellIs" dxfId="3014" priority="2950" operator="equal">
      <formula>$A$61</formula>
    </cfRule>
    <cfRule type="cellIs" dxfId="3013" priority="2951" operator="equal">
      <formula>$A$60</formula>
    </cfRule>
    <cfRule type="cellIs" dxfId="3012" priority="2952" operator="equal">
      <formula>$A$59</formula>
    </cfRule>
    <cfRule type="cellIs" dxfId="3011" priority="2953" operator="equal">
      <formula>$A$58</formula>
    </cfRule>
    <cfRule type="cellIs" dxfId="3010" priority="2954" operator="equal">
      <formula>22710</formula>
    </cfRule>
    <cfRule type="cellIs" dxfId="3009" priority="2955" operator="equal">
      <formula>$A$56</formula>
    </cfRule>
    <cfRule type="cellIs" dxfId="3008" priority="2956" operator="equal">
      <formula>$A$55</formula>
    </cfRule>
    <cfRule type="cellIs" dxfId="3007" priority="2957" operator="equal">
      <formula>$A$54</formula>
    </cfRule>
    <cfRule type="cellIs" dxfId="3006" priority="2958" operator="equal">
      <formula>$A$53</formula>
    </cfRule>
    <cfRule type="cellIs" dxfId="3005" priority="2959" operator="equal">
      <formula>$A$52</formula>
    </cfRule>
    <cfRule type="cellIs" dxfId="3004" priority="2960" operator="equal">
      <formula>$A$51</formula>
    </cfRule>
    <cfRule type="cellIs" dxfId="3003" priority="2961" operator="equal">
      <formula>$A$50</formula>
    </cfRule>
    <cfRule type="cellIs" dxfId="3002" priority="2962" operator="equal">
      <formula>$A$49</formula>
    </cfRule>
    <cfRule type="cellIs" dxfId="3001" priority="2963" operator="equal">
      <formula>$A$48</formula>
    </cfRule>
    <cfRule type="cellIs" dxfId="3000" priority="2964" operator="equal">
      <formula>$A$47</formula>
    </cfRule>
    <cfRule type="cellIs" dxfId="2999" priority="2965" operator="equal">
      <formula>$A$46</formula>
    </cfRule>
    <cfRule type="cellIs" dxfId="2998" priority="2966" operator="equal">
      <formula>$A$45</formula>
    </cfRule>
    <cfRule type="cellIs" dxfId="2997" priority="2967" operator="equal">
      <formula>$A$44</formula>
    </cfRule>
    <cfRule type="cellIs" dxfId="2996" priority="2968" operator="equal">
      <formula>$A$43</formula>
    </cfRule>
  </conditionalFormatting>
  <conditionalFormatting sqref="O25:O26">
    <cfRule type="cellIs" dxfId="2995" priority="2521" operator="equal">
      <formula>$A$70</formula>
    </cfRule>
    <cfRule type="cellIs" dxfId="2994" priority="2522" operator="equal">
      <formula>$A$69</formula>
    </cfRule>
    <cfRule type="cellIs" dxfId="2993" priority="2523" operator="equal">
      <formula>$A$68</formula>
    </cfRule>
    <cfRule type="cellIs" dxfId="2992" priority="2524" operator="equal">
      <formula>$A$67</formula>
    </cfRule>
    <cfRule type="cellIs" dxfId="2991" priority="2525" operator="equal">
      <formula>$A$66</formula>
    </cfRule>
    <cfRule type="cellIs" dxfId="2990" priority="2526" operator="equal">
      <formula>$A$65</formula>
    </cfRule>
    <cfRule type="cellIs" dxfId="2989" priority="2527" operator="equal">
      <formula>$A$64</formula>
    </cfRule>
    <cfRule type="cellIs" dxfId="2988" priority="2528" operator="equal">
      <formula>$A$63</formula>
    </cfRule>
    <cfRule type="cellIs" dxfId="2987" priority="2529" operator="equal">
      <formula>$A$62</formula>
    </cfRule>
    <cfRule type="cellIs" dxfId="2986" priority="2530" operator="equal">
      <formula>$A$61</formula>
    </cfRule>
    <cfRule type="cellIs" dxfId="2985" priority="2531" operator="equal">
      <formula>$A$60</formula>
    </cfRule>
    <cfRule type="cellIs" dxfId="2984" priority="2532" operator="equal">
      <formula>$A$59</formula>
    </cfRule>
    <cfRule type="cellIs" dxfId="2983" priority="2533" operator="equal">
      <formula>$A$58</formula>
    </cfRule>
    <cfRule type="cellIs" dxfId="2982" priority="2534" operator="equal">
      <formula>22710</formula>
    </cfRule>
    <cfRule type="cellIs" dxfId="2981" priority="2535" operator="equal">
      <formula>$A$56</formula>
    </cfRule>
    <cfRule type="cellIs" dxfId="2980" priority="2536" operator="equal">
      <formula>$A$55</formula>
    </cfRule>
    <cfRule type="cellIs" dxfId="2979" priority="2537" operator="equal">
      <formula>$A$54</formula>
    </cfRule>
    <cfRule type="cellIs" dxfId="2978" priority="2538" operator="equal">
      <formula>$A$53</formula>
    </cfRule>
    <cfRule type="cellIs" dxfId="2977" priority="2539" operator="equal">
      <formula>$A$52</formula>
    </cfRule>
    <cfRule type="cellIs" dxfId="2976" priority="2540" operator="equal">
      <formula>$A$51</formula>
    </cfRule>
    <cfRule type="cellIs" dxfId="2975" priority="2541" operator="equal">
      <formula>$A$50</formula>
    </cfRule>
    <cfRule type="cellIs" dxfId="2974" priority="2542" operator="equal">
      <formula>$A$49</formula>
    </cfRule>
    <cfRule type="cellIs" dxfId="2973" priority="2543" operator="equal">
      <formula>$A$48</formula>
    </cfRule>
    <cfRule type="cellIs" dxfId="2972" priority="2544" operator="equal">
      <formula>$A$47</formula>
    </cfRule>
    <cfRule type="cellIs" dxfId="2971" priority="2545" operator="equal">
      <formula>$A$46</formula>
    </cfRule>
    <cfRule type="cellIs" dxfId="2970" priority="2546" operator="equal">
      <formula>$A$45</formula>
    </cfRule>
    <cfRule type="cellIs" dxfId="2969" priority="2547" operator="equal">
      <formula>$A$44</formula>
    </cfRule>
    <cfRule type="cellIs" dxfId="2968" priority="2548" operator="equal">
      <formula>$A$43</formula>
    </cfRule>
  </conditionalFormatting>
  <conditionalFormatting sqref="P25:S26">
    <cfRule type="cellIs" dxfId="2967" priority="2493" operator="equal">
      <formula>$A$70</formula>
    </cfRule>
    <cfRule type="cellIs" dxfId="2966" priority="2494" operator="equal">
      <formula>$A$69</formula>
    </cfRule>
    <cfRule type="cellIs" dxfId="2965" priority="2495" operator="equal">
      <formula>$A$68</formula>
    </cfRule>
    <cfRule type="cellIs" dxfId="2964" priority="2496" operator="equal">
      <formula>$A$67</formula>
    </cfRule>
    <cfRule type="cellIs" dxfId="2963" priority="2497" operator="equal">
      <formula>$A$66</formula>
    </cfRule>
    <cfRule type="cellIs" dxfId="2962" priority="2498" operator="equal">
      <formula>$A$65</formula>
    </cfRule>
    <cfRule type="cellIs" dxfId="2961" priority="2499" operator="equal">
      <formula>$A$64</formula>
    </cfRule>
    <cfRule type="cellIs" dxfId="2960" priority="2500" operator="equal">
      <formula>$A$63</formula>
    </cfRule>
    <cfRule type="cellIs" dxfId="2959" priority="2501" operator="equal">
      <formula>$A$62</formula>
    </cfRule>
    <cfRule type="cellIs" dxfId="2958" priority="2502" operator="equal">
      <formula>$A$61</formula>
    </cfRule>
    <cfRule type="cellIs" dxfId="2957" priority="2503" operator="equal">
      <formula>$A$60</formula>
    </cfRule>
    <cfRule type="cellIs" dxfId="2956" priority="2504" operator="equal">
      <formula>$A$59</formula>
    </cfRule>
    <cfRule type="cellIs" dxfId="2955" priority="2505" operator="equal">
      <formula>$A$58</formula>
    </cfRule>
    <cfRule type="cellIs" dxfId="2954" priority="2506" operator="equal">
      <formula>22710</formula>
    </cfRule>
    <cfRule type="cellIs" dxfId="2953" priority="2507" operator="equal">
      <formula>$A$56</formula>
    </cfRule>
    <cfRule type="cellIs" dxfId="2952" priority="2508" operator="equal">
      <formula>$A$55</formula>
    </cfRule>
    <cfRule type="cellIs" dxfId="2951" priority="2509" operator="equal">
      <formula>$A$54</formula>
    </cfRule>
    <cfRule type="cellIs" dxfId="2950" priority="2510" operator="equal">
      <formula>$A$53</formula>
    </cfRule>
    <cfRule type="cellIs" dxfId="2949" priority="2511" operator="equal">
      <formula>$A$52</formula>
    </cfRule>
    <cfRule type="cellIs" dxfId="2948" priority="2512" operator="equal">
      <formula>$A$51</formula>
    </cfRule>
    <cfRule type="cellIs" dxfId="2947" priority="2513" operator="equal">
      <formula>$A$50</formula>
    </cfRule>
    <cfRule type="cellIs" dxfId="2946" priority="2514" operator="equal">
      <formula>$A$49</formula>
    </cfRule>
    <cfRule type="cellIs" dxfId="2945" priority="2515" operator="equal">
      <formula>$A$48</formula>
    </cfRule>
    <cfRule type="cellIs" dxfId="2944" priority="2516" operator="equal">
      <formula>$A$47</formula>
    </cfRule>
    <cfRule type="cellIs" dxfId="2943" priority="2517" operator="equal">
      <formula>$A$46</formula>
    </cfRule>
    <cfRule type="cellIs" dxfId="2942" priority="2518" operator="equal">
      <formula>$A$45</formula>
    </cfRule>
    <cfRule type="cellIs" dxfId="2941" priority="2519" operator="equal">
      <formula>$A$44</formula>
    </cfRule>
    <cfRule type="cellIs" dxfId="2940" priority="2520" operator="equal">
      <formula>$A$43</formula>
    </cfRule>
  </conditionalFormatting>
  <conditionalFormatting sqref="O27:O28">
    <cfRule type="cellIs" dxfId="2939" priority="2465" operator="equal">
      <formula>$A$70</formula>
    </cfRule>
    <cfRule type="cellIs" dxfId="2938" priority="2466" operator="equal">
      <formula>$A$69</formula>
    </cfRule>
    <cfRule type="cellIs" dxfId="2937" priority="2467" operator="equal">
      <formula>$A$68</formula>
    </cfRule>
    <cfRule type="cellIs" dxfId="2936" priority="2468" operator="equal">
      <formula>$A$67</formula>
    </cfRule>
    <cfRule type="cellIs" dxfId="2935" priority="2469" operator="equal">
      <formula>$A$66</formula>
    </cfRule>
    <cfRule type="cellIs" dxfId="2934" priority="2470" operator="equal">
      <formula>$A$65</formula>
    </cfRule>
    <cfRule type="cellIs" dxfId="2933" priority="2471" operator="equal">
      <formula>$A$64</formula>
    </cfRule>
    <cfRule type="cellIs" dxfId="2932" priority="2472" operator="equal">
      <formula>$A$63</formula>
    </cfRule>
    <cfRule type="cellIs" dxfId="2931" priority="2473" operator="equal">
      <formula>$A$62</formula>
    </cfRule>
    <cfRule type="cellIs" dxfId="2930" priority="2474" operator="equal">
      <formula>$A$61</formula>
    </cfRule>
    <cfRule type="cellIs" dxfId="2929" priority="2475" operator="equal">
      <formula>$A$60</formula>
    </cfRule>
    <cfRule type="cellIs" dxfId="2928" priority="2476" operator="equal">
      <formula>$A$59</formula>
    </cfRule>
    <cfRule type="cellIs" dxfId="2927" priority="2477" operator="equal">
      <formula>$A$58</formula>
    </cfRule>
    <cfRule type="cellIs" dxfId="2926" priority="2478" operator="equal">
      <formula>22710</formula>
    </cfRule>
    <cfRule type="cellIs" dxfId="2925" priority="2479" operator="equal">
      <formula>$A$56</formula>
    </cfRule>
    <cfRule type="cellIs" dxfId="2924" priority="2480" operator="equal">
      <formula>$A$55</formula>
    </cfRule>
    <cfRule type="cellIs" dxfId="2923" priority="2481" operator="equal">
      <formula>$A$54</formula>
    </cfRule>
    <cfRule type="cellIs" dxfId="2922" priority="2482" operator="equal">
      <formula>$A$53</formula>
    </cfRule>
    <cfRule type="cellIs" dxfId="2921" priority="2483" operator="equal">
      <formula>$A$52</formula>
    </cfRule>
    <cfRule type="cellIs" dxfId="2920" priority="2484" operator="equal">
      <formula>$A$51</formula>
    </cfRule>
    <cfRule type="cellIs" dxfId="2919" priority="2485" operator="equal">
      <formula>$A$50</formula>
    </cfRule>
    <cfRule type="cellIs" dxfId="2918" priority="2486" operator="equal">
      <formula>$A$49</formula>
    </cfRule>
    <cfRule type="cellIs" dxfId="2917" priority="2487" operator="equal">
      <formula>$A$48</formula>
    </cfRule>
    <cfRule type="cellIs" dxfId="2916" priority="2488" operator="equal">
      <formula>$A$47</formula>
    </cfRule>
    <cfRule type="cellIs" dxfId="2915" priority="2489" operator="equal">
      <formula>$A$46</formula>
    </cfRule>
    <cfRule type="cellIs" dxfId="2914" priority="2490" operator="equal">
      <formula>$A$45</formula>
    </cfRule>
    <cfRule type="cellIs" dxfId="2913" priority="2491" operator="equal">
      <formula>$A$44</formula>
    </cfRule>
    <cfRule type="cellIs" dxfId="2912" priority="2492" operator="equal">
      <formula>$A$43</formula>
    </cfRule>
  </conditionalFormatting>
  <conditionalFormatting sqref="C25:C26">
    <cfRule type="cellIs" dxfId="2911" priority="2297" operator="equal">
      <formula>$A$70</formula>
    </cfRule>
    <cfRule type="cellIs" dxfId="2910" priority="2298" operator="equal">
      <formula>$A$69</formula>
    </cfRule>
    <cfRule type="cellIs" dxfId="2909" priority="2299" operator="equal">
      <formula>$A$68</formula>
    </cfRule>
    <cfRule type="cellIs" dxfId="2908" priority="2300" operator="equal">
      <formula>$A$67</formula>
    </cfRule>
    <cfRule type="cellIs" dxfId="2907" priority="2301" operator="equal">
      <formula>$A$66</formula>
    </cfRule>
    <cfRule type="cellIs" dxfId="2906" priority="2302" operator="equal">
      <formula>$A$65</formula>
    </cfRule>
    <cfRule type="cellIs" dxfId="2905" priority="2303" operator="equal">
      <formula>$A$64</formula>
    </cfRule>
    <cfRule type="cellIs" dxfId="2904" priority="2304" operator="equal">
      <formula>$A$63</formula>
    </cfRule>
    <cfRule type="cellIs" dxfId="2903" priority="2305" operator="equal">
      <formula>$A$62</formula>
    </cfRule>
    <cfRule type="cellIs" dxfId="2902" priority="2306" operator="equal">
      <formula>$A$61</formula>
    </cfRule>
    <cfRule type="cellIs" dxfId="2901" priority="2307" operator="equal">
      <formula>$A$60</formula>
    </cfRule>
    <cfRule type="cellIs" dxfId="2900" priority="2308" operator="equal">
      <formula>$A$59</formula>
    </cfRule>
    <cfRule type="cellIs" dxfId="2899" priority="2309" operator="equal">
      <formula>$A$58</formula>
    </cfRule>
    <cfRule type="cellIs" dxfId="2898" priority="2310" operator="equal">
      <formula>22710</formula>
    </cfRule>
    <cfRule type="cellIs" dxfId="2897" priority="2311" operator="equal">
      <formula>$A$56</formula>
    </cfRule>
    <cfRule type="cellIs" dxfId="2896" priority="2312" operator="equal">
      <formula>$A$55</formula>
    </cfRule>
    <cfRule type="cellIs" dxfId="2895" priority="2313" operator="equal">
      <formula>$A$54</formula>
    </cfRule>
    <cfRule type="cellIs" dxfId="2894" priority="2314" operator="equal">
      <formula>$A$53</formula>
    </cfRule>
    <cfRule type="cellIs" dxfId="2893" priority="2315" operator="equal">
      <formula>$A$52</formula>
    </cfRule>
    <cfRule type="cellIs" dxfId="2892" priority="2316" operator="equal">
      <formula>$A$51</formula>
    </cfRule>
    <cfRule type="cellIs" dxfId="2891" priority="2317" operator="equal">
      <formula>$A$50</formula>
    </cfRule>
    <cfRule type="cellIs" dxfId="2890" priority="2318" operator="equal">
      <formula>$A$49</formula>
    </cfRule>
    <cfRule type="cellIs" dxfId="2889" priority="2319" operator="equal">
      <formula>$A$48</formula>
    </cfRule>
    <cfRule type="cellIs" dxfId="2888" priority="2320" operator="equal">
      <formula>$A$47</formula>
    </cfRule>
    <cfRule type="cellIs" dxfId="2887" priority="2321" operator="equal">
      <formula>$A$46</formula>
    </cfRule>
    <cfRule type="cellIs" dxfId="2886" priority="2322" operator="equal">
      <formula>$A$45</formula>
    </cfRule>
    <cfRule type="cellIs" dxfId="2885" priority="2323" operator="equal">
      <formula>$A$44</formula>
    </cfRule>
    <cfRule type="cellIs" dxfId="2884" priority="2324" operator="equal">
      <formula>$A$43</formula>
    </cfRule>
  </conditionalFormatting>
  <conditionalFormatting sqref="T28">
    <cfRule type="cellIs" dxfId="2883" priority="2969" operator="equal">
      <formula>$A$70</formula>
    </cfRule>
    <cfRule type="cellIs" dxfId="2882" priority="2970" operator="equal">
      <formula>$A$69</formula>
    </cfRule>
    <cfRule type="cellIs" dxfId="2881" priority="2971" operator="equal">
      <formula>$A$68</formula>
    </cfRule>
    <cfRule type="cellIs" dxfId="2880" priority="2972" operator="equal">
      <formula>$A$67</formula>
    </cfRule>
    <cfRule type="cellIs" dxfId="2879" priority="2973" operator="equal">
      <formula>$A$66</formula>
    </cfRule>
    <cfRule type="cellIs" dxfId="2878" priority="2974" operator="equal">
      <formula>$A$65</formula>
    </cfRule>
    <cfRule type="cellIs" dxfId="2877" priority="2975" operator="equal">
      <formula>$A$64</formula>
    </cfRule>
    <cfRule type="cellIs" dxfId="2876" priority="2976" operator="equal">
      <formula>$A$63</formula>
    </cfRule>
    <cfRule type="cellIs" dxfId="2875" priority="2977" operator="equal">
      <formula>$A$62</formula>
    </cfRule>
    <cfRule type="cellIs" dxfId="2874" priority="2978" operator="equal">
      <formula>$A$61</formula>
    </cfRule>
    <cfRule type="cellIs" dxfId="2873" priority="2979" operator="equal">
      <formula>$A$60</formula>
    </cfRule>
    <cfRule type="cellIs" dxfId="2872" priority="2980" operator="equal">
      <formula>$A$59</formula>
    </cfRule>
    <cfRule type="cellIs" dxfId="2871" priority="2981" operator="equal">
      <formula>$A$58</formula>
    </cfRule>
    <cfRule type="cellIs" dxfId="2870" priority="2982" operator="equal">
      <formula>22710</formula>
    </cfRule>
    <cfRule type="cellIs" dxfId="2869" priority="2983" operator="equal">
      <formula>$A$56</formula>
    </cfRule>
    <cfRule type="cellIs" dxfId="2868" priority="2984" operator="equal">
      <formula>$A$55</formula>
    </cfRule>
    <cfRule type="cellIs" dxfId="2867" priority="2985" operator="equal">
      <formula>$A$54</formula>
    </cfRule>
    <cfRule type="cellIs" dxfId="2866" priority="2986" operator="equal">
      <formula>$A$53</formula>
    </cfRule>
    <cfRule type="cellIs" dxfId="2865" priority="2987" operator="equal">
      <formula>$A$52</formula>
    </cfRule>
    <cfRule type="cellIs" dxfId="2864" priority="2988" operator="equal">
      <formula>$A$51</formula>
    </cfRule>
    <cfRule type="cellIs" dxfId="2863" priority="2989" operator="equal">
      <formula>$A$50</formula>
    </cfRule>
    <cfRule type="cellIs" dxfId="2862" priority="2990" operator="equal">
      <formula>$A$49</formula>
    </cfRule>
    <cfRule type="cellIs" dxfId="2861" priority="2991" operator="equal">
      <formula>$A$48</formula>
    </cfRule>
    <cfRule type="cellIs" dxfId="2860" priority="2992" operator="equal">
      <formula>$A$47</formula>
    </cfRule>
    <cfRule type="cellIs" dxfId="2859" priority="2993" operator="equal">
      <formula>$A$46</formula>
    </cfRule>
    <cfRule type="cellIs" dxfId="2858" priority="2994" operator="equal">
      <formula>$A$45</formula>
    </cfRule>
    <cfRule type="cellIs" dxfId="2857" priority="2995" operator="equal">
      <formula>$A$44</formula>
    </cfRule>
    <cfRule type="cellIs" dxfId="2856" priority="2996" operator="equal">
      <formula>$A$43</formula>
    </cfRule>
  </conditionalFormatting>
  <conditionalFormatting sqref="G25:J25">
    <cfRule type="cellIs" dxfId="2855" priority="2381" operator="equal">
      <formula>$A$70</formula>
    </cfRule>
    <cfRule type="cellIs" dxfId="2854" priority="2382" operator="equal">
      <formula>$A$69</formula>
    </cfRule>
    <cfRule type="cellIs" dxfId="2853" priority="2383" operator="equal">
      <formula>$A$68</formula>
    </cfRule>
    <cfRule type="cellIs" dxfId="2852" priority="2384" operator="equal">
      <formula>$A$67</formula>
    </cfRule>
    <cfRule type="cellIs" dxfId="2851" priority="2385" operator="equal">
      <formula>$A$66</formula>
    </cfRule>
    <cfRule type="cellIs" dxfId="2850" priority="2386" operator="equal">
      <formula>$A$65</formula>
    </cfRule>
    <cfRule type="cellIs" dxfId="2849" priority="2387" operator="equal">
      <formula>$A$64</formula>
    </cfRule>
    <cfRule type="cellIs" dxfId="2848" priority="2388" operator="equal">
      <formula>$A$63</formula>
    </cfRule>
    <cfRule type="cellIs" dxfId="2847" priority="2389" operator="equal">
      <formula>$A$62</formula>
    </cfRule>
    <cfRule type="cellIs" dxfId="2846" priority="2390" operator="equal">
      <formula>$A$61</formula>
    </cfRule>
    <cfRule type="cellIs" dxfId="2845" priority="2391" operator="equal">
      <formula>$A$60</formula>
    </cfRule>
    <cfRule type="cellIs" dxfId="2844" priority="2392" operator="equal">
      <formula>$A$59</formula>
    </cfRule>
    <cfRule type="cellIs" dxfId="2843" priority="2393" operator="equal">
      <formula>$A$58</formula>
    </cfRule>
    <cfRule type="cellIs" dxfId="2842" priority="2394" operator="equal">
      <formula>22710</formula>
    </cfRule>
    <cfRule type="cellIs" dxfId="2841" priority="2395" operator="equal">
      <formula>$A$56</formula>
    </cfRule>
    <cfRule type="cellIs" dxfId="2840" priority="2396" operator="equal">
      <formula>$A$55</formula>
    </cfRule>
    <cfRule type="cellIs" dxfId="2839" priority="2397" operator="equal">
      <formula>$A$54</formula>
    </cfRule>
    <cfRule type="cellIs" dxfId="2838" priority="2398" operator="equal">
      <formula>$A$53</formula>
    </cfRule>
    <cfRule type="cellIs" dxfId="2837" priority="2399" operator="equal">
      <formula>$A$52</formula>
    </cfRule>
    <cfRule type="cellIs" dxfId="2836" priority="2400" operator="equal">
      <formula>$A$51</formula>
    </cfRule>
    <cfRule type="cellIs" dxfId="2835" priority="2401" operator="equal">
      <formula>$A$50</formula>
    </cfRule>
    <cfRule type="cellIs" dxfId="2834" priority="2402" operator="equal">
      <formula>$A$49</formula>
    </cfRule>
    <cfRule type="cellIs" dxfId="2833" priority="2403" operator="equal">
      <formula>$A$48</formula>
    </cfRule>
    <cfRule type="cellIs" dxfId="2832" priority="2404" operator="equal">
      <formula>$A$47</formula>
    </cfRule>
    <cfRule type="cellIs" dxfId="2831" priority="2405" operator="equal">
      <formula>$A$46</formula>
    </cfRule>
    <cfRule type="cellIs" dxfId="2830" priority="2406" operator="equal">
      <formula>$A$45</formula>
    </cfRule>
    <cfRule type="cellIs" dxfId="2829" priority="2407" operator="equal">
      <formula>$A$44</formula>
    </cfRule>
    <cfRule type="cellIs" dxfId="2828" priority="2408" operator="equal">
      <formula>$A$43</formula>
    </cfRule>
  </conditionalFormatting>
  <conditionalFormatting sqref="X29:X30">
    <cfRule type="cellIs" dxfId="2827" priority="2913" operator="equal">
      <formula>$A$70</formula>
    </cfRule>
    <cfRule type="cellIs" dxfId="2826" priority="2914" operator="equal">
      <formula>$A$69</formula>
    </cfRule>
    <cfRule type="cellIs" dxfId="2825" priority="2915" operator="equal">
      <formula>$A$68</formula>
    </cfRule>
    <cfRule type="cellIs" dxfId="2824" priority="2916" operator="equal">
      <formula>$A$67</formula>
    </cfRule>
    <cfRule type="cellIs" dxfId="2823" priority="2917" operator="equal">
      <formula>$A$66</formula>
    </cfRule>
    <cfRule type="cellIs" dxfId="2822" priority="2918" operator="equal">
      <formula>$A$65</formula>
    </cfRule>
    <cfRule type="cellIs" dxfId="2821" priority="2919" operator="equal">
      <formula>$A$64</formula>
    </cfRule>
    <cfRule type="cellIs" dxfId="2820" priority="2920" operator="equal">
      <formula>$A$63</formula>
    </cfRule>
    <cfRule type="cellIs" dxfId="2819" priority="2921" operator="equal">
      <formula>$A$62</formula>
    </cfRule>
    <cfRule type="cellIs" dxfId="2818" priority="2922" operator="equal">
      <formula>$A$61</formula>
    </cfRule>
    <cfRule type="cellIs" dxfId="2817" priority="2923" operator="equal">
      <formula>$A$60</formula>
    </cfRule>
    <cfRule type="cellIs" dxfId="2816" priority="2924" operator="equal">
      <formula>$A$59</formula>
    </cfRule>
    <cfRule type="cellIs" dxfId="2815" priority="2925" operator="equal">
      <formula>$A$58</formula>
    </cfRule>
    <cfRule type="cellIs" dxfId="2814" priority="2926" operator="equal">
      <formula>22710</formula>
    </cfRule>
    <cfRule type="cellIs" dxfId="2813" priority="2927" operator="equal">
      <formula>$A$56</formula>
    </cfRule>
    <cfRule type="cellIs" dxfId="2812" priority="2928" operator="equal">
      <formula>$A$55</formula>
    </cfRule>
    <cfRule type="cellIs" dxfId="2811" priority="2929" operator="equal">
      <formula>$A$54</formula>
    </cfRule>
    <cfRule type="cellIs" dxfId="2810" priority="2930" operator="equal">
      <formula>$A$53</formula>
    </cfRule>
    <cfRule type="cellIs" dxfId="2809" priority="2931" operator="equal">
      <formula>$A$52</formula>
    </cfRule>
    <cfRule type="cellIs" dxfId="2808" priority="2932" operator="equal">
      <formula>$A$51</formula>
    </cfRule>
    <cfRule type="cellIs" dxfId="2807" priority="2933" operator="equal">
      <formula>$A$50</formula>
    </cfRule>
    <cfRule type="cellIs" dxfId="2806" priority="2934" operator="equal">
      <formula>$A$49</formula>
    </cfRule>
    <cfRule type="cellIs" dxfId="2805" priority="2935" operator="equal">
      <formula>$A$48</formula>
    </cfRule>
    <cfRule type="cellIs" dxfId="2804" priority="2936" operator="equal">
      <formula>$A$47</formula>
    </cfRule>
    <cfRule type="cellIs" dxfId="2803" priority="2937" operator="equal">
      <formula>$A$46</formula>
    </cfRule>
    <cfRule type="cellIs" dxfId="2802" priority="2938" operator="equal">
      <formula>$A$45</formula>
    </cfRule>
    <cfRule type="cellIs" dxfId="2801" priority="2939" operator="equal">
      <formula>$A$44</formula>
    </cfRule>
    <cfRule type="cellIs" dxfId="2800" priority="2940" operator="equal">
      <formula>$A$43</formula>
    </cfRule>
  </conditionalFormatting>
  <conditionalFormatting sqref="Y29:Y30">
    <cfRule type="cellIs" dxfId="2799" priority="2885" operator="equal">
      <formula>$A$70</formula>
    </cfRule>
    <cfRule type="cellIs" dxfId="2798" priority="2886" operator="equal">
      <formula>$A$69</formula>
    </cfRule>
    <cfRule type="cellIs" dxfId="2797" priority="2887" operator="equal">
      <formula>$A$68</formula>
    </cfRule>
    <cfRule type="cellIs" dxfId="2796" priority="2888" operator="equal">
      <formula>$A$67</formula>
    </cfRule>
    <cfRule type="cellIs" dxfId="2795" priority="2889" operator="equal">
      <formula>$A$66</formula>
    </cfRule>
    <cfRule type="cellIs" dxfId="2794" priority="2890" operator="equal">
      <formula>$A$65</formula>
    </cfRule>
    <cfRule type="cellIs" dxfId="2793" priority="2891" operator="equal">
      <formula>$A$64</formula>
    </cfRule>
    <cfRule type="cellIs" dxfId="2792" priority="2892" operator="equal">
      <formula>$A$63</formula>
    </cfRule>
    <cfRule type="cellIs" dxfId="2791" priority="2893" operator="equal">
      <formula>$A$62</formula>
    </cfRule>
    <cfRule type="cellIs" dxfId="2790" priority="2894" operator="equal">
      <formula>$A$61</formula>
    </cfRule>
    <cfRule type="cellIs" dxfId="2789" priority="2895" operator="equal">
      <formula>$A$60</formula>
    </cfRule>
    <cfRule type="cellIs" dxfId="2788" priority="2896" operator="equal">
      <formula>$A$59</formula>
    </cfRule>
    <cfRule type="cellIs" dxfId="2787" priority="2897" operator="equal">
      <formula>$A$58</formula>
    </cfRule>
    <cfRule type="cellIs" dxfId="2786" priority="2898" operator="equal">
      <formula>22710</formula>
    </cfRule>
    <cfRule type="cellIs" dxfId="2785" priority="2899" operator="equal">
      <formula>$A$56</formula>
    </cfRule>
    <cfRule type="cellIs" dxfId="2784" priority="2900" operator="equal">
      <formula>$A$55</formula>
    </cfRule>
    <cfRule type="cellIs" dxfId="2783" priority="2901" operator="equal">
      <formula>$A$54</formula>
    </cfRule>
    <cfRule type="cellIs" dxfId="2782" priority="2902" operator="equal">
      <formula>$A$53</formula>
    </cfRule>
    <cfRule type="cellIs" dxfId="2781" priority="2903" operator="equal">
      <formula>$A$52</formula>
    </cfRule>
    <cfRule type="cellIs" dxfId="2780" priority="2904" operator="equal">
      <formula>$A$51</formula>
    </cfRule>
    <cfRule type="cellIs" dxfId="2779" priority="2905" operator="equal">
      <formula>$A$50</formula>
    </cfRule>
    <cfRule type="cellIs" dxfId="2778" priority="2906" operator="equal">
      <formula>$A$49</formula>
    </cfRule>
    <cfRule type="cellIs" dxfId="2777" priority="2907" operator="equal">
      <formula>$A$48</formula>
    </cfRule>
    <cfRule type="cellIs" dxfId="2776" priority="2908" operator="equal">
      <formula>$A$47</formula>
    </cfRule>
    <cfRule type="cellIs" dxfId="2775" priority="2909" operator="equal">
      <formula>$A$46</formula>
    </cfRule>
    <cfRule type="cellIs" dxfId="2774" priority="2910" operator="equal">
      <formula>$A$45</formula>
    </cfRule>
    <cfRule type="cellIs" dxfId="2773" priority="2911" operator="equal">
      <formula>$A$44</formula>
    </cfRule>
    <cfRule type="cellIs" dxfId="2772" priority="2912" operator="equal">
      <formula>$A$43</formula>
    </cfRule>
  </conditionalFormatting>
  <conditionalFormatting sqref="T26">
    <cfRule type="cellIs" dxfId="2771" priority="3025" operator="equal">
      <formula>$A$70</formula>
    </cfRule>
    <cfRule type="cellIs" dxfId="2770" priority="3026" operator="equal">
      <formula>$A$69</formula>
    </cfRule>
    <cfRule type="cellIs" dxfId="2769" priority="3027" operator="equal">
      <formula>$A$68</formula>
    </cfRule>
    <cfRule type="cellIs" dxfId="2768" priority="3028" operator="equal">
      <formula>$A$67</formula>
    </cfRule>
    <cfRule type="cellIs" dxfId="2767" priority="3029" operator="equal">
      <formula>$A$66</formula>
    </cfRule>
    <cfRule type="cellIs" dxfId="2766" priority="3030" operator="equal">
      <formula>$A$65</formula>
    </cfRule>
    <cfRule type="cellIs" dxfId="2765" priority="3031" operator="equal">
      <formula>$A$64</formula>
    </cfRule>
    <cfRule type="cellIs" dxfId="2764" priority="3032" operator="equal">
      <formula>$A$63</formula>
    </cfRule>
    <cfRule type="cellIs" dxfId="2763" priority="3033" operator="equal">
      <formula>$A$62</formula>
    </cfRule>
    <cfRule type="cellIs" dxfId="2762" priority="3034" operator="equal">
      <formula>$A$61</formula>
    </cfRule>
    <cfRule type="cellIs" dxfId="2761" priority="3035" operator="equal">
      <formula>$A$60</formula>
    </cfRule>
    <cfRule type="cellIs" dxfId="2760" priority="3036" operator="equal">
      <formula>$A$59</formula>
    </cfRule>
    <cfRule type="cellIs" dxfId="2759" priority="3037" operator="equal">
      <formula>$A$58</formula>
    </cfRule>
    <cfRule type="cellIs" dxfId="2758" priority="3038" operator="equal">
      <formula>22710</formula>
    </cfRule>
    <cfRule type="cellIs" dxfId="2757" priority="3039" operator="equal">
      <formula>$A$56</formula>
    </cfRule>
    <cfRule type="cellIs" dxfId="2756" priority="3040" operator="equal">
      <formula>$A$55</formula>
    </cfRule>
    <cfRule type="cellIs" dxfId="2755" priority="3041" operator="equal">
      <formula>$A$54</formula>
    </cfRule>
    <cfRule type="cellIs" dxfId="2754" priority="3042" operator="equal">
      <formula>$A$53</formula>
    </cfRule>
    <cfRule type="cellIs" dxfId="2753" priority="3043" operator="equal">
      <formula>$A$52</formula>
    </cfRule>
    <cfRule type="cellIs" dxfId="2752" priority="3044" operator="equal">
      <formula>$A$51</formula>
    </cfRule>
    <cfRule type="cellIs" dxfId="2751" priority="3045" operator="equal">
      <formula>$A$50</formula>
    </cfRule>
    <cfRule type="cellIs" dxfId="2750" priority="3046" operator="equal">
      <formula>$A$49</formula>
    </cfRule>
    <cfRule type="cellIs" dxfId="2749" priority="3047" operator="equal">
      <formula>$A$48</formula>
    </cfRule>
    <cfRule type="cellIs" dxfId="2748" priority="3048" operator="equal">
      <formula>$A$47</formula>
    </cfRule>
    <cfRule type="cellIs" dxfId="2747" priority="3049" operator="equal">
      <formula>$A$46</formula>
    </cfRule>
    <cfRule type="cellIs" dxfId="2746" priority="3050" operator="equal">
      <formula>$A$45</formula>
    </cfRule>
    <cfRule type="cellIs" dxfId="2745" priority="3051" operator="equal">
      <formula>$A$44</formula>
    </cfRule>
    <cfRule type="cellIs" dxfId="2744" priority="3052" operator="equal">
      <formula>$A$43</formula>
    </cfRule>
  </conditionalFormatting>
  <conditionalFormatting sqref="U26:W26">
    <cfRule type="cellIs" dxfId="2743" priority="2997" operator="equal">
      <formula>$A$70</formula>
    </cfRule>
    <cfRule type="cellIs" dxfId="2742" priority="2998" operator="equal">
      <formula>$A$69</formula>
    </cfRule>
    <cfRule type="cellIs" dxfId="2741" priority="2999" operator="equal">
      <formula>$A$68</formula>
    </cfRule>
    <cfRule type="cellIs" dxfId="2740" priority="3000" operator="equal">
      <formula>$A$67</formula>
    </cfRule>
    <cfRule type="cellIs" dxfId="2739" priority="3001" operator="equal">
      <formula>$A$66</formula>
    </cfRule>
    <cfRule type="cellIs" dxfId="2738" priority="3002" operator="equal">
      <formula>$A$65</formula>
    </cfRule>
    <cfRule type="cellIs" dxfId="2737" priority="3003" operator="equal">
      <formula>$A$64</formula>
    </cfRule>
    <cfRule type="cellIs" dxfId="2736" priority="3004" operator="equal">
      <formula>$A$63</formula>
    </cfRule>
    <cfRule type="cellIs" dxfId="2735" priority="3005" operator="equal">
      <formula>$A$62</formula>
    </cfRule>
    <cfRule type="cellIs" dxfId="2734" priority="3006" operator="equal">
      <formula>$A$61</formula>
    </cfRule>
    <cfRule type="cellIs" dxfId="2733" priority="3007" operator="equal">
      <formula>$A$60</formula>
    </cfRule>
    <cfRule type="cellIs" dxfId="2732" priority="3008" operator="equal">
      <formula>$A$59</formula>
    </cfRule>
    <cfRule type="cellIs" dxfId="2731" priority="3009" operator="equal">
      <formula>$A$58</formula>
    </cfRule>
    <cfRule type="cellIs" dxfId="2730" priority="3010" operator="equal">
      <formula>22710</formula>
    </cfRule>
    <cfRule type="cellIs" dxfId="2729" priority="3011" operator="equal">
      <formula>$A$56</formula>
    </cfRule>
    <cfRule type="cellIs" dxfId="2728" priority="3012" operator="equal">
      <formula>$A$55</formula>
    </cfRule>
    <cfRule type="cellIs" dxfId="2727" priority="3013" operator="equal">
      <formula>$A$54</formula>
    </cfRule>
    <cfRule type="cellIs" dxfId="2726" priority="3014" operator="equal">
      <formula>$A$53</formula>
    </cfRule>
    <cfRule type="cellIs" dxfId="2725" priority="3015" operator="equal">
      <formula>$A$52</formula>
    </cfRule>
    <cfRule type="cellIs" dxfId="2724" priority="3016" operator="equal">
      <formula>$A$51</formula>
    </cfRule>
    <cfRule type="cellIs" dxfId="2723" priority="3017" operator="equal">
      <formula>$A$50</formula>
    </cfRule>
    <cfRule type="cellIs" dxfId="2722" priority="3018" operator="equal">
      <formula>$A$49</formula>
    </cfRule>
    <cfRule type="cellIs" dxfId="2721" priority="3019" operator="equal">
      <formula>$A$48</formula>
    </cfRule>
    <cfRule type="cellIs" dxfId="2720" priority="3020" operator="equal">
      <formula>$A$47</formula>
    </cfRule>
    <cfRule type="cellIs" dxfId="2719" priority="3021" operator="equal">
      <formula>$A$46</formula>
    </cfRule>
    <cfRule type="cellIs" dxfId="2718" priority="3022" operator="equal">
      <formula>$A$45</formula>
    </cfRule>
    <cfRule type="cellIs" dxfId="2717" priority="3023" operator="equal">
      <formula>$A$44</formula>
    </cfRule>
    <cfRule type="cellIs" dxfId="2716" priority="3024" operator="equal">
      <formula>$A$43</formula>
    </cfRule>
  </conditionalFormatting>
  <conditionalFormatting sqref="F25">
    <cfRule type="cellIs" dxfId="2715" priority="2409" operator="equal">
      <formula>$A$70</formula>
    </cfRule>
    <cfRule type="cellIs" dxfId="2714" priority="2410" operator="equal">
      <formula>$A$69</formula>
    </cfRule>
    <cfRule type="cellIs" dxfId="2713" priority="2411" operator="equal">
      <formula>$A$68</formula>
    </cfRule>
    <cfRule type="cellIs" dxfId="2712" priority="2412" operator="equal">
      <formula>$A$67</formula>
    </cfRule>
    <cfRule type="cellIs" dxfId="2711" priority="2413" operator="equal">
      <formula>$A$66</formula>
    </cfRule>
    <cfRule type="cellIs" dxfId="2710" priority="2414" operator="equal">
      <formula>$A$65</formula>
    </cfRule>
    <cfRule type="cellIs" dxfId="2709" priority="2415" operator="equal">
      <formula>$A$64</formula>
    </cfRule>
    <cfRule type="cellIs" dxfId="2708" priority="2416" operator="equal">
      <formula>$A$63</formula>
    </cfRule>
    <cfRule type="cellIs" dxfId="2707" priority="2417" operator="equal">
      <formula>$A$62</formula>
    </cfRule>
    <cfRule type="cellIs" dxfId="2706" priority="2418" operator="equal">
      <formula>$A$61</formula>
    </cfRule>
    <cfRule type="cellIs" dxfId="2705" priority="2419" operator="equal">
      <formula>$A$60</formula>
    </cfRule>
    <cfRule type="cellIs" dxfId="2704" priority="2420" operator="equal">
      <formula>$A$59</formula>
    </cfRule>
    <cfRule type="cellIs" dxfId="2703" priority="2421" operator="equal">
      <formula>$A$58</formula>
    </cfRule>
    <cfRule type="cellIs" dxfId="2702" priority="2422" operator="equal">
      <formula>22710</formula>
    </cfRule>
    <cfRule type="cellIs" dxfId="2701" priority="2423" operator="equal">
      <formula>$A$56</formula>
    </cfRule>
    <cfRule type="cellIs" dxfId="2700" priority="2424" operator="equal">
      <formula>$A$55</formula>
    </cfRule>
    <cfRule type="cellIs" dxfId="2699" priority="2425" operator="equal">
      <formula>$A$54</formula>
    </cfRule>
    <cfRule type="cellIs" dxfId="2698" priority="2426" operator="equal">
      <formula>$A$53</formula>
    </cfRule>
    <cfRule type="cellIs" dxfId="2697" priority="2427" operator="equal">
      <formula>$A$52</formula>
    </cfRule>
    <cfRule type="cellIs" dxfId="2696" priority="2428" operator="equal">
      <formula>$A$51</formula>
    </cfRule>
    <cfRule type="cellIs" dxfId="2695" priority="2429" operator="equal">
      <formula>$A$50</formula>
    </cfRule>
    <cfRule type="cellIs" dxfId="2694" priority="2430" operator="equal">
      <formula>$A$49</formula>
    </cfRule>
    <cfRule type="cellIs" dxfId="2693" priority="2431" operator="equal">
      <formula>$A$48</formula>
    </cfRule>
    <cfRule type="cellIs" dxfId="2692" priority="2432" operator="equal">
      <formula>$A$47</formula>
    </cfRule>
    <cfRule type="cellIs" dxfId="2691" priority="2433" operator="equal">
      <formula>$A$46</formula>
    </cfRule>
    <cfRule type="cellIs" dxfId="2690" priority="2434" operator="equal">
      <formula>$A$45</formula>
    </cfRule>
    <cfRule type="cellIs" dxfId="2689" priority="2435" operator="equal">
      <formula>$A$44</formula>
    </cfRule>
    <cfRule type="cellIs" dxfId="2688" priority="2436" operator="equal">
      <formula>$A$43</formula>
    </cfRule>
  </conditionalFormatting>
  <conditionalFormatting sqref="P27:S28">
    <cfRule type="cellIs" dxfId="2687" priority="2437" operator="equal">
      <formula>$A$70</formula>
    </cfRule>
    <cfRule type="cellIs" dxfId="2686" priority="2438" operator="equal">
      <formula>$A$69</formula>
    </cfRule>
    <cfRule type="cellIs" dxfId="2685" priority="2439" operator="equal">
      <formula>$A$68</formula>
    </cfRule>
    <cfRule type="cellIs" dxfId="2684" priority="2440" operator="equal">
      <formula>$A$67</formula>
    </cfRule>
    <cfRule type="cellIs" dxfId="2683" priority="2441" operator="equal">
      <formula>$A$66</formula>
    </cfRule>
    <cfRule type="cellIs" dxfId="2682" priority="2442" operator="equal">
      <formula>$A$65</formula>
    </cfRule>
    <cfRule type="cellIs" dxfId="2681" priority="2443" operator="equal">
      <formula>$A$64</formula>
    </cfRule>
    <cfRule type="cellIs" dxfId="2680" priority="2444" operator="equal">
      <formula>$A$63</formula>
    </cfRule>
    <cfRule type="cellIs" dxfId="2679" priority="2445" operator="equal">
      <formula>$A$62</formula>
    </cfRule>
    <cfRule type="cellIs" dxfId="2678" priority="2446" operator="equal">
      <formula>$A$61</formula>
    </cfRule>
    <cfRule type="cellIs" dxfId="2677" priority="2447" operator="equal">
      <formula>$A$60</formula>
    </cfRule>
    <cfRule type="cellIs" dxfId="2676" priority="2448" operator="equal">
      <formula>$A$59</formula>
    </cfRule>
    <cfRule type="cellIs" dxfId="2675" priority="2449" operator="equal">
      <formula>$A$58</formula>
    </cfRule>
    <cfRule type="cellIs" dxfId="2674" priority="2450" operator="equal">
      <formula>22710</formula>
    </cfRule>
    <cfRule type="cellIs" dxfId="2673" priority="2451" operator="equal">
      <formula>$A$56</formula>
    </cfRule>
    <cfRule type="cellIs" dxfId="2672" priority="2452" operator="equal">
      <formula>$A$55</formula>
    </cfRule>
    <cfRule type="cellIs" dxfId="2671" priority="2453" operator="equal">
      <formula>$A$54</formula>
    </cfRule>
    <cfRule type="cellIs" dxfId="2670" priority="2454" operator="equal">
      <formula>$A$53</formula>
    </cfRule>
    <cfRule type="cellIs" dxfId="2669" priority="2455" operator="equal">
      <formula>$A$52</formula>
    </cfRule>
    <cfRule type="cellIs" dxfId="2668" priority="2456" operator="equal">
      <formula>$A$51</formula>
    </cfRule>
    <cfRule type="cellIs" dxfId="2667" priority="2457" operator="equal">
      <formula>$A$50</formula>
    </cfRule>
    <cfRule type="cellIs" dxfId="2666" priority="2458" operator="equal">
      <formula>$A$49</formula>
    </cfRule>
    <cfRule type="cellIs" dxfId="2665" priority="2459" operator="equal">
      <formula>$A$48</formula>
    </cfRule>
    <cfRule type="cellIs" dxfId="2664" priority="2460" operator="equal">
      <formula>$A$47</formula>
    </cfRule>
    <cfRule type="cellIs" dxfId="2663" priority="2461" operator="equal">
      <formula>$A$46</formula>
    </cfRule>
    <cfRule type="cellIs" dxfId="2662" priority="2462" operator="equal">
      <formula>$A$45</formula>
    </cfRule>
    <cfRule type="cellIs" dxfId="2661" priority="2463" operator="equal">
      <formula>$A$44</formula>
    </cfRule>
    <cfRule type="cellIs" dxfId="2660" priority="2464" operator="equal">
      <formula>$A$43</formula>
    </cfRule>
  </conditionalFormatting>
  <conditionalFormatting sqref="X31:X32">
    <cfRule type="cellIs" dxfId="2659" priority="2801" operator="equal">
      <formula>$A$70</formula>
    </cfRule>
    <cfRule type="cellIs" dxfId="2658" priority="2802" operator="equal">
      <formula>$A$69</formula>
    </cfRule>
    <cfRule type="cellIs" dxfId="2657" priority="2803" operator="equal">
      <formula>$A$68</formula>
    </cfRule>
    <cfRule type="cellIs" dxfId="2656" priority="2804" operator="equal">
      <formula>$A$67</formula>
    </cfRule>
    <cfRule type="cellIs" dxfId="2655" priority="2805" operator="equal">
      <formula>$A$66</formula>
    </cfRule>
    <cfRule type="cellIs" dxfId="2654" priority="2806" operator="equal">
      <formula>$A$65</formula>
    </cfRule>
    <cfRule type="cellIs" dxfId="2653" priority="2807" operator="equal">
      <formula>$A$64</formula>
    </cfRule>
    <cfRule type="cellIs" dxfId="2652" priority="2808" operator="equal">
      <formula>$A$63</formula>
    </cfRule>
    <cfRule type="cellIs" dxfId="2651" priority="2809" operator="equal">
      <formula>$A$62</formula>
    </cfRule>
    <cfRule type="cellIs" dxfId="2650" priority="2810" operator="equal">
      <formula>$A$61</formula>
    </cfRule>
    <cfRule type="cellIs" dxfId="2649" priority="2811" operator="equal">
      <formula>$A$60</formula>
    </cfRule>
    <cfRule type="cellIs" dxfId="2648" priority="2812" operator="equal">
      <formula>$A$59</formula>
    </cfRule>
    <cfRule type="cellIs" dxfId="2647" priority="2813" operator="equal">
      <formula>$A$58</formula>
    </cfRule>
    <cfRule type="cellIs" dxfId="2646" priority="2814" operator="equal">
      <formula>22710</formula>
    </cfRule>
    <cfRule type="cellIs" dxfId="2645" priority="2815" operator="equal">
      <formula>$A$56</formula>
    </cfRule>
    <cfRule type="cellIs" dxfId="2644" priority="2816" operator="equal">
      <formula>$A$55</formula>
    </cfRule>
    <cfRule type="cellIs" dxfId="2643" priority="2817" operator="equal">
      <formula>$A$54</formula>
    </cfRule>
    <cfRule type="cellIs" dxfId="2642" priority="2818" operator="equal">
      <formula>$A$53</formula>
    </cfRule>
    <cfRule type="cellIs" dxfId="2641" priority="2819" operator="equal">
      <formula>$A$52</formula>
    </cfRule>
    <cfRule type="cellIs" dxfId="2640" priority="2820" operator="equal">
      <formula>$A$51</formula>
    </cfRule>
    <cfRule type="cellIs" dxfId="2639" priority="2821" operator="equal">
      <formula>$A$50</formula>
    </cfRule>
    <cfRule type="cellIs" dxfId="2638" priority="2822" operator="equal">
      <formula>$A$49</formula>
    </cfRule>
    <cfRule type="cellIs" dxfId="2637" priority="2823" operator="equal">
      <formula>$A$48</formula>
    </cfRule>
    <cfRule type="cellIs" dxfId="2636" priority="2824" operator="equal">
      <formula>$A$47</formula>
    </cfRule>
    <cfRule type="cellIs" dxfId="2635" priority="2825" operator="equal">
      <formula>$A$46</formula>
    </cfRule>
    <cfRule type="cellIs" dxfId="2634" priority="2826" operator="equal">
      <formula>$A$45</formula>
    </cfRule>
    <cfRule type="cellIs" dxfId="2633" priority="2827" operator="equal">
      <formula>$A$44</formula>
    </cfRule>
    <cfRule type="cellIs" dxfId="2632" priority="2828" operator="equal">
      <formula>$A$43</formula>
    </cfRule>
  </conditionalFormatting>
  <conditionalFormatting sqref="Y31:Y32">
    <cfRule type="cellIs" dxfId="2631" priority="2773" operator="equal">
      <formula>$A$70</formula>
    </cfRule>
    <cfRule type="cellIs" dxfId="2630" priority="2774" operator="equal">
      <formula>$A$69</formula>
    </cfRule>
    <cfRule type="cellIs" dxfId="2629" priority="2775" operator="equal">
      <formula>$A$68</formula>
    </cfRule>
    <cfRule type="cellIs" dxfId="2628" priority="2776" operator="equal">
      <formula>$A$67</formula>
    </cfRule>
    <cfRule type="cellIs" dxfId="2627" priority="2777" operator="equal">
      <formula>$A$66</formula>
    </cfRule>
    <cfRule type="cellIs" dxfId="2626" priority="2778" operator="equal">
      <formula>$A$65</formula>
    </cfRule>
    <cfRule type="cellIs" dxfId="2625" priority="2779" operator="equal">
      <formula>$A$64</formula>
    </cfRule>
    <cfRule type="cellIs" dxfId="2624" priority="2780" operator="equal">
      <formula>$A$63</formula>
    </cfRule>
    <cfRule type="cellIs" dxfId="2623" priority="2781" operator="equal">
      <formula>$A$62</formula>
    </cfRule>
    <cfRule type="cellIs" dxfId="2622" priority="2782" operator="equal">
      <formula>$A$61</formula>
    </cfRule>
    <cfRule type="cellIs" dxfId="2621" priority="2783" operator="equal">
      <formula>$A$60</formula>
    </cfRule>
    <cfRule type="cellIs" dxfId="2620" priority="2784" operator="equal">
      <formula>$A$59</formula>
    </cfRule>
    <cfRule type="cellIs" dxfId="2619" priority="2785" operator="equal">
      <formula>$A$58</formula>
    </cfRule>
    <cfRule type="cellIs" dxfId="2618" priority="2786" operator="equal">
      <formula>22710</formula>
    </cfRule>
    <cfRule type="cellIs" dxfId="2617" priority="2787" operator="equal">
      <formula>$A$56</formula>
    </cfRule>
    <cfRule type="cellIs" dxfId="2616" priority="2788" operator="equal">
      <formula>$A$55</formula>
    </cfRule>
    <cfRule type="cellIs" dxfId="2615" priority="2789" operator="equal">
      <formula>$A$54</formula>
    </cfRule>
    <cfRule type="cellIs" dxfId="2614" priority="2790" operator="equal">
      <formula>$A$53</formula>
    </cfRule>
    <cfRule type="cellIs" dxfId="2613" priority="2791" operator="equal">
      <formula>$A$52</formula>
    </cfRule>
    <cfRule type="cellIs" dxfId="2612" priority="2792" operator="equal">
      <formula>$A$51</formula>
    </cfRule>
    <cfRule type="cellIs" dxfId="2611" priority="2793" operator="equal">
      <formula>$A$50</formula>
    </cfRule>
    <cfRule type="cellIs" dxfId="2610" priority="2794" operator="equal">
      <formula>$A$49</formula>
    </cfRule>
    <cfRule type="cellIs" dxfId="2609" priority="2795" operator="equal">
      <formula>$A$48</formula>
    </cfRule>
    <cfRule type="cellIs" dxfId="2608" priority="2796" operator="equal">
      <formula>$A$47</formula>
    </cfRule>
    <cfRule type="cellIs" dxfId="2607" priority="2797" operator="equal">
      <formula>$A$46</formula>
    </cfRule>
    <cfRule type="cellIs" dxfId="2606" priority="2798" operator="equal">
      <formula>$A$45</formula>
    </cfRule>
    <cfRule type="cellIs" dxfId="2605" priority="2799" operator="equal">
      <formula>$A$44</formula>
    </cfRule>
    <cfRule type="cellIs" dxfId="2604" priority="2800" operator="equal">
      <formula>$A$43</formula>
    </cfRule>
  </conditionalFormatting>
  <conditionalFormatting sqref="X26">
    <cfRule type="cellIs" dxfId="2603" priority="2633" operator="equal">
      <formula>$A$70</formula>
    </cfRule>
    <cfRule type="cellIs" dxfId="2602" priority="2634" operator="equal">
      <formula>$A$69</formula>
    </cfRule>
    <cfRule type="cellIs" dxfId="2601" priority="2635" operator="equal">
      <formula>$A$68</formula>
    </cfRule>
    <cfRule type="cellIs" dxfId="2600" priority="2636" operator="equal">
      <formula>$A$67</formula>
    </cfRule>
    <cfRule type="cellIs" dxfId="2599" priority="2637" operator="equal">
      <formula>$A$66</formula>
    </cfRule>
    <cfRule type="cellIs" dxfId="2598" priority="2638" operator="equal">
      <formula>$A$65</formula>
    </cfRule>
    <cfRule type="cellIs" dxfId="2597" priority="2639" operator="equal">
      <formula>$A$64</formula>
    </cfRule>
    <cfRule type="cellIs" dxfId="2596" priority="2640" operator="equal">
      <formula>$A$63</formula>
    </cfRule>
    <cfRule type="cellIs" dxfId="2595" priority="2641" operator="equal">
      <formula>$A$62</formula>
    </cfRule>
    <cfRule type="cellIs" dxfId="2594" priority="2642" operator="equal">
      <formula>$A$61</formula>
    </cfRule>
    <cfRule type="cellIs" dxfId="2593" priority="2643" operator="equal">
      <formula>$A$60</formula>
    </cfRule>
    <cfRule type="cellIs" dxfId="2592" priority="2644" operator="equal">
      <formula>$A$59</formula>
    </cfRule>
    <cfRule type="cellIs" dxfId="2591" priority="2645" operator="equal">
      <formula>$A$58</formula>
    </cfRule>
    <cfRule type="cellIs" dxfId="2590" priority="2646" operator="equal">
      <formula>22710</formula>
    </cfRule>
    <cfRule type="cellIs" dxfId="2589" priority="2647" operator="equal">
      <formula>$A$56</formula>
    </cfRule>
    <cfRule type="cellIs" dxfId="2588" priority="2648" operator="equal">
      <formula>$A$55</formula>
    </cfRule>
    <cfRule type="cellIs" dxfId="2587" priority="2649" operator="equal">
      <formula>$A$54</formula>
    </cfRule>
    <cfRule type="cellIs" dxfId="2586" priority="2650" operator="equal">
      <formula>$A$53</formula>
    </cfRule>
    <cfRule type="cellIs" dxfId="2585" priority="2651" operator="equal">
      <formula>$A$52</formula>
    </cfRule>
    <cfRule type="cellIs" dxfId="2584" priority="2652" operator="equal">
      <formula>$A$51</formula>
    </cfRule>
    <cfRule type="cellIs" dxfId="2583" priority="2653" operator="equal">
      <formula>$A$50</formula>
    </cfRule>
    <cfRule type="cellIs" dxfId="2582" priority="2654" operator="equal">
      <formula>$A$49</formula>
    </cfRule>
    <cfRule type="cellIs" dxfId="2581" priority="2655" operator="equal">
      <formula>$A$48</formula>
    </cfRule>
    <cfRule type="cellIs" dxfId="2580" priority="2656" operator="equal">
      <formula>$A$47</formula>
    </cfRule>
    <cfRule type="cellIs" dxfId="2579" priority="2657" operator="equal">
      <formula>$A$46</formula>
    </cfRule>
    <cfRule type="cellIs" dxfId="2578" priority="2658" operator="equal">
      <formula>$A$45</formula>
    </cfRule>
    <cfRule type="cellIs" dxfId="2577" priority="2659" operator="equal">
      <formula>$A$44</formula>
    </cfRule>
    <cfRule type="cellIs" dxfId="2576" priority="2660" operator="equal">
      <formula>$A$43</formula>
    </cfRule>
  </conditionalFormatting>
  <conditionalFormatting sqref="F26">
    <cfRule type="cellIs" dxfId="2575" priority="2353" operator="equal">
      <formula>$A$70</formula>
    </cfRule>
    <cfRule type="cellIs" dxfId="2574" priority="2354" operator="equal">
      <formula>$A$69</formula>
    </cfRule>
    <cfRule type="cellIs" dxfId="2573" priority="2355" operator="equal">
      <formula>$A$68</formula>
    </cfRule>
    <cfRule type="cellIs" dxfId="2572" priority="2356" operator="equal">
      <formula>$A$67</formula>
    </cfRule>
    <cfRule type="cellIs" dxfId="2571" priority="2357" operator="equal">
      <formula>$A$66</formula>
    </cfRule>
    <cfRule type="cellIs" dxfId="2570" priority="2358" operator="equal">
      <formula>$A$65</formula>
    </cfRule>
    <cfRule type="cellIs" dxfId="2569" priority="2359" operator="equal">
      <formula>$A$64</formula>
    </cfRule>
    <cfRule type="cellIs" dxfId="2568" priority="2360" operator="equal">
      <formula>$A$63</formula>
    </cfRule>
    <cfRule type="cellIs" dxfId="2567" priority="2361" operator="equal">
      <formula>$A$62</formula>
    </cfRule>
    <cfRule type="cellIs" dxfId="2566" priority="2362" operator="equal">
      <formula>$A$61</formula>
    </cfRule>
    <cfRule type="cellIs" dxfId="2565" priority="2363" operator="equal">
      <formula>$A$60</formula>
    </cfRule>
    <cfRule type="cellIs" dxfId="2564" priority="2364" operator="equal">
      <formula>$A$59</formula>
    </cfRule>
    <cfRule type="cellIs" dxfId="2563" priority="2365" operator="equal">
      <formula>$A$58</formula>
    </cfRule>
    <cfRule type="cellIs" dxfId="2562" priority="2366" operator="equal">
      <formula>22710</formula>
    </cfRule>
    <cfRule type="cellIs" dxfId="2561" priority="2367" operator="equal">
      <formula>$A$56</formula>
    </cfRule>
    <cfRule type="cellIs" dxfId="2560" priority="2368" operator="equal">
      <formula>$A$55</formula>
    </cfRule>
    <cfRule type="cellIs" dxfId="2559" priority="2369" operator="equal">
      <formula>$A$54</formula>
    </cfRule>
    <cfRule type="cellIs" dxfId="2558" priority="2370" operator="equal">
      <formula>$A$53</formula>
    </cfRule>
    <cfRule type="cellIs" dxfId="2557" priority="2371" operator="equal">
      <formula>$A$52</formula>
    </cfRule>
    <cfRule type="cellIs" dxfId="2556" priority="2372" operator="equal">
      <formula>$A$51</formula>
    </cfRule>
    <cfRule type="cellIs" dxfId="2555" priority="2373" operator="equal">
      <formula>$A$50</formula>
    </cfRule>
    <cfRule type="cellIs" dxfId="2554" priority="2374" operator="equal">
      <formula>$A$49</formula>
    </cfRule>
    <cfRule type="cellIs" dxfId="2553" priority="2375" operator="equal">
      <formula>$A$48</formula>
    </cfRule>
    <cfRule type="cellIs" dxfId="2552" priority="2376" operator="equal">
      <formula>$A$47</formula>
    </cfRule>
    <cfRule type="cellIs" dxfId="2551" priority="2377" operator="equal">
      <formula>$A$46</formula>
    </cfRule>
    <cfRule type="cellIs" dxfId="2550" priority="2378" operator="equal">
      <formula>$A$45</formula>
    </cfRule>
    <cfRule type="cellIs" dxfId="2549" priority="2379" operator="equal">
      <formula>$A$44</formula>
    </cfRule>
    <cfRule type="cellIs" dxfId="2548" priority="2380" operator="equal">
      <formula>$A$43</formula>
    </cfRule>
  </conditionalFormatting>
  <conditionalFormatting sqref="G26:J26">
    <cfRule type="cellIs" dxfId="2547" priority="2325" operator="equal">
      <formula>$A$70</formula>
    </cfRule>
    <cfRule type="cellIs" dxfId="2546" priority="2326" operator="equal">
      <formula>$A$69</formula>
    </cfRule>
    <cfRule type="cellIs" dxfId="2545" priority="2327" operator="equal">
      <formula>$A$68</formula>
    </cfRule>
    <cfRule type="cellIs" dxfId="2544" priority="2328" operator="equal">
      <formula>$A$67</formula>
    </cfRule>
    <cfRule type="cellIs" dxfId="2543" priority="2329" operator="equal">
      <formula>$A$66</formula>
    </cfRule>
    <cfRule type="cellIs" dxfId="2542" priority="2330" operator="equal">
      <formula>$A$65</formula>
    </cfRule>
    <cfRule type="cellIs" dxfId="2541" priority="2331" operator="equal">
      <formula>$A$64</formula>
    </cfRule>
    <cfRule type="cellIs" dxfId="2540" priority="2332" operator="equal">
      <formula>$A$63</formula>
    </cfRule>
    <cfRule type="cellIs" dxfId="2539" priority="2333" operator="equal">
      <formula>$A$62</formula>
    </cfRule>
    <cfRule type="cellIs" dxfId="2538" priority="2334" operator="equal">
      <formula>$A$61</formula>
    </cfRule>
    <cfRule type="cellIs" dxfId="2537" priority="2335" operator="equal">
      <formula>$A$60</formula>
    </cfRule>
    <cfRule type="cellIs" dxfId="2536" priority="2336" operator="equal">
      <formula>$A$59</formula>
    </cfRule>
    <cfRule type="cellIs" dxfId="2535" priority="2337" operator="equal">
      <formula>$A$58</formula>
    </cfRule>
    <cfRule type="cellIs" dxfId="2534" priority="2338" operator="equal">
      <formula>22710</formula>
    </cfRule>
    <cfRule type="cellIs" dxfId="2533" priority="2339" operator="equal">
      <formula>$A$56</formula>
    </cfRule>
    <cfRule type="cellIs" dxfId="2532" priority="2340" operator="equal">
      <formula>$A$55</formula>
    </cfRule>
    <cfRule type="cellIs" dxfId="2531" priority="2341" operator="equal">
      <formula>$A$54</formula>
    </cfRule>
    <cfRule type="cellIs" dxfId="2530" priority="2342" operator="equal">
      <formula>$A$53</formula>
    </cfRule>
    <cfRule type="cellIs" dxfId="2529" priority="2343" operator="equal">
      <formula>$A$52</formula>
    </cfRule>
    <cfRule type="cellIs" dxfId="2528" priority="2344" operator="equal">
      <formula>$A$51</formula>
    </cfRule>
    <cfRule type="cellIs" dxfId="2527" priority="2345" operator="equal">
      <formula>$A$50</formula>
    </cfRule>
    <cfRule type="cellIs" dxfId="2526" priority="2346" operator="equal">
      <formula>$A$49</formula>
    </cfRule>
    <cfRule type="cellIs" dxfId="2525" priority="2347" operator="equal">
      <formula>$A$48</formula>
    </cfRule>
    <cfRule type="cellIs" dxfId="2524" priority="2348" operator="equal">
      <formula>$A$47</formula>
    </cfRule>
    <cfRule type="cellIs" dxfId="2523" priority="2349" operator="equal">
      <formula>$A$46</formula>
    </cfRule>
    <cfRule type="cellIs" dxfId="2522" priority="2350" operator="equal">
      <formula>$A$45</formula>
    </cfRule>
    <cfRule type="cellIs" dxfId="2521" priority="2351" operator="equal">
      <formula>$A$44</formula>
    </cfRule>
    <cfRule type="cellIs" dxfId="2520" priority="2352" operator="equal">
      <formula>$A$43</formula>
    </cfRule>
  </conditionalFormatting>
  <conditionalFormatting sqref="X35">
    <cfRule type="cellIs" dxfId="2519" priority="2689" operator="equal">
      <formula>$A$70</formula>
    </cfRule>
    <cfRule type="cellIs" dxfId="2518" priority="2690" operator="equal">
      <formula>$A$69</formula>
    </cfRule>
    <cfRule type="cellIs" dxfId="2517" priority="2691" operator="equal">
      <formula>$A$68</formula>
    </cfRule>
    <cfRule type="cellIs" dxfId="2516" priority="2692" operator="equal">
      <formula>$A$67</formula>
    </cfRule>
    <cfRule type="cellIs" dxfId="2515" priority="2693" operator="equal">
      <formula>$A$66</formula>
    </cfRule>
    <cfRule type="cellIs" dxfId="2514" priority="2694" operator="equal">
      <formula>$A$65</formula>
    </cfRule>
    <cfRule type="cellIs" dxfId="2513" priority="2695" operator="equal">
      <formula>$A$64</formula>
    </cfRule>
    <cfRule type="cellIs" dxfId="2512" priority="2696" operator="equal">
      <formula>$A$63</formula>
    </cfRule>
    <cfRule type="cellIs" dxfId="2511" priority="2697" operator="equal">
      <formula>$A$62</formula>
    </cfRule>
    <cfRule type="cellIs" dxfId="2510" priority="2698" operator="equal">
      <formula>$A$61</formula>
    </cfRule>
    <cfRule type="cellIs" dxfId="2509" priority="2699" operator="equal">
      <formula>$A$60</formula>
    </cfRule>
    <cfRule type="cellIs" dxfId="2508" priority="2700" operator="equal">
      <formula>$A$59</formula>
    </cfRule>
    <cfRule type="cellIs" dxfId="2507" priority="2701" operator="equal">
      <formula>$A$58</formula>
    </cfRule>
    <cfRule type="cellIs" dxfId="2506" priority="2702" operator="equal">
      <formula>22710</formula>
    </cfRule>
    <cfRule type="cellIs" dxfId="2505" priority="2703" operator="equal">
      <formula>$A$56</formula>
    </cfRule>
    <cfRule type="cellIs" dxfId="2504" priority="2704" operator="equal">
      <formula>$A$55</formula>
    </cfRule>
    <cfRule type="cellIs" dxfId="2503" priority="2705" operator="equal">
      <formula>$A$54</formula>
    </cfRule>
    <cfRule type="cellIs" dxfId="2502" priority="2706" operator="equal">
      <formula>$A$53</formula>
    </cfRule>
    <cfRule type="cellIs" dxfId="2501" priority="2707" operator="equal">
      <formula>$A$52</formula>
    </cfRule>
    <cfRule type="cellIs" dxfId="2500" priority="2708" operator="equal">
      <formula>$A$51</formula>
    </cfRule>
    <cfRule type="cellIs" dxfId="2499" priority="2709" operator="equal">
      <formula>$A$50</formula>
    </cfRule>
    <cfRule type="cellIs" dxfId="2498" priority="2710" operator="equal">
      <formula>$A$49</formula>
    </cfRule>
    <cfRule type="cellIs" dxfId="2497" priority="2711" operator="equal">
      <formula>$A$48</formula>
    </cfRule>
    <cfRule type="cellIs" dxfId="2496" priority="2712" operator="equal">
      <formula>$A$47</formula>
    </cfRule>
    <cfRule type="cellIs" dxfId="2495" priority="2713" operator="equal">
      <formula>$A$46</formula>
    </cfRule>
    <cfRule type="cellIs" dxfId="2494" priority="2714" operator="equal">
      <formula>$A$45</formula>
    </cfRule>
    <cfRule type="cellIs" dxfId="2493" priority="2715" operator="equal">
      <formula>$A$44</formula>
    </cfRule>
    <cfRule type="cellIs" dxfId="2492" priority="2716" operator="equal">
      <formula>$A$43</formula>
    </cfRule>
  </conditionalFormatting>
  <conditionalFormatting sqref="Y35">
    <cfRule type="cellIs" dxfId="2491" priority="2661" operator="equal">
      <formula>$A$70</formula>
    </cfRule>
    <cfRule type="cellIs" dxfId="2490" priority="2662" operator="equal">
      <formula>$A$69</formula>
    </cfRule>
    <cfRule type="cellIs" dxfId="2489" priority="2663" operator="equal">
      <formula>$A$68</formula>
    </cfRule>
    <cfRule type="cellIs" dxfId="2488" priority="2664" operator="equal">
      <formula>$A$67</formula>
    </cfRule>
    <cfRule type="cellIs" dxfId="2487" priority="2665" operator="equal">
      <formula>$A$66</formula>
    </cfRule>
    <cfRule type="cellIs" dxfId="2486" priority="2666" operator="equal">
      <formula>$A$65</formula>
    </cfRule>
    <cfRule type="cellIs" dxfId="2485" priority="2667" operator="equal">
      <formula>$A$64</formula>
    </cfRule>
    <cfRule type="cellIs" dxfId="2484" priority="2668" operator="equal">
      <formula>$A$63</formula>
    </cfRule>
    <cfRule type="cellIs" dxfId="2483" priority="2669" operator="equal">
      <formula>$A$62</formula>
    </cfRule>
    <cfRule type="cellIs" dxfId="2482" priority="2670" operator="equal">
      <formula>$A$61</formula>
    </cfRule>
    <cfRule type="cellIs" dxfId="2481" priority="2671" operator="equal">
      <formula>$A$60</formula>
    </cfRule>
    <cfRule type="cellIs" dxfId="2480" priority="2672" operator="equal">
      <formula>$A$59</formula>
    </cfRule>
    <cfRule type="cellIs" dxfId="2479" priority="2673" operator="equal">
      <formula>$A$58</formula>
    </cfRule>
    <cfRule type="cellIs" dxfId="2478" priority="2674" operator="equal">
      <formula>22710</formula>
    </cfRule>
    <cfRule type="cellIs" dxfId="2477" priority="2675" operator="equal">
      <formula>$A$56</formula>
    </cfRule>
    <cfRule type="cellIs" dxfId="2476" priority="2676" operator="equal">
      <formula>$A$55</formula>
    </cfRule>
    <cfRule type="cellIs" dxfId="2475" priority="2677" operator="equal">
      <formula>$A$54</formula>
    </cfRule>
    <cfRule type="cellIs" dxfId="2474" priority="2678" operator="equal">
      <formula>$A$53</formula>
    </cfRule>
    <cfRule type="cellIs" dxfId="2473" priority="2679" operator="equal">
      <formula>$A$52</formula>
    </cfRule>
    <cfRule type="cellIs" dxfId="2472" priority="2680" operator="equal">
      <formula>$A$51</formula>
    </cfRule>
    <cfRule type="cellIs" dxfId="2471" priority="2681" operator="equal">
      <formula>$A$50</formula>
    </cfRule>
    <cfRule type="cellIs" dxfId="2470" priority="2682" operator="equal">
      <formula>$A$49</formula>
    </cfRule>
    <cfRule type="cellIs" dxfId="2469" priority="2683" operator="equal">
      <formula>$A$48</formula>
    </cfRule>
    <cfRule type="cellIs" dxfId="2468" priority="2684" operator="equal">
      <formula>$A$47</formula>
    </cfRule>
    <cfRule type="cellIs" dxfId="2467" priority="2685" operator="equal">
      <formula>$A$46</formula>
    </cfRule>
    <cfRule type="cellIs" dxfId="2466" priority="2686" operator="equal">
      <formula>$A$45</formula>
    </cfRule>
    <cfRule type="cellIs" dxfId="2465" priority="2687" operator="equal">
      <formula>$A$44</formula>
    </cfRule>
    <cfRule type="cellIs" dxfId="2464" priority="2688" operator="equal">
      <formula>$A$43</formula>
    </cfRule>
  </conditionalFormatting>
  <conditionalFormatting sqref="T29:T30">
    <cfRule type="cellIs" dxfId="2463" priority="2857" operator="equal">
      <formula>$A$70</formula>
    </cfRule>
    <cfRule type="cellIs" dxfId="2462" priority="2858" operator="equal">
      <formula>$A$69</formula>
    </cfRule>
    <cfRule type="cellIs" dxfId="2461" priority="2859" operator="equal">
      <formula>$A$68</formula>
    </cfRule>
    <cfRule type="cellIs" dxfId="2460" priority="2860" operator="equal">
      <formula>$A$67</formula>
    </cfRule>
    <cfRule type="cellIs" dxfId="2459" priority="2861" operator="equal">
      <formula>$A$66</formula>
    </cfRule>
    <cfRule type="cellIs" dxfId="2458" priority="2862" operator="equal">
      <formula>$A$65</formula>
    </cfRule>
    <cfRule type="cellIs" dxfId="2457" priority="2863" operator="equal">
      <formula>$A$64</formula>
    </cfRule>
    <cfRule type="cellIs" dxfId="2456" priority="2864" operator="equal">
      <formula>$A$63</formula>
    </cfRule>
    <cfRule type="cellIs" dxfId="2455" priority="2865" operator="equal">
      <formula>$A$62</formula>
    </cfRule>
    <cfRule type="cellIs" dxfId="2454" priority="2866" operator="equal">
      <formula>$A$61</formula>
    </cfRule>
    <cfRule type="cellIs" dxfId="2453" priority="2867" operator="equal">
      <formula>$A$60</formula>
    </cfRule>
    <cfRule type="cellIs" dxfId="2452" priority="2868" operator="equal">
      <formula>$A$59</formula>
    </cfRule>
    <cfRule type="cellIs" dxfId="2451" priority="2869" operator="equal">
      <formula>$A$58</formula>
    </cfRule>
    <cfRule type="cellIs" dxfId="2450" priority="2870" operator="equal">
      <formula>22710</formula>
    </cfRule>
    <cfRule type="cellIs" dxfId="2449" priority="2871" operator="equal">
      <formula>$A$56</formula>
    </cfRule>
    <cfRule type="cellIs" dxfId="2448" priority="2872" operator="equal">
      <formula>$A$55</formula>
    </cfRule>
    <cfRule type="cellIs" dxfId="2447" priority="2873" operator="equal">
      <formula>$A$54</formula>
    </cfRule>
    <cfRule type="cellIs" dxfId="2446" priority="2874" operator="equal">
      <formula>$A$53</formula>
    </cfRule>
    <cfRule type="cellIs" dxfId="2445" priority="2875" operator="equal">
      <formula>$A$52</formula>
    </cfRule>
    <cfRule type="cellIs" dxfId="2444" priority="2876" operator="equal">
      <formula>$A$51</formula>
    </cfRule>
    <cfRule type="cellIs" dxfId="2443" priority="2877" operator="equal">
      <formula>$A$50</formula>
    </cfRule>
    <cfRule type="cellIs" dxfId="2442" priority="2878" operator="equal">
      <formula>$A$49</formula>
    </cfRule>
    <cfRule type="cellIs" dxfId="2441" priority="2879" operator="equal">
      <formula>$A$48</formula>
    </cfRule>
    <cfRule type="cellIs" dxfId="2440" priority="2880" operator="equal">
      <formula>$A$47</formula>
    </cfRule>
    <cfRule type="cellIs" dxfId="2439" priority="2881" operator="equal">
      <formula>$A$46</formula>
    </cfRule>
    <cfRule type="cellIs" dxfId="2438" priority="2882" operator="equal">
      <formula>$A$45</formula>
    </cfRule>
    <cfRule type="cellIs" dxfId="2437" priority="2883" operator="equal">
      <formula>$A$44</formula>
    </cfRule>
    <cfRule type="cellIs" dxfId="2436" priority="2884" operator="equal">
      <formula>$A$43</formula>
    </cfRule>
  </conditionalFormatting>
  <conditionalFormatting sqref="U29:W30">
    <cfRule type="cellIs" dxfId="2435" priority="2829" operator="equal">
      <formula>$A$70</formula>
    </cfRule>
    <cfRule type="cellIs" dxfId="2434" priority="2830" operator="equal">
      <formula>$A$69</formula>
    </cfRule>
    <cfRule type="cellIs" dxfId="2433" priority="2831" operator="equal">
      <formula>$A$68</formula>
    </cfRule>
    <cfRule type="cellIs" dxfId="2432" priority="2832" operator="equal">
      <formula>$A$67</formula>
    </cfRule>
    <cfRule type="cellIs" dxfId="2431" priority="2833" operator="equal">
      <formula>$A$66</formula>
    </cfRule>
    <cfRule type="cellIs" dxfId="2430" priority="2834" operator="equal">
      <formula>$A$65</formula>
    </cfRule>
    <cfRule type="cellIs" dxfId="2429" priority="2835" operator="equal">
      <formula>$A$64</formula>
    </cfRule>
    <cfRule type="cellIs" dxfId="2428" priority="2836" operator="equal">
      <formula>$A$63</formula>
    </cfRule>
    <cfRule type="cellIs" dxfId="2427" priority="2837" operator="equal">
      <formula>$A$62</formula>
    </cfRule>
    <cfRule type="cellIs" dxfId="2426" priority="2838" operator="equal">
      <formula>$A$61</formula>
    </cfRule>
    <cfRule type="cellIs" dxfId="2425" priority="2839" operator="equal">
      <formula>$A$60</formula>
    </cfRule>
    <cfRule type="cellIs" dxfId="2424" priority="2840" operator="equal">
      <formula>$A$59</formula>
    </cfRule>
    <cfRule type="cellIs" dxfId="2423" priority="2841" operator="equal">
      <formula>$A$58</formula>
    </cfRule>
    <cfRule type="cellIs" dxfId="2422" priority="2842" operator="equal">
      <formula>22710</formula>
    </cfRule>
    <cfRule type="cellIs" dxfId="2421" priority="2843" operator="equal">
      <formula>$A$56</formula>
    </cfRule>
    <cfRule type="cellIs" dxfId="2420" priority="2844" operator="equal">
      <formula>$A$55</formula>
    </cfRule>
    <cfRule type="cellIs" dxfId="2419" priority="2845" operator="equal">
      <formula>$A$54</formula>
    </cfRule>
    <cfRule type="cellIs" dxfId="2418" priority="2846" operator="equal">
      <formula>$A$53</formula>
    </cfRule>
    <cfRule type="cellIs" dxfId="2417" priority="2847" operator="equal">
      <formula>$A$52</formula>
    </cfRule>
    <cfRule type="cellIs" dxfId="2416" priority="2848" operator="equal">
      <formula>$A$51</formula>
    </cfRule>
    <cfRule type="cellIs" dxfId="2415" priority="2849" operator="equal">
      <formula>$A$50</formula>
    </cfRule>
    <cfRule type="cellIs" dxfId="2414" priority="2850" operator="equal">
      <formula>$A$49</formula>
    </cfRule>
    <cfRule type="cellIs" dxfId="2413" priority="2851" operator="equal">
      <formula>$A$48</formula>
    </cfRule>
    <cfRule type="cellIs" dxfId="2412" priority="2852" operator="equal">
      <formula>$A$47</formula>
    </cfRule>
    <cfRule type="cellIs" dxfId="2411" priority="2853" operator="equal">
      <formula>$A$46</formula>
    </cfRule>
    <cfRule type="cellIs" dxfId="2410" priority="2854" operator="equal">
      <formula>$A$45</formula>
    </cfRule>
    <cfRule type="cellIs" dxfId="2409" priority="2855" operator="equal">
      <formula>$A$44</formula>
    </cfRule>
    <cfRule type="cellIs" dxfId="2408" priority="2856" operator="equal">
      <formula>$A$43</formula>
    </cfRule>
  </conditionalFormatting>
  <conditionalFormatting sqref="D27:E27">
    <cfRule type="cellIs" dxfId="2407" priority="2101" operator="equal">
      <formula>$A$70</formula>
    </cfRule>
    <cfRule type="cellIs" dxfId="2406" priority="2102" operator="equal">
      <formula>$A$69</formula>
    </cfRule>
    <cfRule type="cellIs" dxfId="2405" priority="2103" operator="equal">
      <formula>$A$68</formula>
    </cfRule>
    <cfRule type="cellIs" dxfId="2404" priority="2104" operator="equal">
      <formula>$A$67</formula>
    </cfRule>
    <cfRule type="cellIs" dxfId="2403" priority="2105" operator="equal">
      <formula>$A$66</formula>
    </cfRule>
    <cfRule type="cellIs" dxfId="2402" priority="2106" operator="equal">
      <formula>$A$65</formula>
    </cfRule>
    <cfRule type="cellIs" dxfId="2401" priority="2107" operator="equal">
      <formula>$A$64</formula>
    </cfRule>
    <cfRule type="cellIs" dxfId="2400" priority="2108" operator="equal">
      <formula>$A$63</formula>
    </cfRule>
    <cfRule type="cellIs" dxfId="2399" priority="2109" operator="equal">
      <formula>$A$62</formula>
    </cfRule>
    <cfRule type="cellIs" dxfId="2398" priority="2110" operator="equal">
      <formula>$A$61</formula>
    </cfRule>
    <cfRule type="cellIs" dxfId="2397" priority="2111" operator="equal">
      <formula>$A$60</formula>
    </cfRule>
    <cfRule type="cellIs" dxfId="2396" priority="2112" operator="equal">
      <formula>$A$59</formula>
    </cfRule>
    <cfRule type="cellIs" dxfId="2395" priority="2113" operator="equal">
      <formula>$A$58</formula>
    </cfRule>
    <cfRule type="cellIs" dxfId="2394" priority="2114" operator="equal">
      <formula>22710</formula>
    </cfRule>
    <cfRule type="cellIs" dxfId="2393" priority="2115" operator="equal">
      <formula>$A$56</formula>
    </cfRule>
    <cfRule type="cellIs" dxfId="2392" priority="2116" operator="equal">
      <formula>$A$55</formula>
    </cfRule>
    <cfRule type="cellIs" dxfId="2391" priority="2117" operator="equal">
      <formula>$A$54</formula>
    </cfRule>
    <cfRule type="cellIs" dxfId="2390" priority="2118" operator="equal">
      <formula>$A$53</formula>
    </cfRule>
    <cfRule type="cellIs" dxfId="2389" priority="2119" operator="equal">
      <formula>$A$52</formula>
    </cfRule>
    <cfRule type="cellIs" dxfId="2388" priority="2120" operator="equal">
      <formula>$A$51</formula>
    </cfRule>
    <cfRule type="cellIs" dxfId="2387" priority="2121" operator="equal">
      <formula>$A$50</formula>
    </cfRule>
    <cfRule type="cellIs" dxfId="2386" priority="2122" operator="equal">
      <formula>$A$49</formula>
    </cfRule>
    <cfRule type="cellIs" dxfId="2385" priority="2123" operator="equal">
      <formula>$A$48</formula>
    </cfRule>
    <cfRule type="cellIs" dxfId="2384" priority="2124" operator="equal">
      <formula>$A$47</formula>
    </cfRule>
    <cfRule type="cellIs" dxfId="2383" priority="2125" operator="equal">
      <formula>$A$46</formula>
    </cfRule>
    <cfRule type="cellIs" dxfId="2382" priority="2126" operator="equal">
      <formula>$A$45</formula>
    </cfRule>
    <cfRule type="cellIs" dxfId="2381" priority="2127" operator="equal">
      <formula>$A$44</formula>
    </cfRule>
    <cfRule type="cellIs" dxfId="2380" priority="2128" operator="equal">
      <formula>$A$43</formula>
    </cfRule>
  </conditionalFormatting>
  <conditionalFormatting sqref="T31:T32">
    <cfRule type="cellIs" dxfId="2379" priority="2745" operator="equal">
      <formula>$A$70</formula>
    </cfRule>
    <cfRule type="cellIs" dxfId="2378" priority="2746" operator="equal">
      <formula>$A$69</formula>
    </cfRule>
    <cfRule type="cellIs" dxfId="2377" priority="2747" operator="equal">
      <formula>$A$68</formula>
    </cfRule>
    <cfRule type="cellIs" dxfId="2376" priority="2748" operator="equal">
      <formula>$A$67</formula>
    </cfRule>
    <cfRule type="cellIs" dxfId="2375" priority="2749" operator="equal">
      <formula>$A$66</formula>
    </cfRule>
    <cfRule type="cellIs" dxfId="2374" priority="2750" operator="equal">
      <formula>$A$65</formula>
    </cfRule>
    <cfRule type="cellIs" dxfId="2373" priority="2751" operator="equal">
      <formula>$A$64</formula>
    </cfRule>
    <cfRule type="cellIs" dxfId="2372" priority="2752" operator="equal">
      <formula>$A$63</formula>
    </cfRule>
    <cfRule type="cellIs" dxfId="2371" priority="2753" operator="equal">
      <formula>$A$62</formula>
    </cfRule>
    <cfRule type="cellIs" dxfId="2370" priority="2754" operator="equal">
      <formula>$A$61</formula>
    </cfRule>
    <cfRule type="cellIs" dxfId="2369" priority="2755" operator="equal">
      <formula>$A$60</formula>
    </cfRule>
    <cfRule type="cellIs" dxfId="2368" priority="2756" operator="equal">
      <formula>$A$59</formula>
    </cfRule>
    <cfRule type="cellIs" dxfId="2367" priority="2757" operator="equal">
      <formula>$A$58</formula>
    </cfRule>
    <cfRule type="cellIs" dxfId="2366" priority="2758" operator="equal">
      <formula>22710</formula>
    </cfRule>
    <cfRule type="cellIs" dxfId="2365" priority="2759" operator="equal">
      <formula>$A$56</formula>
    </cfRule>
    <cfRule type="cellIs" dxfId="2364" priority="2760" operator="equal">
      <formula>$A$55</formula>
    </cfRule>
    <cfRule type="cellIs" dxfId="2363" priority="2761" operator="equal">
      <formula>$A$54</formula>
    </cfRule>
    <cfRule type="cellIs" dxfId="2362" priority="2762" operator="equal">
      <formula>$A$53</formula>
    </cfRule>
    <cfRule type="cellIs" dxfId="2361" priority="2763" operator="equal">
      <formula>$A$52</formula>
    </cfRule>
    <cfRule type="cellIs" dxfId="2360" priority="2764" operator="equal">
      <formula>$A$51</formula>
    </cfRule>
    <cfRule type="cellIs" dxfId="2359" priority="2765" operator="equal">
      <formula>$A$50</formula>
    </cfRule>
    <cfRule type="cellIs" dxfId="2358" priority="2766" operator="equal">
      <formula>$A$49</formula>
    </cfRule>
    <cfRule type="cellIs" dxfId="2357" priority="2767" operator="equal">
      <formula>$A$48</formula>
    </cfRule>
    <cfRule type="cellIs" dxfId="2356" priority="2768" operator="equal">
      <formula>$A$47</formula>
    </cfRule>
    <cfRule type="cellIs" dxfId="2355" priority="2769" operator="equal">
      <formula>$A$46</formula>
    </cfRule>
    <cfRule type="cellIs" dxfId="2354" priority="2770" operator="equal">
      <formula>$A$45</formula>
    </cfRule>
    <cfRule type="cellIs" dxfId="2353" priority="2771" operator="equal">
      <formula>$A$44</formula>
    </cfRule>
    <cfRule type="cellIs" dxfId="2352" priority="2772" operator="equal">
      <formula>$A$43</formula>
    </cfRule>
  </conditionalFormatting>
  <conditionalFormatting sqref="U31:W32">
    <cfRule type="cellIs" dxfId="2351" priority="2717" operator="equal">
      <formula>$A$70</formula>
    </cfRule>
    <cfRule type="cellIs" dxfId="2350" priority="2718" operator="equal">
      <formula>$A$69</formula>
    </cfRule>
    <cfRule type="cellIs" dxfId="2349" priority="2719" operator="equal">
      <formula>$A$68</formula>
    </cfRule>
    <cfRule type="cellIs" dxfId="2348" priority="2720" operator="equal">
      <formula>$A$67</formula>
    </cfRule>
    <cfRule type="cellIs" dxfId="2347" priority="2721" operator="equal">
      <formula>$A$66</formula>
    </cfRule>
    <cfRule type="cellIs" dxfId="2346" priority="2722" operator="equal">
      <formula>$A$65</formula>
    </cfRule>
    <cfRule type="cellIs" dxfId="2345" priority="2723" operator="equal">
      <formula>$A$64</formula>
    </cfRule>
    <cfRule type="cellIs" dxfId="2344" priority="2724" operator="equal">
      <formula>$A$63</formula>
    </cfRule>
    <cfRule type="cellIs" dxfId="2343" priority="2725" operator="equal">
      <formula>$A$62</formula>
    </cfRule>
    <cfRule type="cellIs" dxfId="2342" priority="2726" operator="equal">
      <formula>$A$61</formula>
    </cfRule>
    <cfRule type="cellIs" dxfId="2341" priority="2727" operator="equal">
      <formula>$A$60</formula>
    </cfRule>
    <cfRule type="cellIs" dxfId="2340" priority="2728" operator="equal">
      <formula>$A$59</formula>
    </cfRule>
    <cfRule type="cellIs" dxfId="2339" priority="2729" operator="equal">
      <formula>$A$58</formula>
    </cfRule>
    <cfRule type="cellIs" dxfId="2338" priority="2730" operator="equal">
      <formula>22710</formula>
    </cfRule>
    <cfRule type="cellIs" dxfId="2337" priority="2731" operator="equal">
      <formula>$A$56</formula>
    </cfRule>
    <cfRule type="cellIs" dxfId="2336" priority="2732" operator="equal">
      <formula>$A$55</formula>
    </cfRule>
    <cfRule type="cellIs" dxfId="2335" priority="2733" operator="equal">
      <formula>$A$54</formula>
    </cfRule>
    <cfRule type="cellIs" dxfId="2334" priority="2734" operator="equal">
      <formula>$A$53</formula>
    </cfRule>
    <cfRule type="cellIs" dxfId="2333" priority="2735" operator="equal">
      <formula>$A$52</formula>
    </cfRule>
    <cfRule type="cellIs" dxfId="2332" priority="2736" operator="equal">
      <formula>$A$51</formula>
    </cfRule>
    <cfRule type="cellIs" dxfId="2331" priority="2737" operator="equal">
      <formula>$A$50</formula>
    </cfRule>
    <cfRule type="cellIs" dxfId="2330" priority="2738" operator="equal">
      <formula>$A$49</formula>
    </cfRule>
    <cfRule type="cellIs" dxfId="2329" priority="2739" operator="equal">
      <formula>$A$48</formula>
    </cfRule>
    <cfRule type="cellIs" dxfId="2328" priority="2740" operator="equal">
      <formula>$A$47</formula>
    </cfRule>
    <cfRule type="cellIs" dxfId="2327" priority="2741" operator="equal">
      <formula>$A$46</formula>
    </cfRule>
    <cfRule type="cellIs" dxfId="2326" priority="2742" operator="equal">
      <formula>$A$45</formula>
    </cfRule>
    <cfRule type="cellIs" dxfId="2325" priority="2743" operator="equal">
      <formula>$A$44</formula>
    </cfRule>
    <cfRule type="cellIs" dxfId="2324" priority="2744" operator="equal">
      <formula>$A$43</formula>
    </cfRule>
  </conditionalFormatting>
  <conditionalFormatting sqref="F27">
    <cfRule type="cellIs" dxfId="2323" priority="2241" operator="equal">
      <formula>$A$70</formula>
    </cfRule>
    <cfRule type="cellIs" dxfId="2322" priority="2242" operator="equal">
      <formula>$A$69</formula>
    </cfRule>
    <cfRule type="cellIs" dxfId="2321" priority="2243" operator="equal">
      <formula>$A$68</formula>
    </cfRule>
    <cfRule type="cellIs" dxfId="2320" priority="2244" operator="equal">
      <formula>$A$67</formula>
    </cfRule>
    <cfRule type="cellIs" dxfId="2319" priority="2245" operator="equal">
      <formula>$A$66</formula>
    </cfRule>
    <cfRule type="cellIs" dxfId="2318" priority="2246" operator="equal">
      <formula>$A$65</formula>
    </cfRule>
    <cfRule type="cellIs" dxfId="2317" priority="2247" operator="equal">
      <formula>$A$64</formula>
    </cfRule>
    <cfRule type="cellIs" dxfId="2316" priority="2248" operator="equal">
      <formula>$A$63</formula>
    </cfRule>
    <cfRule type="cellIs" dxfId="2315" priority="2249" operator="equal">
      <formula>$A$62</formula>
    </cfRule>
    <cfRule type="cellIs" dxfId="2314" priority="2250" operator="equal">
      <formula>$A$61</formula>
    </cfRule>
    <cfRule type="cellIs" dxfId="2313" priority="2251" operator="equal">
      <formula>$A$60</formula>
    </cfRule>
    <cfRule type="cellIs" dxfId="2312" priority="2252" operator="equal">
      <formula>$A$59</formula>
    </cfRule>
    <cfRule type="cellIs" dxfId="2311" priority="2253" operator="equal">
      <formula>$A$58</formula>
    </cfRule>
    <cfRule type="cellIs" dxfId="2310" priority="2254" operator="equal">
      <formula>22710</formula>
    </cfRule>
    <cfRule type="cellIs" dxfId="2309" priority="2255" operator="equal">
      <formula>$A$56</formula>
    </cfRule>
    <cfRule type="cellIs" dxfId="2308" priority="2256" operator="equal">
      <formula>$A$55</formula>
    </cfRule>
    <cfRule type="cellIs" dxfId="2307" priority="2257" operator="equal">
      <formula>$A$54</formula>
    </cfRule>
    <cfRule type="cellIs" dxfId="2306" priority="2258" operator="equal">
      <formula>$A$53</formula>
    </cfRule>
    <cfRule type="cellIs" dxfId="2305" priority="2259" operator="equal">
      <formula>$A$52</formula>
    </cfRule>
    <cfRule type="cellIs" dxfId="2304" priority="2260" operator="equal">
      <formula>$A$51</formula>
    </cfRule>
    <cfRule type="cellIs" dxfId="2303" priority="2261" operator="equal">
      <formula>$A$50</formula>
    </cfRule>
    <cfRule type="cellIs" dxfId="2302" priority="2262" operator="equal">
      <formula>$A$49</formula>
    </cfRule>
    <cfRule type="cellIs" dxfId="2301" priority="2263" operator="equal">
      <formula>$A$48</formula>
    </cfRule>
    <cfRule type="cellIs" dxfId="2300" priority="2264" operator="equal">
      <formula>$A$47</formula>
    </cfRule>
    <cfRule type="cellIs" dxfId="2299" priority="2265" operator="equal">
      <formula>$A$46</formula>
    </cfRule>
    <cfRule type="cellIs" dxfId="2298" priority="2266" operator="equal">
      <formula>$A$45</formula>
    </cfRule>
    <cfRule type="cellIs" dxfId="2297" priority="2267" operator="equal">
      <formula>$A$44</formula>
    </cfRule>
    <cfRule type="cellIs" dxfId="2296" priority="2268" operator="equal">
      <formula>$A$43</formula>
    </cfRule>
  </conditionalFormatting>
  <conditionalFormatting sqref="G27:J27">
    <cfRule type="cellIs" dxfId="2295" priority="2213" operator="equal">
      <formula>$A$70</formula>
    </cfRule>
    <cfRule type="cellIs" dxfId="2294" priority="2214" operator="equal">
      <formula>$A$69</formula>
    </cfRule>
    <cfRule type="cellIs" dxfId="2293" priority="2215" operator="equal">
      <formula>$A$68</formula>
    </cfRule>
    <cfRule type="cellIs" dxfId="2292" priority="2216" operator="equal">
      <formula>$A$67</formula>
    </cfRule>
    <cfRule type="cellIs" dxfId="2291" priority="2217" operator="equal">
      <formula>$A$66</formula>
    </cfRule>
    <cfRule type="cellIs" dxfId="2290" priority="2218" operator="equal">
      <formula>$A$65</formula>
    </cfRule>
    <cfRule type="cellIs" dxfId="2289" priority="2219" operator="equal">
      <formula>$A$64</formula>
    </cfRule>
    <cfRule type="cellIs" dxfId="2288" priority="2220" operator="equal">
      <formula>$A$63</formula>
    </cfRule>
    <cfRule type="cellIs" dxfId="2287" priority="2221" operator="equal">
      <formula>$A$62</formula>
    </cfRule>
    <cfRule type="cellIs" dxfId="2286" priority="2222" operator="equal">
      <formula>$A$61</formula>
    </cfRule>
    <cfRule type="cellIs" dxfId="2285" priority="2223" operator="equal">
      <formula>$A$60</formula>
    </cfRule>
    <cfRule type="cellIs" dxfId="2284" priority="2224" operator="equal">
      <formula>$A$59</formula>
    </cfRule>
    <cfRule type="cellIs" dxfId="2283" priority="2225" operator="equal">
      <formula>$A$58</formula>
    </cfRule>
    <cfRule type="cellIs" dxfId="2282" priority="2226" operator="equal">
      <formula>22710</formula>
    </cfRule>
    <cfRule type="cellIs" dxfId="2281" priority="2227" operator="equal">
      <formula>$A$56</formula>
    </cfRule>
    <cfRule type="cellIs" dxfId="2280" priority="2228" operator="equal">
      <formula>$A$55</formula>
    </cfRule>
    <cfRule type="cellIs" dxfId="2279" priority="2229" operator="equal">
      <formula>$A$54</formula>
    </cfRule>
    <cfRule type="cellIs" dxfId="2278" priority="2230" operator="equal">
      <formula>$A$53</formula>
    </cfRule>
    <cfRule type="cellIs" dxfId="2277" priority="2231" operator="equal">
      <formula>$A$52</formula>
    </cfRule>
    <cfRule type="cellIs" dxfId="2276" priority="2232" operator="equal">
      <formula>$A$51</formula>
    </cfRule>
    <cfRule type="cellIs" dxfId="2275" priority="2233" operator="equal">
      <formula>$A$50</formula>
    </cfRule>
    <cfRule type="cellIs" dxfId="2274" priority="2234" operator="equal">
      <formula>$A$49</formula>
    </cfRule>
    <cfRule type="cellIs" dxfId="2273" priority="2235" operator="equal">
      <formula>$A$48</formula>
    </cfRule>
    <cfRule type="cellIs" dxfId="2272" priority="2236" operator="equal">
      <formula>$A$47</formula>
    </cfRule>
    <cfRule type="cellIs" dxfId="2271" priority="2237" operator="equal">
      <formula>$A$46</formula>
    </cfRule>
    <cfRule type="cellIs" dxfId="2270" priority="2238" operator="equal">
      <formula>$A$45</formula>
    </cfRule>
    <cfRule type="cellIs" dxfId="2269" priority="2239" operator="equal">
      <formula>$A$44</formula>
    </cfRule>
    <cfRule type="cellIs" dxfId="2268" priority="2240" operator="equal">
      <formula>$A$43</formula>
    </cfRule>
  </conditionalFormatting>
  <conditionalFormatting sqref="C27">
    <cfRule type="cellIs" dxfId="2267" priority="2129" operator="equal">
      <formula>$A$70</formula>
    </cfRule>
    <cfRule type="cellIs" dxfId="2266" priority="2130" operator="equal">
      <formula>$A$69</formula>
    </cfRule>
    <cfRule type="cellIs" dxfId="2265" priority="2131" operator="equal">
      <formula>$A$68</formula>
    </cfRule>
    <cfRule type="cellIs" dxfId="2264" priority="2132" operator="equal">
      <formula>$A$67</formula>
    </cfRule>
    <cfRule type="cellIs" dxfId="2263" priority="2133" operator="equal">
      <formula>$A$66</formula>
    </cfRule>
    <cfRule type="cellIs" dxfId="2262" priority="2134" operator="equal">
      <formula>$A$65</formula>
    </cfRule>
    <cfRule type="cellIs" dxfId="2261" priority="2135" operator="equal">
      <formula>$A$64</formula>
    </cfRule>
    <cfRule type="cellIs" dxfId="2260" priority="2136" operator="equal">
      <formula>$A$63</formula>
    </cfRule>
    <cfRule type="cellIs" dxfId="2259" priority="2137" operator="equal">
      <formula>$A$62</formula>
    </cfRule>
    <cfRule type="cellIs" dxfId="2258" priority="2138" operator="equal">
      <formula>$A$61</formula>
    </cfRule>
    <cfRule type="cellIs" dxfId="2257" priority="2139" operator="equal">
      <formula>$A$60</formula>
    </cfRule>
    <cfRule type="cellIs" dxfId="2256" priority="2140" operator="equal">
      <formula>$A$59</formula>
    </cfRule>
    <cfRule type="cellIs" dxfId="2255" priority="2141" operator="equal">
      <formula>$A$58</formula>
    </cfRule>
    <cfRule type="cellIs" dxfId="2254" priority="2142" operator="equal">
      <formula>22710</formula>
    </cfRule>
    <cfRule type="cellIs" dxfId="2253" priority="2143" operator="equal">
      <formula>$A$56</formula>
    </cfRule>
    <cfRule type="cellIs" dxfId="2252" priority="2144" operator="equal">
      <formula>$A$55</formula>
    </cfRule>
    <cfRule type="cellIs" dxfId="2251" priority="2145" operator="equal">
      <formula>$A$54</formula>
    </cfRule>
    <cfRule type="cellIs" dxfId="2250" priority="2146" operator="equal">
      <formula>$A$53</formula>
    </cfRule>
    <cfRule type="cellIs" dxfId="2249" priority="2147" operator="equal">
      <formula>$A$52</formula>
    </cfRule>
    <cfRule type="cellIs" dxfId="2248" priority="2148" operator="equal">
      <formula>$A$51</formula>
    </cfRule>
    <cfRule type="cellIs" dxfId="2247" priority="2149" operator="equal">
      <formula>$A$50</formula>
    </cfRule>
    <cfRule type="cellIs" dxfId="2246" priority="2150" operator="equal">
      <formula>$A$49</formula>
    </cfRule>
    <cfRule type="cellIs" dxfId="2245" priority="2151" operator="equal">
      <formula>$A$48</formula>
    </cfRule>
    <cfRule type="cellIs" dxfId="2244" priority="2152" operator="equal">
      <formula>$A$47</formula>
    </cfRule>
    <cfRule type="cellIs" dxfId="2243" priority="2153" operator="equal">
      <formula>$A$46</formula>
    </cfRule>
    <cfRule type="cellIs" dxfId="2242" priority="2154" operator="equal">
      <formula>$A$45</formula>
    </cfRule>
    <cfRule type="cellIs" dxfId="2241" priority="2155" operator="equal">
      <formula>$A$44</formula>
    </cfRule>
    <cfRule type="cellIs" dxfId="2240" priority="2156" operator="equal">
      <formula>$A$43</formula>
    </cfRule>
  </conditionalFormatting>
  <conditionalFormatting sqref="G28:J28">
    <cfRule type="cellIs" dxfId="2239" priority="2157" operator="equal">
      <formula>$A$70</formula>
    </cfRule>
    <cfRule type="cellIs" dxfId="2238" priority="2158" operator="equal">
      <formula>$A$69</formula>
    </cfRule>
    <cfRule type="cellIs" dxfId="2237" priority="2159" operator="equal">
      <formula>$A$68</formula>
    </cfRule>
    <cfRule type="cellIs" dxfId="2236" priority="2160" operator="equal">
      <formula>$A$67</formula>
    </cfRule>
    <cfRule type="cellIs" dxfId="2235" priority="2161" operator="equal">
      <formula>$A$66</formula>
    </cfRule>
    <cfRule type="cellIs" dxfId="2234" priority="2162" operator="equal">
      <formula>$A$65</formula>
    </cfRule>
    <cfRule type="cellIs" dxfId="2233" priority="2163" operator="equal">
      <formula>$A$64</formula>
    </cfRule>
    <cfRule type="cellIs" dxfId="2232" priority="2164" operator="equal">
      <formula>$A$63</formula>
    </cfRule>
    <cfRule type="cellIs" dxfId="2231" priority="2165" operator="equal">
      <formula>$A$62</formula>
    </cfRule>
    <cfRule type="cellIs" dxfId="2230" priority="2166" operator="equal">
      <formula>$A$61</formula>
    </cfRule>
    <cfRule type="cellIs" dxfId="2229" priority="2167" operator="equal">
      <formula>$A$60</formula>
    </cfRule>
    <cfRule type="cellIs" dxfId="2228" priority="2168" operator="equal">
      <formula>$A$59</formula>
    </cfRule>
    <cfRule type="cellIs" dxfId="2227" priority="2169" operator="equal">
      <formula>$A$58</formula>
    </cfRule>
    <cfRule type="cellIs" dxfId="2226" priority="2170" operator="equal">
      <formula>22710</formula>
    </cfRule>
    <cfRule type="cellIs" dxfId="2225" priority="2171" operator="equal">
      <formula>$A$56</formula>
    </cfRule>
    <cfRule type="cellIs" dxfId="2224" priority="2172" operator="equal">
      <formula>$A$55</formula>
    </cfRule>
    <cfRule type="cellIs" dxfId="2223" priority="2173" operator="equal">
      <formula>$A$54</formula>
    </cfRule>
    <cfRule type="cellIs" dxfId="2222" priority="2174" operator="equal">
      <formula>$A$53</formula>
    </cfRule>
    <cfRule type="cellIs" dxfId="2221" priority="2175" operator="equal">
      <formula>$A$52</formula>
    </cfRule>
    <cfRule type="cellIs" dxfId="2220" priority="2176" operator="equal">
      <formula>$A$51</formula>
    </cfRule>
    <cfRule type="cellIs" dxfId="2219" priority="2177" operator="equal">
      <formula>$A$50</formula>
    </cfRule>
    <cfRule type="cellIs" dxfId="2218" priority="2178" operator="equal">
      <formula>$A$49</formula>
    </cfRule>
    <cfRule type="cellIs" dxfId="2217" priority="2179" operator="equal">
      <formula>$A$48</formula>
    </cfRule>
    <cfRule type="cellIs" dxfId="2216" priority="2180" operator="equal">
      <formula>$A$47</formula>
    </cfRule>
    <cfRule type="cellIs" dxfId="2215" priority="2181" operator="equal">
      <formula>$A$46</formula>
    </cfRule>
    <cfRule type="cellIs" dxfId="2214" priority="2182" operator="equal">
      <formula>$A$45</formula>
    </cfRule>
    <cfRule type="cellIs" dxfId="2213" priority="2183" operator="equal">
      <formula>$A$44</formula>
    </cfRule>
    <cfRule type="cellIs" dxfId="2212" priority="2184" operator="equal">
      <formula>$A$43</formula>
    </cfRule>
  </conditionalFormatting>
  <conditionalFormatting sqref="X28">
    <cfRule type="cellIs" dxfId="2211" priority="2577" operator="equal">
      <formula>$A$70</formula>
    </cfRule>
    <cfRule type="cellIs" dxfId="2210" priority="2578" operator="equal">
      <formula>$A$69</formula>
    </cfRule>
    <cfRule type="cellIs" dxfId="2209" priority="2579" operator="equal">
      <formula>$A$68</formula>
    </cfRule>
    <cfRule type="cellIs" dxfId="2208" priority="2580" operator="equal">
      <formula>$A$67</formula>
    </cfRule>
    <cfRule type="cellIs" dxfId="2207" priority="2581" operator="equal">
      <formula>$A$66</formula>
    </cfRule>
    <cfRule type="cellIs" dxfId="2206" priority="2582" operator="equal">
      <formula>$A$65</formula>
    </cfRule>
    <cfRule type="cellIs" dxfId="2205" priority="2583" operator="equal">
      <formula>$A$64</formula>
    </cfRule>
    <cfRule type="cellIs" dxfId="2204" priority="2584" operator="equal">
      <formula>$A$63</formula>
    </cfRule>
    <cfRule type="cellIs" dxfId="2203" priority="2585" operator="equal">
      <formula>$A$62</formula>
    </cfRule>
    <cfRule type="cellIs" dxfId="2202" priority="2586" operator="equal">
      <formula>$A$61</formula>
    </cfRule>
    <cfRule type="cellIs" dxfId="2201" priority="2587" operator="equal">
      <formula>$A$60</formula>
    </cfRule>
    <cfRule type="cellIs" dxfId="2200" priority="2588" operator="equal">
      <formula>$A$59</formula>
    </cfRule>
    <cfRule type="cellIs" dxfId="2199" priority="2589" operator="equal">
      <formula>$A$58</formula>
    </cfRule>
    <cfRule type="cellIs" dxfId="2198" priority="2590" operator="equal">
      <formula>22710</formula>
    </cfRule>
    <cfRule type="cellIs" dxfId="2197" priority="2591" operator="equal">
      <formula>$A$56</formula>
    </cfRule>
    <cfRule type="cellIs" dxfId="2196" priority="2592" operator="equal">
      <formula>$A$55</formula>
    </cfRule>
    <cfRule type="cellIs" dxfId="2195" priority="2593" operator="equal">
      <formula>$A$54</formula>
    </cfRule>
    <cfRule type="cellIs" dxfId="2194" priority="2594" operator="equal">
      <formula>$A$53</formula>
    </cfRule>
    <cfRule type="cellIs" dxfId="2193" priority="2595" operator="equal">
      <formula>$A$52</formula>
    </cfRule>
    <cfRule type="cellIs" dxfId="2192" priority="2596" operator="equal">
      <formula>$A$51</formula>
    </cfRule>
    <cfRule type="cellIs" dxfId="2191" priority="2597" operator="equal">
      <formula>$A$50</formula>
    </cfRule>
    <cfRule type="cellIs" dxfId="2190" priority="2598" operator="equal">
      <formula>$A$49</formula>
    </cfRule>
    <cfRule type="cellIs" dxfId="2189" priority="2599" operator="equal">
      <formula>$A$48</formula>
    </cfRule>
    <cfRule type="cellIs" dxfId="2188" priority="2600" operator="equal">
      <formula>$A$47</formula>
    </cfRule>
    <cfRule type="cellIs" dxfId="2187" priority="2601" operator="equal">
      <formula>$A$46</formula>
    </cfRule>
    <cfRule type="cellIs" dxfId="2186" priority="2602" operator="equal">
      <formula>$A$45</formula>
    </cfRule>
    <cfRule type="cellIs" dxfId="2185" priority="2603" operator="equal">
      <formula>$A$44</formula>
    </cfRule>
    <cfRule type="cellIs" dxfId="2184" priority="2604" operator="equal">
      <formula>$A$43</formula>
    </cfRule>
  </conditionalFormatting>
  <conditionalFormatting sqref="Y28">
    <cfRule type="cellIs" dxfId="2183" priority="2549" operator="equal">
      <formula>$A$70</formula>
    </cfRule>
    <cfRule type="cellIs" dxfId="2182" priority="2550" operator="equal">
      <formula>$A$69</formula>
    </cfRule>
    <cfRule type="cellIs" dxfId="2181" priority="2551" operator="equal">
      <formula>$A$68</formula>
    </cfRule>
    <cfRule type="cellIs" dxfId="2180" priority="2552" operator="equal">
      <formula>$A$67</formula>
    </cfRule>
    <cfRule type="cellIs" dxfId="2179" priority="2553" operator="equal">
      <formula>$A$66</formula>
    </cfRule>
    <cfRule type="cellIs" dxfId="2178" priority="2554" operator="equal">
      <formula>$A$65</formula>
    </cfRule>
    <cfRule type="cellIs" dxfId="2177" priority="2555" operator="equal">
      <formula>$A$64</formula>
    </cfRule>
    <cfRule type="cellIs" dxfId="2176" priority="2556" operator="equal">
      <formula>$A$63</formula>
    </cfRule>
    <cfRule type="cellIs" dxfId="2175" priority="2557" operator="equal">
      <formula>$A$62</formula>
    </cfRule>
    <cfRule type="cellIs" dxfId="2174" priority="2558" operator="equal">
      <formula>$A$61</formula>
    </cfRule>
    <cfRule type="cellIs" dxfId="2173" priority="2559" operator="equal">
      <formula>$A$60</formula>
    </cfRule>
    <cfRule type="cellIs" dxfId="2172" priority="2560" operator="equal">
      <formula>$A$59</formula>
    </cfRule>
    <cfRule type="cellIs" dxfId="2171" priority="2561" operator="equal">
      <formula>$A$58</formula>
    </cfRule>
    <cfRule type="cellIs" dxfId="2170" priority="2562" operator="equal">
      <formula>22710</formula>
    </cfRule>
    <cfRule type="cellIs" dxfId="2169" priority="2563" operator="equal">
      <formula>$A$56</formula>
    </cfRule>
    <cfRule type="cellIs" dxfId="2168" priority="2564" operator="equal">
      <formula>$A$55</formula>
    </cfRule>
    <cfRule type="cellIs" dxfId="2167" priority="2565" operator="equal">
      <formula>$A$54</formula>
    </cfRule>
    <cfRule type="cellIs" dxfId="2166" priority="2566" operator="equal">
      <formula>$A$53</formula>
    </cfRule>
    <cfRule type="cellIs" dxfId="2165" priority="2567" operator="equal">
      <formula>$A$52</formula>
    </cfRule>
    <cfRule type="cellIs" dxfId="2164" priority="2568" operator="equal">
      <formula>$A$51</formula>
    </cfRule>
    <cfRule type="cellIs" dxfId="2163" priority="2569" operator="equal">
      <formula>$A$50</formula>
    </cfRule>
    <cfRule type="cellIs" dxfId="2162" priority="2570" operator="equal">
      <formula>$A$49</formula>
    </cfRule>
    <cfRule type="cellIs" dxfId="2161" priority="2571" operator="equal">
      <formula>$A$48</formula>
    </cfRule>
    <cfRule type="cellIs" dxfId="2160" priority="2572" operator="equal">
      <formula>$A$47</formula>
    </cfRule>
    <cfRule type="cellIs" dxfId="2159" priority="2573" operator="equal">
      <formula>$A$46</formula>
    </cfRule>
    <cfRule type="cellIs" dxfId="2158" priority="2574" operator="equal">
      <formula>$A$45</formula>
    </cfRule>
    <cfRule type="cellIs" dxfId="2157" priority="2575" operator="equal">
      <formula>$A$44</formula>
    </cfRule>
    <cfRule type="cellIs" dxfId="2156" priority="2576" operator="equal">
      <formula>$A$43</formula>
    </cfRule>
  </conditionalFormatting>
  <conditionalFormatting sqref="F28">
    <cfRule type="cellIs" dxfId="2155" priority="2185" operator="equal">
      <formula>$A$70</formula>
    </cfRule>
    <cfRule type="cellIs" dxfId="2154" priority="2186" operator="equal">
      <formula>$A$69</formula>
    </cfRule>
    <cfRule type="cellIs" dxfId="2153" priority="2187" operator="equal">
      <formula>$A$68</formula>
    </cfRule>
    <cfRule type="cellIs" dxfId="2152" priority="2188" operator="equal">
      <formula>$A$67</formula>
    </cfRule>
    <cfRule type="cellIs" dxfId="2151" priority="2189" operator="equal">
      <formula>$A$66</formula>
    </cfRule>
    <cfRule type="cellIs" dxfId="2150" priority="2190" operator="equal">
      <formula>$A$65</formula>
    </cfRule>
    <cfRule type="cellIs" dxfId="2149" priority="2191" operator="equal">
      <formula>$A$64</formula>
    </cfRule>
    <cfRule type="cellIs" dxfId="2148" priority="2192" operator="equal">
      <formula>$A$63</formula>
    </cfRule>
    <cfRule type="cellIs" dxfId="2147" priority="2193" operator="equal">
      <formula>$A$62</formula>
    </cfRule>
    <cfRule type="cellIs" dxfId="2146" priority="2194" operator="equal">
      <formula>$A$61</formula>
    </cfRule>
    <cfRule type="cellIs" dxfId="2145" priority="2195" operator="equal">
      <formula>$A$60</formula>
    </cfRule>
    <cfRule type="cellIs" dxfId="2144" priority="2196" operator="equal">
      <formula>$A$59</formula>
    </cfRule>
    <cfRule type="cellIs" dxfId="2143" priority="2197" operator="equal">
      <formula>$A$58</formula>
    </cfRule>
    <cfRule type="cellIs" dxfId="2142" priority="2198" operator="equal">
      <formula>22710</formula>
    </cfRule>
    <cfRule type="cellIs" dxfId="2141" priority="2199" operator="equal">
      <formula>$A$56</formula>
    </cfRule>
    <cfRule type="cellIs" dxfId="2140" priority="2200" operator="equal">
      <formula>$A$55</formula>
    </cfRule>
    <cfRule type="cellIs" dxfId="2139" priority="2201" operator="equal">
      <formula>$A$54</formula>
    </cfRule>
    <cfRule type="cellIs" dxfId="2138" priority="2202" operator="equal">
      <formula>$A$53</formula>
    </cfRule>
    <cfRule type="cellIs" dxfId="2137" priority="2203" operator="equal">
      <formula>$A$52</formula>
    </cfRule>
    <cfRule type="cellIs" dxfId="2136" priority="2204" operator="equal">
      <formula>$A$51</formula>
    </cfRule>
    <cfRule type="cellIs" dxfId="2135" priority="2205" operator="equal">
      <formula>$A$50</formula>
    </cfRule>
    <cfRule type="cellIs" dxfId="2134" priority="2206" operator="equal">
      <formula>$A$49</formula>
    </cfRule>
    <cfRule type="cellIs" dxfId="2133" priority="2207" operator="equal">
      <formula>$A$48</formula>
    </cfRule>
    <cfRule type="cellIs" dxfId="2132" priority="2208" operator="equal">
      <formula>$A$47</formula>
    </cfRule>
    <cfRule type="cellIs" dxfId="2131" priority="2209" operator="equal">
      <formula>$A$46</formula>
    </cfRule>
    <cfRule type="cellIs" dxfId="2130" priority="2210" operator="equal">
      <formula>$A$45</formula>
    </cfRule>
    <cfRule type="cellIs" dxfId="2129" priority="2211" operator="equal">
      <formula>$A$44</formula>
    </cfRule>
    <cfRule type="cellIs" dxfId="2128" priority="2212" operator="equal">
      <formula>$A$43</formula>
    </cfRule>
  </conditionalFormatting>
  <conditionalFormatting sqref="K31">
    <cfRule type="cellIs" dxfId="2127" priority="1933" operator="equal">
      <formula>$A$70</formula>
    </cfRule>
    <cfRule type="cellIs" dxfId="2126" priority="1934" operator="equal">
      <formula>$A$69</formula>
    </cfRule>
    <cfRule type="cellIs" dxfId="2125" priority="1935" operator="equal">
      <formula>$A$68</formula>
    </cfRule>
    <cfRule type="cellIs" dxfId="2124" priority="1936" operator="equal">
      <formula>$A$67</formula>
    </cfRule>
    <cfRule type="cellIs" dxfId="2123" priority="1937" operator="equal">
      <formula>$A$66</formula>
    </cfRule>
    <cfRule type="cellIs" dxfId="2122" priority="1938" operator="equal">
      <formula>$A$65</formula>
    </cfRule>
    <cfRule type="cellIs" dxfId="2121" priority="1939" operator="equal">
      <formula>$A$64</formula>
    </cfRule>
    <cfRule type="cellIs" dxfId="2120" priority="1940" operator="equal">
      <formula>$A$63</formula>
    </cfRule>
    <cfRule type="cellIs" dxfId="2119" priority="1941" operator="equal">
      <formula>$A$62</formula>
    </cfRule>
    <cfRule type="cellIs" dxfId="2118" priority="1942" operator="equal">
      <formula>$A$61</formula>
    </cfRule>
    <cfRule type="cellIs" dxfId="2117" priority="1943" operator="equal">
      <formula>$A$60</formula>
    </cfRule>
    <cfRule type="cellIs" dxfId="2116" priority="1944" operator="equal">
      <formula>$A$59</formula>
    </cfRule>
    <cfRule type="cellIs" dxfId="2115" priority="1945" operator="equal">
      <formula>$A$58</formula>
    </cfRule>
    <cfRule type="cellIs" dxfId="2114" priority="1946" operator="equal">
      <formula>22710</formula>
    </cfRule>
    <cfRule type="cellIs" dxfId="2113" priority="1947" operator="equal">
      <formula>$A$56</formula>
    </cfRule>
    <cfRule type="cellIs" dxfId="2112" priority="1948" operator="equal">
      <formula>$A$55</formula>
    </cfRule>
    <cfRule type="cellIs" dxfId="2111" priority="1949" operator="equal">
      <formula>$A$54</formula>
    </cfRule>
    <cfRule type="cellIs" dxfId="2110" priority="1950" operator="equal">
      <formula>$A$53</formula>
    </cfRule>
    <cfRule type="cellIs" dxfId="2109" priority="1951" operator="equal">
      <formula>$A$52</formula>
    </cfRule>
    <cfRule type="cellIs" dxfId="2108" priority="1952" operator="equal">
      <formula>$A$51</formula>
    </cfRule>
    <cfRule type="cellIs" dxfId="2107" priority="1953" operator="equal">
      <formula>$A$50</formula>
    </cfRule>
    <cfRule type="cellIs" dxfId="2106" priority="1954" operator="equal">
      <formula>$A$49</formula>
    </cfRule>
    <cfRule type="cellIs" dxfId="2105" priority="1955" operator="equal">
      <formula>$A$48</formula>
    </cfRule>
    <cfRule type="cellIs" dxfId="2104" priority="1956" operator="equal">
      <formula>$A$47</formula>
    </cfRule>
    <cfRule type="cellIs" dxfId="2103" priority="1957" operator="equal">
      <formula>$A$46</formula>
    </cfRule>
    <cfRule type="cellIs" dxfId="2102" priority="1958" operator="equal">
      <formula>$A$45</formula>
    </cfRule>
    <cfRule type="cellIs" dxfId="2101" priority="1959" operator="equal">
      <formula>$A$44</formula>
    </cfRule>
    <cfRule type="cellIs" dxfId="2100" priority="1960" operator="equal">
      <formula>$A$43</formula>
    </cfRule>
  </conditionalFormatting>
  <conditionalFormatting sqref="L29:O29">
    <cfRule type="cellIs" dxfId="2099" priority="2045" operator="equal">
      <formula>$A$70</formula>
    </cfRule>
    <cfRule type="cellIs" dxfId="2098" priority="2046" operator="equal">
      <formula>$A$69</formula>
    </cfRule>
    <cfRule type="cellIs" dxfId="2097" priority="2047" operator="equal">
      <formula>$A$68</formula>
    </cfRule>
    <cfRule type="cellIs" dxfId="2096" priority="2048" operator="equal">
      <formula>$A$67</formula>
    </cfRule>
    <cfRule type="cellIs" dxfId="2095" priority="2049" operator="equal">
      <formula>$A$66</formula>
    </cfRule>
    <cfRule type="cellIs" dxfId="2094" priority="2050" operator="equal">
      <formula>$A$65</formula>
    </cfRule>
    <cfRule type="cellIs" dxfId="2093" priority="2051" operator="equal">
      <formula>$A$64</formula>
    </cfRule>
    <cfRule type="cellIs" dxfId="2092" priority="2052" operator="equal">
      <formula>$A$63</formula>
    </cfRule>
    <cfRule type="cellIs" dxfId="2091" priority="2053" operator="equal">
      <formula>$A$62</formula>
    </cfRule>
    <cfRule type="cellIs" dxfId="2090" priority="2054" operator="equal">
      <formula>$A$61</formula>
    </cfRule>
    <cfRule type="cellIs" dxfId="2089" priority="2055" operator="equal">
      <formula>$A$60</formula>
    </cfRule>
    <cfRule type="cellIs" dxfId="2088" priority="2056" operator="equal">
      <formula>$A$59</formula>
    </cfRule>
    <cfRule type="cellIs" dxfId="2087" priority="2057" operator="equal">
      <formula>$A$58</formula>
    </cfRule>
    <cfRule type="cellIs" dxfId="2086" priority="2058" operator="equal">
      <formula>22710</formula>
    </cfRule>
    <cfRule type="cellIs" dxfId="2085" priority="2059" operator="equal">
      <formula>$A$56</formula>
    </cfRule>
    <cfRule type="cellIs" dxfId="2084" priority="2060" operator="equal">
      <formula>$A$55</formula>
    </cfRule>
    <cfRule type="cellIs" dxfId="2083" priority="2061" operator="equal">
      <formula>$A$54</formula>
    </cfRule>
    <cfRule type="cellIs" dxfId="2082" priority="2062" operator="equal">
      <formula>$A$53</formula>
    </cfRule>
    <cfRule type="cellIs" dxfId="2081" priority="2063" operator="equal">
      <formula>$A$52</formula>
    </cfRule>
    <cfRule type="cellIs" dxfId="2080" priority="2064" operator="equal">
      <formula>$A$51</formula>
    </cfRule>
    <cfRule type="cellIs" dxfId="2079" priority="2065" operator="equal">
      <formula>$A$50</formula>
    </cfRule>
    <cfRule type="cellIs" dxfId="2078" priority="2066" operator="equal">
      <formula>$A$49</formula>
    </cfRule>
    <cfRule type="cellIs" dxfId="2077" priority="2067" operator="equal">
      <formula>$A$48</formula>
    </cfRule>
    <cfRule type="cellIs" dxfId="2076" priority="2068" operator="equal">
      <formula>$A$47</formula>
    </cfRule>
    <cfRule type="cellIs" dxfId="2075" priority="2069" operator="equal">
      <formula>$A$46</formula>
    </cfRule>
    <cfRule type="cellIs" dxfId="2074" priority="2070" operator="equal">
      <formula>$A$45</formula>
    </cfRule>
    <cfRule type="cellIs" dxfId="2073" priority="2071" operator="equal">
      <formula>$A$44</formula>
    </cfRule>
    <cfRule type="cellIs" dxfId="2072" priority="2072" operator="equal">
      <formula>$A$43</formula>
    </cfRule>
  </conditionalFormatting>
  <conditionalFormatting sqref="K25">
    <cfRule type="cellIs" dxfId="2071" priority="1961" operator="equal">
      <formula>$A$70</formula>
    </cfRule>
    <cfRule type="cellIs" dxfId="2070" priority="1962" operator="equal">
      <formula>$A$69</formula>
    </cfRule>
    <cfRule type="cellIs" dxfId="2069" priority="1963" operator="equal">
      <formula>$A$68</formula>
    </cfRule>
    <cfRule type="cellIs" dxfId="2068" priority="1964" operator="equal">
      <formula>$A$67</formula>
    </cfRule>
    <cfRule type="cellIs" dxfId="2067" priority="1965" operator="equal">
      <formula>$A$66</formula>
    </cfRule>
    <cfRule type="cellIs" dxfId="2066" priority="1966" operator="equal">
      <formula>$A$65</formula>
    </cfRule>
    <cfRule type="cellIs" dxfId="2065" priority="1967" operator="equal">
      <formula>$A$64</formula>
    </cfRule>
    <cfRule type="cellIs" dxfId="2064" priority="1968" operator="equal">
      <formula>$A$63</formula>
    </cfRule>
    <cfRule type="cellIs" dxfId="2063" priority="1969" operator="equal">
      <formula>$A$62</formula>
    </cfRule>
    <cfRule type="cellIs" dxfId="2062" priority="1970" operator="equal">
      <formula>$A$61</formula>
    </cfRule>
    <cfRule type="cellIs" dxfId="2061" priority="1971" operator="equal">
      <formula>$A$60</formula>
    </cfRule>
    <cfRule type="cellIs" dxfId="2060" priority="1972" operator="equal">
      <formula>$A$59</formula>
    </cfRule>
    <cfRule type="cellIs" dxfId="2059" priority="1973" operator="equal">
      <formula>$A$58</formula>
    </cfRule>
    <cfRule type="cellIs" dxfId="2058" priority="1974" operator="equal">
      <formula>22710</formula>
    </cfRule>
    <cfRule type="cellIs" dxfId="2057" priority="1975" operator="equal">
      <formula>$A$56</formula>
    </cfRule>
    <cfRule type="cellIs" dxfId="2056" priority="1976" operator="equal">
      <formula>$A$55</formula>
    </cfRule>
    <cfRule type="cellIs" dxfId="2055" priority="1977" operator="equal">
      <formula>$A$54</formula>
    </cfRule>
    <cfRule type="cellIs" dxfId="2054" priority="1978" operator="equal">
      <formula>$A$53</formula>
    </cfRule>
    <cfRule type="cellIs" dxfId="2053" priority="1979" operator="equal">
      <formula>$A$52</formula>
    </cfRule>
    <cfRule type="cellIs" dxfId="2052" priority="1980" operator="equal">
      <formula>$A$51</formula>
    </cfRule>
    <cfRule type="cellIs" dxfId="2051" priority="1981" operator="equal">
      <formula>$A$50</formula>
    </cfRule>
    <cfRule type="cellIs" dxfId="2050" priority="1982" operator="equal">
      <formula>$A$49</formula>
    </cfRule>
    <cfRule type="cellIs" dxfId="2049" priority="1983" operator="equal">
      <formula>$A$48</formula>
    </cfRule>
    <cfRule type="cellIs" dxfId="2048" priority="1984" operator="equal">
      <formula>$A$47</formula>
    </cfRule>
    <cfRule type="cellIs" dxfId="2047" priority="1985" operator="equal">
      <formula>$A$46</formula>
    </cfRule>
    <cfRule type="cellIs" dxfId="2046" priority="1986" operator="equal">
      <formula>$A$45</formula>
    </cfRule>
    <cfRule type="cellIs" dxfId="2045" priority="1987" operator="equal">
      <formula>$A$44</formula>
    </cfRule>
    <cfRule type="cellIs" dxfId="2044" priority="1988" operator="equal">
      <formula>$A$43</formula>
    </cfRule>
  </conditionalFormatting>
  <conditionalFormatting sqref="G31">
    <cfRule type="cellIs" dxfId="2043" priority="1709" operator="equal">
      <formula>$A$70</formula>
    </cfRule>
    <cfRule type="cellIs" dxfId="2042" priority="1710" operator="equal">
      <formula>$A$69</formula>
    </cfRule>
    <cfRule type="cellIs" dxfId="2041" priority="1711" operator="equal">
      <formula>$A$68</formula>
    </cfRule>
    <cfRule type="cellIs" dxfId="2040" priority="1712" operator="equal">
      <formula>$A$67</formula>
    </cfRule>
    <cfRule type="cellIs" dxfId="2039" priority="1713" operator="equal">
      <formula>$A$66</formula>
    </cfRule>
    <cfRule type="cellIs" dxfId="2038" priority="1714" operator="equal">
      <formula>$A$65</formula>
    </cfRule>
    <cfRule type="cellIs" dxfId="2037" priority="1715" operator="equal">
      <formula>$A$64</formula>
    </cfRule>
    <cfRule type="cellIs" dxfId="2036" priority="1716" operator="equal">
      <formula>$A$63</formula>
    </cfRule>
    <cfRule type="cellIs" dxfId="2035" priority="1717" operator="equal">
      <formula>$A$62</formula>
    </cfRule>
    <cfRule type="cellIs" dxfId="2034" priority="1718" operator="equal">
      <formula>$A$61</formula>
    </cfRule>
    <cfRule type="cellIs" dxfId="2033" priority="1719" operator="equal">
      <formula>$A$60</formula>
    </cfRule>
    <cfRule type="cellIs" dxfId="2032" priority="1720" operator="equal">
      <formula>$A$59</formula>
    </cfRule>
    <cfRule type="cellIs" dxfId="2031" priority="1721" operator="equal">
      <formula>$A$58</formula>
    </cfRule>
    <cfRule type="cellIs" dxfId="2030" priority="1722" operator="equal">
      <formula>22710</formula>
    </cfRule>
    <cfRule type="cellIs" dxfId="2029" priority="1723" operator="equal">
      <formula>$A$56</formula>
    </cfRule>
    <cfRule type="cellIs" dxfId="2028" priority="1724" operator="equal">
      <formula>$A$55</formula>
    </cfRule>
    <cfRule type="cellIs" dxfId="2027" priority="1725" operator="equal">
      <formula>$A$54</formula>
    </cfRule>
    <cfRule type="cellIs" dxfId="2026" priority="1726" operator="equal">
      <formula>$A$53</formula>
    </cfRule>
    <cfRule type="cellIs" dxfId="2025" priority="1727" operator="equal">
      <formula>$A$52</formula>
    </cfRule>
    <cfRule type="cellIs" dxfId="2024" priority="1728" operator="equal">
      <formula>$A$51</formula>
    </cfRule>
    <cfRule type="cellIs" dxfId="2023" priority="1729" operator="equal">
      <formula>$A$50</formula>
    </cfRule>
    <cfRule type="cellIs" dxfId="2022" priority="1730" operator="equal">
      <formula>$A$49</formula>
    </cfRule>
    <cfRule type="cellIs" dxfId="2021" priority="1731" operator="equal">
      <formula>$A$48</formula>
    </cfRule>
    <cfRule type="cellIs" dxfId="2020" priority="1732" operator="equal">
      <formula>$A$47</formula>
    </cfRule>
    <cfRule type="cellIs" dxfId="2019" priority="1733" operator="equal">
      <formula>$A$46</formula>
    </cfRule>
    <cfRule type="cellIs" dxfId="2018" priority="1734" operator="equal">
      <formula>$A$45</formula>
    </cfRule>
    <cfRule type="cellIs" dxfId="2017" priority="1735" operator="equal">
      <formula>$A$44</formula>
    </cfRule>
    <cfRule type="cellIs" dxfId="2016" priority="1736" operator="equal">
      <formula>$A$43</formula>
    </cfRule>
  </conditionalFormatting>
  <conditionalFormatting sqref="J31">
    <cfRule type="cellIs" dxfId="2015" priority="1681" operator="equal">
      <formula>$A$70</formula>
    </cfRule>
    <cfRule type="cellIs" dxfId="2014" priority="1682" operator="equal">
      <formula>$A$69</formula>
    </cfRule>
    <cfRule type="cellIs" dxfId="2013" priority="1683" operator="equal">
      <formula>$A$68</formula>
    </cfRule>
    <cfRule type="cellIs" dxfId="2012" priority="1684" operator="equal">
      <formula>$A$67</formula>
    </cfRule>
    <cfRule type="cellIs" dxfId="2011" priority="1685" operator="equal">
      <formula>$A$66</formula>
    </cfRule>
    <cfRule type="cellIs" dxfId="2010" priority="1686" operator="equal">
      <formula>$A$65</formula>
    </cfRule>
    <cfRule type="cellIs" dxfId="2009" priority="1687" operator="equal">
      <formula>$A$64</formula>
    </cfRule>
    <cfRule type="cellIs" dxfId="2008" priority="1688" operator="equal">
      <formula>$A$63</formula>
    </cfRule>
    <cfRule type="cellIs" dxfId="2007" priority="1689" operator="equal">
      <formula>$A$62</formula>
    </cfRule>
    <cfRule type="cellIs" dxfId="2006" priority="1690" operator="equal">
      <formula>$A$61</formula>
    </cfRule>
    <cfRule type="cellIs" dxfId="2005" priority="1691" operator="equal">
      <formula>$A$60</formula>
    </cfRule>
    <cfRule type="cellIs" dxfId="2004" priority="1692" operator="equal">
      <formula>$A$59</formula>
    </cfRule>
    <cfRule type="cellIs" dxfId="2003" priority="1693" operator="equal">
      <formula>$A$58</formula>
    </cfRule>
    <cfRule type="cellIs" dxfId="2002" priority="1694" operator="equal">
      <formula>22710</formula>
    </cfRule>
    <cfRule type="cellIs" dxfId="2001" priority="1695" operator="equal">
      <formula>$A$56</formula>
    </cfRule>
    <cfRule type="cellIs" dxfId="2000" priority="1696" operator="equal">
      <formula>$A$55</formula>
    </cfRule>
    <cfRule type="cellIs" dxfId="1999" priority="1697" operator="equal">
      <formula>$A$54</formula>
    </cfRule>
    <cfRule type="cellIs" dxfId="1998" priority="1698" operator="equal">
      <formula>$A$53</formula>
    </cfRule>
    <cfRule type="cellIs" dxfId="1997" priority="1699" operator="equal">
      <formula>$A$52</formula>
    </cfRule>
    <cfRule type="cellIs" dxfId="1996" priority="1700" operator="equal">
      <formula>$A$51</formula>
    </cfRule>
    <cfRule type="cellIs" dxfId="1995" priority="1701" operator="equal">
      <formula>$A$50</formula>
    </cfRule>
    <cfRule type="cellIs" dxfId="1994" priority="1702" operator="equal">
      <formula>$A$49</formula>
    </cfRule>
    <cfRule type="cellIs" dxfId="1993" priority="1703" operator="equal">
      <formula>$A$48</formula>
    </cfRule>
    <cfRule type="cellIs" dxfId="1992" priority="1704" operator="equal">
      <formula>$A$47</formula>
    </cfRule>
    <cfRule type="cellIs" dxfId="1991" priority="1705" operator="equal">
      <formula>$A$46</formula>
    </cfRule>
    <cfRule type="cellIs" dxfId="1990" priority="1706" operator="equal">
      <formula>$A$45</formula>
    </cfRule>
    <cfRule type="cellIs" dxfId="1989" priority="1707" operator="equal">
      <formula>$A$44</formula>
    </cfRule>
    <cfRule type="cellIs" dxfId="1988" priority="1708" operator="equal">
      <formula>$A$43</formula>
    </cfRule>
  </conditionalFormatting>
  <conditionalFormatting sqref="K27">
    <cfRule type="cellIs" dxfId="1987" priority="1821" operator="equal">
      <formula>$A$70</formula>
    </cfRule>
    <cfRule type="cellIs" dxfId="1986" priority="1822" operator="equal">
      <formula>$A$69</formula>
    </cfRule>
    <cfRule type="cellIs" dxfId="1985" priority="1823" operator="equal">
      <formula>$A$68</formula>
    </cfRule>
    <cfRule type="cellIs" dxfId="1984" priority="1824" operator="equal">
      <formula>$A$67</formula>
    </cfRule>
    <cfRule type="cellIs" dxfId="1983" priority="1825" operator="equal">
      <formula>$A$66</formula>
    </cfRule>
    <cfRule type="cellIs" dxfId="1982" priority="1826" operator="equal">
      <formula>$A$65</formula>
    </cfRule>
    <cfRule type="cellIs" dxfId="1981" priority="1827" operator="equal">
      <formula>$A$64</formula>
    </cfRule>
    <cfRule type="cellIs" dxfId="1980" priority="1828" operator="equal">
      <formula>$A$63</formula>
    </cfRule>
    <cfRule type="cellIs" dxfId="1979" priority="1829" operator="equal">
      <formula>$A$62</formula>
    </cfRule>
    <cfRule type="cellIs" dxfId="1978" priority="1830" operator="equal">
      <formula>$A$61</formula>
    </cfRule>
    <cfRule type="cellIs" dxfId="1977" priority="1831" operator="equal">
      <formula>$A$60</formula>
    </cfRule>
    <cfRule type="cellIs" dxfId="1976" priority="1832" operator="equal">
      <formula>$A$59</formula>
    </cfRule>
    <cfRule type="cellIs" dxfId="1975" priority="1833" operator="equal">
      <formula>$A$58</formula>
    </cfRule>
    <cfRule type="cellIs" dxfId="1974" priority="1834" operator="equal">
      <formula>22710</formula>
    </cfRule>
    <cfRule type="cellIs" dxfId="1973" priority="1835" operator="equal">
      <formula>$A$56</formula>
    </cfRule>
    <cfRule type="cellIs" dxfId="1972" priority="1836" operator="equal">
      <formula>$A$55</formula>
    </cfRule>
    <cfRule type="cellIs" dxfId="1971" priority="1837" operator="equal">
      <formula>$A$54</formula>
    </cfRule>
    <cfRule type="cellIs" dxfId="1970" priority="1838" operator="equal">
      <formula>$A$53</formula>
    </cfRule>
    <cfRule type="cellIs" dxfId="1969" priority="1839" operator="equal">
      <formula>$A$52</formula>
    </cfRule>
    <cfRule type="cellIs" dxfId="1968" priority="1840" operator="equal">
      <formula>$A$51</formula>
    </cfRule>
    <cfRule type="cellIs" dxfId="1967" priority="1841" operator="equal">
      <formula>$A$50</formula>
    </cfRule>
    <cfRule type="cellIs" dxfId="1966" priority="1842" operator="equal">
      <formula>$A$49</formula>
    </cfRule>
    <cfRule type="cellIs" dxfId="1965" priority="1843" operator="equal">
      <formula>$A$48</formula>
    </cfRule>
    <cfRule type="cellIs" dxfId="1964" priority="1844" operator="equal">
      <formula>$A$47</formula>
    </cfRule>
    <cfRule type="cellIs" dxfId="1963" priority="1845" operator="equal">
      <formula>$A$46</formula>
    </cfRule>
    <cfRule type="cellIs" dxfId="1962" priority="1846" operator="equal">
      <formula>$A$45</formula>
    </cfRule>
    <cfRule type="cellIs" dxfId="1961" priority="1847" operator="equal">
      <formula>$A$44</formula>
    </cfRule>
    <cfRule type="cellIs" dxfId="1960" priority="1848" operator="equal">
      <formula>$A$43</formula>
    </cfRule>
  </conditionalFormatting>
  <conditionalFormatting sqref="D25:E25">
    <cfRule type="cellIs" dxfId="1959" priority="2269" operator="equal">
      <formula>$A$70</formula>
    </cfRule>
    <cfRule type="cellIs" dxfId="1958" priority="2270" operator="equal">
      <formula>$A$69</formula>
    </cfRule>
    <cfRule type="cellIs" dxfId="1957" priority="2271" operator="equal">
      <formula>$A$68</formula>
    </cfRule>
    <cfRule type="cellIs" dxfId="1956" priority="2272" operator="equal">
      <formula>$A$67</formula>
    </cfRule>
    <cfRule type="cellIs" dxfId="1955" priority="2273" operator="equal">
      <formula>$A$66</formula>
    </cfRule>
    <cfRule type="cellIs" dxfId="1954" priority="2274" operator="equal">
      <formula>$A$65</formula>
    </cfRule>
    <cfRule type="cellIs" dxfId="1953" priority="2275" operator="equal">
      <formula>$A$64</formula>
    </cfRule>
    <cfRule type="cellIs" dxfId="1952" priority="2276" operator="equal">
      <formula>$A$63</formula>
    </cfRule>
    <cfRule type="cellIs" dxfId="1951" priority="2277" operator="equal">
      <formula>$A$62</formula>
    </cfRule>
    <cfRule type="cellIs" dxfId="1950" priority="2278" operator="equal">
      <formula>$A$61</formula>
    </cfRule>
    <cfRule type="cellIs" dxfId="1949" priority="2279" operator="equal">
      <formula>$A$60</formula>
    </cfRule>
    <cfRule type="cellIs" dxfId="1948" priority="2280" operator="equal">
      <formula>$A$59</formula>
    </cfRule>
    <cfRule type="cellIs" dxfId="1947" priority="2281" operator="equal">
      <formula>$A$58</formula>
    </cfRule>
    <cfRule type="cellIs" dxfId="1946" priority="2282" operator="equal">
      <formula>22710</formula>
    </cfRule>
    <cfRule type="cellIs" dxfId="1945" priority="2283" operator="equal">
      <formula>$A$56</formula>
    </cfRule>
    <cfRule type="cellIs" dxfId="1944" priority="2284" operator="equal">
      <formula>$A$55</formula>
    </cfRule>
    <cfRule type="cellIs" dxfId="1943" priority="2285" operator="equal">
      <formula>$A$54</formula>
    </cfRule>
    <cfRule type="cellIs" dxfId="1942" priority="2286" operator="equal">
      <formula>$A$53</formula>
    </cfRule>
    <cfRule type="cellIs" dxfId="1941" priority="2287" operator="equal">
      <formula>$A$52</formula>
    </cfRule>
    <cfRule type="cellIs" dxfId="1940" priority="2288" operator="equal">
      <formula>$A$51</formula>
    </cfRule>
    <cfRule type="cellIs" dxfId="1939" priority="2289" operator="equal">
      <formula>$A$50</formula>
    </cfRule>
    <cfRule type="cellIs" dxfId="1938" priority="2290" operator="equal">
      <formula>$A$49</formula>
    </cfRule>
    <cfRule type="cellIs" dxfId="1937" priority="2291" operator="equal">
      <formula>$A$48</formula>
    </cfRule>
    <cfRule type="cellIs" dxfId="1936" priority="2292" operator="equal">
      <formula>$A$47</formula>
    </cfRule>
    <cfRule type="cellIs" dxfId="1935" priority="2293" operator="equal">
      <formula>$A$46</formula>
    </cfRule>
    <cfRule type="cellIs" dxfId="1934" priority="2294" operator="equal">
      <formula>$A$45</formula>
    </cfRule>
    <cfRule type="cellIs" dxfId="1933" priority="2295" operator="equal">
      <formula>$A$44</formula>
    </cfRule>
    <cfRule type="cellIs" dxfId="1932" priority="2296" operator="equal">
      <formula>$A$43</formula>
    </cfRule>
  </conditionalFormatting>
  <conditionalFormatting sqref="K29">
    <cfRule type="cellIs" dxfId="1931" priority="2073" operator="equal">
      <formula>$A$70</formula>
    </cfRule>
    <cfRule type="cellIs" dxfId="1930" priority="2074" operator="equal">
      <formula>$A$69</formula>
    </cfRule>
    <cfRule type="cellIs" dxfId="1929" priority="2075" operator="equal">
      <formula>$A$68</formula>
    </cfRule>
    <cfRule type="cellIs" dxfId="1928" priority="2076" operator="equal">
      <formula>$A$67</formula>
    </cfRule>
    <cfRule type="cellIs" dxfId="1927" priority="2077" operator="equal">
      <formula>$A$66</formula>
    </cfRule>
    <cfRule type="cellIs" dxfId="1926" priority="2078" operator="equal">
      <formula>$A$65</formula>
    </cfRule>
    <cfRule type="cellIs" dxfId="1925" priority="2079" operator="equal">
      <formula>$A$64</formula>
    </cfRule>
    <cfRule type="cellIs" dxfId="1924" priority="2080" operator="equal">
      <formula>$A$63</formula>
    </cfRule>
    <cfRule type="cellIs" dxfId="1923" priority="2081" operator="equal">
      <formula>$A$62</formula>
    </cfRule>
    <cfRule type="cellIs" dxfId="1922" priority="2082" operator="equal">
      <formula>$A$61</formula>
    </cfRule>
    <cfRule type="cellIs" dxfId="1921" priority="2083" operator="equal">
      <formula>$A$60</formula>
    </cfRule>
    <cfRule type="cellIs" dxfId="1920" priority="2084" operator="equal">
      <formula>$A$59</formula>
    </cfRule>
    <cfRule type="cellIs" dxfId="1919" priority="2085" operator="equal">
      <formula>$A$58</formula>
    </cfRule>
    <cfRule type="cellIs" dxfId="1918" priority="2086" operator="equal">
      <formula>22710</formula>
    </cfRule>
    <cfRule type="cellIs" dxfId="1917" priority="2087" operator="equal">
      <formula>$A$56</formula>
    </cfRule>
    <cfRule type="cellIs" dxfId="1916" priority="2088" operator="equal">
      <formula>$A$55</formula>
    </cfRule>
    <cfRule type="cellIs" dxfId="1915" priority="2089" operator="equal">
      <formula>$A$54</formula>
    </cfRule>
    <cfRule type="cellIs" dxfId="1914" priority="2090" operator="equal">
      <formula>$A$53</formula>
    </cfRule>
    <cfRule type="cellIs" dxfId="1913" priority="2091" operator="equal">
      <formula>$A$52</formula>
    </cfRule>
    <cfRule type="cellIs" dxfId="1912" priority="2092" operator="equal">
      <formula>$A$51</formula>
    </cfRule>
    <cfRule type="cellIs" dxfId="1911" priority="2093" operator="equal">
      <formula>$A$50</formula>
    </cfRule>
    <cfRule type="cellIs" dxfId="1910" priority="2094" operator="equal">
      <formula>$A$49</formula>
    </cfRule>
    <cfRule type="cellIs" dxfId="1909" priority="2095" operator="equal">
      <formula>$A$48</formula>
    </cfRule>
    <cfRule type="cellIs" dxfId="1908" priority="2096" operator="equal">
      <formula>$A$47</formula>
    </cfRule>
    <cfRule type="cellIs" dxfId="1907" priority="2097" operator="equal">
      <formula>$A$46</formula>
    </cfRule>
    <cfRule type="cellIs" dxfId="1906" priority="2098" operator="equal">
      <formula>$A$45</formula>
    </cfRule>
    <cfRule type="cellIs" dxfId="1905" priority="2099" operator="equal">
      <formula>$A$44</formula>
    </cfRule>
    <cfRule type="cellIs" dxfId="1904" priority="2100" operator="equal">
      <formula>$A$43</formula>
    </cfRule>
  </conditionalFormatting>
  <conditionalFormatting sqref="L31:O31">
    <cfRule type="cellIs" dxfId="1903" priority="1905" operator="equal">
      <formula>$A$70</formula>
    </cfRule>
    <cfRule type="cellIs" dxfId="1902" priority="1906" operator="equal">
      <formula>$A$69</formula>
    </cfRule>
    <cfRule type="cellIs" dxfId="1901" priority="1907" operator="equal">
      <formula>$A$68</formula>
    </cfRule>
    <cfRule type="cellIs" dxfId="1900" priority="1908" operator="equal">
      <formula>$A$67</formula>
    </cfRule>
    <cfRule type="cellIs" dxfId="1899" priority="1909" operator="equal">
      <formula>$A$66</formula>
    </cfRule>
    <cfRule type="cellIs" dxfId="1898" priority="1910" operator="equal">
      <formula>$A$65</formula>
    </cfRule>
    <cfRule type="cellIs" dxfId="1897" priority="1911" operator="equal">
      <formula>$A$64</formula>
    </cfRule>
    <cfRule type="cellIs" dxfId="1896" priority="1912" operator="equal">
      <formula>$A$63</formula>
    </cfRule>
    <cfRule type="cellIs" dxfId="1895" priority="1913" operator="equal">
      <formula>$A$62</formula>
    </cfRule>
    <cfRule type="cellIs" dxfId="1894" priority="1914" operator="equal">
      <formula>$A$61</formula>
    </cfRule>
    <cfRule type="cellIs" dxfId="1893" priority="1915" operator="equal">
      <formula>$A$60</formula>
    </cfRule>
    <cfRule type="cellIs" dxfId="1892" priority="1916" operator="equal">
      <formula>$A$59</formula>
    </cfRule>
    <cfRule type="cellIs" dxfId="1891" priority="1917" operator="equal">
      <formula>$A$58</formula>
    </cfRule>
    <cfRule type="cellIs" dxfId="1890" priority="1918" operator="equal">
      <formula>22710</formula>
    </cfRule>
    <cfRule type="cellIs" dxfId="1889" priority="1919" operator="equal">
      <formula>$A$56</formula>
    </cfRule>
    <cfRule type="cellIs" dxfId="1888" priority="1920" operator="equal">
      <formula>$A$55</formula>
    </cfRule>
    <cfRule type="cellIs" dxfId="1887" priority="1921" operator="equal">
      <formula>$A$54</formula>
    </cfRule>
    <cfRule type="cellIs" dxfId="1886" priority="1922" operator="equal">
      <formula>$A$53</formula>
    </cfRule>
    <cfRule type="cellIs" dxfId="1885" priority="1923" operator="equal">
      <formula>$A$52</formula>
    </cfRule>
    <cfRule type="cellIs" dxfId="1884" priority="1924" operator="equal">
      <formula>$A$51</formula>
    </cfRule>
    <cfRule type="cellIs" dxfId="1883" priority="1925" operator="equal">
      <formula>$A$50</formula>
    </cfRule>
    <cfRule type="cellIs" dxfId="1882" priority="1926" operator="equal">
      <formula>$A$49</formula>
    </cfRule>
    <cfRule type="cellIs" dxfId="1881" priority="1927" operator="equal">
      <formula>$A$48</formula>
    </cfRule>
    <cfRule type="cellIs" dxfId="1880" priority="1928" operator="equal">
      <formula>$A$47</formula>
    </cfRule>
    <cfRule type="cellIs" dxfId="1879" priority="1929" operator="equal">
      <formula>$A$46</formula>
    </cfRule>
    <cfRule type="cellIs" dxfId="1878" priority="1930" operator="equal">
      <formula>$A$45</formula>
    </cfRule>
    <cfRule type="cellIs" dxfId="1877" priority="1931" operator="equal">
      <formula>$A$44</formula>
    </cfRule>
    <cfRule type="cellIs" dxfId="1876" priority="1932" operator="equal">
      <formula>$A$43</formula>
    </cfRule>
  </conditionalFormatting>
  <conditionalFormatting sqref="P29">
    <cfRule type="cellIs" dxfId="1875" priority="2017" operator="equal">
      <formula>$A$70</formula>
    </cfRule>
    <cfRule type="cellIs" dxfId="1874" priority="2018" operator="equal">
      <formula>$A$69</formula>
    </cfRule>
    <cfRule type="cellIs" dxfId="1873" priority="2019" operator="equal">
      <formula>$A$68</formula>
    </cfRule>
    <cfRule type="cellIs" dxfId="1872" priority="2020" operator="equal">
      <formula>$A$67</formula>
    </cfRule>
    <cfRule type="cellIs" dxfId="1871" priority="2021" operator="equal">
      <formula>$A$66</formula>
    </cfRule>
    <cfRule type="cellIs" dxfId="1870" priority="2022" operator="equal">
      <formula>$A$65</formula>
    </cfRule>
    <cfRule type="cellIs" dxfId="1869" priority="2023" operator="equal">
      <formula>$A$64</formula>
    </cfRule>
    <cfRule type="cellIs" dxfId="1868" priority="2024" operator="equal">
      <formula>$A$63</formula>
    </cfRule>
    <cfRule type="cellIs" dxfId="1867" priority="2025" operator="equal">
      <formula>$A$62</formula>
    </cfRule>
    <cfRule type="cellIs" dxfId="1866" priority="2026" operator="equal">
      <formula>$A$61</formula>
    </cfRule>
    <cfRule type="cellIs" dxfId="1865" priority="2027" operator="equal">
      <formula>$A$60</formula>
    </cfRule>
    <cfRule type="cellIs" dxfId="1864" priority="2028" operator="equal">
      <formula>$A$59</formula>
    </cfRule>
    <cfRule type="cellIs" dxfId="1863" priority="2029" operator="equal">
      <formula>$A$58</formula>
    </cfRule>
    <cfRule type="cellIs" dxfId="1862" priority="2030" operator="equal">
      <formula>22710</formula>
    </cfRule>
    <cfRule type="cellIs" dxfId="1861" priority="2031" operator="equal">
      <formula>$A$56</formula>
    </cfRule>
    <cfRule type="cellIs" dxfId="1860" priority="2032" operator="equal">
      <formula>$A$55</formula>
    </cfRule>
    <cfRule type="cellIs" dxfId="1859" priority="2033" operator="equal">
      <formula>$A$54</formula>
    </cfRule>
    <cfRule type="cellIs" dxfId="1858" priority="2034" operator="equal">
      <formula>$A$53</formula>
    </cfRule>
    <cfRule type="cellIs" dxfId="1857" priority="2035" operator="equal">
      <formula>$A$52</formula>
    </cfRule>
    <cfRule type="cellIs" dxfId="1856" priority="2036" operator="equal">
      <formula>$A$51</formula>
    </cfRule>
    <cfRule type="cellIs" dxfId="1855" priority="2037" operator="equal">
      <formula>$A$50</formula>
    </cfRule>
    <cfRule type="cellIs" dxfId="1854" priority="2038" operator="equal">
      <formula>$A$49</formula>
    </cfRule>
    <cfRule type="cellIs" dxfId="1853" priority="2039" operator="equal">
      <formula>$A$48</formula>
    </cfRule>
    <cfRule type="cellIs" dxfId="1852" priority="2040" operator="equal">
      <formula>$A$47</formula>
    </cfRule>
    <cfRule type="cellIs" dxfId="1851" priority="2041" operator="equal">
      <formula>$A$46</formula>
    </cfRule>
    <cfRule type="cellIs" dxfId="1850" priority="2042" operator="equal">
      <formula>$A$45</formula>
    </cfRule>
    <cfRule type="cellIs" dxfId="1849" priority="2043" operator="equal">
      <formula>$A$44</formula>
    </cfRule>
    <cfRule type="cellIs" dxfId="1848" priority="2044" operator="equal">
      <formula>$A$43</formula>
    </cfRule>
  </conditionalFormatting>
  <conditionalFormatting sqref="Q29:S29">
    <cfRule type="cellIs" dxfId="1847" priority="1989" operator="equal">
      <formula>$A$70</formula>
    </cfRule>
    <cfRule type="cellIs" dxfId="1846" priority="1990" operator="equal">
      <formula>$A$69</formula>
    </cfRule>
    <cfRule type="cellIs" dxfId="1845" priority="1991" operator="equal">
      <formula>$A$68</formula>
    </cfRule>
    <cfRule type="cellIs" dxfId="1844" priority="1992" operator="equal">
      <formula>$A$67</formula>
    </cfRule>
    <cfRule type="cellIs" dxfId="1843" priority="1993" operator="equal">
      <formula>$A$66</formula>
    </cfRule>
    <cfRule type="cellIs" dxfId="1842" priority="1994" operator="equal">
      <formula>$A$65</formula>
    </cfRule>
    <cfRule type="cellIs" dxfId="1841" priority="1995" operator="equal">
      <formula>$A$64</formula>
    </cfRule>
    <cfRule type="cellIs" dxfId="1840" priority="1996" operator="equal">
      <formula>$A$63</formula>
    </cfRule>
    <cfRule type="cellIs" dxfId="1839" priority="1997" operator="equal">
      <formula>$A$62</formula>
    </cfRule>
    <cfRule type="cellIs" dxfId="1838" priority="1998" operator="equal">
      <formula>$A$61</formula>
    </cfRule>
    <cfRule type="cellIs" dxfId="1837" priority="1999" operator="equal">
      <formula>$A$60</formula>
    </cfRule>
    <cfRule type="cellIs" dxfId="1836" priority="2000" operator="equal">
      <formula>$A$59</formula>
    </cfRule>
    <cfRule type="cellIs" dxfId="1835" priority="2001" operator="equal">
      <formula>$A$58</formula>
    </cfRule>
    <cfRule type="cellIs" dxfId="1834" priority="2002" operator="equal">
      <formula>22710</formula>
    </cfRule>
    <cfRule type="cellIs" dxfId="1833" priority="2003" operator="equal">
      <formula>$A$56</formula>
    </cfRule>
    <cfRule type="cellIs" dxfId="1832" priority="2004" operator="equal">
      <formula>$A$55</formula>
    </cfRule>
    <cfRule type="cellIs" dxfId="1831" priority="2005" operator="equal">
      <formula>$A$54</formula>
    </cfRule>
    <cfRule type="cellIs" dxfId="1830" priority="2006" operator="equal">
      <formula>$A$53</formula>
    </cfRule>
    <cfRule type="cellIs" dxfId="1829" priority="2007" operator="equal">
      <formula>$A$52</formula>
    </cfRule>
    <cfRule type="cellIs" dxfId="1828" priority="2008" operator="equal">
      <formula>$A$51</formula>
    </cfRule>
    <cfRule type="cellIs" dxfId="1827" priority="2009" operator="equal">
      <formula>$A$50</formula>
    </cfRule>
    <cfRule type="cellIs" dxfId="1826" priority="2010" operator="equal">
      <formula>$A$49</formula>
    </cfRule>
    <cfRule type="cellIs" dxfId="1825" priority="2011" operator="equal">
      <formula>$A$48</formula>
    </cfRule>
    <cfRule type="cellIs" dxfId="1824" priority="2012" operator="equal">
      <formula>$A$47</formula>
    </cfRule>
    <cfRule type="cellIs" dxfId="1823" priority="2013" operator="equal">
      <formula>$A$46</formula>
    </cfRule>
    <cfRule type="cellIs" dxfId="1822" priority="2014" operator="equal">
      <formula>$A$45</formula>
    </cfRule>
    <cfRule type="cellIs" dxfId="1821" priority="2015" operator="equal">
      <formula>$A$44</formula>
    </cfRule>
    <cfRule type="cellIs" dxfId="1820" priority="2016" operator="equal">
      <formula>$A$43</formula>
    </cfRule>
  </conditionalFormatting>
  <conditionalFormatting sqref="P31">
    <cfRule type="cellIs" dxfId="1819" priority="1877" operator="equal">
      <formula>$A$70</formula>
    </cfRule>
    <cfRule type="cellIs" dxfId="1818" priority="1878" operator="equal">
      <formula>$A$69</formula>
    </cfRule>
    <cfRule type="cellIs" dxfId="1817" priority="1879" operator="equal">
      <formula>$A$68</formula>
    </cfRule>
    <cfRule type="cellIs" dxfId="1816" priority="1880" operator="equal">
      <formula>$A$67</formula>
    </cfRule>
    <cfRule type="cellIs" dxfId="1815" priority="1881" operator="equal">
      <formula>$A$66</formula>
    </cfRule>
    <cfRule type="cellIs" dxfId="1814" priority="1882" operator="equal">
      <formula>$A$65</formula>
    </cfRule>
    <cfRule type="cellIs" dxfId="1813" priority="1883" operator="equal">
      <formula>$A$64</formula>
    </cfRule>
    <cfRule type="cellIs" dxfId="1812" priority="1884" operator="equal">
      <formula>$A$63</formula>
    </cfRule>
    <cfRule type="cellIs" dxfId="1811" priority="1885" operator="equal">
      <formula>$A$62</formula>
    </cfRule>
    <cfRule type="cellIs" dxfId="1810" priority="1886" operator="equal">
      <formula>$A$61</formula>
    </cfRule>
    <cfRule type="cellIs" dxfId="1809" priority="1887" operator="equal">
      <formula>$A$60</formula>
    </cfRule>
    <cfRule type="cellIs" dxfId="1808" priority="1888" operator="equal">
      <formula>$A$59</formula>
    </cfRule>
    <cfRule type="cellIs" dxfId="1807" priority="1889" operator="equal">
      <formula>$A$58</formula>
    </cfRule>
    <cfRule type="cellIs" dxfId="1806" priority="1890" operator="equal">
      <formula>22710</formula>
    </cfRule>
    <cfRule type="cellIs" dxfId="1805" priority="1891" operator="equal">
      <formula>$A$56</formula>
    </cfRule>
    <cfRule type="cellIs" dxfId="1804" priority="1892" operator="equal">
      <formula>$A$55</formula>
    </cfRule>
    <cfRule type="cellIs" dxfId="1803" priority="1893" operator="equal">
      <formula>$A$54</formula>
    </cfRule>
    <cfRule type="cellIs" dxfId="1802" priority="1894" operator="equal">
      <formula>$A$53</formula>
    </cfRule>
    <cfRule type="cellIs" dxfId="1801" priority="1895" operator="equal">
      <formula>$A$52</formula>
    </cfRule>
    <cfRule type="cellIs" dxfId="1800" priority="1896" operator="equal">
      <formula>$A$51</formula>
    </cfRule>
    <cfRule type="cellIs" dxfId="1799" priority="1897" operator="equal">
      <formula>$A$50</formula>
    </cfRule>
    <cfRule type="cellIs" dxfId="1798" priority="1898" operator="equal">
      <formula>$A$49</formula>
    </cfRule>
    <cfRule type="cellIs" dxfId="1797" priority="1899" operator="equal">
      <formula>$A$48</formula>
    </cfRule>
    <cfRule type="cellIs" dxfId="1796" priority="1900" operator="equal">
      <formula>$A$47</formula>
    </cfRule>
    <cfRule type="cellIs" dxfId="1795" priority="1901" operator="equal">
      <formula>$A$46</formula>
    </cfRule>
    <cfRule type="cellIs" dxfId="1794" priority="1902" operator="equal">
      <formula>$A$45</formula>
    </cfRule>
    <cfRule type="cellIs" dxfId="1793" priority="1903" operator="equal">
      <formula>$A$44</formula>
    </cfRule>
    <cfRule type="cellIs" dxfId="1792" priority="1904" operator="equal">
      <formula>$A$43</formula>
    </cfRule>
  </conditionalFormatting>
  <conditionalFormatting sqref="Q31:S31">
    <cfRule type="cellIs" dxfId="1791" priority="1849" operator="equal">
      <formula>$A$70</formula>
    </cfRule>
    <cfRule type="cellIs" dxfId="1790" priority="1850" operator="equal">
      <formula>$A$69</formula>
    </cfRule>
    <cfRule type="cellIs" dxfId="1789" priority="1851" operator="equal">
      <formula>$A$68</formula>
    </cfRule>
    <cfRule type="cellIs" dxfId="1788" priority="1852" operator="equal">
      <formula>$A$67</formula>
    </cfRule>
    <cfRule type="cellIs" dxfId="1787" priority="1853" operator="equal">
      <formula>$A$66</formula>
    </cfRule>
    <cfRule type="cellIs" dxfId="1786" priority="1854" operator="equal">
      <formula>$A$65</formula>
    </cfRule>
    <cfRule type="cellIs" dxfId="1785" priority="1855" operator="equal">
      <formula>$A$64</formula>
    </cfRule>
    <cfRule type="cellIs" dxfId="1784" priority="1856" operator="equal">
      <formula>$A$63</formula>
    </cfRule>
    <cfRule type="cellIs" dxfId="1783" priority="1857" operator="equal">
      <formula>$A$62</formula>
    </cfRule>
    <cfRule type="cellIs" dxfId="1782" priority="1858" operator="equal">
      <formula>$A$61</formula>
    </cfRule>
    <cfRule type="cellIs" dxfId="1781" priority="1859" operator="equal">
      <formula>$A$60</formula>
    </cfRule>
    <cfRule type="cellIs" dxfId="1780" priority="1860" operator="equal">
      <formula>$A$59</formula>
    </cfRule>
    <cfRule type="cellIs" dxfId="1779" priority="1861" operator="equal">
      <formula>$A$58</formula>
    </cfRule>
    <cfRule type="cellIs" dxfId="1778" priority="1862" operator="equal">
      <formula>22710</formula>
    </cfRule>
    <cfRule type="cellIs" dxfId="1777" priority="1863" operator="equal">
      <formula>$A$56</formula>
    </cfRule>
    <cfRule type="cellIs" dxfId="1776" priority="1864" operator="equal">
      <formula>$A$55</formula>
    </cfRule>
    <cfRule type="cellIs" dxfId="1775" priority="1865" operator="equal">
      <formula>$A$54</formula>
    </cfRule>
    <cfRule type="cellIs" dxfId="1774" priority="1866" operator="equal">
      <formula>$A$53</formula>
    </cfRule>
    <cfRule type="cellIs" dxfId="1773" priority="1867" operator="equal">
      <formula>$A$52</formula>
    </cfRule>
    <cfRule type="cellIs" dxfId="1772" priority="1868" operator="equal">
      <formula>$A$51</formula>
    </cfRule>
    <cfRule type="cellIs" dxfId="1771" priority="1869" operator="equal">
      <formula>$A$50</formula>
    </cfRule>
    <cfRule type="cellIs" dxfId="1770" priority="1870" operator="equal">
      <formula>$A$49</formula>
    </cfRule>
    <cfRule type="cellIs" dxfId="1769" priority="1871" operator="equal">
      <formula>$A$48</formula>
    </cfRule>
    <cfRule type="cellIs" dxfId="1768" priority="1872" operator="equal">
      <formula>$A$47</formula>
    </cfRule>
    <cfRule type="cellIs" dxfId="1767" priority="1873" operator="equal">
      <formula>$A$46</formula>
    </cfRule>
    <cfRule type="cellIs" dxfId="1766" priority="1874" operator="equal">
      <formula>$A$45</formula>
    </cfRule>
    <cfRule type="cellIs" dxfId="1765" priority="1875" operator="equal">
      <formula>$A$44</formula>
    </cfRule>
    <cfRule type="cellIs" dxfId="1764" priority="1876" operator="equal">
      <formula>$A$43</formula>
    </cfRule>
  </conditionalFormatting>
  <conditionalFormatting sqref="C29">
    <cfRule type="cellIs" dxfId="1763" priority="1793" operator="equal">
      <formula>$A$70</formula>
    </cfRule>
    <cfRule type="cellIs" dxfId="1762" priority="1794" operator="equal">
      <formula>$A$69</formula>
    </cfRule>
    <cfRule type="cellIs" dxfId="1761" priority="1795" operator="equal">
      <formula>$A$68</formula>
    </cfRule>
    <cfRule type="cellIs" dxfId="1760" priority="1796" operator="equal">
      <formula>$A$67</formula>
    </cfRule>
    <cfRule type="cellIs" dxfId="1759" priority="1797" operator="equal">
      <formula>$A$66</formula>
    </cfRule>
    <cfRule type="cellIs" dxfId="1758" priority="1798" operator="equal">
      <formula>$A$65</formula>
    </cfRule>
    <cfRule type="cellIs" dxfId="1757" priority="1799" operator="equal">
      <formula>$A$64</formula>
    </cfRule>
    <cfRule type="cellIs" dxfId="1756" priority="1800" operator="equal">
      <formula>$A$63</formula>
    </cfRule>
    <cfRule type="cellIs" dxfId="1755" priority="1801" operator="equal">
      <formula>$A$62</formula>
    </cfRule>
    <cfRule type="cellIs" dxfId="1754" priority="1802" operator="equal">
      <formula>$A$61</formula>
    </cfRule>
    <cfRule type="cellIs" dxfId="1753" priority="1803" operator="equal">
      <formula>$A$60</formula>
    </cfRule>
    <cfRule type="cellIs" dxfId="1752" priority="1804" operator="equal">
      <formula>$A$59</formula>
    </cfRule>
    <cfRule type="cellIs" dxfId="1751" priority="1805" operator="equal">
      <formula>$A$58</formula>
    </cfRule>
    <cfRule type="cellIs" dxfId="1750" priority="1806" operator="equal">
      <formula>22710</formula>
    </cfRule>
    <cfRule type="cellIs" dxfId="1749" priority="1807" operator="equal">
      <formula>$A$56</formula>
    </cfRule>
    <cfRule type="cellIs" dxfId="1748" priority="1808" operator="equal">
      <formula>$A$55</formula>
    </cfRule>
    <cfRule type="cellIs" dxfId="1747" priority="1809" operator="equal">
      <formula>$A$54</formula>
    </cfRule>
    <cfRule type="cellIs" dxfId="1746" priority="1810" operator="equal">
      <formula>$A$53</formula>
    </cfRule>
    <cfRule type="cellIs" dxfId="1745" priority="1811" operator="equal">
      <formula>$A$52</formula>
    </cfRule>
    <cfRule type="cellIs" dxfId="1744" priority="1812" operator="equal">
      <formula>$A$51</formula>
    </cfRule>
    <cfRule type="cellIs" dxfId="1743" priority="1813" operator="equal">
      <formula>$A$50</formula>
    </cfRule>
    <cfRule type="cellIs" dxfId="1742" priority="1814" operator="equal">
      <formula>$A$49</formula>
    </cfRule>
    <cfRule type="cellIs" dxfId="1741" priority="1815" operator="equal">
      <formula>$A$48</formula>
    </cfRule>
    <cfRule type="cellIs" dxfId="1740" priority="1816" operator="equal">
      <formula>$A$47</formula>
    </cfRule>
    <cfRule type="cellIs" dxfId="1739" priority="1817" operator="equal">
      <formula>$A$46</formula>
    </cfRule>
    <cfRule type="cellIs" dxfId="1738" priority="1818" operator="equal">
      <formula>$A$45</formula>
    </cfRule>
    <cfRule type="cellIs" dxfId="1737" priority="1819" operator="equal">
      <formula>$A$44</formula>
    </cfRule>
    <cfRule type="cellIs" dxfId="1736" priority="1820" operator="equal">
      <formula>$A$43</formula>
    </cfRule>
  </conditionalFormatting>
  <conditionalFormatting sqref="P35">
    <cfRule type="cellIs" dxfId="1735" priority="1765" operator="equal">
      <formula>$A$70</formula>
    </cfRule>
    <cfRule type="cellIs" dxfId="1734" priority="1766" operator="equal">
      <formula>$A$69</formula>
    </cfRule>
    <cfRule type="cellIs" dxfId="1733" priority="1767" operator="equal">
      <formula>$A$68</formula>
    </cfRule>
    <cfRule type="cellIs" dxfId="1732" priority="1768" operator="equal">
      <formula>$A$67</formula>
    </cfRule>
    <cfRule type="cellIs" dxfId="1731" priority="1769" operator="equal">
      <formula>$A$66</formula>
    </cfRule>
    <cfRule type="cellIs" dxfId="1730" priority="1770" operator="equal">
      <formula>$A$65</formula>
    </cfRule>
    <cfRule type="cellIs" dxfId="1729" priority="1771" operator="equal">
      <formula>$A$64</formula>
    </cfRule>
    <cfRule type="cellIs" dxfId="1728" priority="1772" operator="equal">
      <formula>$A$63</formula>
    </cfRule>
    <cfRule type="cellIs" dxfId="1727" priority="1773" operator="equal">
      <formula>$A$62</formula>
    </cfRule>
    <cfRule type="cellIs" dxfId="1726" priority="1774" operator="equal">
      <formula>$A$61</formula>
    </cfRule>
    <cfRule type="cellIs" dxfId="1725" priority="1775" operator="equal">
      <formula>$A$60</formula>
    </cfRule>
    <cfRule type="cellIs" dxfId="1724" priority="1776" operator="equal">
      <formula>$A$59</formula>
    </cfRule>
    <cfRule type="cellIs" dxfId="1723" priority="1777" operator="equal">
      <formula>$A$58</formula>
    </cfRule>
    <cfRule type="cellIs" dxfId="1722" priority="1778" operator="equal">
      <formula>22710</formula>
    </cfRule>
    <cfRule type="cellIs" dxfId="1721" priority="1779" operator="equal">
      <formula>$A$56</formula>
    </cfRule>
    <cfRule type="cellIs" dxfId="1720" priority="1780" operator="equal">
      <formula>$A$55</formula>
    </cfRule>
    <cfRule type="cellIs" dxfId="1719" priority="1781" operator="equal">
      <formula>$A$54</formula>
    </cfRule>
    <cfRule type="cellIs" dxfId="1718" priority="1782" operator="equal">
      <formula>$A$53</formula>
    </cfRule>
    <cfRule type="cellIs" dxfId="1717" priority="1783" operator="equal">
      <formula>$A$52</formula>
    </cfRule>
    <cfRule type="cellIs" dxfId="1716" priority="1784" operator="equal">
      <formula>$A$51</formula>
    </cfRule>
    <cfRule type="cellIs" dxfId="1715" priority="1785" operator="equal">
      <formula>$A$50</formula>
    </cfRule>
    <cfRule type="cellIs" dxfId="1714" priority="1786" operator="equal">
      <formula>$A$49</formula>
    </cfRule>
    <cfRule type="cellIs" dxfId="1713" priority="1787" operator="equal">
      <formula>$A$48</formula>
    </cfRule>
    <cfRule type="cellIs" dxfId="1712" priority="1788" operator="equal">
      <formula>$A$47</formula>
    </cfRule>
    <cfRule type="cellIs" dxfId="1711" priority="1789" operator="equal">
      <formula>$A$46</formula>
    </cfRule>
    <cfRule type="cellIs" dxfId="1710" priority="1790" operator="equal">
      <formula>$A$45</formula>
    </cfRule>
    <cfRule type="cellIs" dxfId="1709" priority="1791" operator="equal">
      <formula>$A$44</formula>
    </cfRule>
    <cfRule type="cellIs" dxfId="1708" priority="1792" operator="equal">
      <formula>$A$43</formula>
    </cfRule>
  </conditionalFormatting>
  <conditionalFormatting sqref="Q35:S35">
    <cfRule type="cellIs" dxfId="1707" priority="1737" operator="equal">
      <formula>$A$70</formula>
    </cfRule>
    <cfRule type="cellIs" dxfId="1706" priority="1738" operator="equal">
      <formula>$A$69</formula>
    </cfRule>
    <cfRule type="cellIs" dxfId="1705" priority="1739" operator="equal">
      <formula>$A$68</formula>
    </cfRule>
    <cfRule type="cellIs" dxfId="1704" priority="1740" operator="equal">
      <formula>$A$67</formula>
    </cfRule>
    <cfRule type="cellIs" dxfId="1703" priority="1741" operator="equal">
      <formula>$A$66</formula>
    </cfRule>
    <cfRule type="cellIs" dxfId="1702" priority="1742" operator="equal">
      <formula>$A$65</formula>
    </cfRule>
    <cfRule type="cellIs" dxfId="1701" priority="1743" operator="equal">
      <formula>$A$64</formula>
    </cfRule>
    <cfRule type="cellIs" dxfId="1700" priority="1744" operator="equal">
      <formula>$A$63</formula>
    </cfRule>
    <cfRule type="cellIs" dxfId="1699" priority="1745" operator="equal">
      <formula>$A$62</formula>
    </cfRule>
    <cfRule type="cellIs" dxfId="1698" priority="1746" operator="equal">
      <formula>$A$61</formula>
    </cfRule>
    <cfRule type="cellIs" dxfId="1697" priority="1747" operator="equal">
      <formula>$A$60</formula>
    </cfRule>
    <cfRule type="cellIs" dxfId="1696" priority="1748" operator="equal">
      <formula>$A$59</formula>
    </cfRule>
    <cfRule type="cellIs" dxfId="1695" priority="1749" operator="equal">
      <formula>$A$58</formula>
    </cfRule>
    <cfRule type="cellIs" dxfId="1694" priority="1750" operator="equal">
      <formula>22710</formula>
    </cfRule>
    <cfRule type="cellIs" dxfId="1693" priority="1751" operator="equal">
      <formula>$A$56</formula>
    </cfRule>
    <cfRule type="cellIs" dxfId="1692" priority="1752" operator="equal">
      <formula>$A$55</formula>
    </cfRule>
    <cfRule type="cellIs" dxfId="1691" priority="1753" operator="equal">
      <formula>$A$54</formula>
    </cfRule>
    <cfRule type="cellIs" dxfId="1690" priority="1754" operator="equal">
      <formula>$A$53</formula>
    </cfRule>
    <cfRule type="cellIs" dxfId="1689" priority="1755" operator="equal">
      <formula>$A$52</formula>
    </cfRule>
    <cfRule type="cellIs" dxfId="1688" priority="1756" operator="equal">
      <formula>$A$51</formula>
    </cfRule>
    <cfRule type="cellIs" dxfId="1687" priority="1757" operator="equal">
      <formula>$A$50</formula>
    </cfRule>
    <cfRule type="cellIs" dxfId="1686" priority="1758" operator="equal">
      <formula>$A$49</formula>
    </cfRule>
    <cfRule type="cellIs" dxfId="1685" priority="1759" operator="equal">
      <formula>$A$48</formula>
    </cfRule>
    <cfRule type="cellIs" dxfId="1684" priority="1760" operator="equal">
      <formula>$A$47</formula>
    </cfRule>
    <cfRule type="cellIs" dxfId="1683" priority="1761" operator="equal">
      <formula>$A$46</formula>
    </cfRule>
    <cfRule type="cellIs" dxfId="1682" priority="1762" operator="equal">
      <formula>$A$45</formula>
    </cfRule>
    <cfRule type="cellIs" dxfId="1681" priority="1763" operator="equal">
      <formula>$A$44</formula>
    </cfRule>
    <cfRule type="cellIs" dxfId="1680" priority="1764" operator="equal">
      <formula>$A$43</formula>
    </cfRule>
  </conditionalFormatting>
  <conditionalFormatting sqref="H31:I31">
    <cfRule type="cellIs" dxfId="1679" priority="1653" operator="equal">
      <formula>$A$70</formula>
    </cfRule>
    <cfRule type="cellIs" dxfId="1678" priority="1654" operator="equal">
      <formula>$A$69</formula>
    </cfRule>
    <cfRule type="cellIs" dxfId="1677" priority="1655" operator="equal">
      <formula>$A$68</formula>
    </cfRule>
    <cfRule type="cellIs" dxfId="1676" priority="1656" operator="equal">
      <formula>$A$67</formula>
    </cfRule>
    <cfRule type="cellIs" dxfId="1675" priority="1657" operator="equal">
      <formula>$A$66</formula>
    </cfRule>
    <cfRule type="cellIs" dxfId="1674" priority="1658" operator="equal">
      <formula>$A$65</formula>
    </cfRule>
    <cfRule type="cellIs" dxfId="1673" priority="1659" operator="equal">
      <formula>$A$64</formula>
    </cfRule>
    <cfRule type="cellIs" dxfId="1672" priority="1660" operator="equal">
      <formula>$A$63</formula>
    </cfRule>
    <cfRule type="cellIs" dxfId="1671" priority="1661" operator="equal">
      <formula>$A$62</formula>
    </cfRule>
    <cfRule type="cellIs" dxfId="1670" priority="1662" operator="equal">
      <formula>$A$61</formula>
    </cfRule>
    <cfRule type="cellIs" dxfId="1669" priority="1663" operator="equal">
      <formula>$A$60</formula>
    </cfRule>
    <cfRule type="cellIs" dxfId="1668" priority="1664" operator="equal">
      <formula>$A$59</formula>
    </cfRule>
    <cfRule type="cellIs" dxfId="1667" priority="1665" operator="equal">
      <formula>$A$58</formula>
    </cfRule>
    <cfRule type="cellIs" dxfId="1666" priority="1666" operator="equal">
      <formula>22710</formula>
    </cfRule>
    <cfRule type="cellIs" dxfId="1665" priority="1667" operator="equal">
      <formula>$A$56</formula>
    </cfRule>
    <cfRule type="cellIs" dxfId="1664" priority="1668" operator="equal">
      <formula>$A$55</formula>
    </cfRule>
    <cfRule type="cellIs" dxfId="1663" priority="1669" operator="equal">
      <formula>$A$54</formula>
    </cfRule>
    <cfRule type="cellIs" dxfId="1662" priority="1670" operator="equal">
      <formula>$A$53</formula>
    </cfRule>
    <cfRule type="cellIs" dxfId="1661" priority="1671" operator="equal">
      <formula>$A$52</formula>
    </cfRule>
    <cfRule type="cellIs" dxfId="1660" priority="1672" operator="equal">
      <formula>$A$51</formula>
    </cfRule>
    <cfRule type="cellIs" dxfId="1659" priority="1673" operator="equal">
      <formula>$A$50</formula>
    </cfRule>
    <cfRule type="cellIs" dxfId="1658" priority="1674" operator="equal">
      <formula>$A$49</formula>
    </cfRule>
    <cfRule type="cellIs" dxfId="1657" priority="1675" operator="equal">
      <formula>$A$48</formula>
    </cfRule>
    <cfRule type="cellIs" dxfId="1656" priority="1676" operator="equal">
      <formula>$A$47</formula>
    </cfRule>
    <cfRule type="cellIs" dxfId="1655" priority="1677" operator="equal">
      <formula>$A$46</formula>
    </cfRule>
    <cfRule type="cellIs" dxfId="1654" priority="1678" operator="equal">
      <formula>$A$45</formula>
    </cfRule>
    <cfRule type="cellIs" dxfId="1653" priority="1679" operator="equal">
      <formula>$A$44</formula>
    </cfRule>
    <cfRule type="cellIs" dxfId="1652" priority="1680" operator="equal">
      <formula>$A$43</formula>
    </cfRule>
  </conditionalFormatting>
  <conditionalFormatting sqref="X25">
    <cfRule type="cellIs" dxfId="1651" priority="1625" operator="equal">
      <formula>$A$70</formula>
    </cfRule>
    <cfRule type="cellIs" dxfId="1650" priority="1626" operator="equal">
      <formula>$A$69</formula>
    </cfRule>
    <cfRule type="cellIs" dxfId="1649" priority="1627" operator="equal">
      <formula>$A$68</formula>
    </cfRule>
    <cfRule type="cellIs" dxfId="1648" priority="1628" operator="equal">
      <formula>$A$67</formula>
    </cfRule>
    <cfRule type="cellIs" dxfId="1647" priority="1629" operator="equal">
      <formula>$A$66</formula>
    </cfRule>
    <cfRule type="cellIs" dxfId="1646" priority="1630" operator="equal">
      <formula>$A$65</formula>
    </cfRule>
    <cfRule type="cellIs" dxfId="1645" priority="1631" operator="equal">
      <formula>$A$64</formula>
    </cfRule>
    <cfRule type="cellIs" dxfId="1644" priority="1632" operator="equal">
      <formula>$A$63</formula>
    </cfRule>
    <cfRule type="cellIs" dxfId="1643" priority="1633" operator="equal">
      <formula>$A$62</formula>
    </cfRule>
    <cfRule type="cellIs" dxfId="1642" priority="1634" operator="equal">
      <formula>$A$61</formula>
    </cfRule>
    <cfRule type="cellIs" dxfId="1641" priority="1635" operator="equal">
      <formula>$A$60</formula>
    </cfRule>
    <cfRule type="cellIs" dxfId="1640" priority="1636" operator="equal">
      <formula>$A$59</formula>
    </cfRule>
    <cfRule type="cellIs" dxfId="1639" priority="1637" operator="equal">
      <formula>$A$58</formula>
    </cfRule>
    <cfRule type="cellIs" dxfId="1638" priority="1638" operator="equal">
      <formula>22710</formula>
    </cfRule>
    <cfRule type="cellIs" dxfId="1637" priority="1639" operator="equal">
      <formula>$A$56</formula>
    </cfRule>
    <cfRule type="cellIs" dxfId="1636" priority="1640" operator="equal">
      <formula>$A$55</formula>
    </cfRule>
    <cfRule type="cellIs" dxfId="1635" priority="1641" operator="equal">
      <formula>$A$54</formula>
    </cfRule>
    <cfRule type="cellIs" dxfId="1634" priority="1642" operator="equal">
      <formula>$A$53</formula>
    </cfRule>
    <cfRule type="cellIs" dxfId="1633" priority="1643" operator="equal">
      <formula>$A$52</formula>
    </cfRule>
    <cfRule type="cellIs" dxfId="1632" priority="1644" operator="equal">
      <formula>$A$51</formula>
    </cfRule>
    <cfRule type="cellIs" dxfId="1631" priority="1645" operator="equal">
      <formula>$A$50</formula>
    </cfRule>
    <cfRule type="cellIs" dxfId="1630" priority="1646" operator="equal">
      <formula>$A$49</formula>
    </cfRule>
    <cfRule type="cellIs" dxfId="1629" priority="1647" operator="equal">
      <formula>$A$48</formula>
    </cfRule>
    <cfRule type="cellIs" dxfId="1628" priority="1648" operator="equal">
      <formula>$A$47</formula>
    </cfRule>
    <cfRule type="cellIs" dxfId="1627" priority="1649" operator="equal">
      <formula>$A$46</formula>
    </cfRule>
    <cfRule type="cellIs" dxfId="1626" priority="1650" operator="equal">
      <formula>$A$45</formula>
    </cfRule>
    <cfRule type="cellIs" dxfId="1625" priority="1651" operator="equal">
      <formula>$A$44</formula>
    </cfRule>
    <cfRule type="cellIs" dxfId="1624" priority="1652" operator="equal">
      <formula>$A$43</formula>
    </cfRule>
  </conditionalFormatting>
  <conditionalFormatting sqref="Y25">
    <cfRule type="cellIs" dxfId="1623" priority="1597" operator="equal">
      <formula>$A$70</formula>
    </cfRule>
    <cfRule type="cellIs" dxfId="1622" priority="1598" operator="equal">
      <formula>$A$69</formula>
    </cfRule>
    <cfRule type="cellIs" dxfId="1621" priority="1599" operator="equal">
      <formula>$A$68</formula>
    </cfRule>
    <cfRule type="cellIs" dxfId="1620" priority="1600" operator="equal">
      <formula>$A$67</formula>
    </cfRule>
    <cfRule type="cellIs" dxfId="1619" priority="1601" operator="equal">
      <formula>$A$66</formula>
    </cfRule>
    <cfRule type="cellIs" dxfId="1618" priority="1602" operator="equal">
      <formula>$A$65</formula>
    </cfRule>
    <cfRule type="cellIs" dxfId="1617" priority="1603" operator="equal">
      <formula>$A$64</formula>
    </cfRule>
    <cfRule type="cellIs" dxfId="1616" priority="1604" operator="equal">
      <formula>$A$63</formula>
    </cfRule>
    <cfRule type="cellIs" dxfId="1615" priority="1605" operator="equal">
      <formula>$A$62</formula>
    </cfRule>
    <cfRule type="cellIs" dxfId="1614" priority="1606" operator="equal">
      <formula>$A$61</formula>
    </cfRule>
    <cfRule type="cellIs" dxfId="1613" priority="1607" operator="equal">
      <formula>$A$60</formula>
    </cfRule>
    <cfRule type="cellIs" dxfId="1612" priority="1608" operator="equal">
      <formula>$A$59</formula>
    </cfRule>
    <cfRule type="cellIs" dxfId="1611" priority="1609" operator="equal">
      <formula>$A$58</formula>
    </cfRule>
    <cfRule type="cellIs" dxfId="1610" priority="1610" operator="equal">
      <formula>22710</formula>
    </cfRule>
    <cfRule type="cellIs" dxfId="1609" priority="1611" operator="equal">
      <formula>$A$56</formula>
    </cfRule>
    <cfRule type="cellIs" dxfId="1608" priority="1612" operator="equal">
      <formula>$A$55</formula>
    </cfRule>
    <cfRule type="cellIs" dxfId="1607" priority="1613" operator="equal">
      <formula>$A$54</formula>
    </cfRule>
    <cfRule type="cellIs" dxfId="1606" priority="1614" operator="equal">
      <formula>$A$53</formula>
    </cfRule>
    <cfRule type="cellIs" dxfId="1605" priority="1615" operator="equal">
      <formula>$A$52</formula>
    </cfRule>
    <cfRule type="cellIs" dxfId="1604" priority="1616" operator="equal">
      <formula>$A$51</formula>
    </cfRule>
    <cfRule type="cellIs" dxfId="1603" priority="1617" operator="equal">
      <formula>$A$50</formula>
    </cfRule>
    <cfRule type="cellIs" dxfId="1602" priority="1618" operator="equal">
      <formula>$A$49</formula>
    </cfRule>
    <cfRule type="cellIs" dxfId="1601" priority="1619" operator="equal">
      <formula>$A$48</formula>
    </cfRule>
    <cfRule type="cellIs" dxfId="1600" priority="1620" operator="equal">
      <formula>$A$47</formula>
    </cfRule>
    <cfRule type="cellIs" dxfId="1599" priority="1621" operator="equal">
      <formula>$A$46</formula>
    </cfRule>
    <cfRule type="cellIs" dxfId="1598" priority="1622" operator="equal">
      <formula>$A$45</formula>
    </cfRule>
    <cfRule type="cellIs" dxfId="1597" priority="1623" operator="equal">
      <formula>$A$44</formula>
    </cfRule>
    <cfRule type="cellIs" dxfId="1596" priority="1624" operator="equal">
      <formula>$A$43</formula>
    </cfRule>
  </conditionalFormatting>
  <conditionalFormatting sqref="X27">
    <cfRule type="cellIs" dxfId="1595" priority="1569" operator="equal">
      <formula>$A$70</formula>
    </cfRule>
    <cfRule type="cellIs" dxfId="1594" priority="1570" operator="equal">
      <formula>$A$69</formula>
    </cfRule>
    <cfRule type="cellIs" dxfId="1593" priority="1571" operator="equal">
      <formula>$A$68</formula>
    </cfRule>
    <cfRule type="cellIs" dxfId="1592" priority="1572" operator="equal">
      <formula>$A$67</formula>
    </cfRule>
    <cfRule type="cellIs" dxfId="1591" priority="1573" operator="equal">
      <formula>$A$66</formula>
    </cfRule>
    <cfRule type="cellIs" dxfId="1590" priority="1574" operator="equal">
      <formula>$A$65</formula>
    </cfRule>
    <cfRule type="cellIs" dxfId="1589" priority="1575" operator="equal">
      <formula>$A$64</formula>
    </cfRule>
    <cfRule type="cellIs" dxfId="1588" priority="1576" operator="equal">
      <formula>$A$63</formula>
    </cfRule>
    <cfRule type="cellIs" dxfId="1587" priority="1577" operator="equal">
      <formula>$A$62</formula>
    </cfRule>
    <cfRule type="cellIs" dxfId="1586" priority="1578" operator="equal">
      <formula>$A$61</formula>
    </cfRule>
    <cfRule type="cellIs" dxfId="1585" priority="1579" operator="equal">
      <formula>$A$60</formula>
    </cfRule>
    <cfRule type="cellIs" dxfId="1584" priority="1580" operator="equal">
      <formula>$A$59</formula>
    </cfRule>
    <cfRule type="cellIs" dxfId="1583" priority="1581" operator="equal">
      <formula>$A$58</formula>
    </cfRule>
    <cfRule type="cellIs" dxfId="1582" priority="1582" operator="equal">
      <formula>22710</formula>
    </cfRule>
    <cfRule type="cellIs" dxfId="1581" priority="1583" operator="equal">
      <formula>$A$56</formula>
    </cfRule>
    <cfRule type="cellIs" dxfId="1580" priority="1584" operator="equal">
      <formula>$A$55</formula>
    </cfRule>
    <cfRule type="cellIs" dxfId="1579" priority="1585" operator="equal">
      <formula>$A$54</formula>
    </cfRule>
    <cfRule type="cellIs" dxfId="1578" priority="1586" operator="equal">
      <formula>$A$53</formula>
    </cfRule>
    <cfRule type="cellIs" dxfId="1577" priority="1587" operator="equal">
      <formula>$A$52</formula>
    </cfRule>
    <cfRule type="cellIs" dxfId="1576" priority="1588" operator="equal">
      <formula>$A$51</formula>
    </cfRule>
    <cfRule type="cellIs" dxfId="1575" priority="1589" operator="equal">
      <formula>$A$50</formula>
    </cfRule>
    <cfRule type="cellIs" dxfId="1574" priority="1590" operator="equal">
      <formula>$A$49</formula>
    </cfRule>
    <cfRule type="cellIs" dxfId="1573" priority="1591" operator="equal">
      <formula>$A$48</formula>
    </cfRule>
    <cfRule type="cellIs" dxfId="1572" priority="1592" operator="equal">
      <formula>$A$47</formula>
    </cfRule>
    <cfRule type="cellIs" dxfId="1571" priority="1593" operator="equal">
      <formula>$A$46</formula>
    </cfRule>
    <cfRule type="cellIs" dxfId="1570" priority="1594" operator="equal">
      <formula>$A$45</formula>
    </cfRule>
    <cfRule type="cellIs" dxfId="1569" priority="1595" operator="equal">
      <formula>$A$44</formula>
    </cfRule>
    <cfRule type="cellIs" dxfId="1568" priority="1596" operator="equal">
      <formula>$A$43</formula>
    </cfRule>
  </conditionalFormatting>
  <conditionalFormatting sqref="Y27">
    <cfRule type="cellIs" dxfId="1567" priority="1541" operator="equal">
      <formula>$A$70</formula>
    </cfRule>
    <cfRule type="cellIs" dxfId="1566" priority="1542" operator="equal">
      <formula>$A$69</formula>
    </cfRule>
    <cfRule type="cellIs" dxfId="1565" priority="1543" operator="equal">
      <formula>$A$68</formula>
    </cfRule>
    <cfRule type="cellIs" dxfId="1564" priority="1544" operator="equal">
      <formula>$A$67</formula>
    </cfRule>
    <cfRule type="cellIs" dxfId="1563" priority="1545" operator="equal">
      <formula>$A$66</formula>
    </cfRule>
    <cfRule type="cellIs" dxfId="1562" priority="1546" operator="equal">
      <formula>$A$65</formula>
    </cfRule>
    <cfRule type="cellIs" dxfId="1561" priority="1547" operator="equal">
      <formula>$A$64</formula>
    </cfRule>
    <cfRule type="cellIs" dxfId="1560" priority="1548" operator="equal">
      <formula>$A$63</formula>
    </cfRule>
    <cfRule type="cellIs" dxfId="1559" priority="1549" operator="equal">
      <formula>$A$62</formula>
    </cfRule>
    <cfRule type="cellIs" dxfId="1558" priority="1550" operator="equal">
      <formula>$A$61</formula>
    </cfRule>
    <cfRule type="cellIs" dxfId="1557" priority="1551" operator="equal">
      <formula>$A$60</formula>
    </cfRule>
    <cfRule type="cellIs" dxfId="1556" priority="1552" operator="equal">
      <formula>$A$59</formula>
    </cfRule>
    <cfRule type="cellIs" dxfId="1555" priority="1553" operator="equal">
      <formula>$A$58</formula>
    </cfRule>
    <cfRule type="cellIs" dxfId="1554" priority="1554" operator="equal">
      <formula>22710</formula>
    </cfRule>
    <cfRule type="cellIs" dxfId="1553" priority="1555" operator="equal">
      <formula>$A$56</formula>
    </cfRule>
    <cfRule type="cellIs" dxfId="1552" priority="1556" operator="equal">
      <formula>$A$55</formula>
    </cfRule>
    <cfRule type="cellIs" dxfId="1551" priority="1557" operator="equal">
      <formula>$A$54</formula>
    </cfRule>
    <cfRule type="cellIs" dxfId="1550" priority="1558" operator="equal">
      <formula>$A$53</formula>
    </cfRule>
    <cfRule type="cellIs" dxfId="1549" priority="1559" operator="equal">
      <formula>$A$52</formula>
    </cfRule>
    <cfRule type="cellIs" dxfId="1548" priority="1560" operator="equal">
      <formula>$A$51</formula>
    </cfRule>
    <cfRule type="cellIs" dxfId="1547" priority="1561" operator="equal">
      <formula>$A$50</formula>
    </cfRule>
    <cfRule type="cellIs" dxfId="1546" priority="1562" operator="equal">
      <formula>$A$49</formula>
    </cfRule>
    <cfRule type="cellIs" dxfId="1545" priority="1563" operator="equal">
      <formula>$A$48</formula>
    </cfRule>
    <cfRule type="cellIs" dxfId="1544" priority="1564" operator="equal">
      <formula>$A$47</formula>
    </cfRule>
    <cfRule type="cellIs" dxfId="1543" priority="1565" operator="equal">
      <formula>$A$46</formula>
    </cfRule>
    <cfRule type="cellIs" dxfId="1542" priority="1566" operator="equal">
      <formula>$A$45</formula>
    </cfRule>
    <cfRule type="cellIs" dxfId="1541" priority="1567" operator="equal">
      <formula>$A$44</formula>
    </cfRule>
    <cfRule type="cellIs" dxfId="1540" priority="1568" operator="equal">
      <formula>$A$43</formula>
    </cfRule>
  </conditionalFormatting>
  <conditionalFormatting sqref="K34">
    <cfRule type="cellIs" dxfId="1539" priority="1513" operator="equal">
      <formula>$A$70</formula>
    </cfRule>
    <cfRule type="cellIs" dxfId="1538" priority="1514" operator="equal">
      <formula>$A$69</formula>
    </cfRule>
    <cfRule type="cellIs" dxfId="1537" priority="1515" operator="equal">
      <formula>$A$68</formula>
    </cfRule>
    <cfRule type="cellIs" dxfId="1536" priority="1516" operator="equal">
      <formula>$A$67</formula>
    </cfRule>
    <cfRule type="cellIs" dxfId="1535" priority="1517" operator="equal">
      <formula>$A$66</formula>
    </cfRule>
    <cfRule type="cellIs" dxfId="1534" priority="1518" operator="equal">
      <formula>$A$65</formula>
    </cfRule>
    <cfRule type="cellIs" dxfId="1533" priority="1519" operator="equal">
      <formula>$A$64</formula>
    </cfRule>
    <cfRule type="cellIs" dxfId="1532" priority="1520" operator="equal">
      <formula>$A$63</formula>
    </cfRule>
    <cfRule type="cellIs" dxfId="1531" priority="1521" operator="equal">
      <formula>$A$62</formula>
    </cfRule>
    <cfRule type="cellIs" dxfId="1530" priority="1522" operator="equal">
      <formula>$A$61</formula>
    </cfRule>
    <cfRule type="cellIs" dxfId="1529" priority="1523" operator="equal">
      <formula>$A$60</formula>
    </cfRule>
    <cfRule type="cellIs" dxfId="1528" priority="1524" operator="equal">
      <formula>$A$59</formula>
    </cfRule>
    <cfRule type="cellIs" dxfId="1527" priority="1525" operator="equal">
      <formula>$A$58</formula>
    </cfRule>
    <cfRule type="cellIs" dxfId="1526" priority="1526" operator="equal">
      <formula>22710</formula>
    </cfRule>
    <cfRule type="cellIs" dxfId="1525" priority="1527" operator="equal">
      <formula>$A$56</formula>
    </cfRule>
    <cfRule type="cellIs" dxfId="1524" priority="1528" operator="equal">
      <formula>$A$55</formula>
    </cfRule>
    <cfRule type="cellIs" dxfId="1523" priority="1529" operator="equal">
      <formula>$A$54</formula>
    </cfRule>
    <cfRule type="cellIs" dxfId="1522" priority="1530" operator="equal">
      <formula>$A$53</formula>
    </cfRule>
    <cfRule type="cellIs" dxfId="1521" priority="1531" operator="equal">
      <formula>$A$52</formula>
    </cfRule>
    <cfRule type="cellIs" dxfId="1520" priority="1532" operator="equal">
      <formula>$A$51</formula>
    </cfRule>
    <cfRule type="cellIs" dxfId="1519" priority="1533" operator="equal">
      <formula>$A$50</formula>
    </cfRule>
    <cfRule type="cellIs" dxfId="1518" priority="1534" operator="equal">
      <formula>$A$49</formula>
    </cfRule>
    <cfRule type="cellIs" dxfId="1517" priority="1535" operator="equal">
      <formula>$A$48</formula>
    </cfRule>
    <cfRule type="cellIs" dxfId="1516" priority="1536" operator="equal">
      <formula>$A$47</formula>
    </cfRule>
    <cfRule type="cellIs" dxfId="1515" priority="1537" operator="equal">
      <formula>$A$46</formula>
    </cfRule>
    <cfRule type="cellIs" dxfId="1514" priority="1538" operator="equal">
      <formula>$A$45</formula>
    </cfRule>
    <cfRule type="cellIs" dxfId="1513" priority="1539" operator="equal">
      <formula>$A$44</formula>
    </cfRule>
    <cfRule type="cellIs" dxfId="1512" priority="1540" operator="equal">
      <formula>$A$43</formula>
    </cfRule>
  </conditionalFormatting>
  <conditionalFormatting sqref="L34:M34">
    <cfRule type="cellIs" dxfId="1511" priority="1485" operator="equal">
      <formula>$A$70</formula>
    </cfRule>
    <cfRule type="cellIs" dxfId="1510" priority="1486" operator="equal">
      <formula>$A$69</formula>
    </cfRule>
    <cfRule type="cellIs" dxfId="1509" priority="1487" operator="equal">
      <formula>$A$68</formula>
    </cfRule>
    <cfRule type="cellIs" dxfId="1508" priority="1488" operator="equal">
      <formula>$A$67</formula>
    </cfRule>
    <cfRule type="cellIs" dxfId="1507" priority="1489" operator="equal">
      <formula>$A$66</formula>
    </cfRule>
    <cfRule type="cellIs" dxfId="1506" priority="1490" operator="equal">
      <formula>$A$65</formula>
    </cfRule>
    <cfRule type="cellIs" dxfId="1505" priority="1491" operator="equal">
      <formula>$A$64</formula>
    </cfRule>
    <cfRule type="cellIs" dxfId="1504" priority="1492" operator="equal">
      <formula>$A$63</formula>
    </cfRule>
    <cfRule type="cellIs" dxfId="1503" priority="1493" operator="equal">
      <formula>$A$62</formula>
    </cfRule>
    <cfRule type="cellIs" dxfId="1502" priority="1494" operator="equal">
      <formula>$A$61</formula>
    </cfRule>
    <cfRule type="cellIs" dxfId="1501" priority="1495" operator="equal">
      <formula>$A$60</formula>
    </cfRule>
    <cfRule type="cellIs" dxfId="1500" priority="1496" operator="equal">
      <formula>$A$59</formula>
    </cfRule>
    <cfRule type="cellIs" dxfId="1499" priority="1497" operator="equal">
      <formula>$A$58</formula>
    </cfRule>
    <cfRule type="cellIs" dxfId="1498" priority="1498" operator="equal">
      <formula>22710</formula>
    </cfRule>
    <cfRule type="cellIs" dxfId="1497" priority="1499" operator="equal">
      <formula>$A$56</formula>
    </cfRule>
    <cfRule type="cellIs" dxfId="1496" priority="1500" operator="equal">
      <formula>$A$55</formula>
    </cfRule>
    <cfRule type="cellIs" dxfId="1495" priority="1501" operator="equal">
      <formula>$A$54</formula>
    </cfRule>
    <cfRule type="cellIs" dxfId="1494" priority="1502" operator="equal">
      <formula>$A$53</formula>
    </cfRule>
    <cfRule type="cellIs" dxfId="1493" priority="1503" operator="equal">
      <formula>$A$52</formula>
    </cfRule>
    <cfRule type="cellIs" dxfId="1492" priority="1504" operator="equal">
      <formula>$A$51</formula>
    </cfRule>
    <cfRule type="cellIs" dxfId="1491" priority="1505" operator="equal">
      <formula>$A$50</formula>
    </cfRule>
    <cfRule type="cellIs" dxfId="1490" priority="1506" operator="equal">
      <formula>$A$49</formula>
    </cfRule>
    <cfRule type="cellIs" dxfId="1489" priority="1507" operator="equal">
      <formula>$A$48</formula>
    </cfRule>
    <cfRule type="cellIs" dxfId="1488" priority="1508" operator="equal">
      <formula>$A$47</formula>
    </cfRule>
    <cfRule type="cellIs" dxfId="1487" priority="1509" operator="equal">
      <formula>$A$46</formula>
    </cfRule>
    <cfRule type="cellIs" dxfId="1486" priority="1510" operator="equal">
      <formula>$A$45</formula>
    </cfRule>
    <cfRule type="cellIs" dxfId="1485" priority="1511" operator="equal">
      <formula>$A$44</formula>
    </cfRule>
    <cfRule type="cellIs" dxfId="1484" priority="1512" operator="equal">
      <formula>$A$43</formula>
    </cfRule>
  </conditionalFormatting>
  <conditionalFormatting sqref="K33">
    <cfRule type="cellIs" dxfId="1483" priority="1121" operator="equal">
      <formula>$A$70</formula>
    </cfRule>
    <cfRule type="cellIs" dxfId="1482" priority="1122" operator="equal">
      <formula>$A$69</formula>
    </cfRule>
    <cfRule type="cellIs" dxfId="1481" priority="1123" operator="equal">
      <formula>$A$68</formula>
    </cfRule>
    <cfRule type="cellIs" dxfId="1480" priority="1124" operator="equal">
      <formula>$A$67</formula>
    </cfRule>
    <cfRule type="cellIs" dxfId="1479" priority="1125" operator="equal">
      <formula>$A$66</formula>
    </cfRule>
    <cfRule type="cellIs" dxfId="1478" priority="1126" operator="equal">
      <formula>$A$65</formula>
    </cfRule>
    <cfRule type="cellIs" dxfId="1477" priority="1127" operator="equal">
      <formula>$A$64</formula>
    </cfRule>
    <cfRule type="cellIs" dxfId="1476" priority="1128" operator="equal">
      <formula>$A$63</formula>
    </cfRule>
    <cfRule type="cellIs" dxfId="1475" priority="1129" operator="equal">
      <formula>$A$62</formula>
    </cfRule>
    <cfRule type="cellIs" dxfId="1474" priority="1130" operator="equal">
      <formula>$A$61</formula>
    </cfRule>
    <cfRule type="cellIs" dxfId="1473" priority="1131" operator="equal">
      <formula>$A$60</formula>
    </cfRule>
    <cfRule type="cellIs" dxfId="1472" priority="1132" operator="equal">
      <formula>$A$59</formula>
    </cfRule>
    <cfRule type="cellIs" dxfId="1471" priority="1133" operator="equal">
      <formula>$A$58</formula>
    </cfRule>
    <cfRule type="cellIs" dxfId="1470" priority="1134" operator="equal">
      <formula>22710</formula>
    </cfRule>
    <cfRule type="cellIs" dxfId="1469" priority="1135" operator="equal">
      <formula>$A$56</formula>
    </cfRule>
    <cfRule type="cellIs" dxfId="1468" priority="1136" operator="equal">
      <formula>$A$55</formula>
    </cfRule>
    <cfRule type="cellIs" dxfId="1467" priority="1137" operator="equal">
      <formula>$A$54</formula>
    </cfRule>
    <cfRule type="cellIs" dxfId="1466" priority="1138" operator="equal">
      <formula>$A$53</formula>
    </cfRule>
    <cfRule type="cellIs" dxfId="1465" priority="1139" operator="equal">
      <formula>$A$52</formula>
    </cfRule>
    <cfRule type="cellIs" dxfId="1464" priority="1140" operator="equal">
      <formula>$A$51</formula>
    </cfRule>
    <cfRule type="cellIs" dxfId="1463" priority="1141" operator="equal">
      <formula>$A$50</formula>
    </cfRule>
    <cfRule type="cellIs" dxfId="1462" priority="1142" operator="equal">
      <formula>$A$49</formula>
    </cfRule>
    <cfRule type="cellIs" dxfId="1461" priority="1143" operator="equal">
      <formula>$A$48</formula>
    </cfRule>
    <cfRule type="cellIs" dxfId="1460" priority="1144" operator="equal">
      <formula>$A$47</formula>
    </cfRule>
    <cfRule type="cellIs" dxfId="1459" priority="1145" operator="equal">
      <formula>$A$46</formula>
    </cfRule>
    <cfRule type="cellIs" dxfId="1458" priority="1146" operator="equal">
      <formula>$A$45</formula>
    </cfRule>
    <cfRule type="cellIs" dxfId="1457" priority="1147" operator="equal">
      <formula>$A$44</formula>
    </cfRule>
    <cfRule type="cellIs" dxfId="1456" priority="1148" operator="equal">
      <formula>$A$43</formula>
    </cfRule>
  </conditionalFormatting>
  <conditionalFormatting sqref="L33:O33">
    <cfRule type="cellIs" dxfId="1455" priority="1093" operator="equal">
      <formula>$A$70</formula>
    </cfRule>
    <cfRule type="cellIs" dxfId="1454" priority="1094" operator="equal">
      <formula>$A$69</formula>
    </cfRule>
    <cfRule type="cellIs" dxfId="1453" priority="1095" operator="equal">
      <formula>$A$68</formula>
    </cfRule>
    <cfRule type="cellIs" dxfId="1452" priority="1096" operator="equal">
      <formula>$A$67</formula>
    </cfRule>
    <cfRule type="cellIs" dxfId="1451" priority="1097" operator="equal">
      <formula>$A$66</formula>
    </cfRule>
    <cfRule type="cellIs" dxfId="1450" priority="1098" operator="equal">
      <formula>$A$65</formula>
    </cfRule>
    <cfRule type="cellIs" dxfId="1449" priority="1099" operator="equal">
      <formula>$A$64</formula>
    </cfRule>
    <cfRule type="cellIs" dxfId="1448" priority="1100" operator="equal">
      <formula>$A$63</formula>
    </cfRule>
    <cfRule type="cellIs" dxfId="1447" priority="1101" operator="equal">
      <formula>$A$62</formula>
    </cfRule>
    <cfRule type="cellIs" dxfId="1446" priority="1102" operator="equal">
      <formula>$A$61</formula>
    </cfRule>
    <cfRule type="cellIs" dxfId="1445" priority="1103" operator="equal">
      <formula>$A$60</formula>
    </cfRule>
    <cfRule type="cellIs" dxfId="1444" priority="1104" operator="equal">
      <formula>$A$59</formula>
    </cfRule>
    <cfRule type="cellIs" dxfId="1443" priority="1105" operator="equal">
      <formula>$A$58</formula>
    </cfRule>
    <cfRule type="cellIs" dxfId="1442" priority="1106" operator="equal">
      <formula>22710</formula>
    </cfRule>
    <cfRule type="cellIs" dxfId="1441" priority="1107" operator="equal">
      <formula>$A$56</formula>
    </cfRule>
    <cfRule type="cellIs" dxfId="1440" priority="1108" operator="equal">
      <formula>$A$55</formula>
    </cfRule>
    <cfRule type="cellIs" dxfId="1439" priority="1109" operator="equal">
      <formula>$A$54</formula>
    </cfRule>
    <cfRule type="cellIs" dxfId="1438" priority="1110" operator="equal">
      <formula>$A$53</formula>
    </cfRule>
    <cfRule type="cellIs" dxfId="1437" priority="1111" operator="equal">
      <formula>$A$52</formula>
    </cfRule>
    <cfRule type="cellIs" dxfId="1436" priority="1112" operator="equal">
      <formula>$A$51</formula>
    </cfRule>
    <cfRule type="cellIs" dxfId="1435" priority="1113" operator="equal">
      <formula>$A$50</formula>
    </cfRule>
    <cfRule type="cellIs" dxfId="1434" priority="1114" operator="equal">
      <formula>$A$49</formula>
    </cfRule>
    <cfRule type="cellIs" dxfId="1433" priority="1115" operator="equal">
      <formula>$A$48</formula>
    </cfRule>
    <cfRule type="cellIs" dxfId="1432" priority="1116" operator="equal">
      <formula>$A$47</formula>
    </cfRule>
    <cfRule type="cellIs" dxfId="1431" priority="1117" operator="equal">
      <formula>$A$46</formula>
    </cfRule>
    <cfRule type="cellIs" dxfId="1430" priority="1118" operator="equal">
      <formula>$A$45</formula>
    </cfRule>
    <cfRule type="cellIs" dxfId="1429" priority="1119" operator="equal">
      <formula>$A$44</formula>
    </cfRule>
    <cfRule type="cellIs" dxfId="1428" priority="1120" operator="equal">
      <formula>$A$43</formula>
    </cfRule>
  </conditionalFormatting>
  <conditionalFormatting sqref="Q33:S33">
    <cfRule type="cellIs" dxfId="1427" priority="1149" operator="equal">
      <formula>$A$70</formula>
    </cfRule>
    <cfRule type="cellIs" dxfId="1426" priority="1150" operator="equal">
      <formula>$A$69</formula>
    </cfRule>
    <cfRule type="cellIs" dxfId="1425" priority="1151" operator="equal">
      <formula>$A$68</formula>
    </cfRule>
    <cfRule type="cellIs" dxfId="1424" priority="1152" operator="equal">
      <formula>$A$67</formula>
    </cfRule>
    <cfRule type="cellIs" dxfId="1423" priority="1153" operator="equal">
      <formula>$A$66</formula>
    </cfRule>
    <cfRule type="cellIs" dxfId="1422" priority="1154" operator="equal">
      <formula>$A$65</formula>
    </cfRule>
    <cfRule type="cellIs" dxfId="1421" priority="1155" operator="equal">
      <formula>$A$64</formula>
    </cfRule>
    <cfRule type="cellIs" dxfId="1420" priority="1156" operator="equal">
      <formula>$A$63</formula>
    </cfRule>
    <cfRule type="cellIs" dxfId="1419" priority="1157" operator="equal">
      <formula>$A$62</formula>
    </cfRule>
    <cfRule type="cellIs" dxfId="1418" priority="1158" operator="equal">
      <formula>$A$61</formula>
    </cfRule>
    <cfRule type="cellIs" dxfId="1417" priority="1159" operator="equal">
      <formula>$A$60</formula>
    </cfRule>
    <cfRule type="cellIs" dxfId="1416" priority="1160" operator="equal">
      <formula>$A$59</formula>
    </cfRule>
    <cfRule type="cellIs" dxfId="1415" priority="1161" operator="equal">
      <formula>$A$58</formula>
    </cfRule>
    <cfRule type="cellIs" dxfId="1414" priority="1162" operator="equal">
      <formula>22710</formula>
    </cfRule>
    <cfRule type="cellIs" dxfId="1413" priority="1163" operator="equal">
      <formula>$A$56</formula>
    </cfRule>
    <cfRule type="cellIs" dxfId="1412" priority="1164" operator="equal">
      <formula>$A$55</formula>
    </cfRule>
    <cfRule type="cellIs" dxfId="1411" priority="1165" operator="equal">
      <formula>$A$54</formula>
    </cfRule>
    <cfRule type="cellIs" dxfId="1410" priority="1166" operator="equal">
      <formula>$A$53</formula>
    </cfRule>
    <cfRule type="cellIs" dxfId="1409" priority="1167" operator="equal">
      <formula>$A$52</formula>
    </cfRule>
    <cfRule type="cellIs" dxfId="1408" priority="1168" operator="equal">
      <formula>$A$51</formula>
    </cfRule>
    <cfRule type="cellIs" dxfId="1407" priority="1169" operator="equal">
      <formula>$A$50</formula>
    </cfRule>
    <cfRule type="cellIs" dxfId="1406" priority="1170" operator="equal">
      <formula>$A$49</formula>
    </cfRule>
    <cfRule type="cellIs" dxfId="1405" priority="1171" operator="equal">
      <formula>$A$48</formula>
    </cfRule>
    <cfRule type="cellIs" dxfId="1404" priority="1172" operator="equal">
      <formula>$A$47</formula>
    </cfRule>
    <cfRule type="cellIs" dxfId="1403" priority="1173" operator="equal">
      <formula>$A$46</formula>
    </cfRule>
    <cfRule type="cellIs" dxfId="1402" priority="1174" operator="equal">
      <formula>$A$45</formula>
    </cfRule>
    <cfRule type="cellIs" dxfId="1401" priority="1175" operator="equal">
      <formula>$A$44</formula>
    </cfRule>
    <cfRule type="cellIs" dxfId="1400" priority="1176" operator="equal">
      <formula>$A$43</formula>
    </cfRule>
  </conditionalFormatting>
  <conditionalFormatting sqref="K26">
    <cfRule type="cellIs" dxfId="1399" priority="897" operator="equal">
      <formula>$A$70</formula>
    </cfRule>
    <cfRule type="cellIs" dxfId="1398" priority="898" operator="equal">
      <formula>$A$69</formula>
    </cfRule>
    <cfRule type="cellIs" dxfId="1397" priority="899" operator="equal">
      <formula>$A$68</formula>
    </cfRule>
    <cfRule type="cellIs" dxfId="1396" priority="900" operator="equal">
      <formula>$A$67</formula>
    </cfRule>
    <cfRule type="cellIs" dxfId="1395" priority="901" operator="equal">
      <formula>$A$66</formula>
    </cfRule>
    <cfRule type="cellIs" dxfId="1394" priority="902" operator="equal">
      <formula>$A$65</formula>
    </cfRule>
    <cfRule type="cellIs" dxfId="1393" priority="903" operator="equal">
      <formula>$A$64</formula>
    </cfRule>
    <cfRule type="cellIs" dxfId="1392" priority="904" operator="equal">
      <formula>$A$63</formula>
    </cfRule>
    <cfRule type="cellIs" dxfId="1391" priority="905" operator="equal">
      <formula>$A$62</formula>
    </cfRule>
    <cfRule type="cellIs" dxfId="1390" priority="906" operator="equal">
      <formula>$A$61</formula>
    </cfRule>
    <cfRule type="cellIs" dxfId="1389" priority="907" operator="equal">
      <formula>$A$60</formula>
    </cfRule>
    <cfRule type="cellIs" dxfId="1388" priority="908" operator="equal">
      <formula>$A$59</formula>
    </cfRule>
    <cfRule type="cellIs" dxfId="1387" priority="909" operator="equal">
      <formula>$A$58</formula>
    </cfRule>
    <cfRule type="cellIs" dxfId="1386" priority="910" operator="equal">
      <formula>22710</formula>
    </cfRule>
    <cfRule type="cellIs" dxfId="1385" priority="911" operator="equal">
      <formula>$A$56</formula>
    </cfRule>
    <cfRule type="cellIs" dxfId="1384" priority="912" operator="equal">
      <formula>$A$55</formula>
    </cfRule>
    <cfRule type="cellIs" dxfId="1383" priority="913" operator="equal">
      <formula>$A$54</formula>
    </cfRule>
    <cfRule type="cellIs" dxfId="1382" priority="914" operator="equal">
      <formula>$A$53</formula>
    </cfRule>
    <cfRule type="cellIs" dxfId="1381" priority="915" operator="equal">
      <formula>$A$52</formula>
    </cfRule>
    <cfRule type="cellIs" dxfId="1380" priority="916" operator="equal">
      <formula>$A$51</formula>
    </cfRule>
    <cfRule type="cellIs" dxfId="1379" priority="917" operator="equal">
      <formula>$A$50</formula>
    </cfRule>
    <cfRule type="cellIs" dxfId="1378" priority="918" operator="equal">
      <formula>$A$49</formula>
    </cfRule>
    <cfRule type="cellIs" dxfId="1377" priority="919" operator="equal">
      <formula>$A$48</formula>
    </cfRule>
    <cfRule type="cellIs" dxfId="1376" priority="920" operator="equal">
      <formula>$A$47</formula>
    </cfRule>
    <cfRule type="cellIs" dxfId="1375" priority="921" operator="equal">
      <formula>$A$46</formula>
    </cfRule>
    <cfRule type="cellIs" dxfId="1374" priority="922" operator="equal">
      <formula>$A$45</formula>
    </cfRule>
    <cfRule type="cellIs" dxfId="1373" priority="923" operator="equal">
      <formula>$A$44</formula>
    </cfRule>
    <cfRule type="cellIs" dxfId="1372" priority="924" operator="equal">
      <formula>$A$43</formula>
    </cfRule>
  </conditionalFormatting>
  <conditionalFormatting sqref="L26:N26">
    <cfRule type="cellIs" dxfId="1371" priority="869" operator="equal">
      <formula>$A$70</formula>
    </cfRule>
    <cfRule type="cellIs" dxfId="1370" priority="870" operator="equal">
      <formula>$A$69</formula>
    </cfRule>
    <cfRule type="cellIs" dxfId="1369" priority="871" operator="equal">
      <formula>$A$68</formula>
    </cfRule>
    <cfRule type="cellIs" dxfId="1368" priority="872" operator="equal">
      <formula>$A$67</formula>
    </cfRule>
    <cfRule type="cellIs" dxfId="1367" priority="873" operator="equal">
      <formula>$A$66</formula>
    </cfRule>
    <cfRule type="cellIs" dxfId="1366" priority="874" operator="equal">
      <formula>$A$65</formula>
    </cfRule>
    <cfRule type="cellIs" dxfId="1365" priority="875" operator="equal">
      <formula>$A$64</formula>
    </cfRule>
    <cfRule type="cellIs" dxfId="1364" priority="876" operator="equal">
      <formula>$A$63</formula>
    </cfRule>
    <cfRule type="cellIs" dxfId="1363" priority="877" operator="equal">
      <formula>$A$62</formula>
    </cfRule>
    <cfRule type="cellIs" dxfId="1362" priority="878" operator="equal">
      <formula>$A$61</formula>
    </cfRule>
    <cfRule type="cellIs" dxfId="1361" priority="879" operator="equal">
      <formula>$A$60</formula>
    </cfRule>
    <cfRule type="cellIs" dxfId="1360" priority="880" operator="equal">
      <formula>$A$59</formula>
    </cfRule>
    <cfRule type="cellIs" dxfId="1359" priority="881" operator="equal">
      <formula>$A$58</formula>
    </cfRule>
    <cfRule type="cellIs" dxfId="1358" priority="882" operator="equal">
      <formula>22710</formula>
    </cfRule>
    <cfRule type="cellIs" dxfId="1357" priority="883" operator="equal">
      <formula>$A$56</formula>
    </cfRule>
    <cfRule type="cellIs" dxfId="1356" priority="884" operator="equal">
      <formula>$A$55</formula>
    </cfRule>
    <cfRule type="cellIs" dxfId="1355" priority="885" operator="equal">
      <formula>$A$54</formula>
    </cfRule>
    <cfRule type="cellIs" dxfId="1354" priority="886" operator="equal">
      <formula>$A$53</formula>
    </cfRule>
    <cfRule type="cellIs" dxfId="1353" priority="887" operator="equal">
      <formula>$A$52</formula>
    </cfRule>
    <cfRule type="cellIs" dxfId="1352" priority="888" operator="equal">
      <formula>$A$51</formula>
    </cfRule>
    <cfRule type="cellIs" dxfId="1351" priority="889" operator="equal">
      <formula>$A$50</formula>
    </cfRule>
    <cfRule type="cellIs" dxfId="1350" priority="890" operator="equal">
      <formula>$A$49</formula>
    </cfRule>
    <cfRule type="cellIs" dxfId="1349" priority="891" operator="equal">
      <formula>$A$48</formula>
    </cfRule>
    <cfRule type="cellIs" dxfId="1348" priority="892" operator="equal">
      <formula>$A$47</formula>
    </cfRule>
    <cfRule type="cellIs" dxfId="1347" priority="893" operator="equal">
      <formula>$A$46</formula>
    </cfRule>
    <cfRule type="cellIs" dxfId="1346" priority="894" operator="equal">
      <formula>$A$45</formula>
    </cfRule>
    <cfRule type="cellIs" dxfId="1345" priority="895" operator="equal">
      <formula>$A$44</formula>
    </cfRule>
    <cfRule type="cellIs" dxfId="1344" priority="896" operator="equal">
      <formula>$A$43</formula>
    </cfRule>
  </conditionalFormatting>
  <conditionalFormatting sqref="K35">
    <cfRule type="cellIs" dxfId="1343" priority="1457" operator="equal">
      <formula>$A$70</formula>
    </cfRule>
    <cfRule type="cellIs" dxfId="1342" priority="1458" operator="equal">
      <formula>$A$69</formula>
    </cfRule>
    <cfRule type="cellIs" dxfId="1341" priority="1459" operator="equal">
      <formula>$A$68</formula>
    </cfRule>
    <cfRule type="cellIs" dxfId="1340" priority="1460" operator="equal">
      <formula>$A$67</formula>
    </cfRule>
    <cfRule type="cellIs" dxfId="1339" priority="1461" operator="equal">
      <formula>$A$66</formula>
    </cfRule>
    <cfRule type="cellIs" dxfId="1338" priority="1462" operator="equal">
      <formula>$A$65</formula>
    </cfRule>
    <cfRule type="cellIs" dxfId="1337" priority="1463" operator="equal">
      <formula>$A$64</formula>
    </cfRule>
    <cfRule type="cellIs" dxfId="1336" priority="1464" operator="equal">
      <formula>$A$63</formula>
    </cfRule>
    <cfRule type="cellIs" dxfId="1335" priority="1465" operator="equal">
      <formula>$A$62</formula>
    </cfRule>
    <cfRule type="cellIs" dxfId="1334" priority="1466" operator="equal">
      <formula>$A$61</formula>
    </cfRule>
    <cfRule type="cellIs" dxfId="1333" priority="1467" operator="equal">
      <formula>$A$60</formula>
    </cfRule>
    <cfRule type="cellIs" dxfId="1332" priority="1468" operator="equal">
      <formula>$A$59</formula>
    </cfRule>
    <cfRule type="cellIs" dxfId="1331" priority="1469" operator="equal">
      <formula>$A$58</formula>
    </cfRule>
    <cfRule type="cellIs" dxfId="1330" priority="1470" operator="equal">
      <formula>22710</formula>
    </cfRule>
    <cfRule type="cellIs" dxfId="1329" priority="1471" operator="equal">
      <formula>$A$56</formula>
    </cfRule>
    <cfRule type="cellIs" dxfId="1328" priority="1472" operator="equal">
      <formula>$A$55</formula>
    </cfRule>
    <cfRule type="cellIs" dxfId="1327" priority="1473" operator="equal">
      <formula>$A$54</formula>
    </cfRule>
    <cfRule type="cellIs" dxfId="1326" priority="1474" operator="equal">
      <formula>$A$53</formula>
    </cfRule>
    <cfRule type="cellIs" dxfId="1325" priority="1475" operator="equal">
      <formula>$A$52</formula>
    </cfRule>
    <cfRule type="cellIs" dxfId="1324" priority="1476" operator="equal">
      <formula>$A$51</formula>
    </cfRule>
    <cfRule type="cellIs" dxfId="1323" priority="1477" operator="equal">
      <formula>$A$50</formula>
    </cfRule>
    <cfRule type="cellIs" dxfId="1322" priority="1478" operator="equal">
      <formula>$A$49</formula>
    </cfRule>
    <cfRule type="cellIs" dxfId="1321" priority="1479" operator="equal">
      <formula>$A$48</formula>
    </cfRule>
    <cfRule type="cellIs" dxfId="1320" priority="1480" operator="equal">
      <formula>$A$47</formula>
    </cfRule>
    <cfRule type="cellIs" dxfId="1319" priority="1481" operator="equal">
      <formula>$A$46</formula>
    </cfRule>
    <cfRule type="cellIs" dxfId="1318" priority="1482" operator="equal">
      <formula>$A$45</formula>
    </cfRule>
    <cfRule type="cellIs" dxfId="1317" priority="1483" operator="equal">
      <formula>$A$44</formula>
    </cfRule>
    <cfRule type="cellIs" dxfId="1316" priority="1484" operator="equal">
      <formula>$A$43</formula>
    </cfRule>
  </conditionalFormatting>
  <conditionalFormatting sqref="L35:O35">
    <cfRule type="cellIs" dxfId="1315" priority="1429" operator="equal">
      <formula>$A$70</formula>
    </cfRule>
    <cfRule type="cellIs" dxfId="1314" priority="1430" operator="equal">
      <formula>$A$69</formula>
    </cfRule>
    <cfRule type="cellIs" dxfId="1313" priority="1431" operator="equal">
      <formula>$A$68</formula>
    </cfRule>
    <cfRule type="cellIs" dxfId="1312" priority="1432" operator="equal">
      <formula>$A$67</formula>
    </cfRule>
    <cfRule type="cellIs" dxfId="1311" priority="1433" operator="equal">
      <formula>$A$66</formula>
    </cfRule>
    <cfRule type="cellIs" dxfId="1310" priority="1434" operator="equal">
      <formula>$A$65</formula>
    </cfRule>
    <cfRule type="cellIs" dxfId="1309" priority="1435" operator="equal">
      <formula>$A$64</formula>
    </cfRule>
    <cfRule type="cellIs" dxfId="1308" priority="1436" operator="equal">
      <formula>$A$63</formula>
    </cfRule>
    <cfRule type="cellIs" dxfId="1307" priority="1437" operator="equal">
      <formula>$A$62</formula>
    </cfRule>
    <cfRule type="cellIs" dxfId="1306" priority="1438" operator="equal">
      <formula>$A$61</formula>
    </cfRule>
    <cfRule type="cellIs" dxfId="1305" priority="1439" operator="equal">
      <formula>$A$60</formula>
    </cfRule>
    <cfRule type="cellIs" dxfId="1304" priority="1440" operator="equal">
      <formula>$A$59</formula>
    </cfRule>
    <cfRule type="cellIs" dxfId="1303" priority="1441" operator="equal">
      <formula>$A$58</formula>
    </cfRule>
    <cfRule type="cellIs" dxfId="1302" priority="1442" operator="equal">
      <formula>22710</formula>
    </cfRule>
    <cfRule type="cellIs" dxfId="1301" priority="1443" operator="equal">
      <formula>$A$56</formula>
    </cfRule>
    <cfRule type="cellIs" dxfId="1300" priority="1444" operator="equal">
      <formula>$A$55</formula>
    </cfRule>
    <cfRule type="cellIs" dxfId="1299" priority="1445" operator="equal">
      <formula>$A$54</formula>
    </cfRule>
    <cfRule type="cellIs" dxfId="1298" priority="1446" operator="equal">
      <formula>$A$53</formula>
    </cfRule>
    <cfRule type="cellIs" dxfId="1297" priority="1447" operator="equal">
      <formula>$A$52</formula>
    </cfRule>
    <cfRule type="cellIs" dxfId="1296" priority="1448" operator="equal">
      <formula>$A$51</formula>
    </cfRule>
    <cfRule type="cellIs" dxfId="1295" priority="1449" operator="equal">
      <formula>$A$50</formula>
    </cfRule>
    <cfRule type="cellIs" dxfId="1294" priority="1450" operator="equal">
      <formula>$A$49</formula>
    </cfRule>
    <cfRule type="cellIs" dxfId="1293" priority="1451" operator="equal">
      <formula>$A$48</formula>
    </cfRule>
    <cfRule type="cellIs" dxfId="1292" priority="1452" operator="equal">
      <formula>$A$47</formula>
    </cfRule>
    <cfRule type="cellIs" dxfId="1291" priority="1453" operator="equal">
      <formula>$A$46</formula>
    </cfRule>
    <cfRule type="cellIs" dxfId="1290" priority="1454" operator="equal">
      <formula>$A$45</formula>
    </cfRule>
    <cfRule type="cellIs" dxfId="1289" priority="1455" operator="equal">
      <formula>$A$44</formula>
    </cfRule>
    <cfRule type="cellIs" dxfId="1288" priority="1456" operator="equal">
      <formula>$A$43</formula>
    </cfRule>
  </conditionalFormatting>
  <conditionalFormatting sqref="K28">
    <cfRule type="cellIs" dxfId="1287" priority="1009" operator="equal">
      <formula>$A$70</formula>
    </cfRule>
    <cfRule type="cellIs" dxfId="1286" priority="1010" operator="equal">
      <formula>$A$69</formula>
    </cfRule>
    <cfRule type="cellIs" dxfId="1285" priority="1011" operator="equal">
      <formula>$A$68</formula>
    </cfRule>
    <cfRule type="cellIs" dxfId="1284" priority="1012" operator="equal">
      <formula>$A$67</formula>
    </cfRule>
    <cfRule type="cellIs" dxfId="1283" priority="1013" operator="equal">
      <formula>$A$66</formula>
    </cfRule>
    <cfRule type="cellIs" dxfId="1282" priority="1014" operator="equal">
      <formula>$A$65</formula>
    </cfRule>
    <cfRule type="cellIs" dxfId="1281" priority="1015" operator="equal">
      <formula>$A$64</formula>
    </cfRule>
    <cfRule type="cellIs" dxfId="1280" priority="1016" operator="equal">
      <formula>$A$63</formula>
    </cfRule>
    <cfRule type="cellIs" dxfId="1279" priority="1017" operator="equal">
      <formula>$A$62</formula>
    </cfRule>
    <cfRule type="cellIs" dxfId="1278" priority="1018" operator="equal">
      <formula>$A$61</formula>
    </cfRule>
    <cfRule type="cellIs" dxfId="1277" priority="1019" operator="equal">
      <formula>$A$60</formula>
    </cfRule>
    <cfRule type="cellIs" dxfId="1276" priority="1020" operator="equal">
      <formula>$A$59</formula>
    </cfRule>
    <cfRule type="cellIs" dxfId="1275" priority="1021" operator="equal">
      <formula>$A$58</formula>
    </cfRule>
    <cfRule type="cellIs" dxfId="1274" priority="1022" operator="equal">
      <formula>22710</formula>
    </cfRule>
    <cfRule type="cellIs" dxfId="1273" priority="1023" operator="equal">
      <formula>$A$56</formula>
    </cfRule>
    <cfRule type="cellIs" dxfId="1272" priority="1024" operator="equal">
      <formula>$A$55</formula>
    </cfRule>
    <cfRule type="cellIs" dxfId="1271" priority="1025" operator="equal">
      <formula>$A$54</formula>
    </cfRule>
    <cfRule type="cellIs" dxfId="1270" priority="1026" operator="equal">
      <formula>$A$53</formula>
    </cfRule>
    <cfRule type="cellIs" dxfId="1269" priority="1027" operator="equal">
      <formula>$A$52</formula>
    </cfRule>
    <cfRule type="cellIs" dxfId="1268" priority="1028" operator="equal">
      <formula>$A$51</formula>
    </cfRule>
    <cfRule type="cellIs" dxfId="1267" priority="1029" operator="equal">
      <formula>$A$50</formula>
    </cfRule>
    <cfRule type="cellIs" dxfId="1266" priority="1030" operator="equal">
      <formula>$A$49</formula>
    </cfRule>
    <cfRule type="cellIs" dxfId="1265" priority="1031" operator="equal">
      <formula>$A$48</formula>
    </cfRule>
    <cfRule type="cellIs" dxfId="1264" priority="1032" operator="equal">
      <formula>$A$47</formula>
    </cfRule>
    <cfRule type="cellIs" dxfId="1263" priority="1033" operator="equal">
      <formula>$A$46</formula>
    </cfRule>
    <cfRule type="cellIs" dxfId="1262" priority="1034" operator="equal">
      <formula>$A$45</formula>
    </cfRule>
    <cfRule type="cellIs" dxfId="1261" priority="1035" operator="equal">
      <formula>$A$44</formula>
    </cfRule>
    <cfRule type="cellIs" dxfId="1260" priority="1036" operator="equal">
      <formula>$A$43</formula>
    </cfRule>
  </conditionalFormatting>
  <conditionalFormatting sqref="L28:N28">
    <cfRule type="cellIs" dxfId="1259" priority="981" operator="equal">
      <formula>$A$70</formula>
    </cfRule>
    <cfRule type="cellIs" dxfId="1258" priority="982" operator="equal">
      <formula>$A$69</formula>
    </cfRule>
    <cfRule type="cellIs" dxfId="1257" priority="983" operator="equal">
      <formula>$A$68</formula>
    </cfRule>
    <cfRule type="cellIs" dxfId="1256" priority="984" operator="equal">
      <formula>$A$67</formula>
    </cfRule>
    <cfRule type="cellIs" dxfId="1255" priority="985" operator="equal">
      <formula>$A$66</formula>
    </cfRule>
    <cfRule type="cellIs" dxfId="1254" priority="986" operator="equal">
      <formula>$A$65</formula>
    </cfRule>
    <cfRule type="cellIs" dxfId="1253" priority="987" operator="equal">
      <formula>$A$64</formula>
    </cfRule>
    <cfRule type="cellIs" dxfId="1252" priority="988" operator="equal">
      <formula>$A$63</formula>
    </cfRule>
    <cfRule type="cellIs" dxfId="1251" priority="989" operator="equal">
      <formula>$A$62</formula>
    </cfRule>
    <cfRule type="cellIs" dxfId="1250" priority="990" operator="equal">
      <formula>$A$61</formula>
    </cfRule>
    <cfRule type="cellIs" dxfId="1249" priority="991" operator="equal">
      <formula>$A$60</formula>
    </cfRule>
    <cfRule type="cellIs" dxfId="1248" priority="992" operator="equal">
      <formula>$A$59</formula>
    </cfRule>
    <cfRule type="cellIs" dxfId="1247" priority="993" operator="equal">
      <formula>$A$58</formula>
    </cfRule>
    <cfRule type="cellIs" dxfId="1246" priority="994" operator="equal">
      <formula>22710</formula>
    </cfRule>
    <cfRule type="cellIs" dxfId="1245" priority="995" operator="equal">
      <formula>$A$56</formula>
    </cfRule>
    <cfRule type="cellIs" dxfId="1244" priority="996" operator="equal">
      <formula>$A$55</formula>
    </cfRule>
    <cfRule type="cellIs" dxfId="1243" priority="997" operator="equal">
      <formula>$A$54</formula>
    </cfRule>
    <cfRule type="cellIs" dxfId="1242" priority="998" operator="equal">
      <formula>$A$53</formula>
    </cfRule>
    <cfRule type="cellIs" dxfId="1241" priority="999" operator="equal">
      <formula>$A$52</formula>
    </cfRule>
    <cfRule type="cellIs" dxfId="1240" priority="1000" operator="equal">
      <formula>$A$51</formula>
    </cfRule>
    <cfRule type="cellIs" dxfId="1239" priority="1001" operator="equal">
      <formula>$A$50</formula>
    </cfRule>
    <cfRule type="cellIs" dxfId="1238" priority="1002" operator="equal">
      <formula>$A$49</formula>
    </cfRule>
    <cfRule type="cellIs" dxfId="1237" priority="1003" operator="equal">
      <formula>$A$48</formula>
    </cfRule>
    <cfRule type="cellIs" dxfId="1236" priority="1004" operator="equal">
      <formula>$A$47</formula>
    </cfRule>
    <cfRule type="cellIs" dxfId="1235" priority="1005" operator="equal">
      <formula>$A$46</formula>
    </cfRule>
    <cfRule type="cellIs" dxfId="1234" priority="1006" operator="equal">
      <formula>$A$45</formula>
    </cfRule>
    <cfRule type="cellIs" dxfId="1233" priority="1007" operator="equal">
      <formula>$A$44</formula>
    </cfRule>
    <cfRule type="cellIs" dxfId="1232" priority="1008" operator="equal">
      <formula>$A$43</formula>
    </cfRule>
  </conditionalFormatting>
  <conditionalFormatting sqref="H35:J35">
    <cfRule type="cellIs" dxfId="1231" priority="813" operator="equal">
      <formula>$A$70</formula>
    </cfRule>
    <cfRule type="cellIs" dxfId="1230" priority="814" operator="equal">
      <formula>$A$69</formula>
    </cfRule>
    <cfRule type="cellIs" dxfId="1229" priority="815" operator="equal">
      <formula>$A$68</formula>
    </cfRule>
    <cfRule type="cellIs" dxfId="1228" priority="816" operator="equal">
      <formula>$A$67</formula>
    </cfRule>
    <cfRule type="cellIs" dxfId="1227" priority="817" operator="equal">
      <formula>$A$66</formula>
    </cfRule>
    <cfRule type="cellIs" dxfId="1226" priority="818" operator="equal">
      <formula>$A$65</formula>
    </cfRule>
    <cfRule type="cellIs" dxfId="1225" priority="819" operator="equal">
      <formula>$A$64</formula>
    </cfRule>
    <cfRule type="cellIs" dxfId="1224" priority="820" operator="equal">
      <formula>$A$63</formula>
    </cfRule>
    <cfRule type="cellIs" dxfId="1223" priority="821" operator="equal">
      <formula>$A$62</formula>
    </cfRule>
    <cfRule type="cellIs" dxfId="1222" priority="822" operator="equal">
      <formula>$A$61</formula>
    </cfRule>
    <cfRule type="cellIs" dxfId="1221" priority="823" operator="equal">
      <formula>$A$60</formula>
    </cfRule>
    <cfRule type="cellIs" dxfId="1220" priority="824" operator="equal">
      <formula>$A$59</formula>
    </cfRule>
    <cfRule type="cellIs" dxfId="1219" priority="825" operator="equal">
      <formula>$A$58</formula>
    </cfRule>
    <cfRule type="cellIs" dxfId="1218" priority="826" operator="equal">
      <formula>22710</formula>
    </cfRule>
    <cfRule type="cellIs" dxfId="1217" priority="827" operator="equal">
      <formula>$A$56</formula>
    </cfRule>
    <cfRule type="cellIs" dxfId="1216" priority="828" operator="equal">
      <formula>$A$55</formula>
    </cfRule>
    <cfRule type="cellIs" dxfId="1215" priority="829" operator="equal">
      <formula>$A$54</formula>
    </cfRule>
    <cfRule type="cellIs" dxfId="1214" priority="830" operator="equal">
      <formula>$A$53</formula>
    </cfRule>
    <cfRule type="cellIs" dxfId="1213" priority="831" operator="equal">
      <formula>$A$52</formula>
    </cfRule>
    <cfRule type="cellIs" dxfId="1212" priority="832" operator="equal">
      <formula>$A$51</formula>
    </cfRule>
    <cfRule type="cellIs" dxfId="1211" priority="833" operator="equal">
      <formula>$A$50</formula>
    </cfRule>
    <cfRule type="cellIs" dxfId="1210" priority="834" operator="equal">
      <formula>$A$49</formula>
    </cfRule>
    <cfRule type="cellIs" dxfId="1209" priority="835" operator="equal">
      <formula>$A$48</formula>
    </cfRule>
    <cfRule type="cellIs" dxfId="1208" priority="836" operator="equal">
      <formula>$A$47</formula>
    </cfRule>
    <cfRule type="cellIs" dxfId="1207" priority="837" operator="equal">
      <formula>$A$46</formula>
    </cfRule>
    <cfRule type="cellIs" dxfId="1206" priority="838" operator="equal">
      <formula>$A$45</formula>
    </cfRule>
    <cfRule type="cellIs" dxfId="1205" priority="839" operator="equal">
      <formula>$A$44</formula>
    </cfRule>
    <cfRule type="cellIs" dxfId="1204" priority="840" operator="equal">
      <formula>$A$43</formula>
    </cfRule>
  </conditionalFormatting>
  <conditionalFormatting sqref="G29">
    <cfRule type="cellIs" dxfId="1203" priority="1401" operator="equal">
      <formula>$A$70</formula>
    </cfRule>
    <cfRule type="cellIs" dxfId="1202" priority="1402" operator="equal">
      <formula>$A$69</formula>
    </cfRule>
    <cfRule type="cellIs" dxfId="1201" priority="1403" operator="equal">
      <formula>$A$68</formula>
    </cfRule>
    <cfRule type="cellIs" dxfId="1200" priority="1404" operator="equal">
      <formula>$A$67</formula>
    </cfRule>
    <cfRule type="cellIs" dxfId="1199" priority="1405" operator="equal">
      <formula>$A$66</formula>
    </cfRule>
    <cfRule type="cellIs" dxfId="1198" priority="1406" operator="equal">
      <formula>$A$65</formula>
    </cfRule>
    <cfRule type="cellIs" dxfId="1197" priority="1407" operator="equal">
      <formula>$A$64</formula>
    </cfRule>
    <cfRule type="cellIs" dxfId="1196" priority="1408" operator="equal">
      <formula>$A$63</formula>
    </cfRule>
    <cfRule type="cellIs" dxfId="1195" priority="1409" operator="equal">
      <formula>$A$62</formula>
    </cfRule>
    <cfRule type="cellIs" dxfId="1194" priority="1410" operator="equal">
      <formula>$A$61</formula>
    </cfRule>
    <cfRule type="cellIs" dxfId="1193" priority="1411" operator="equal">
      <formula>$A$60</formula>
    </cfRule>
    <cfRule type="cellIs" dxfId="1192" priority="1412" operator="equal">
      <formula>$A$59</formula>
    </cfRule>
    <cfRule type="cellIs" dxfId="1191" priority="1413" operator="equal">
      <formula>$A$58</formula>
    </cfRule>
    <cfRule type="cellIs" dxfId="1190" priority="1414" operator="equal">
      <formula>22710</formula>
    </cfRule>
    <cfRule type="cellIs" dxfId="1189" priority="1415" operator="equal">
      <formula>$A$56</formula>
    </cfRule>
    <cfRule type="cellIs" dxfId="1188" priority="1416" operator="equal">
      <formula>$A$55</formula>
    </cfRule>
    <cfRule type="cellIs" dxfId="1187" priority="1417" operator="equal">
      <formula>$A$54</formula>
    </cfRule>
    <cfRule type="cellIs" dxfId="1186" priority="1418" operator="equal">
      <formula>$A$53</formula>
    </cfRule>
    <cfRule type="cellIs" dxfId="1185" priority="1419" operator="equal">
      <formula>$A$52</formula>
    </cfRule>
    <cfRule type="cellIs" dxfId="1184" priority="1420" operator="equal">
      <formula>$A$51</formula>
    </cfRule>
    <cfRule type="cellIs" dxfId="1183" priority="1421" operator="equal">
      <formula>$A$50</formula>
    </cfRule>
    <cfRule type="cellIs" dxfId="1182" priority="1422" operator="equal">
      <formula>$A$49</formula>
    </cfRule>
    <cfRule type="cellIs" dxfId="1181" priority="1423" operator="equal">
      <formula>$A$48</formula>
    </cfRule>
    <cfRule type="cellIs" dxfId="1180" priority="1424" operator="equal">
      <formula>$A$47</formula>
    </cfRule>
    <cfRule type="cellIs" dxfId="1179" priority="1425" operator="equal">
      <formula>$A$46</formula>
    </cfRule>
    <cfRule type="cellIs" dxfId="1178" priority="1426" operator="equal">
      <formula>$A$45</formula>
    </cfRule>
    <cfRule type="cellIs" dxfId="1177" priority="1427" operator="equal">
      <formula>$A$44</formula>
    </cfRule>
    <cfRule type="cellIs" dxfId="1176" priority="1428" operator="equal">
      <formula>$A$43</formula>
    </cfRule>
  </conditionalFormatting>
  <conditionalFormatting sqref="J29">
    <cfRule type="cellIs" dxfId="1175" priority="1373" operator="equal">
      <formula>$A$70</formula>
    </cfRule>
    <cfRule type="cellIs" dxfId="1174" priority="1374" operator="equal">
      <formula>$A$69</formula>
    </cfRule>
    <cfRule type="cellIs" dxfId="1173" priority="1375" operator="equal">
      <formula>$A$68</formula>
    </cfRule>
    <cfRule type="cellIs" dxfId="1172" priority="1376" operator="equal">
      <formula>$A$67</formula>
    </cfRule>
    <cfRule type="cellIs" dxfId="1171" priority="1377" operator="equal">
      <formula>$A$66</formula>
    </cfRule>
    <cfRule type="cellIs" dxfId="1170" priority="1378" operator="equal">
      <formula>$A$65</formula>
    </cfRule>
    <cfRule type="cellIs" dxfId="1169" priority="1379" operator="equal">
      <formula>$A$64</formula>
    </cfRule>
    <cfRule type="cellIs" dxfId="1168" priority="1380" operator="equal">
      <formula>$A$63</formula>
    </cfRule>
    <cfRule type="cellIs" dxfId="1167" priority="1381" operator="equal">
      <formula>$A$62</formula>
    </cfRule>
    <cfRule type="cellIs" dxfId="1166" priority="1382" operator="equal">
      <formula>$A$61</formula>
    </cfRule>
    <cfRule type="cellIs" dxfId="1165" priority="1383" operator="equal">
      <formula>$A$60</formula>
    </cfRule>
    <cfRule type="cellIs" dxfId="1164" priority="1384" operator="equal">
      <formula>$A$59</formula>
    </cfRule>
    <cfRule type="cellIs" dxfId="1163" priority="1385" operator="equal">
      <formula>$A$58</formula>
    </cfRule>
    <cfRule type="cellIs" dxfId="1162" priority="1386" operator="equal">
      <formula>22710</formula>
    </cfRule>
    <cfRule type="cellIs" dxfId="1161" priority="1387" operator="equal">
      <formula>$A$56</formula>
    </cfRule>
    <cfRule type="cellIs" dxfId="1160" priority="1388" operator="equal">
      <formula>$A$55</formula>
    </cfRule>
    <cfRule type="cellIs" dxfId="1159" priority="1389" operator="equal">
      <formula>$A$54</formula>
    </cfRule>
    <cfRule type="cellIs" dxfId="1158" priority="1390" operator="equal">
      <formula>$A$53</formula>
    </cfRule>
    <cfRule type="cellIs" dxfId="1157" priority="1391" operator="equal">
      <formula>$A$52</formula>
    </cfRule>
    <cfRule type="cellIs" dxfId="1156" priority="1392" operator="equal">
      <formula>$A$51</formula>
    </cfRule>
    <cfRule type="cellIs" dxfId="1155" priority="1393" operator="equal">
      <formula>$A$50</formula>
    </cfRule>
    <cfRule type="cellIs" dxfId="1154" priority="1394" operator="equal">
      <formula>$A$49</formula>
    </cfRule>
    <cfRule type="cellIs" dxfId="1153" priority="1395" operator="equal">
      <formula>$A$48</formula>
    </cfRule>
    <cfRule type="cellIs" dxfId="1152" priority="1396" operator="equal">
      <formula>$A$47</formula>
    </cfRule>
    <cfRule type="cellIs" dxfId="1151" priority="1397" operator="equal">
      <formula>$A$46</formula>
    </cfRule>
    <cfRule type="cellIs" dxfId="1150" priority="1398" operator="equal">
      <formula>$A$45</formula>
    </cfRule>
    <cfRule type="cellIs" dxfId="1149" priority="1399" operator="equal">
      <formula>$A$44</formula>
    </cfRule>
    <cfRule type="cellIs" dxfId="1148" priority="1400" operator="equal">
      <formula>$A$43</formula>
    </cfRule>
  </conditionalFormatting>
  <conditionalFormatting sqref="H29:I29">
    <cfRule type="cellIs" dxfId="1147" priority="1345" operator="equal">
      <formula>$A$70</formula>
    </cfRule>
    <cfRule type="cellIs" dxfId="1146" priority="1346" operator="equal">
      <formula>$A$69</formula>
    </cfRule>
    <cfRule type="cellIs" dxfId="1145" priority="1347" operator="equal">
      <formula>$A$68</formula>
    </cfRule>
    <cfRule type="cellIs" dxfId="1144" priority="1348" operator="equal">
      <formula>$A$67</formula>
    </cfRule>
    <cfRule type="cellIs" dxfId="1143" priority="1349" operator="equal">
      <formula>$A$66</formula>
    </cfRule>
    <cfRule type="cellIs" dxfId="1142" priority="1350" operator="equal">
      <formula>$A$65</formula>
    </cfRule>
    <cfRule type="cellIs" dxfId="1141" priority="1351" operator="equal">
      <formula>$A$64</formula>
    </cfRule>
    <cfRule type="cellIs" dxfId="1140" priority="1352" operator="equal">
      <formula>$A$63</formula>
    </cfRule>
    <cfRule type="cellIs" dxfId="1139" priority="1353" operator="equal">
      <formula>$A$62</formula>
    </cfRule>
    <cfRule type="cellIs" dxfId="1138" priority="1354" operator="equal">
      <formula>$A$61</formula>
    </cfRule>
    <cfRule type="cellIs" dxfId="1137" priority="1355" operator="equal">
      <formula>$A$60</formula>
    </cfRule>
    <cfRule type="cellIs" dxfId="1136" priority="1356" operator="equal">
      <formula>$A$59</formula>
    </cfRule>
    <cfRule type="cellIs" dxfId="1135" priority="1357" operator="equal">
      <formula>$A$58</formula>
    </cfRule>
    <cfRule type="cellIs" dxfId="1134" priority="1358" operator="equal">
      <formula>22710</formula>
    </cfRule>
    <cfRule type="cellIs" dxfId="1133" priority="1359" operator="equal">
      <formula>$A$56</formula>
    </cfRule>
    <cfRule type="cellIs" dxfId="1132" priority="1360" operator="equal">
      <formula>$A$55</formula>
    </cfRule>
    <cfRule type="cellIs" dxfId="1131" priority="1361" operator="equal">
      <formula>$A$54</formula>
    </cfRule>
    <cfRule type="cellIs" dxfId="1130" priority="1362" operator="equal">
      <formula>$A$53</formula>
    </cfRule>
    <cfRule type="cellIs" dxfId="1129" priority="1363" operator="equal">
      <formula>$A$52</formula>
    </cfRule>
    <cfRule type="cellIs" dxfId="1128" priority="1364" operator="equal">
      <formula>$A$51</formula>
    </cfRule>
    <cfRule type="cellIs" dxfId="1127" priority="1365" operator="equal">
      <formula>$A$50</formula>
    </cfRule>
    <cfRule type="cellIs" dxfId="1126" priority="1366" operator="equal">
      <formula>$A$49</formula>
    </cfRule>
    <cfRule type="cellIs" dxfId="1125" priority="1367" operator="equal">
      <formula>$A$48</formula>
    </cfRule>
    <cfRule type="cellIs" dxfId="1124" priority="1368" operator="equal">
      <formula>$A$47</formula>
    </cfRule>
    <cfRule type="cellIs" dxfId="1123" priority="1369" operator="equal">
      <formula>$A$46</formula>
    </cfRule>
    <cfRule type="cellIs" dxfId="1122" priority="1370" operator="equal">
      <formula>$A$45</formula>
    </cfRule>
    <cfRule type="cellIs" dxfId="1121" priority="1371" operator="equal">
      <formula>$A$44</formula>
    </cfRule>
    <cfRule type="cellIs" dxfId="1120" priority="1372" operator="equal">
      <formula>$A$43</formula>
    </cfRule>
  </conditionalFormatting>
  <conditionalFormatting sqref="P30">
    <cfRule type="cellIs" dxfId="1119" priority="1317" operator="equal">
      <formula>$A$70</formula>
    </cfRule>
    <cfRule type="cellIs" dxfId="1118" priority="1318" operator="equal">
      <formula>$A$69</formula>
    </cfRule>
    <cfRule type="cellIs" dxfId="1117" priority="1319" operator="equal">
      <formula>$A$68</formula>
    </cfRule>
    <cfRule type="cellIs" dxfId="1116" priority="1320" operator="equal">
      <formula>$A$67</formula>
    </cfRule>
    <cfRule type="cellIs" dxfId="1115" priority="1321" operator="equal">
      <formula>$A$66</formula>
    </cfRule>
    <cfRule type="cellIs" dxfId="1114" priority="1322" operator="equal">
      <formula>$A$65</formula>
    </cfRule>
    <cfRule type="cellIs" dxfId="1113" priority="1323" operator="equal">
      <formula>$A$64</formula>
    </cfRule>
    <cfRule type="cellIs" dxfId="1112" priority="1324" operator="equal">
      <formula>$A$63</formula>
    </cfRule>
    <cfRule type="cellIs" dxfId="1111" priority="1325" operator="equal">
      <formula>$A$62</formula>
    </cfRule>
    <cfRule type="cellIs" dxfId="1110" priority="1326" operator="equal">
      <formula>$A$61</formula>
    </cfRule>
    <cfRule type="cellIs" dxfId="1109" priority="1327" operator="equal">
      <formula>$A$60</formula>
    </cfRule>
    <cfRule type="cellIs" dxfId="1108" priority="1328" operator="equal">
      <formula>$A$59</formula>
    </cfRule>
    <cfRule type="cellIs" dxfId="1107" priority="1329" operator="equal">
      <formula>$A$58</formula>
    </cfRule>
    <cfRule type="cellIs" dxfId="1106" priority="1330" operator="equal">
      <formula>22710</formula>
    </cfRule>
    <cfRule type="cellIs" dxfId="1105" priority="1331" operator="equal">
      <formula>$A$56</formula>
    </cfRule>
    <cfRule type="cellIs" dxfId="1104" priority="1332" operator="equal">
      <formula>$A$55</formula>
    </cfRule>
    <cfRule type="cellIs" dxfId="1103" priority="1333" operator="equal">
      <formula>$A$54</formula>
    </cfRule>
    <cfRule type="cellIs" dxfId="1102" priority="1334" operator="equal">
      <formula>$A$53</formula>
    </cfRule>
    <cfRule type="cellIs" dxfId="1101" priority="1335" operator="equal">
      <formula>$A$52</formula>
    </cfRule>
    <cfRule type="cellIs" dxfId="1100" priority="1336" operator="equal">
      <formula>$A$51</formula>
    </cfRule>
    <cfRule type="cellIs" dxfId="1099" priority="1337" operator="equal">
      <formula>$A$50</formula>
    </cfRule>
    <cfRule type="cellIs" dxfId="1098" priority="1338" operator="equal">
      <formula>$A$49</formula>
    </cfRule>
    <cfRule type="cellIs" dxfId="1097" priority="1339" operator="equal">
      <formula>$A$48</formula>
    </cfRule>
    <cfRule type="cellIs" dxfId="1096" priority="1340" operator="equal">
      <formula>$A$47</formula>
    </cfRule>
    <cfRule type="cellIs" dxfId="1095" priority="1341" operator="equal">
      <formula>$A$46</formula>
    </cfRule>
    <cfRule type="cellIs" dxfId="1094" priority="1342" operator="equal">
      <formula>$A$45</formula>
    </cfRule>
    <cfRule type="cellIs" dxfId="1093" priority="1343" operator="equal">
      <formula>$A$44</formula>
    </cfRule>
    <cfRule type="cellIs" dxfId="1092" priority="1344" operator="equal">
      <formula>$A$43</formula>
    </cfRule>
  </conditionalFormatting>
  <conditionalFormatting sqref="Q30:S30">
    <cfRule type="cellIs" dxfId="1091" priority="1289" operator="equal">
      <formula>$A$70</formula>
    </cfRule>
    <cfRule type="cellIs" dxfId="1090" priority="1290" operator="equal">
      <formula>$A$69</formula>
    </cfRule>
    <cfRule type="cellIs" dxfId="1089" priority="1291" operator="equal">
      <formula>$A$68</formula>
    </cfRule>
    <cfRule type="cellIs" dxfId="1088" priority="1292" operator="equal">
      <formula>$A$67</formula>
    </cfRule>
    <cfRule type="cellIs" dxfId="1087" priority="1293" operator="equal">
      <formula>$A$66</formula>
    </cfRule>
    <cfRule type="cellIs" dxfId="1086" priority="1294" operator="equal">
      <formula>$A$65</formula>
    </cfRule>
    <cfRule type="cellIs" dxfId="1085" priority="1295" operator="equal">
      <formula>$A$64</formula>
    </cfRule>
    <cfRule type="cellIs" dxfId="1084" priority="1296" operator="equal">
      <formula>$A$63</formula>
    </cfRule>
    <cfRule type="cellIs" dxfId="1083" priority="1297" operator="equal">
      <formula>$A$62</formula>
    </cfRule>
    <cfRule type="cellIs" dxfId="1082" priority="1298" operator="equal">
      <formula>$A$61</formula>
    </cfRule>
    <cfRule type="cellIs" dxfId="1081" priority="1299" operator="equal">
      <formula>$A$60</formula>
    </cfRule>
    <cfRule type="cellIs" dxfId="1080" priority="1300" operator="equal">
      <formula>$A$59</formula>
    </cfRule>
    <cfRule type="cellIs" dxfId="1079" priority="1301" operator="equal">
      <formula>$A$58</formula>
    </cfRule>
    <cfRule type="cellIs" dxfId="1078" priority="1302" operator="equal">
      <formula>22710</formula>
    </cfRule>
    <cfRule type="cellIs" dxfId="1077" priority="1303" operator="equal">
      <formula>$A$56</formula>
    </cfRule>
    <cfRule type="cellIs" dxfId="1076" priority="1304" operator="equal">
      <formula>$A$55</formula>
    </cfRule>
    <cfRule type="cellIs" dxfId="1075" priority="1305" operator="equal">
      <formula>$A$54</formula>
    </cfRule>
    <cfRule type="cellIs" dxfId="1074" priority="1306" operator="equal">
      <formula>$A$53</formula>
    </cfRule>
    <cfRule type="cellIs" dxfId="1073" priority="1307" operator="equal">
      <formula>$A$52</formula>
    </cfRule>
    <cfRule type="cellIs" dxfId="1072" priority="1308" operator="equal">
      <formula>$A$51</formula>
    </cfRule>
    <cfRule type="cellIs" dxfId="1071" priority="1309" operator="equal">
      <formula>$A$50</formula>
    </cfRule>
    <cfRule type="cellIs" dxfId="1070" priority="1310" operator="equal">
      <formula>$A$49</formula>
    </cfRule>
    <cfRule type="cellIs" dxfId="1069" priority="1311" operator="equal">
      <formula>$A$48</formula>
    </cfRule>
    <cfRule type="cellIs" dxfId="1068" priority="1312" operator="equal">
      <formula>$A$47</formula>
    </cfRule>
    <cfRule type="cellIs" dxfId="1067" priority="1313" operator="equal">
      <formula>$A$46</formula>
    </cfRule>
    <cfRule type="cellIs" dxfId="1066" priority="1314" operator="equal">
      <formula>$A$45</formula>
    </cfRule>
    <cfRule type="cellIs" dxfId="1065" priority="1315" operator="equal">
      <formula>$A$44</formula>
    </cfRule>
    <cfRule type="cellIs" dxfId="1064" priority="1316" operator="equal">
      <formula>$A$43</formula>
    </cfRule>
  </conditionalFormatting>
  <conditionalFormatting sqref="K30">
    <cfRule type="cellIs" dxfId="1063" priority="1261" operator="equal">
      <formula>$A$70</formula>
    </cfRule>
    <cfRule type="cellIs" dxfId="1062" priority="1262" operator="equal">
      <formula>$A$69</formula>
    </cfRule>
    <cfRule type="cellIs" dxfId="1061" priority="1263" operator="equal">
      <formula>$A$68</formula>
    </cfRule>
    <cfRule type="cellIs" dxfId="1060" priority="1264" operator="equal">
      <formula>$A$67</formula>
    </cfRule>
    <cfRule type="cellIs" dxfId="1059" priority="1265" operator="equal">
      <formula>$A$66</formula>
    </cfRule>
    <cfRule type="cellIs" dxfId="1058" priority="1266" operator="equal">
      <formula>$A$65</formula>
    </cfRule>
    <cfRule type="cellIs" dxfId="1057" priority="1267" operator="equal">
      <formula>$A$64</formula>
    </cfRule>
    <cfRule type="cellIs" dxfId="1056" priority="1268" operator="equal">
      <formula>$A$63</formula>
    </cfRule>
    <cfRule type="cellIs" dxfId="1055" priority="1269" operator="equal">
      <formula>$A$62</formula>
    </cfRule>
    <cfRule type="cellIs" dxfId="1054" priority="1270" operator="equal">
      <formula>$A$61</formula>
    </cfRule>
    <cfRule type="cellIs" dxfId="1053" priority="1271" operator="equal">
      <formula>$A$60</formula>
    </cfRule>
    <cfRule type="cellIs" dxfId="1052" priority="1272" operator="equal">
      <formula>$A$59</formula>
    </cfRule>
    <cfRule type="cellIs" dxfId="1051" priority="1273" operator="equal">
      <formula>$A$58</formula>
    </cfRule>
    <cfRule type="cellIs" dxfId="1050" priority="1274" operator="equal">
      <formula>22710</formula>
    </cfRule>
    <cfRule type="cellIs" dxfId="1049" priority="1275" operator="equal">
      <formula>$A$56</formula>
    </cfRule>
    <cfRule type="cellIs" dxfId="1048" priority="1276" operator="equal">
      <formula>$A$55</formula>
    </cfRule>
    <cfRule type="cellIs" dxfId="1047" priority="1277" operator="equal">
      <formula>$A$54</formula>
    </cfRule>
    <cfRule type="cellIs" dxfId="1046" priority="1278" operator="equal">
      <formula>$A$53</formula>
    </cfRule>
    <cfRule type="cellIs" dxfId="1045" priority="1279" operator="equal">
      <formula>$A$52</formula>
    </cfRule>
    <cfRule type="cellIs" dxfId="1044" priority="1280" operator="equal">
      <formula>$A$51</formula>
    </cfRule>
    <cfRule type="cellIs" dxfId="1043" priority="1281" operator="equal">
      <formula>$A$50</formula>
    </cfRule>
    <cfRule type="cellIs" dxfId="1042" priority="1282" operator="equal">
      <formula>$A$49</formula>
    </cfRule>
    <cfRule type="cellIs" dxfId="1041" priority="1283" operator="equal">
      <formula>$A$48</formula>
    </cfRule>
    <cfRule type="cellIs" dxfId="1040" priority="1284" operator="equal">
      <formula>$A$47</formula>
    </cfRule>
    <cfRule type="cellIs" dxfId="1039" priority="1285" operator="equal">
      <formula>$A$46</formula>
    </cfRule>
    <cfRule type="cellIs" dxfId="1038" priority="1286" operator="equal">
      <formula>$A$45</formula>
    </cfRule>
    <cfRule type="cellIs" dxfId="1037" priority="1287" operator="equal">
      <formula>$A$44</formula>
    </cfRule>
    <cfRule type="cellIs" dxfId="1036" priority="1288" operator="equal">
      <formula>$A$43</formula>
    </cfRule>
  </conditionalFormatting>
  <conditionalFormatting sqref="L30:O30">
    <cfRule type="cellIs" dxfId="1035" priority="1233" operator="equal">
      <formula>$A$70</formula>
    </cfRule>
    <cfRule type="cellIs" dxfId="1034" priority="1234" operator="equal">
      <formula>$A$69</formula>
    </cfRule>
    <cfRule type="cellIs" dxfId="1033" priority="1235" operator="equal">
      <formula>$A$68</formula>
    </cfRule>
    <cfRule type="cellIs" dxfId="1032" priority="1236" operator="equal">
      <formula>$A$67</formula>
    </cfRule>
    <cfRule type="cellIs" dxfId="1031" priority="1237" operator="equal">
      <formula>$A$66</formula>
    </cfRule>
    <cfRule type="cellIs" dxfId="1030" priority="1238" operator="equal">
      <formula>$A$65</formula>
    </cfRule>
    <cfRule type="cellIs" dxfId="1029" priority="1239" operator="equal">
      <formula>$A$64</formula>
    </cfRule>
    <cfRule type="cellIs" dxfId="1028" priority="1240" operator="equal">
      <formula>$A$63</formula>
    </cfRule>
    <cfRule type="cellIs" dxfId="1027" priority="1241" operator="equal">
      <formula>$A$62</formula>
    </cfRule>
    <cfRule type="cellIs" dxfId="1026" priority="1242" operator="equal">
      <formula>$A$61</formula>
    </cfRule>
    <cfRule type="cellIs" dxfId="1025" priority="1243" operator="equal">
      <formula>$A$60</formula>
    </cfRule>
    <cfRule type="cellIs" dxfId="1024" priority="1244" operator="equal">
      <formula>$A$59</formula>
    </cfRule>
    <cfRule type="cellIs" dxfId="1023" priority="1245" operator="equal">
      <formula>$A$58</formula>
    </cfRule>
    <cfRule type="cellIs" dxfId="1022" priority="1246" operator="equal">
      <formula>22710</formula>
    </cfRule>
    <cfRule type="cellIs" dxfId="1021" priority="1247" operator="equal">
      <formula>$A$56</formula>
    </cfRule>
    <cfRule type="cellIs" dxfId="1020" priority="1248" operator="equal">
      <formula>$A$55</formula>
    </cfRule>
    <cfRule type="cellIs" dxfId="1019" priority="1249" operator="equal">
      <formula>$A$54</formula>
    </cfRule>
    <cfRule type="cellIs" dxfId="1018" priority="1250" operator="equal">
      <formula>$A$53</formula>
    </cfRule>
    <cfRule type="cellIs" dxfId="1017" priority="1251" operator="equal">
      <formula>$A$52</formula>
    </cfRule>
    <cfRule type="cellIs" dxfId="1016" priority="1252" operator="equal">
      <formula>$A$51</formula>
    </cfRule>
    <cfRule type="cellIs" dxfId="1015" priority="1253" operator="equal">
      <formula>$A$50</formula>
    </cfRule>
    <cfRule type="cellIs" dxfId="1014" priority="1254" operator="equal">
      <formula>$A$49</formula>
    </cfRule>
    <cfRule type="cellIs" dxfId="1013" priority="1255" operator="equal">
      <formula>$A$48</formula>
    </cfRule>
    <cfRule type="cellIs" dxfId="1012" priority="1256" operator="equal">
      <formula>$A$47</formula>
    </cfRule>
    <cfRule type="cellIs" dxfId="1011" priority="1257" operator="equal">
      <formula>$A$46</formula>
    </cfRule>
    <cfRule type="cellIs" dxfId="1010" priority="1258" operator="equal">
      <formula>$A$45</formula>
    </cfRule>
    <cfRule type="cellIs" dxfId="1009" priority="1259" operator="equal">
      <formula>$A$44</formula>
    </cfRule>
    <cfRule type="cellIs" dxfId="1008" priority="1260" operator="equal">
      <formula>$A$43</formula>
    </cfRule>
  </conditionalFormatting>
  <conditionalFormatting sqref="D30:F30">
    <cfRule type="cellIs" dxfId="1007" priority="1205" operator="equal">
      <formula>$A$70</formula>
    </cfRule>
    <cfRule type="cellIs" dxfId="1006" priority="1206" operator="equal">
      <formula>$A$69</formula>
    </cfRule>
    <cfRule type="cellIs" dxfId="1005" priority="1207" operator="equal">
      <formula>$A$68</formula>
    </cfRule>
    <cfRule type="cellIs" dxfId="1004" priority="1208" operator="equal">
      <formula>$A$67</formula>
    </cfRule>
    <cfRule type="cellIs" dxfId="1003" priority="1209" operator="equal">
      <formula>$A$66</formula>
    </cfRule>
    <cfRule type="cellIs" dxfId="1002" priority="1210" operator="equal">
      <formula>$A$65</formula>
    </cfRule>
    <cfRule type="cellIs" dxfId="1001" priority="1211" operator="equal">
      <formula>$A$64</formula>
    </cfRule>
    <cfRule type="cellIs" dxfId="1000" priority="1212" operator="equal">
      <formula>$A$63</formula>
    </cfRule>
    <cfRule type="cellIs" dxfId="999" priority="1213" operator="equal">
      <formula>$A$62</formula>
    </cfRule>
    <cfRule type="cellIs" dxfId="998" priority="1214" operator="equal">
      <formula>$A$61</formula>
    </cfRule>
    <cfRule type="cellIs" dxfId="997" priority="1215" operator="equal">
      <formula>$A$60</formula>
    </cfRule>
    <cfRule type="cellIs" dxfId="996" priority="1216" operator="equal">
      <formula>$A$59</formula>
    </cfRule>
    <cfRule type="cellIs" dxfId="995" priority="1217" operator="equal">
      <formula>$A$58</formula>
    </cfRule>
    <cfRule type="cellIs" dxfId="994" priority="1218" operator="equal">
      <formula>22710</formula>
    </cfRule>
    <cfRule type="cellIs" dxfId="993" priority="1219" operator="equal">
      <formula>$A$56</formula>
    </cfRule>
    <cfRule type="cellIs" dxfId="992" priority="1220" operator="equal">
      <formula>$A$55</formula>
    </cfRule>
    <cfRule type="cellIs" dxfId="991" priority="1221" operator="equal">
      <formula>$A$54</formula>
    </cfRule>
    <cfRule type="cellIs" dxfId="990" priority="1222" operator="equal">
      <formula>$A$53</formula>
    </cfRule>
    <cfRule type="cellIs" dxfId="989" priority="1223" operator="equal">
      <formula>$A$52</formula>
    </cfRule>
    <cfRule type="cellIs" dxfId="988" priority="1224" operator="equal">
      <formula>$A$51</formula>
    </cfRule>
    <cfRule type="cellIs" dxfId="987" priority="1225" operator="equal">
      <formula>$A$50</formula>
    </cfRule>
    <cfRule type="cellIs" dxfId="986" priority="1226" operator="equal">
      <formula>$A$49</formula>
    </cfRule>
    <cfRule type="cellIs" dxfId="985" priority="1227" operator="equal">
      <formula>$A$48</formula>
    </cfRule>
    <cfRule type="cellIs" dxfId="984" priority="1228" operator="equal">
      <formula>$A$47</formula>
    </cfRule>
    <cfRule type="cellIs" dxfId="983" priority="1229" operator="equal">
      <formula>$A$46</formula>
    </cfRule>
    <cfRule type="cellIs" dxfId="982" priority="1230" operator="equal">
      <formula>$A$45</formula>
    </cfRule>
    <cfRule type="cellIs" dxfId="981" priority="1231" operator="equal">
      <formula>$A$44</formula>
    </cfRule>
    <cfRule type="cellIs" dxfId="980" priority="1232" operator="equal">
      <formula>$A$43</formula>
    </cfRule>
  </conditionalFormatting>
  <conditionalFormatting sqref="P33">
    <cfRule type="cellIs" dxfId="979" priority="1177" operator="equal">
      <formula>$A$70</formula>
    </cfRule>
    <cfRule type="cellIs" dxfId="978" priority="1178" operator="equal">
      <formula>$A$69</formula>
    </cfRule>
    <cfRule type="cellIs" dxfId="977" priority="1179" operator="equal">
      <formula>$A$68</formula>
    </cfRule>
    <cfRule type="cellIs" dxfId="976" priority="1180" operator="equal">
      <formula>$A$67</formula>
    </cfRule>
    <cfRule type="cellIs" dxfId="975" priority="1181" operator="equal">
      <formula>$A$66</formula>
    </cfRule>
    <cfRule type="cellIs" dxfId="974" priority="1182" operator="equal">
      <formula>$A$65</formula>
    </cfRule>
    <cfRule type="cellIs" dxfId="973" priority="1183" operator="equal">
      <formula>$A$64</formula>
    </cfRule>
    <cfRule type="cellIs" dxfId="972" priority="1184" operator="equal">
      <formula>$A$63</formula>
    </cfRule>
    <cfRule type="cellIs" dxfId="971" priority="1185" operator="equal">
      <formula>$A$62</formula>
    </cfRule>
    <cfRule type="cellIs" dxfId="970" priority="1186" operator="equal">
      <formula>$A$61</formula>
    </cfRule>
    <cfRule type="cellIs" dxfId="969" priority="1187" operator="equal">
      <formula>$A$60</formula>
    </cfRule>
    <cfRule type="cellIs" dxfId="968" priority="1188" operator="equal">
      <formula>$A$59</formula>
    </cfRule>
    <cfRule type="cellIs" dxfId="967" priority="1189" operator="equal">
      <formula>$A$58</formula>
    </cfRule>
    <cfRule type="cellIs" dxfId="966" priority="1190" operator="equal">
      <formula>22710</formula>
    </cfRule>
    <cfRule type="cellIs" dxfId="965" priority="1191" operator="equal">
      <formula>$A$56</formula>
    </cfRule>
    <cfRule type="cellIs" dxfId="964" priority="1192" operator="equal">
      <formula>$A$55</formula>
    </cfRule>
    <cfRule type="cellIs" dxfId="963" priority="1193" operator="equal">
      <formula>$A$54</formula>
    </cfRule>
    <cfRule type="cellIs" dxfId="962" priority="1194" operator="equal">
      <formula>$A$53</formula>
    </cfRule>
    <cfRule type="cellIs" dxfId="961" priority="1195" operator="equal">
      <formula>$A$52</formula>
    </cfRule>
    <cfRule type="cellIs" dxfId="960" priority="1196" operator="equal">
      <formula>$A$51</formula>
    </cfRule>
    <cfRule type="cellIs" dxfId="959" priority="1197" operator="equal">
      <formula>$A$50</formula>
    </cfRule>
    <cfRule type="cellIs" dxfId="958" priority="1198" operator="equal">
      <formula>$A$49</formula>
    </cfRule>
    <cfRule type="cellIs" dxfId="957" priority="1199" operator="equal">
      <formula>$A$48</formula>
    </cfRule>
    <cfRule type="cellIs" dxfId="956" priority="1200" operator="equal">
      <formula>$A$47</formula>
    </cfRule>
    <cfRule type="cellIs" dxfId="955" priority="1201" operator="equal">
      <formula>$A$46</formula>
    </cfRule>
    <cfRule type="cellIs" dxfId="954" priority="1202" operator="equal">
      <formula>$A$45</formula>
    </cfRule>
    <cfRule type="cellIs" dxfId="953" priority="1203" operator="equal">
      <formula>$A$44</formula>
    </cfRule>
    <cfRule type="cellIs" dxfId="952" priority="1204" operator="equal">
      <formula>$A$43</formula>
    </cfRule>
  </conditionalFormatting>
  <conditionalFormatting sqref="D33:F33">
    <cfRule type="cellIs" dxfId="951" priority="1037" operator="equal">
      <formula>$A$70</formula>
    </cfRule>
    <cfRule type="cellIs" dxfId="950" priority="1038" operator="equal">
      <formula>$A$69</formula>
    </cfRule>
    <cfRule type="cellIs" dxfId="949" priority="1039" operator="equal">
      <formula>$A$68</formula>
    </cfRule>
    <cfRule type="cellIs" dxfId="948" priority="1040" operator="equal">
      <formula>$A$67</formula>
    </cfRule>
    <cfRule type="cellIs" dxfId="947" priority="1041" operator="equal">
      <formula>$A$66</formula>
    </cfRule>
    <cfRule type="cellIs" dxfId="946" priority="1042" operator="equal">
      <formula>$A$65</formula>
    </cfRule>
    <cfRule type="cellIs" dxfId="945" priority="1043" operator="equal">
      <formula>$A$64</formula>
    </cfRule>
    <cfRule type="cellIs" dxfId="944" priority="1044" operator="equal">
      <formula>$A$63</formula>
    </cfRule>
    <cfRule type="cellIs" dxfId="943" priority="1045" operator="equal">
      <formula>$A$62</formula>
    </cfRule>
    <cfRule type="cellIs" dxfId="942" priority="1046" operator="equal">
      <formula>$A$61</formula>
    </cfRule>
    <cfRule type="cellIs" dxfId="941" priority="1047" operator="equal">
      <formula>$A$60</formula>
    </cfRule>
    <cfRule type="cellIs" dxfId="940" priority="1048" operator="equal">
      <formula>$A$59</formula>
    </cfRule>
    <cfRule type="cellIs" dxfId="939" priority="1049" operator="equal">
      <formula>$A$58</formula>
    </cfRule>
    <cfRule type="cellIs" dxfId="938" priority="1050" operator="equal">
      <formula>22710</formula>
    </cfRule>
    <cfRule type="cellIs" dxfId="937" priority="1051" operator="equal">
      <formula>$A$56</formula>
    </cfRule>
    <cfRule type="cellIs" dxfId="936" priority="1052" operator="equal">
      <formula>$A$55</formula>
    </cfRule>
    <cfRule type="cellIs" dxfId="935" priority="1053" operator="equal">
      <formula>$A$54</formula>
    </cfRule>
    <cfRule type="cellIs" dxfId="934" priority="1054" operator="equal">
      <formula>$A$53</formula>
    </cfRule>
    <cfRule type="cellIs" dxfId="933" priority="1055" operator="equal">
      <formula>$A$52</formula>
    </cfRule>
    <cfRule type="cellIs" dxfId="932" priority="1056" operator="equal">
      <formula>$A$51</formula>
    </cfRule>
    <cfRule type="cellIs" dxfId="931" priority="1057" operator="equal">
      <formula>$A$50</formula>
    </cfRule>
    <cfRule type="cellIs" dxfId="930" priority="1058" operator="equal">
      <formula>$A$49</formula>
    </cfRule>
    <cfRule type="cellIs" dxfId="929" priority="1059" operator="equal">
      <formula>$A$48</formula>
    </cfRule>
    <cfRule type="cellIs" dxfId="928" priority="1060" operator="equal">
      <formula>$A$47</formula>
    </cfRule>
    <cfRule type="cellIs" dxfId="927" priority="1061" operator="equal">
      <formula>$A$46</formula>
    </cfRule>
    <cfRule type="cellIs" dxfId="926" priority="1062" operator="equal">
      <formula>$A$45</formula>
    </cfRule>
    <cfRule type="cellIs" dxfId="925" priority="1063" operator="equal">
      <formula>$A$44</formula>
    </cfRule>
    <cfRule type="cellIs" dxfId="924" priority="1064" operator="equal">
      <formula>$A$43</formula>
    </cfRule>
  </conditionalFormatting>
  <conditionalFormatting sqref="G35">
    <cfRule type="cellIs" dxfId="923" priority="841" operator="equal">
      <formula>$A$70</formula>
    </cfRule>
    <cfRule type="cellIs" dxfId="922" priority="842" operator="equal">
      <formula>$A$69</formula>
    </cfRule>
    <cfRule type="cellIs" dxfId="921" priority="843" operator="equal">
      <formula>$A$68</formula>
    </cfRule>
    <cfRule type="cellIs" dxfId="920" priority="844" operator="equal">
      <formula>$A$67</formula>
    </cfRule>
    <cfRule type="cellIs" dxfId="919" priority="845" operator="equal">
      <formula>$A$66</formula>
    </cfRule>
    <cfRule type="cellIs" dxfId="918" priority="846" operator="equal">
      <formula>$A$65</formula>
    </cfRule>
    <cfRule type="cellIs" dxfId="917" priority="847" operator="equal">
      <formula>$A$64</formula>
    </cfRule>
    <cfRule type="cellIs" dxfId="916" priority="848" operator="equal">
      <formula>$A$63</formula>
    </cfRule>
    <cfRule type="cellIs" dxfId="915" priority="849" operator="equal">
      <formula>$A$62</formula>
    </cfRule>
    <cfRule type="cellIs" dxfId="914" priority="850" operator="equal">
      <formula>$A$61</formula>
    </cfRule>
    <cfRule type="cellIs" dxfId="913" priority="851" operator="equal">
      <formula>$A$60</formula>
    </cfRule>
    <cfRule type="cellIs" dxfId="912" priority="852" operator="equal">
      <formula>$A$59</formula>
    </cfRule>
    <cfRule type="cellIs" dxfId="911" priority="853" operator="equal">
      <formula>$A$58</formula>
    </cfRule>
    <cfRule type="cellIs" dxfId="910" priority="854" operator="equal">
      <formula>22710</formula>
    </cfRule>
    <cfRule type="cellIs" dxfId="909" priority="855" operator="equal">
      <formula>$A$56</formula>
    </cfRule>
    <cfRule type="cellIs" dxfId="908" priority="856" operator="equal">
      <formula>$A$55</formula>
    </cfRule>
    <cfRule type="cellIs" dxfId="907" priority="857" operator="equal">
      <formula>$A$54</formula>
    </cfRule>
    <cfRule type="cellIs" dxfId="906" priority="858" operator="equal">
      <formula>$A$53</formula>
    </cfRule>
    <cfRule type="cellIs" dxfId="905" priority="859" operator="equal">
      <formula>$A$52</formula>
    </cfRule>
    <cfRule type="cellIs" dxfId="904" priority="860" operator="equal">
      <formula>$A$51</formula>
    </cfRule>
    <cfRule type="cellIs" dxfId="903" priority="861" operator="equal">
      <formula>$A$50</formula>
    </cfRule>
    <cfRule type="cellIs" dxfId="902" priority="862" operator="equal">
      <formula>$A$49</formula>
    </cfRule>
    <cfRule type="cellIs" dxfId="901" priority="863" operator="equal">
      <formula>$A$48</formula>
    </cfRule>
    <cfRule type="cellIs" dxfId="900" priority="864" operator="equal">
      <formula>$A$47</formula>
    </cfRule>
    <cfRule type="cellIs" dxfId="899" priority="865" operator="equal">
      <formula>$A$46</formula>
    </cfRule>
    <cfRule type="cellIs" dxfId="898" priority="866" operator="equal">
      <formula>$A$45</formula>
    </cfRule>
    <cfRule type="cellIs" dxfId="897" priority="867" operator="equal">
      <formula>$A$44</formula>
    </cfRule>
    <cfRule type="cellIs" dxfId="896" priority="868" operator="equal">
      <formula>$A$43</formula>
    </cfRule>
  </conditionalFormatting>
  <conditionalFormatting sqref="C33">
    <cfRule type="cellIs" dxfId="895" priority="1065" operator="equal">
      <formula>$A$70</formula>
    </cfRule>
    <cfRule type="cellIs" dxfId="894" priority="1066" operator="equal">
      <formula>$A$69</formula>
    </cfRule>
    <cfRule type="cellIs" dxfId="893" priority="1067" operator="equal">
      <formula>$A$68</formula>
    </cfRule>
    <cfRule type="cellIs" dxfId="892" priority="1068" operator="equal">
      <formula>$A$67</formula>
    </cfRule>
    <cfRule type="cellIs" dxfId="891" priority="1069" operator="equal">
      <formula>$A$66</formula>
    </cfRule>
    <cfRule type="cellIs" dxfId="890" priority="1070" operator="equal">
      <formula>$A$65</formula>
    </cfRule>
    <cfRule type="cellIs" dxfId="889" priority="1071" operator="equal">
      <formula>$A$64</formula>
    </cfRule>
    <cfRule type="cellIs" dxfId="888" priority="1072" operator="equal">
      <formula>$A$63</formula>
    </cfRule>
    <cfRule type="cellIs" dxfId="887" priority="1073" operator="equal">
      <formula>$A$62</formula>
    </cfRule>
    <cfRule type="cellIs" dxfId="886" priority="1074" operator="equal">
      <formula>$A$61</formula>
    </cfRule>
    <cfRule type="cellIs" dxfId="885" priority="1075" operator="equal">
      <formula>$A$60</formula>
    </cfRule>
    <cfRule type="cellIs" dxfId="884" priority="1076" operator="equal">
      <formula>$A$59</formula>
    </cfRule>
    <cfRule type="cellIs" dxfId="883" priority="1077" operator="equal">
      <formula>$A$58</formula>
    </cfRule>
    <cfRule type="cellIs" dxfId="882" priority="1078" operator="equal">
      <formula>22710</formula>
    </cfRule>
    <cfRule type="cellIs" dxfId="881" priority="1079" operator="equal">
      <formula>$A$56</formula>
    </cfRule>
    <cfRule type="cellIs" dxfId="880" priority="1080" operator="equal">
      <formula>$A$55</formula>
    </cfRule>
    <cfRule type="cellIs" dxfId="879" priority="1081" operator="equal">
      <formula>$A$54</formula>
    </cfRule>
    <cfRule type="cellIs" dxfId="878" priority="1082" operator="equal">
      <formula>$A$53</formula>
    </cfRule>
    <cfRule type="cellIs" dxfId="877" priority="1083" operator="equal">
      <formula>$A$52</formula>
    </cfRule>
    <cfRule type="cellIs" dxfId="876" priority="1084" operator="equal">
      <formula>$A$51</formula>
    </cfRule>
    <cfRule type="cellIs" dxfId="875" priority="1085" operator="equal">
      <formula>$A$50</formula>
    </cfRule>
    <cfRule type="cellIs" dxfId="874" priority="1086" operator="equal">
      <formula>$A$49</formula>
    </cfRule>
    <cfRule type="cellIs" dxfId="873" priority="1087" operator="equal">
      <formula>$A$48</formula>
    </cfRule>
    <cfRule type="cellIs" dxfId="872" priority="1088" operator="equal">
      <formula>$A$47</formula>
    </cfRule>
    <cfRule type="cellIs" dxfId="871" priority="1089" operator="equal">
      <formula>$A$46</formula>
    </cfRule>
    <cfRule type="cellIs" dxfId="870" priority="1090" operator="equal">
      <formula>$A$45</formula>
    </cfRule>
    <cfRule type="cellIs" dxfId="869" priority="1091" operator="equal">
      <formula>$A$44</formula>
    </cfRule>
    <cfRule type="cellIs" dxfId="868" priority="1092" operator="equal">
      <formula>$A$43</formula>
    </cfRule>
  </conditionalFormatting>
  <conditionalFormatting sqref="D31:F31">
    <cfRule type="cellIs" dxfId="867" priority="925" operator="equal">
      <formula>$A$70</formula>
    </cfRule>
    <cfRule type="cellIs" dxfId="866" priority="926" operator="equal">
      <formula>$A$69</formula>
    </cfRule>
    <cfRule type="cellIs" dxfId="865" priority="927" operator="equal">
      <formula>$A$68</formula>
    </cfRule>
    <cfRule type="cellIs" dxfId="864" priority="928" operator="equal">
      <formula>$A$67</formula>
    </cfRule>
    <cfRule type="cellIs" dxfId="863" priority="929" operator="equal">
      <formula>$A$66</formula>
    </cfRule>
    <cfRule type="cellIs" dxfId="862" priority="930" operator="equal">
      <formula>$A$65</formula>
    </cfRule>
    <cfRule type="cellIs" dxfId="861" priority="931" operator="equal">
      <formula>$A$64</formula>
    </cfRule>
    <cfRule type="cellIs" dxfId="860" priority="932" operator="equal">
      <formula>$A$63</formula>
    </cfRule>
    <cfRule type="cellIs" dxfId="859" priority="933" operator="equal">
      <formula>$A$62</formula>
    </cfRule>
    <cfRule type="cellIs" dxfId="858" priority="934" operator="equal">
      <formula>$A$61</formula>
    </cfRule>
    <cfRule type="cellIs" dxfId="857" priority="935" operator="equal">
      <formula>$A$60</formula>
    </cfRule>
    <cfRule type="cellIs" dxfId="856" priority="936" operator="equal">
      <formula>$A$59</formula>
    </cfRule>
    <cfRule type="cellIs" dxfId="855" priority="937" operator="equal">
      <formula>$A$58</formula>
    </cfRule>
    <cfRule type="cellIs" dxfId="854" priority="938" operator="equal">
      <formula>22710</formula>
    </cfRule>
    <cfRule type="cellIs" dxfId="853" priority="939" operator="equal">
      <formula>$A$56</formula>
    </cfRule>
    <cfRule type="cellIs" dxfId="852" priority="940" operator="equal">
      <formula>$A$55</formula>
    </cfRule>
    <cfRule type="cellIs" dxfId="851" priority="941" operator="equal">
      <formula>$A$54</formula>
    </cfRule>
    <cfRule type="cellIs" dxfId="850" priority="942" operator="equal">
      <formula>$A$53</formula>
    </cfRule>
    <cfRule type="cellIs" dxfId="849" priority="943" operator="equal">
      <formula>$A$52</formula>
    </cfRule>
    <cfRule type="cellIs" dxfId="848" priority="944" operator="equal">
      <formula>$A$51</formula>
    </cfRule>
    <cfRule type="cellIs" dxfId="847" priority="945" operator="equal">
      <formula>$A$50</formula>
    </cfRule>
    <cfRule type="cellIs" dxfId="846" priority="946" operator="equal">
      <formula>$A$49</formula>
    </cfRule>
    <cfRule type="cellIs" dxfId="845" priority="947" operator="equal">
      <formula>$A$48</formula>
    </cfRule>
    <cfRule type="cellIs" dxfId="844" priority="948" operator="equal">
      <formula>$A$47</formula>
    </cfRule>
    <cfRule type="cellIs" dxfId="843" priority="949" operator="equal">
      <formula>$A$46</formula>
    </cfRule>
    <cfRule type="cellIs" dxfId="842" priority="950" operator="equal">
      <formula>$A$45</formula>
    </cfRule>
    <cfRule type="cellIs" dxfId="841" priority="951" operator="equal">
      <formula>$A$44</formula>
    </cfRule>
    <cfRule type="cellIs" dxfId="840" priority="952" operator="equal">
      <formula>$A$43</formula>
    </cfRule>
  </conditionalFormatting>
  <conditionalFormatting sqref="C31">
    <cfRule type="cellIs" dxfId="839" priority="953" operator="equal">
      <formula>$A$70</formula>
    </cfRule>
    <cfRule type="cellIs" dxfId="838" priority="954" operator="equal">
      <formula>$A$69</formula>
    </cfRule>
    <cfRule type="cellIs" dxfId="837" priority="955" operator="equal">
      <formula>$A$68</formula>
    </cfRule>
    <cfRule type="cellIs" dxfId="836" priority="956" operator="equal">
      <formula>$A$67</formula>
    </cfRule>
    <cfRule type="cellIs" dxfId="835" priority="957" operator="equal">
      <formula>$A$66</formula>
    </cfRule>
    <cfRule type="cellIs" dxfId="834" priority="958" operator="equal">
      <formula>$A$65</formula>
    </cfRule>
    <cfRule type="cellIs" dxfId="833" priority="959" operator="equal">
      <formula>$A$64</formula>
    </cfRule>
    <cfRule type="cellIs" dxfId="832" priority="960" operator="equal">
      <formula>$A$63</formula>
    </cfRule>
    <cfRule type="cellIs" dxfId="831" priority="961" operator="equal">
      <formula>$A$62</formula>
    </cfRule>
    <cfRule type="cellIs" dxfId="830" priority="962" operator="equal">
      <formula>$A$61</formula>
    </cfRule>
    <cfRule type="cellIs" dxfId="829" priority="963" operator="equal">
      <formula>$A$60</formula>
    </cfRule>
    <cfRule type="cellIs" dxfId="828" priority="964" operator="equal">
      <formula>$A$59</formula>
    </cfRule>
    <cfRule type="cellIs" dxfId="827" priority="965" operator="equal">
      <formula>$A$58</formula>
    </cfRule>
    <cfRule type="cellIs" dxfId="826" priority="966" operator="equal">
      <formula>22710</formula>
    </cfRule>
    <cfRule type="cellIs" dxfId="825" priority="967" operator="equal">
      <formula>$A$56</formula>
    </cfRule>
    <cfRule type="cellIs" dxfId="824" priority="968" operator="equal">
      <formula>$A$55</formula>
    </cfRule>
    <cfRule type="cellIs" dxfId="823" priority="969" operator="equal">
      <formula>$A$54</formula>
    </cfRule>
    <cfRule type="cellIs" dxfId="822" priority="970" operator="equal">
      <formula>$A$53</formula>
    </cfRule>
    <cfRule type="cellIs" dxfId="821" priority="971" operator="equal">
      <formula>$A$52</formula>
    </cfRule>
    <cfRule type="cellIs" dxfId="820" priority="972" operator="equal">
      <formula>$A$51</formula>
    </cfRule>
    <cfRule type="cellIs" dxfId="819" priority="973" operator="equal">
      <formula>$A$50</formula>
    </cfRule>
    <cfRule type="cellIs" dxfId="818" priority="974" operator="equal">
      <formula>$A$49</formula>
    </cfRule>
    <cfRule type="cellIs" dxfId="817" priority="975" operator="equal">
      <formula>$A$48</formula>
    </cfRule>
    <cfRule type="cellIs" dxfId="816" priority="976" operator="equal">
      <formula>$A$47</formula>
    </cfRule>
    <cfRule type="cellIs" dxfId="815" priority="977" operator="equal">
      <formula>$A$46</formula>
    </cfRule>
    <cfRule type="cellIs" dxfId="814" priority="978" operator="equal">
      <formula>$A$45</formula>
    </cfRule>
    <cfRule type="cellIs" dxfId="813" priority="979" operator="equal">
      <formula>$A$44</formula>
    </cfRule>
    <cfRule type="cellIs" dxfId="812" priority="980" operator="equal">
      <formula>$A$43</formula>
    </cfRule>
  </conditionalFormatting>
  <conditionalFormatting sqref="H30:J30">
    <cfRule type="cellIs" dxfId="811" priority="757" operator="equal">
      <formula>$A$70</formula>
    </cfRule>
    <cfRule type="cellIs" dxfId="810" priority="758" operator="equal">
      <formula>$A$69</formula>
    </cfRule>
    <cfRule type="cellIs" dxfId="809" priority="759" operator="equal">
      <formula>$A$68</formula>
    </cfRule>
    <cfRule type="cellIs" dxfId="808" priority="760" operator="equal">
      <formula>$A$67</formula>
    </cfRule>
    <cfRule type="cellIs" dxfId="807" priority="761" operator="equal">
      <formula>$A$66</formula>
    </cfRule>
    <cfRule type="cellIs" dxfId="806" priority="762" operator="equal">
      <formula>$A$65</formula>
    </cfRule>
    <cfRule type="cellIs" dxfId="805" priority="763" operator="equal">
      <formula>$A$64</formula>
    </cfRule>
    <cfRule type="cellIs" dxfId="804" priority="764" operator="equal">
      <formula>$A$63</formula>
    </cfRule>
    <cfRule type="cellIs" dxfId="803" priority="765" operator="equal">
      <formula>$A$62</formula>
    </cfRule>
    <cfRule type="cellIs" dxfId="802" priority="766" operator="equal">
      <formula>$A$61</formula>
    </cfRule>
    <cfRule type="cellIs" dxfId="801" priority="767" operator="equal">
      <formula>$A$60</formula>
    </cfRule>
    <cfRule type="cellIs" dxfId="800" priority="768" operator="equal">
      <formula>$A$59</formula>
    </cfRule>
    <cfRule type="cellIs" dxfId="799" priority="769" operator="equal">
      <formula>$A$58</formula>
    </cfRule>
    <cfRule type="cellIs" dxfId="798" priority="770" operator="equal">
      <formula>22710</formula>
    </cfRule>
    <cfRule type="cellIs" dxfId="797" priority="771" operator="equal">
      <formula>$A$56</formula>
    </cfRule>
    <cfRule type="cellIs" dxfId="796" priority="772" operator="equal">
      <formula>$A$55</formula>
    </cfRule>
    <cfRule type="cellIs" dxfId="795" priority="773" operator="equal">
      <formula>$A$54</formula>
    </cfRule>
    <cfRule type="cellIs" dxfId="794" priority="774" operator="equal">
      <formula>$A$53</formula>
    </cfRule>
    <cfRule type="cellIs" dxfId="793" priority="775" operator="equal">
      <formula>$A$52</formula>
    </cfRule>
    <cfRule type="cellIs" dxfId="792" priority="776" operator="equal">
      <formula>$A$51</formula>
    </cfRule>
    <cfRule type="cellIs" dxfId="791" priority="777" operator="equal">
      <formula>$A$50</formula>
    </cfRule>
    <cfRule type="cellIs" dxfId="790" priority="778" operator="equal">
      <formula>$A$49</formula>
    </cfRule>
    <cfRule type="cellIs" dxfId="789" priority="779" operator="equal">
      <formula>$A$48</formula>
    </cfRule>
    <cfRule type="cellIs" dxfId="788" priority="780" operator="equal">
      <formula>$A$47</formula>
    </cfRule>
    <cfRule type="cellIs" dxfId="787" priority="781" operator="equal">
      <formula>$A$46</formula>
    </cfRule>
    <cfRule type="cellIs" dxfId="786" priority="782" operator="equal">
      <formula>$A$45</formula>
    </cfRule>
    <cfRule type="cellIs" dxfId="785" priority="783" operator="equal">
      <formula>$A$44</formula>
    </cfRule>
    <cfRule type="cellIs" dxfId="784" priority="784" operator="equal">
      <formula>$A$43</formula>
    </cfRule>
  </conditionalFormatting>
  <conditionalFormatting sqref="G30">
    <cfRule type="cellIs" dxfId="783" priority="785" operator="equal">
      <formula>$A$70</formula>
    </cfRule>
    <cfRule type="cellIs" dxfId="782" priority="786" operator="equal">
      <formula>$A$69</formula>
    </cfRule>
    <cfRule type="cellIs" dxfId="781" priority="787" operator="equal">
      <formula>$A$68</formula>
    </cfRule>
    <cfRule type="cellIs" dxfId="780" priority="788" operator="equal">
      <formula>$A$67</formula>
    </cfRule>
    <cfRule type="cellIs" dxfId="779" priority="789" operator="equal">
      <formula>$A$66</formula>
    </cfRule>
    <cfRule type="cellIs" dxfId="778" priority="790" operator="equal">
      <formula>$A$65</formula>
    </cfRule>
    <cfRule type="cellIs" dxfId="777" priority="791" operator="equal">
      <formula>$A$64</formula>
    </cfRule>
    <cfRule type="cellIs" dxfId="776" priority="792" operator="equal">
      <formula>$A$63</formula>
    </cfRule>
    <cfRule type="cellIs" dxfId="775" priority="793" operator="equal">
      <formula>$A$62</formula>
    </cfRule>
    <cfRule type="cellIs" dxfId="774" priority="794" operator="equal">
      <formula>$A$61</formula>
    </cfRule>
    <cfRule type="cellIs" dxfId="773" priority="795" operator="equal">
      <formula>$A$60</formula>
    </cfRule>
    <cfRule type="cellIs" dxfId="772" priority="796" operator="equal">
      <formula>$A$59</formula>
    </cfRule>
    <cfRule type="cellIs" dxfId="771" priority="797" operator="equal">
      <formula>$A$58</formula>
    </cfRule>
    <cfRule type="cellIs" dxfId="770" priority="798" operator="equal">
      <formula>22710</formula>
    </cfRule>
    <cfRule type="cellIs" dxfId="769" priority="799" operator="equal">
      <formula>$A$56</formula>
    </cfRule>
    <cfRule type="cellIs" dxfId="768" priority="800" operator="equal">
      <formula>$A$55</formula>
    </cfRule>
    <cfRule type="cellIs" dxfId="767" priority="801" operator="equal">
      <formula>$A$54</formula>
    </cfRule>
    <cfRule type="cellIs" dxfId="766" priority="802" operator="equal">
      <formula>$A$53</formula>
    </cfRule>
    <cfRule type="cellIs" dxfId="765" priority="803" operator="equal">
      <formula>$A$52</formula>
    </cfRule>
    <cfRule type="cellIs" dxfId="764" priority="804" operator="equal">
      <formula>$A$51</formula>
    </cfRule>
    <cfRule type="cellIs" dxfId="763" priority="805" operator="equal">
      <formula>$A$50</formula>
    </cfRule>
    <cfRule type="cellIs" dxfId="762" priority="806" operator="equal">
      <formula>$A$49</formula>
    </cfRule>
    <cfRule type="cellIs" dxfId="761" priority="807" operator="equal">
      <formula>$A$48</formula>
    </cfRule>
    <cfRule type="cellIs" dxfId="760" priority="808" operator="equal">
      <formula>$A$47</formula>
    </cfRule>
    <cfRule type="cellIs" dxfId="759" priority="809" operator="equal">
      <formula>$A$46</formula>
    </cfRule>
    <cfRule type="cellIs" dxfId="758" priority="810" operator="equal">
      <formula>$A$45</formula>
    </cfRule>
    <cfRule type="cellIs" dxfId="757" priority="811" operator="equal">
      <formula>$A$44</formula>
    </cfRule>
    <cfRule type="cellIs" dxfId="756" priority="812" operator="equal">
      <formula>$A$43</formula>
    </cfRule>
  </conditionalFormatting>
  <conditionalFormatting sqref="K32">
    <cfRule type="cellIs" dxfId="755" priority="729" operator="equal">
      <formula>$A$70</formula>
    </cfRule>
    <cfRule type="cellIs" dxfId="754" priority="730" operator="equal">
      <formula>$A$69</formula>
    </cfRule>
    <cfRule type="cellIs" dxfId="753" priority="731" operator="equal">
      <formula>$A$68</formula>
    </cfRule>
    <cfRule type="cellIs" dxfId="752" priority="732" operator="equal">
      <formula>$A$67</formula>
    </cfRule>
    <cfRule type="cellIs" dxfId="751" priority="733" operator="equal">
      <formula>$A$66</formula>
    </cfRule>
    <cfRule type="cellIs" dxfId="750" priority="734" operator="equal">
      <formula>$A$65</formula>
    </cfRule>
    <cfRule type="cellIs" dxfId="749" priority="735" operator="equal">
      <formula>$A$64</formula>
    </cfRule>
    <cfRule type="cellIs" dxfId="748" priority="736" operator="equal">
      <formula>$A$63</formula>
    </cfRule>
    <cfRule type="cellIs" dxfId="747" priority="737" operator="equal">
      <formula>$A$62</formula>
    </cfRule>
    <cfRule type="cellIs" dxfId="746" priority="738" operator="equal">
      <formula>$A$61</formula>
    </cfRule>
    <cfRule type="cellIs" dxfId="745" priority="739" operator="equal">
      <formula>$A$60</formula>
    </cfRule>
    <cfRule type="cellIs" dxfId="744" priority="740" operator="equal">
      <formula>$A$59</formula>
    </cfRule>
    <cfRule type="cellIs" dxfId="743" priority="741" operator="equal">
      <formula>$A$58</formula>
    </cfRule>
    <cfRule type="cellIs" dxfId="742" priority="742" operator="equal">
      <formula>22710</formula>
    </cfRule>
    <cfRule type="cellIs" dxfId="741" priority="743" operator="equal">
      <formula>$A$56</formula>
    </cfRule>
    <cfRule type="cellIs" dxfId="740" priority="744" operator="equal">
      <formula>$A$55</formula>
    </cfRule>
    <cfRule type="cellIs" dxfId="739" priority="745" operator="equal">
      <formula>$A$54</formula>
    </cfRule>
    <cfRule type="cellIs" dxfId="738" priority="746" operator="equal">
      <formula>$A$53</formula>
    </cfRule>
    <cfRule type="cellIs" dxfId="737" priority="747" operator="equal">
      <formula>$A$52</formula>
    </cfRule>
    <cfRule type="cellIs" dxfId="736" priority="748" operator="equal">
      <formula>$A$51</formula>
    </cfRule>
    <cfRule type="cellIs" dxfId="735" priority="749" operator="equal">
      <formula>$A$50</formula>
    </cfRule>
    <cfRule type="cellIs" dxfId="734" priority="750" operator="equal">
      <formula>$A$49</formula>
    </cfRule>
    <cfRule type="cellIs" dxfId="733" priority="751" operator="equal">
      <formula>$A$48</formula>
    </cfRule>
    <cfRule type="cellIs" dxfId="732" priority="752" operator="equal">
      <formula>$A$47</formula>
    </cfRule>
    <cfRule type="cellIs" dxfId="731" priority="753" operator="equal">
      <formula>$A$46</formula>
    </cfRule>
    <cfRule type="cellIs" dxfId="730" priority="754" operator="equal">
      <formula>$A$45</formula>
    </cfRule>
    <cfRule type="cellIs" dxfId="729" priority="755" operator="equal">
      <formula>$A$44</formula>
    </cfRule>
    <cfRule type="cellIs" dxfId="728" priority="756" operator="equal">
      <formula>$A$43</formula>
    </cfRule>
  </conditionalFormatting>
  <conditionalFormatting sqref="L32:M32">
    <cfRule type="cellIs" dxfId="727" priority="701" operator="equal">
      <formula>$A$70</formula>
    </cfRule>
    <cfRule type="cellIs" dxfId="726" priority="702" operator="equal">
      <formula>$A$69</formula>
    </cfRule>
    <cfRule type="cellIs" dxfId="725" priority="703" operator="equal">
      <formula>$A$68</formula>
    </cfRule>
    <cfRule type="cellIs" dxfId="724" priority="704" operator="equal">
      <formula>$A$67</formula>
    </cfRule>
    <cfRule type="cellIs" dxfId="723" priority="705" operator="equal">
      <formula>$A$66</formula>
    </cfRule>
    <cfRule type="cellIs" dxfId="722" priority="706" operator="equal">
      <formula>$A$65</formula>
    </cfRule>
    <cfRule type="cellIs" dxfId="721" priority="707" operator="equal">
      <formula>$A$64</formula>
    </cfRule>
    <cfRule type="cellIs" dxfId="720" priority="708" operator="equal">
      <formula>$A$63</formula>
    </cfRule>
    <cfRule type="cellIs" dxfId="719" priority="709" operator="equal">
      <formula>$A$62</formula>
    </cfRule>
    <cfRule type="cellIs" dxfId="718" priority="710" operator="equal">
      <formula>$A$61</formula>
    </cfRule>
    <cfRule type="cellIs" dxfId="717" priority="711" operator="equal">
      <formula>$A$60</formula>
    </cfRule>
    <cfRule type="cellIs" dxfId="716" priority="712" operator="equal">
      <formula>$A$59</formula>
    </cfRule>
    <cfRule type="cellIs" dxfId="715" priority="713" operator="equal">
      <formula>$A$58</formula>
    </cfRule>
    <cfRule type="cellIs" dxfId="714" priority="714" operator="equal">
      <formula>22710</formula>
    </cfRule>
    <cfRule type="cellIs" dxfId="713" priority="715" operator="equal">
      <formula>$A$56</formula>
    </cfRule>
    <cfRule type="cellIs" dxfId="712" priority="716" operator="equal">
      <formula>$A$55</formula>
    </cfRule>
    <cfRule type="cellIs" dxfId="711" priority="717" operator="equal">
      <formula>$A$54</formula>
    </cfRule>
    <cfRule type="cellIs" dxfId="710" priority="718" operator="equal">
      <formula>$A$53</formula>
    </cfRule>
    <cfRule type="cellIs" dxfId="709" priority="719" operator="equal">
      <formula>$A$52</formula>
    </cfRule>
    <cfRule type="cellIs" dxfId="708" priority="720" operator="equal">
      <formula>$A$51</formula>
    </cfRule>
    <cfRule type="cellIs" dxfId="707" priority="721" operator="equal">
      <formula>$A$50</formula>
    </cfRule>
    <cfRule type="cellIs" dxfId="706" priority="722" operator="equal">
      <formula>$A$49</formula>
    </cfRule>
    <cfRule type="cellIs" dxfId="705" priority="723" operator="equal">
      <formula>$A$48</formula>
    </cfRule>
    <cfRule type="cellIs" dxfId="704" priority="724" operator="equal">
      <formula>$A$47</formula>
    </cfRule>
    <cfRule type="cellIs" dxfId="703" priority="725" operator="equal">
      <formula>$A$46</formula>
    </cfRule>
    <cfRule type="cellIs" dxfId="702" priority="726" operator="equal">
      <formula>$A$45</formula>
    </cfRule>
    <cfRule type="cellIs" dxfId="701" priority="727" operator="equal">
      <formula>$A$44</formula>
    </cfRule>
    <cfRule type="cellIs" dxfId="700" priority="728" operator="equal">
      <formula>$A$43</formula>
    </cfRule>
  </conditionalFormatting>
  <conditionalFormatting sqref="G33:I33">
    <cfRule type="cellIs" dxfId="699" priority="673" operator="equal">
      <formula>$A$70</formula>
    </cfRule>
    <cfRule type="cellIs" dxfId="698" priority="674" operator="equal">
      <formula>$A$69</formula>
    </cfRule>
    <cfRule type="cellIs" dxfId="697" priority="675" operator="equal">
      <formula>$A$68</formula>
    </cfRule>
    <cfRule type="cellIs" dxfId="696" priority="676" operator="equal">
      <formula>$A$67</formula>
    </cfRule>
    <cfRule type="cellIs" dxfId="695" priority="677" operator="equal">
      <formula>$A$66</formula>
    </cfRule>
    <cfRule type="cellIs" dxfId="694" priority="678" operator="equal">
      <formula>$A$65</formula>
    </cfRule>
    <cfRule type="cellIs" dxfId="693" priority="679" operator="equal">
      <formula>$A$64</formula>
    </cfRule>
    <cfRule type="cellIs" dxfId="692" priority="680" operator="equal">
      <formula>$A$63</formula>
    </cfRule>
    <cfRule type="cellIs" dxfId="691" priority="681" operator="equal">
      <formula>$A$62</formula>
    </cfRule>
    <cfRule type="cellIs" dxfId="690" priority="682" operator="equal">
      <formula>$A$61</formula>
    </cfRule>
    <cfRule type="cellIs" dxfId="689" priority="683" operator="equal">
      <formula>$A$60</formula>
    </cfRule>
    <cfRule type="cellIs" dxfId="688" priority="684" operator="equal">
      <formula>$A$59</formula>
    </cfRule>
    <cfRule type="cellIs" dxfId="687" priority="685" operator="equal">
      <formula>$A$58</formula>
    </cfRule>
    <cfRule type="cellIs" dxfId="686" priority="686" operator="equal">
      <formula>22710</formula>
    </cfRule>
    <cfRule type="cellIs" dxfId="685" priority="687" operator="equal">
      <formula>$A$56</formula>
    </cfRule>
    <cfRule type="cellIs" dxfId="684" priority="688" operator="equal">
      <formula>$A$55</formula>
    </cfRule>
    <cfRule type="cellIs" dxfId="683" priority="689" operator="equal">
      <formula>$A$54</formula>
    </cfRule>
    <cfRule type="cellIs" dxfId="682" priority="690" operator="equal">
      <formula>$A$53</formula>
    </cfRule>
    <cfRule type="cellIs" dxfId="681" priority="691" operator="equal">
      <formula>$A$52</formula>
    </cfRule>
    <cfRule type="cellIs" dxfId="680" priority="692" operator="equal">
      <formula>$A$51</formula>
    </cfRule>
    <cfRule type="cellIs" dxfId="679" priority="693" operator="equal">
      <formula>$A$50</formula>
    </cfRule>
    <cfRule type="cellIs" dxfId="678" priority="694" operator="equal">
      <formula>$A$49</formula>
    </cfRule>
    <cfRule type="cellIs" dxfId="677" priority="695" operator="equal">
      <formula>$A$48</formula>
    </cfRule>
    <cfRule type="cellIs" dxfId="676" priority="696" operator="equal">
      <formula>$A$47</formula>
    </cfRule>
    <cfRule type="cellIs" dxfId="675" priority="697" operator="equal">
      <formula>$A$46</formula>
    </cfRule>
    <cfRule type="cellIs" dxfId="674" priority="698" operator="equal">
      <formula>$A$45</formula>
    </cfRule>
    <cfRule type="cellIs" dxfId="673" priority="699" operator="equal">
      <formula>$A$44</formula>
    </cfRule>
    <cfRule type="cellIs" dxfId="672" priority="700" operator="equal">
      <formula>$A$43</formula>
    </cfRule>
  </conditionalFormatting>
  <conditionalFormatting sqref="AA34:AC35">
    <cfRule type="cellIs" dxfId="671" priority="645" operator="equal">
      <formula>$A$70</formula>
    </cfRule>
    <cfRule type="cellIs" dxfId="670" priority="646" operator="equal">
      <formula>$A$69</formula>
    </cfRule>
    <cfRule type="cellIs" dxfId="669" priority="647" operator="equal">
      <formula>$A$68</formula>
    </cfRule>
    <cfRule type="cellIs" dxfId="668" priority="648" operator="equal">
      <formula>$A$67</formula>
    </cfRule>
    <cfRule type="cellIs" dxfId="667" priority="649" operator="equal">
      <formula>$A$66</formula>
    </cfRule>
    <cfRule type="cellIs" dxfId="666" priority="650" operator="equal">
      <formula>$A$65</formula>
    </cfRule>
    <cfRule type="cellIs" dxfId="665" priority="651" operator="equal">
      <formula>$A$64</formula>
    </cfRule>
    <cfRule type="cellIs" dxfId="664" priority="652" operator="equal">
      <formula>$A$63</formula>
    </cfRule>
    <cfRule type="cellIs" dxfId="663" priority="653" operator="equal">
      <formula>$A$62</formula>
    </cfRule>
    <cfRule type="cellIs" dxfId="662" priority="654" operator="equal">
      <formula>$A$61</formula>
    </cfRule>
    <cfRule type="cellIs" dxfId="661" priority="655" operator="equal">
      <formula>$A$60</formula>
    </cfRule>
    <cfRule type="cellIs" dxfId="660" priority="656" operator="equal">
      <formula>$A$59</formula>
    </cfRule>
    <cfRule type="cellIs" dxfId="659" priority="657" operator="equal">
      <formula>$A$58</formula>
    </cfRule>
    <cfRule type="cellIs" dxfId="658" priority="658" operator="equal">
      <formula>22710</formula>
    </cfRule>
    <cfRule type="cellIs" dxfId="657" priority="659" operator="equal">
      <formula>$A$56</formula>
    </cfRule>
    <cfRule type="cellIs" dxfId="656" priority="660" operator="equal">
      <formula>$A$55</formula>
    </cfRule>
    <cfRule type="cellIs" dxfId="655" priority="661" operator="equal">
      <formula>$A$54</formula>
    </cfRule>
    <cfRule type="cellIs" dxfId="654" priority="662" operator="equal">
      <formula>$A$53</formula>
    </cfRule>
    <cfRule type="cellIs" dxfId="653" priority="663" operator="equal">
      <formula>$A$52</formula>
    </cfRule>
    <cfRule type="cellIs" dxfId="652" priority="664" operator="equal">
      <formula>$A$51</formula>
    </cfRule>
    <cfRule type="cellIs" dxfId="651" priority="665" operator="equal">
      <formula>$A$50</formula>
    </cfRule>
    <cfRule type="cellIs" dxfId="650" priority="666" operator="equal">
      <formula>$A$49</formula>
    </cfRule>
    <cfRule type="cellIs" dxfId="649" priority="667" operator="equal">
      <formula>$A$48</formula>
    </cfRule>
    <cfRule type="cellIs" dxfId="648" priority="668" operator="equal">
      <formula>$A$47</formula>
    </cfRule>
    <cfRule type="cellIs" dxfId="647" priority="669" operator="equal">
      <formula>$A$46</formula>
    </cfRule>
    <cfRule type="cellIs" dxfId="646" priority="670" operator="equal">
      <formula>$A$45</formula>
    </cfRule>
    <cfRule type="cellIs" dxfId="645" priority="671" operator="equal">
      <formula>$A$44</formula>
    </cfRule>
    <cfRule type="cellIs" dxfId="644" priority="672" operator="equal">
      <formula>$A$43</formula>
    </cfRule>
  </conditionalFormatting>
  <conditionalFormatting sqref="N32:P32">
    <cfRule type="cellIs" dxfId="643" priority="617" operator="equal">
      <formula>$A$70</formula>
    </cfRule>
    <cfRule type="cellIs" dxfId="642" priority="618" operator="equal">
      <formula>$A$69</formula>
    </cfRule>
    <cfRule type="cellIs" dxfId="641" priority="619" operator="equal">
      <formula>$A$68</formula>
    </cfRule>
    <cfRule type="cellIs" dxfId="640" priority="620" operator="equal">
      <formula>$A$67</formula>
    </cfRule>
    <cfRule type="cellIs" dxfId="639" priority="621" operator="equal">
      <formula>$A$66</formula>
    </cfRule>
    <cfRule type="cellIs" dxfId="638" priority="622" operator="equal">
      <formula>$A$65</formula>
    </cfRule>
    <cfRule type="cellIs" dxfId="637" priority="623" operator="equal">
      <formula>$A$64</formula>
    </cfRule>
    <cfRule type="cellIs" dxfId="636" priority="624" operator="equal">
      <formula>$A$63</formula>
    </cfRule>
    <cfRule type="cellIs" dxfId="635" priority="625" operator="equal">
      <formula>$A$62</formula>
    </cfRule>
    <cfRule type="cellIs" dxfId="634" priority="626" operator="equal">
      <formula>$A$61</formula>
    </cfRule>
    <cfRule type="cellIs" dxfId="633" priority="627" operator="equal">
      <formula>$A$60</formula>
    </cfRule>
    <cfRule type="cellIs" dxfId="632" priority="628" operator="equal">
      <formula>$A$59</formula>
    </cfRule>
    <cfRule type="cellIs" dxfId="631" priority="629" operator="equal">
      <formula>$A$58</formula>
    </cfRule>
    <cfRule type="cellIs" dxfId="630" priority="630" operator="equal">
      <formula>22710</formula>
    </cfRule>
    <cfRule type="cellIs" dxfId="629" priority="631" operator="equal">
      <formula>$A$56</formula>
    </cfRule>
    <cfRule type="cellIs" dxfId="628" priority="632" operator="equal">
      <formula>$A$55</formula>
    </cfRule>
    <cfRule type="cellIs" dxfId="627" priority="633" operator="equal">
      <formula>$A$54</formula>
    </cfRule>
    <cfRule type="cellIs" dxfId="626" priority="634" operator="equal">
      <formula>$A$53</formula>
    </cfRule>
    <cfRule type="cellIs" dxfId="625" priority="635" operator="equal">
      <formula>$A$52</formula>
    </cfRule>
    <cfRule type="cellIs" dxfId="624" priority="636" operator="equal">
      <formula>$A$51</formula>
    </cfRule>
    <cfRule type="cellIs" dxfId="623" priority="637" operator="equal">
      <formula>$A$50</formula>
    </cfRule>
    <cfRule type="cellIs" dxfId="622" priority="638" operator="equal">
      <formula>$A$49</formula>
    </cfRule>
    <cfRule type="cellIs" dxfId="621" priority="639" operator="equal">
      <formula>$A$48</formula>
    </cfRule>
    <cfRule type="cellIs" dxfId="620" priority="640" operator="equal">
      <formula>$A$47</formula>
    </cfRule>
    <cfRule type="cellIs" dxfId="619" priority="641" operator="equal">
      <formula>$A$46</formula>
    </cfRule>
    <cfRule type="cellIs" dxfId="618" priority="642" operator="equal">
      <formula>$A$45</formula>
    </cfRule>
    <cfRule type="cellIs" dxfId="617" priority="643" operator="equal">
      <formula>$A$44</formula>
    </cfRule>
    <cfRule type="cellIs" dxfId="616" priority="644" operator="equal">
      <formula>$A$43</formula>
    </cfRule>
  </conditionalFormatting>
  <conditionalFormatting sqref="D26:E26">
    <cfRule type="cellIs" dxfId="615" priority="589" operator="equal">
      <formula>$A$70</formula>
    </cfRule>
    <cfRule type="cellIs" dxfId="614" priority="590" operator="equal">
      <formula>$A$69</formula>
    </cfRule>
    <cfRule type="cellIs" dxfId="613" priority="591" operator="equal">
      <formula>$A$68</formula>
    </cfRule>
    <cfRule type="cellIs" dxfId="612" priority="592" operator="equal">
      <formula>$A$67</formula>
    </cfRule>
    <cfRule type="cellIs" dxfId="611" priority="593" operator="equal">
      <formula>$A$66</formula>
    </cfRule>
    <cfRule type="cellIs" dxfId="610" priority="594" operator="equal">
      <formula>$A$65</formula>
    </cfRule>
    <cfRule type="cellIs" dxfId="609" priority="595" operator="equal">
      <formula>$A$64</formula>
    </cfRule>
    <cfRule type="cellIs" dxfId="608" priority="596" operator="equal">
      <formula>$A$63</formula>
    </cfRule>
    <cfRule type="cellIs" dxfId="607" priority="597" operator="equal">
      <formula>$A$62</formula>
    </cfRule>
    <cfRule type="cellIs" dxfId="606" priority="598" operator="equal">
      <formula>$A$61</formula>
    </cfRule>
    <cfRule type="cellIs" dxfId="605" priority="599" operator="equal">
      <formula>$A$60</formula>
    </cfRule>
    <cfRule type="cellIs" dxfId="604" priority="600" operator="equal">
      <formula>$A$59</formula>
    </cfRule>
    <cfRule type="cellIs" dxfId="603" priority="601" operator="equal">
      <formula>$A$58</formula>
    </cfRule>
    <cfRule type="cellIs" dxfId="602" priority="602" operator="equal">
      <formula>22710</formula>
    </cfRule>
    <cfRule type="cellIs" dxfId="601" priority="603" operator="equal">
      <formula>$A$56</formula>
    </cfRule>
    <cfRule type="cellIs" dxfId="600" priority="604" operator="equal">
      <formula>$A$55</formula>
    </cfRule>
    <cfRule type="cellIs" dxfId="599" priority="605" operator="equal">
      <formula>$A$54</formula>
    </cfRule>
    <cfRule type="cellIs" dxfId="598" priority="606" operator="equal">
      <formula>$A$53</formula>
    </cfRule>
    <cfRule type="cellIs" dxfId="597" priority="607" operator="equal">
      <formula>$A$52</formula>
    </cfRule>
    <cfRule type="cellIs" dxfId="596" priority="608" operator="equal">
      <formula>$A$51</formula>
    </cfRule>
    <cfRule type="cellIs" dxfId="595" priority="609" operator="equal">
      <formula>$A$50</formula>
    </cfRule>
    <cfRule type="cellIs" dxfId="594" priority="610" operator="equal">
      <formula>$A$49</formula>
    </cfRule>
    <cfRule type="cellIs" dxfId="593" priority="611" operator="equal">
      <formula>$A$48</formula>
    </cfRule>
    <cfRule type="cellIs" dxfId="592" priority="612" operator="equal">
      <formula>$A$47</formula>
    </cfRule>
    <cfRule type="cellIs" dxfId="591" priority="613" operator="equal">
      <formula>$A$46</formula>
    </cfRule>
    <cfRule type="cellIs" dxfId="590" priority="614" operator="equal">
      <formula>$A$45</formula>
    </cfRule>
    <cfRule type="cellIs" dxfId="589" priority="615" operator="equal">
      <formula>$A$44</formula>
    </cfRule>
    <cfRule type="cellIs" dxfId="588" priority="616" operator="equal">
      <formula>$A$43</formula>
    </cfRule>
  </conditionalFormatting>
  <conditionalFormatting sqref="P17">
    <cfRule type="cellIs" dxfId="587" priority="365" operator="equal">
      <formula>$A$70</formula>
    </cfRule>
    <cfRule type="cellIs" dxfId="586" priority="366" operator="equal">
      <formula>$A$69</formula>
    </cfRule>
    <cfRule type="cellIs" dxfId="585" priority="367" operator="equal">
      <formula>$A$68</formula>
    </cfRule>
    <cfRule type="cellIs" dxfId="584" priority="368" operator="equal">
      <formula>$A$67</formula>
    </cfRule>
    <cfRule type="cellIs" dxfId="583" priority="369" operator="equal">
      <formula>$A$66</formula>
    </cfRule>
    <cfRule type="cellIs" dxfId="582" priority="370" operator="equal">
      <formula>$A$65</formula>
    </cfRule>
    <cfRule type="cellIs" dxfId="581" priority="371" operator="equal">
      <formula>$A$64</formula>
    </cfRule>
    <cfRule type="cellIs" dxfId="580" priority="372" operator="equal">
      <formula>$A$63</formula>
    </cfRule>
    <cfRule type="cellIs" dxfId="579" priority="373" operator="equal">
      <formula>$A$62</formula>
    </cfRule>
    <cfRule type="cellIs" dxfId="578" priority="374" operator="equal">
      <formula>$A$61</formula>
    </cfRule>
    <cfRule type="cellIs" dxfId="577" priority="375" operator="equal">
      <formula>$A$60</formula>
    </cfRule>
    <cfRule type="cellIs" dxfId="576" priority="376" operator="equal">
      <formula>$A$59</formula>
    </cfRule>
    <cfRule type="cellIs" dxfId="575" priority="377" operator="equal">
      <formula>$A$58</formula>
    </cfRule>
    <cfRule type="cellIs" dxfId="574" priority="378" operator="equal">
      <formula>22710</formula>
    </cfRule>
    <cfRule type="cellIs" dxfId="573" priority="379" operator="equal">
      <formula>$A$56</formula>
    </cfRule>
    <cfRule type="cellIs" dxfId="572" priority="380" operator="equal">
      <formula>$A$55</formula>
    </cfRule>
    <cfRule type="cellIs" dxfId="571" priority="381" operator="equal">
      <formula>$A$54</formula>
    </cfRule>
    <cfRule type="cellIs" dxfId="570" priority="382" operator="equal">
      <formula>$A$53</formula>
    </cfRule>
    <cfRule type="cellIs" dxfId="569" priority="383" operator="equal">
      <formula>$A$52</formula>
    </cfRule>
    <cfRule type="cellIs" dxfId="568" priority="384" operator="equal">
      <formula>$A$51</formula>
    </cfRule>
    <cfRule type="cellIs" dxfId="567" priority="385" operator="equal">
      <formula>$A$50</formula>
    </cfRule>
    <cfRule type="cellIs" dxfId="566" priority="386" operator="equal">
      <formula>$A$49</formula>
    </cfRule>
    <cfRule type="cellIs" dxfId="565" priority="387" operator="equal">
      <formula>$A$48</formula>
    </cfRule>
    <cfRule type="cellIs" dxfId="564" priority="388" operator="equal">
      <formula>$A$47</formula>
    </cfRule>
    <cfRule type="cellIs" dxfId="563" priority="389" operator="equal">
      <formula>$A$46</formula>
    </cfRule>
    <cfRule type="cellIs" dxfId="562" priority="390" operator="equal">
      <formula>$A$45</formula>
    </cfRule>
    <cfRule type="cellIs" dxfId="561" priority="391" operator="equal">
      <formula>$A$44</formula>
    </cfRule>
    <cfRule type="cellIs" dxfId="560" priority="392" operator="equal">
      <formula>$A$43</formula>
    </cfRule>
  </conditionalFormatting>
  <conditionalFormatting sqref="D29:F29">
    <cfRule type="cellIs" dxfId="559" priority="561" operator="equal">
      <formula>$A$70</formula>
    </cfRule>
    <cfRule type="cellIs" dxfId="558" priority="562" operator="equal">
      <formula>$A$69</formula>
    </cfRule>
    <cfRule type="cellIs" dxfId="557" priority="563" operator="equal">
      <formula>$A$68</formula>
    </cfRule>
    <cfRule type="cellIs" dxfId="556" priority="564" operator="equal">
      <formula>$A$67</formula>
    </cfRule>
    <cfRule type="cellIs" dxfId="555" priority="565" operator="equal">
      <formula>$A$66</formula>
    </cfRule>
    <cfRule type="cellIs" dxfId="554" priority="566" operator="equal">
      <formula>$A$65</formula>
    </cfRule>
    <cfRule type="cellIs" dxfId="553" priority="567" operator="equal">
      <formula>$A$64</formula>
    </cfRule>
    <cfRule type="cellIs" dxfId="552" priority="568" operator="equal">
      <formula>$A$63</formula>
    </cfRule>
    <cfRule type="cellIs" dxfId="551" priority="569" operator="equal">
      <formula>$A$62</formula>
    </cfRule>
    <cfRule type="cellIs" dxfId="550" priority="570" operator="equal">
      <formula>$A$61</formula>
    </cfRule>
    <cfRule type="cellIs" dxfId="549" priority="571" operator="equal">
      <formula>$A$60</formula>
    </cfRule>
    <cfRule type="cellIs" dxfId="548" priority="572" operator="equal">
      <formula>$A$59</formula>
    </cfRule>
    <cfRule type="cellIs" dxfId="547" priority="573" operator="equal">
      <formula>$A$58</formula>
    </cfRule>
    <cfRule type="cellIs" dxfId="546" priority="574" operator="equal">
      <formula>22710</formula>
    </cfRule>
    <cfRule type="cellIs" dxfId="545" priority="575" operator="equal">
      <formula>$A$56</formula>
    </cfRule>
    <cfRule type="cellIs" dxfId="544" priority="576" operator="equal">
      <formula>$A$55</formula>
    </cfRule>
    <cfRule type="cellIs" dxfId="543" priority="577" operator="equal">
      <formula>$A$54</formula>
    </cfRule>
    <cfRule type="cellIs" dxfId="542" priority="578" operator="equal">
      <formula>$A$53</formula>
    </cfRule>
    <cfRule type="cellIs" dxfId="541" priority="579" operator="equal">
      <formula>$A$52</formula>
    </cfRule>
    <cfRule type="cellIs" dxfId="540" priority="580" operator="equal">
      <formula>$A$51</formula>
    </cfRule>
    <cfRule type="cellIs" dxfId="539" priority="581" operator="equal">
      <formula>$A$50</formula>
    </cfRule>
    <cfRule type="cellIs" dxfId="538" priority="582" operator="equal">
      <formula>$A$49</formula>
    </cfRule>
    <cfRule type="cellIs" dxfId="537" priority="583" operator="equal">
      <formula>$A$48</formula>
    </cfRule>
    <cfRule type="cellIs" dxfId="536" priority="584" operator="equal">
      <formula>$A$47</formula>
    </cfRule>
    <cfRule type="cellIs" dxfId="535" priority="585" operator="equal">
      <formula>$A$46</formula>
    </cfRule>
    <cfRule type="cellIs" dxfId="534" priority="586" operator="equal">
      <formula>$A$45</formula>
    </cfRule>
    <cfRule type="cellIs" dxfId="533" priority="587" operator="equal">
      <formula>$A$44</formula>
    </cfRule>
    <cfRule type="cellIs" dxfId="532" priority="588" operator="equal">
      <formula>$A$43</formula>
    </cfRule>
  </conditionalFormatting>
  <conditionalFormatting sqref="C32">
    <cfRule type="cellIs" dxfId="531" priority="533" operator="equal">
      <formula>$A$70</formula>
    </cfRule>
    <cfRule type="cellIs" dxfId="530" priority="534" operator="equal">
      <formula>$A$69</formula>
    </cfRule>
    <cfRule type="cellIs" dxfId="529" priority="535" operator="equal">
      <formula>$A$68</formula>
    </cfRule>
    <cfRule type="cellIs" dxfId="528" priority="536" operator="equal">
      <formula>$A$67</formula>
    </cfRule>
    <cfRule type="cellIs" dxfId="527" priority="537" operator="equal">
      <formula>$A$66</formula>
    </cfRule>
    <cfRule type="cellIs" dxfId="526" priority="538" operator="equal">
      <formula>$A$65</formula>
    </cfRule>
    <cfRule type="cellIs" dxfId="525" priority="539" operator="equal">
      <formula>$A$64</formula>
    </cfRule>
    <cfRule type="cellIs" dxfId="524" priority="540" operator="equal">
      <formula>$A$63</formula>
    </cfRule>
    <cfRule type="cellIs" dxfId="523" priority="541" operator="equal">
      <formula>$A$62</formula>
    </cfRule>
    <cfRule type="cellIs" dxfId="522" priority="542" operator="equal">
      <formula>$A$61</formula>
    </cfRule>
    <cfRule type="cellIs" dxfId="521" priority="543" operator="equal">
      <formula>$A$60</formula>
    </cfRule>
    <cfRule type="cellIs" dxfId="520" priority="544" operator="equal">
      <formula>$A$59</formula>
    </cfRule>
    <cfRule type="cellIs" dxfId="519" priority="545" operator="equal">
      <formula>$A$58</formula>
    </cfRule>
    <cfRule type="cellIs" dxfId="518" priority="546" operator="equal">
      <formula>22710</formula>
    </cfRule>
    <cfRule type="cellIs" dxfId="517" priority="547" operator="equal">
      <formula>$A$56</formula>
    </cfRule>
    <cfRule type="cellIs" dxfId="516" priority="548" operator="equal">
      <formula>$A$55</formula>
    </cfRule>
    <cfRule type="cellIs" dxfId="515" priority="549" operator="equal">
      <formula>$A$54</formula>
    </cfRule>
    <cfRule type="cellIs" dxfId="514" priority="550" operator="equal">
      <formula>$A$53</formula>
    </cfRule>
    <cfRule type="cellIs" dxfId="513" priority="551" operator="equal">
      <formula>$A$52</formula>
    </cfRule>
    <cfRule type="cellIs" dxfId="512" priority="552" operator="equal">
      <formula>$A$51</formula>
    </cfRule>
    <cfRule type="cellIs" dxfId="511" priority="553" operator="equal">
      <formula>$A$50</formula>
    </cfRule>
    <cfRule type="cellIs" dxfId="510" priority="554" operator="equal">
      <formula>$A$49</formula>
    </cfRule>
    <cfRule type="cellIs" dxfId="509" priority="555" operator="equal">
      <formula>$A$48</formula>
    </cfRule>
    <cfRule type="cellIs" dxfId="508" priority="556" operator="equal">
      <formula>$A$47</formula>
    </cfRule>
    <cfRule type="cellIs" dxfId="507" priority="557" operator="equal">
      <formula>$A$46</formula>
    </cfRule>
    <cfRule type="cellIs" dxfId="506" priority="558" operator="equal">
      <formula>$A$45</formula>
    </cfRule>
    <cfRule type="cellIs" dxfId="505" priority="559" operator="equal">
      <formula>$A$44</formula>
    </cfRule>
    <cfRule type="cellIs" dxfId="504" priority="560" operator="equal">
      <formula>$A$43</formula>
    </cfRule>
  </conditionalFormatting>
  <conditionalFormatting sqref="D32:F32">
    <cfRule type="cellIs" dxfId="503" priority="505" operator="equal">
      <formula>$A$70</formula>
    </cfRule>
    <cfRule type="cellIs" dxfId="502" priority="506" operator="equal">
      <formula>$A$69</formula>
    </cfRule>
    <cfRule type="cellIs" dxfId="501" priority="507" operator="equal">
      <formula>$A$68</formula>
    </cfRule>
    <cfRule type="cellIs" dxfId="500" priority="508" operator="equal">
      <formula>$A$67</formula>
    </cfRule>
    <cfRule type="cellIs" dxfId="499" priority="509" operator="equal">
      <formula>$A$66</formula>
    </cfRule>
    <cfRule type="cellIs" dxfId="498" priority="510" operator="equal">
      <formula>$A$65</formula>
    </cfRule>
    <cfRule type="cellIs" dxfId="497" priority="511" operator="equal">
      <formula>$A$64</formula>
    </cfRule>
    <cfRule type="cellIs" dxfId="496" priority="512" operator="equal">
      <formula>$A$63</formula>
    </cfRule>
    <cfRule type="cellIs" dxfId="495" priority="513" operator="equal">
      <formula>$A$62</formula>
    </cfRule>
    <cfRule type="cellIs" dxfId="494" priority="514" operator="equal">
      <formula>$A$61</formula>
    </cfRule>
    <cfRule type="cellIs" dxfId="493" priority="515" operator="equal">
      <formula>$A$60</formula>
    </cfRule>
    <cfRule type="cellIs" dxfId="492" priority="516" operator="equal">
      <formula>$A$59</formula>
    </cfRule>
    <cfRule type="cellIs" dxfId="491" priority="517" operator="equal">
      <formula>$A$58</formula>
    </cfRule>
    <cfRule type="cellIs" dxfId="490" priority="518" operator="equal">
      <formula>22710</formula>
    </cfRule>
    <cfRule type="cellIs" dxfId="489" priority="519" operator="equal">
      <formula>$A$56</formula>
    </cfRule>
    <cfRule type="cellIs" dxfId="488" priority="520" operator="equal">
      <formula>$A$55</formula>
    </cfRule>
    <cfRule type="cellIs" dxfId="487" priority="521" operator="equal">
      <formula>$A$54</formula>
    </cfRule>
    <cfRule type="cellIs" dxfId="486" priority="522" operator="equal">
      <formula>$A$53</formula>
    </cfRule>
    <cfRule type="cellIs" dxfId="485" priority="523" operator="equal">
      <formula>$A$52</formula>
    </cfRule>
    <cfRule type="cellIs" dxfId="484" priority="524" operator="equal">
      <formula>$A$51</formula>
    </cfRule>
    <cfRule type="cellIs" dxfId="483" priority="525" operator="equal">
      <formula>$A$50</formula>
    </cfRule>
    <cfRule type="cellIs" dxfId="482" priority="526" operator="equal">
      <formula>$A$49</formula>
    </cfRule>
    <cfRule type="cellIs" dxfId="481" priority="527" operator="equal">
      <formula>$A$48</formula>
    </cfRule>
    <cfRule type="cellIs" dxfId="480" priority="528" operator="equal">
      <formula>$A$47</formula>
    </cfRule>
    <cfRule type="cellIs" dxfId="479" priority="529" operator="equal">
      <formula>$A$46</formula>
    </cfRule>
    <cfRule type="cellIs" dxfId="478" priority="530" operator="equal">
      <formula>$A$45</formula>
    </cfRule>
    <cfRule type="cellIs" dxfId="477" priority="531" operator="equal">
      <formula>$A$44</formula>
    </cfRule>
    <cfRule type="cellIs" dxfId="476" priority="532" operator="equal">
      <formula>$A$43</formula>
    </cfRule>
  </conditionalFormatting>
  <conditionalFormatting sqref="P13">
    <cfRule type="cellIs" dxfId="475" priority="477" operator="equal">
      <formula>$A$70</formula>
    </cfRule>
    <cfRule type="cellIs" dxfId="474" priority="478" operator="equal">
      <formula>$A$69</formula>
    </cfRule>
    <cfRule type="cellIs" dxfId="473" priority="479" operator="equal">
      <formula>$A$68</formula>
    </cfRule>
    <cfRule type="cellIs" dxfId="472" priority="480" operator="equal">
      <formula>$A$67</formula>
    </cfRule>
    <cfRule type="cellIs" dxfId="471" priority="481" operator="equal">
      <formula>$A$66</formula>
    </cfRule>
    <cfRule type="cellIs" dxfId="470" priority="482" operator="equal">
      <formula>$A$65</formula>
    </cfRule>
    <cfRule type="cellIs" dxfId="469" priority="483" operator="equal">
      <formula>$A$64</formula>
    </cfRule>
    <cfRule type="cellIs" dxfId="468" priority="484" operator="equal">
      <formula>$A$63</formula>
    </cfRule>
    <cfRule type="cellIs" dxfId="467" priority="485" operator="equal">
      <formula>$A$62</formula>
    </cfRule>
    <cfRule type="cellIs" dxfId="466" priority="486" operator="equal">
      <formula>$A$61</formula>
    </cfRule>
    <cfRule type="cellIs" dxfId="465" priority="487" operator="equal">
      <formula>$A$60</formula>
    </cfRule>
    <cfRule type="cellIs" dxfId="464" priority="488" operator="equal">
      <formula>$A$59</formula>
    </cfRule>
    <cfRule type="cellIs" dxfId="463" priority="489" operator="equal">
      <formula>$A$58</formula>
    </cfRule>
    <cfRule type="cellIs" dxfId="462" priority="490" operator="equal">
      <formula>22710</formula>
    </cfRule>
    <cfRule type="cellIs" dxfId="461" priority="491" operator="equal">
      <formula>$A$56</formula>
    </cfRule>
    <cfRule type="cellIs" dxfId="460" priority="492" operator="equal">
      <formula>$A$55</formula>
    </cfRule>
    <cfRule type="cellIs" dxfId="459" priority="493" operator="equal">
      <formula>$A$54</formula>
    </cfRule>
    <cfRule type="cellIs" dxfId="458" priority="494" operator="equal">
      <formula>$A$53</formula>
    </cfRule>
    <cfRule type="cellIs" dxfId="457" priority="495" operator="equal">
      <formula>$A$52</formula>
    </cfRule>
    <cfRule type="cellIs" dxfId="456" priority="496" operator="equal">
      <formula>$A$51</formula>
    </cfRule>
    <cfRule type="cellIs" dxfId="455" priority="497" operator="equal">
      <formula>$A$50</formula>
    </cfRule>
    <cfRule type="cellIs" dxfId="454" priority="498" operator="equal">
      <formula>$A$49</formula>
    </cfRule>
    <cfRule type="cellIs" dxfId="453" priority="499" operator="equal">
      <formula>$A$48</formula>
    </cfRule>
    <cfRule type="cellIs" dxfId="452" priority="500" operator="equal">
      <formula>$A$47</formula>
    </cfRule>
    <cfRule type="cellIs" dxfId="451" priority="501" operator="equal">
      <formula>$A$46</formula>
    </cfRule>
    <cfRule type="cellIs" dxfId="450" priority="502" operator="equal">
      <formula>$A$45</formula>
    </cfRule>
    <cfRule type="cellIs" dxfId="449" priority="503" operator="equal">
      <formula>$A$44</formula>
    </cfRule>
    <cfRule type="cellIs" dxfId="448" priority="504" operator="equal">
      <formula>$A$43</formula>
    </cfRule>
  </conditionalFormatting>
  <conditionalFormatting sqref="Q13:S13">
    <cfRule type="cellIs" dxfId="447" priority="449" operator="equal">
      <formula>$A$70</formula>
    </cfRule>
    <cfRule type="cellIs" dxfId="446" priority="450" operator="equal">
      <formula>$A$69</formula>
    </cfRule>
    <cfRule type="cellIs" dxfId="445" priority="451" operator="equal">
      <formula>$A$68</formula>
    </cfRule>
    <cfRule type="cellIs" dxfId="444" priority="452" operator="equal">
      <formula>$A$67</formula>
    </cfRule>
    <cfRule type="cellIs" dxfId="443" priority="453" operator="equal">
      <formula>$A$66</formula>
    </cfRule>
    <cfRule type="cellIs" dxfId="442" priority="454" operator="equal">
      <formula>$A$65</formula>
    </cfRule>
    <cfRule type="cellIs" dxfId="441" priority="455" operator="equal">
      <formula>$A$64</formula>
    </cfRule>
    <cfRule type="cellIs" dxfId="440" priority="456" operator="equal">
      <formula>$A$63</formula>
    </cfRule>
    <cfRule type="cellIs" dxfId="439" priority="457" operator="equal">
      <formula>$A$62</formula>
    </cfRule>
    <cfRule type="cellIs" dxfId="438" priority="458" operator="equal">
      <formula>$A$61</formula>
    </cfRule>
    <cfRule type="cellIs" dxfId="437" priority="459" operator="equal">
      <formula>$A$60</formula>
    </cfRule>
    <cfRule type="cellIs" dxfId="436" priority="460" operator="equal">
      <formula>$A$59</formula>
    </cfRule>
    <cfRule type="cellIs" dxfId="435" priority="461" operator="equal">
      <formula>$A$58</formula>
    </cfRule>
    <cfRule type="cellIs" dxfId="434" priority="462" operator="equal">
      <formula>22710</formula>
    </cfRule>
    <cfRule type="cellIs" dxfId="433" priority="463" operator="equal">
      <formula>$A$56</formula>
    </cfRule>
    <cfRule type="cellIs" dxfId="432" priority="464" operator="equal">
      <formula>$A$55</formula>
    </cfRule>
    <cfRule type="cellIs" dxfId="431" priority="465" operator="equal">
      <formula>$A$54</formula>
    </cfRule>
    <cfRule type="cellIs" dxfId="430" priority="466" operator="equal">
      <formula>$A$53</formula>
    </cfRule>
    <cfRule type="cellIs" dxfId="429" priority="467" operator="equal">
      <formula>$A$52</formula>
    </cfRule>
    <cfRule type="cellIs" dxfId="428" priority="468" operator="equal">
      <formula>$A$51</formula>
    </cfRule>
    <cfRule type="cellIs" dxfId="427" priority="469" operator="equal">
      <formula>$A$50</formula>
    </cfRule>
    <cfRule type="cellIs" dxfId="426" priority="470" operator="equal">
      <formula>$A$49</formula>
    </cfRule>
    <cfRule type="cellIs" dxfId="425" priority="471" operator="equal">
      <formula>$A$48</formula>
    </cfRule>
    <cfRule type="cellIs" dxfId="424" priority="472" operator="equal">
      <formula>$A$47</formula>
    </cfRule>
    <cfRule type="cellIs" dxfId="423" priority="473" operator="equal">
      <formula>$A$46</formula>
    </cfRule>
    <cfRule type="cellIs" dxfId="422" priority="474" operator="equal">
      <formula>$A$45</formula>
    </cfRule>
    <cfRule type="cellIs" dxfId="421" priority="475" operator="equal">
      <formula>$A$44</formula>
    </cfRule>
    <cfRule type="cellIs" dxfId="420" priority="476" operator="equal">
      <formula>$A$43</formula>
    </cfRule>
  </conditionalFormatting>
  <conditionalFormatting sqref="P15">
    <cfRule type="cellIs" dxfId="419" priority="421" operator="equal">
      <formula>$A$70</formula>
    </cfRule>
    <cfRule type="cellIs" dxfId="418" priority="422" operator="equal">
      <formula>$A$69</formula>
    </cfRule>
    <cfRule type="cellIs" dxfId="417" priority="423" operator="equal">
      <formula>$A$68</formula>
    </cfRule>
    <cfRule type="cellIs" dxfId="416" priority="424" operator="equal">
      <formula>$A$67</formula>
    </cfRule>
    <cfRule type="cellIs" dxfId="415" priority="425" operator="equal">
      <formula>$A$66</formula>
    </cfRule>
    <cfRule type="cellIs" dxfId="414" priority="426" operator="equal">
      <formula>$A$65</formula>
    </cfRule>
    <cfRule type="cellIs" dxfId="413" priority="427" operator="equal">
      <formula>$A$64</formula>
    </cfRule>
    <cfRule type="cellIs" dxfId="412" priority="428" operator="equal">
      <formula>$A$63</formula>
    </cfRule>
    <cfRule type="cellIs" dxfId="411" priority="429" operator="equal">
      <formula>$A$62</formula>
    </cfRule>
    <cfRule type="cellIs" dxfId="410" priority="430" operator="equal">
      <formula>$A$61</formula>
    </cfRule>
    <cfRule type="cellIs" dxfId="409" priority="431" operator="equal">
      <formula>$A$60</formula>
    </cfRule>
    <cfRule type="cellIs" dxfId="408" priority="432" operator="equal">
      <formula>$A$59</formula>
    </cfRule>
    <cfRule type="cellIs" dxfId="407" priority="433" operator="equal">
      <formula>$A$58</formula>
    </cfRule>
    <cfRule type="cellIs" dxfId="406" priority="434" operator="equal">
      <formula>22710</formula>
    </cfRule>
    <cfRule type="cellIs" dxfId="405" priority="435" operator="equal">
      <formula>$A$56</formula>
    </cfRule>
    <cfRule type="cellIs" dxfId="404" priority="436" operator="equal">
      <formula>$A$55</formula>
    </cfRule>
    <cfRule type="cellIs" dxfId="403" priority="437" operator="equal">
      <formula>$A$54</formula>
    </cfRule>
    <cfRule type="cellIs" dxfId="402" priority="438" operator="equal">
      <formula>$A$53</formula>
    </cfRule>
    <cfRule type="cellIs" dxfId="401" priority="439" operator="equal">
      <formula>$A$52</formula>
    </cfRule>
    <cfRule type="cellIs" dxfId="400" priority="440" operator="equal">
      <formula>$A$51</formula>
    </cfRule>
    <cfRule type="cellIs" dxfId="399" priority="441" operator="equal">
      <formula>$A$50</formula>
    </cfRule>
    <cfRule type="cellIs" dxfId="398" priority="442" operator="equal">
      <formula>$A$49</formula>
    </cfRule>
    <cfRule type="cellIs" dxfId="397" priority="443" operator="equal">
      <formula>$A$48</formula>
    </cfRule>
    <cfRule type="cellIs" dxfId="396" priority="444" operator="equal">
      <formula>$A$47</formula>
    </cfRule>
    <cfRule type="cellIs" dxfId="395" priority="445" operator="equal">
      <formula>$A$46</formula>
    </cfRule>
    <cfRule type="cellIs" dxfId="394" priority="446" operator="equal">
      <formula>$A$45</formula>
    </cfRule>
    <cfRule type="cellIs" dxfId="393" priority="447" operator="equal">
      <formula>$A$44</formula>
    </cfRule>
    <cfRule type="cellIs" dxfId="392" priority="448" operator="equal">
      <formula>$A$43</formula>
    </cfRule>
  </conditionalFormatting>
  <conditionalFormatting sqref="Q15:S15">
    <cfRule type="cellIs" dxfId="391" priority="393" operator="equal">
      <formula>$A$70</formula>
    </cfRule>
    <cfRule type="cellIs" dxfId="390" priority="394" operator="equal">
      <formula>$A$69</formula>
    </cfRule>
    <cfRule type="cellIs" dxfId="389" priority="395" operator="equal">
      <formula>$A$68</formula>
    </cfRule>
    <cfRule type="cellIs" dxfId="388" priority="396" operator="equal">
      <formula>$A$67</formula>
    </cfRule>
    <cfRule type="cellIs" dxfId="387" priority="397" operator="equal">
      <formula>$A$66</formula>
    </cfRule>
    <cfRule type="cellIs" dxfId="386" priority="398" operator="equal">
      <formula>$A$65</formula>
    </cfRule>
    <cfRule type="cellIs" dxfId="385" priority="399" operator="equal">
      <formula>$A$64</formula>
    </cfRule>
    <cfRule type="cellIs" dxfId="384" priority="400" operator="equal">
      <formula>$A$63</formula>
    </cfRule>
    <cfRule type="cellIs" dxfId="383" priority="401" operator="equal">
      <formula>$A$62</formula>
    </cfRule>
    <cfRule type="cellIs" dxfId="382" priority="402" operator="equal">
      <formula>$A$61</formula>
    </cfRule>
    <cfRule type="cellIs" dxfId="381" priority="403" operator="equal">
      <formula>$A$60</formula>
    </cfRule>
    <cfRule type="cellIs" dxfId="380" priority="404" operator="equal">
      <formula>$A$59</formula>
    </cfRule>
    <cfRule type="cellIs" dxfId="379" priority="405" operator="equal">
      <formula>$A$58</formula>
    </cfRule>
    <cfRule type="cellIs" dxfId="378" priority="406" operator="equal">
      <formula>22710</formula>
    </cfRule>
    <cfRule type="cellIs" dxfId="377" priority="407" operator="equal">
      <formula>$A$56</formula>
    </cfRule>
    <cfRule type="cellIs" dxfId="376" priority="408" operator="equal">
      <formula>$A$55</formula>
    </cfRule>
    <cfRule type="cellIs" dxfId="375" priority="409" operator="equal">
      <formula>$A$54</formula>
    </cfRule>
    <cfRule type="cellIs" dxfId="374" priority="410" operator="equal">
      <formula>$A$53</formula>
    </cfRule>
    <cfRule type="cellIs" dxfId="373" priority="411" operator="equal">
      <formula>$A$52</formula>
    </cfRule>
    <cfRule type="cellIs" dxfId="372" priority="412" operator="equal">
      <formula>$A$51</formula>
    </cfRule>
    <cfRule type="cellIs" dxfId="371" priority="413" operator="equal">
      <formula>$A$50</formula>
    </cfRule>
    <cfRule type="cellIs" dxfId="370" priority="414" operator="equal">
      <formula>$A$49</formula>
    </cfRule>
    <cfRule type="cellIs" dxfId="369" priority="415" operator="equal">
      <formula>$A$48</formula>
    </cfRule>
    <cfRule type="cellIs" dxfId="368" priority="416" operator="equal">
      <formula>$A$47</formula>
    </cfRule>
    <cfRule type="cellIs" dxfId="367" priority="417" operator="equal">
      <formula>$A$46</formula>
    </cfRule>
    <cfRule type="cellIs" dxfId="366" priority="418" operator="equal">
      <formula>$A$45</formula>
    </cfRule>
    <cfRule type="cellIs" dxfId="365" priority="419" operator="equal">
      <formula>$A$44</formula>
    </cfRule>
    <cfRule type="cellIs" dxfId="364" priority="420" operator="equal">
      <formula>$A$43</formula>
    </cfRule>
  </conditionalFormatting>
  <conditionalFormatting sqref="Q17:S17">
    <cfRule type="cellIs" dxfId="363" priority="337" operator="equal">
      <formula>$A$70</formula>
    </cfRule>
    <cfRule type="cellIs" dxfId="362" priority="338" operator="equal">
      <formula>$A$69</formula>
    </cfRule>
    <cfRule type="cellIs" dxfId="361" priority="339" operator="equal">
      <formula>$A$68</formula>
    </cfRule>
    <cfRule type="cellIs" dxfId="360" priority="340" operator="equal">
      <formula>$A$67</formula>
    </cfRule>
    <cfRule type="cellIs" dxfId="359" priority="341" operator="equal">
      <formula>$A$66</formula>
    </cfRule>
    <cfRule type="cellIs" dxfId="358" priority="342" operator="equal">
      <formula>$A$65</formula>
    </cfRule>
    <cfRule type="cellIs" dxfId="357" priority="343" operator="equal">
      <formula>$A$64</formula>
    </cfRule>
    <cfRule type="cellIs" dxfId="356" priority="344" operator="equal">
      <formula>$A$63</formula>
    </cfRule>
    <cfRule type="cellIs" dxfId="355" priority="345" operator="equal">
      <formula>$A$62</formula>
    </cfRule>
    <cfRule type="cellIs" dxfId="354" priority="346" operator="equal">
      <formula>$A$61</formula>
    </cfRule>
    <cfRule type="cellIs" dxfId="353" priority="347" operator="equal">
      <formula>$A$60</formula>
    </cfRule>
    <cfRule type="cellIs" dxfId="352" priority="348" operator="equal">
      <formula>$A$59</formula>
    </cfRule>
    <cfRule type="cellIs" dxfId="351" priority="349" operator="equal">
      <formula>$A$58</formula>
    </cfRule>
    <cfRule type="cellIs" dxfId="350" priority="350" operator="equal">
      <formula>22710</formula>
    </cfRule>
    <cfRule type="cellIs" dxfId="349" priority="351" operator="equal">
      <formula>$A$56</formula>
    </cfRule>
    <cfRule type="cellIs" dxfId="348" priority="352" operator="equal">
      <formula>$A$55</formula>
    </cfRule>
    <cfRule type="cellIs" dxfId="347" priority="353" operator="equal">
      <formula>$A$54</formula>
    </cfRule>
    <cfRule type="cellIs" dxfId="346" priority="354" operator="equal">
      <formula>$A$53</formula>
    </cfRule>
    <cfRule type="cellIs" dxfId="345" priority="355" operator="equal">
      <formula>$A$52</formula>
    </cfRule>
    <cfRule type="cellIs" dxfId="344" priority="356" operator="equal">
      <formula>$A$51</formula>
    </cfRule>
    <cfRule type="cellIs" dxfId="343" priority="357" operator="equal">
      <formula>$A$50</formula>
    </cfRule>
    <cfRule type="cellIs" dxfId="342" priority="358" operator="equal">
      <formula>$A$49</formula>
    </cfRule>
    <cfRule type="cellIs" dxfId="341" priority="359" operator="equal">
      <formula>$A$48</formula>
    </cfRule>
    <cfRule type="cellIs" dxfId="340" priority="360" operator="equal">
      <formula>$A$47</formula>
    </cfRule>
    <cfRule type="cellIs" dxfId="339" priority="361" operator="equal">
      <formula>$A$46</formula>
    </cfRule>
    <cfRule type="cellIs" dxfId="338" priority="362" operator="equal">
      <formula>$A$45</formula>
    </cfRule>
    <cfRule type="cellIs" dxfId="337" priority="363" operator="equal">
      <formula>$A$44</formula>
    </cfRule>
    <cfRule type="cellIs" dxfId="336" priority="364" operator="equal">
      <formula>$A$43</formula>
    </cfRule>
  </conditionalFormatting>
  <conditionalFormatting sqref="C28">
    <cfRule type="cellIs" dxfId="335" priority="309" operator="equal">
      <formula>$A$70</formula>
    </cfRule>
    <cfRule type="cellIs" dxfId="334" priority="310" operator="equal">
      <formula>$A$69</formula>
    </cfRule>
    <cfRule type="cellIs" dxfId="333" priority="311" operator="equal">
      <formula>$A$68</formula>
    </cfRule>
    <cfRule type="cellIs" dxfId="332" priority="312" operator="equal">
      <formula>$A$67</formula>
    </cfRule>
    <cfRule type="cellIs" dxfId="331" priority="313" operator="equal">
      <formula>$A$66</formula>
    </cfRule>
    <cfRule type="cellIs" dxfId="330" priority="314" operator="equal">
      <formula>$A$65</formula>
    </cfRule>
    <cfRule type="cellIs" dxfId="329" priority="315" operator="equal">
      <formula>$A$64</formula>
    </cfRule>
    <cfRule type="cellIs" dxfId="328" priority="316" operator="equal">
      <formula>$A$63</formula>
    </cfRule>
    <cfRule type="cellIs" dxfId="327" priority="317" operator="equal">
      <formula>$A$62</formula>
    </cfRule>
    <cfRule type="cellIs" dxfId="326" priority="318" operator="equal">
      <formula>$A$61</formula>
    </cfRule>
    <cfRule type="cellIs" dxfId="325" priority="319" operator="equal">
      <formula>$A$60</formula>
    </cfRule>
    <cfRule type="cellIs" dxfId="324" priority="320" operator="equal">
      <formula>$A$59</formula>
    </cfRule>
    <cfRule type="cellIs" dxfId="323" priority="321" operator="equal">
      <formula>$A$58</formula>
    </cfRule>
    <cfRule type="cellIs" dxfId="322" priority="322" operator="equal">
      <formula>22710</formula>
    </cfRule>
    <cfRule type="cellIs" dxfId="321" priority="323" operator="equal">
      <formula>$A$56</formula>
    </cfRule>
    <cfRule type="cellIs" dxfId="320" priority="324" operator="equal">
      <formula>$A$55</formula>
    </cfRule>
    <cfRule type="cellIs" dxfId="319" priority="325" operator="equal">
      <formula>$A$54</formula>
    </cfRule>
    <cfRule type="cellIs" dxfId="318" priority="326" operator="equal">
      <formula>$A$53</formula>
    </cfRule>
    <cfRule type="cellIs" dxfId="317" priority="327" operator="equal">
      <formula>$A$52</formula>
    </cfRule>
    <cfRule type="cellIs" dxfId="316" priority="328" operator="equal">
      <formula>$A$51</formula>
    </cfRule>
    <cfRule type="cellIs" dxfId="315" priority="329" operator="equal">
      <formula>$A$50</formula>
    </cfRule>
    <cfRule type="cellIs" dxfId="314" priority="330" operator="equal">
      <formula>$A$49</formula>
    </cfRule>
    <cfRule type="cellIs" dxfId="313" priority="331" operator="equal">
      <formula>$A$48</formula>
    </cfRule>
    <cfRule type="cellIs" dxfId="312" priority="332" operator="equal">
      <formula>$A$47</formula>
    </cfRule>
    <cfRule type="cellIs" dxfId="311" priority="333" operator="equal">
      <formula>$A$46</formula>
    </cfRule>
    <cfRule type="cellIs" dxfId="310" priority="334" operator="equal">
      <formula>$A$45</formula>
    </cfRule>
    <cfRule type="cellIs" dxfId="309" priority="335" operator="equal">
      <formula>$A$44</formula>
    </cfRule>
    <cfRule type="cellIs" dxfId="308" priority="336" operator="equal">
      <formula>$A$43</formula>
    </cfRule>
  </conditionalFormatting>
  <conditionalFormatting sqref="D28:E28">
    <cfRule type="cellIs" dxfId="307" priority="281" operator="equal">
      <formula>$A$70</formula>
    </cfRule>
    <cfRule type="cellIs" dxfId="306" priority="282" operator="equal">
      <formula>$A$69</formula>
    </cfRule>
    <cfRule type="cellIs" dxfId="305" priority="283" operator="equal">
      <formula>$A$68</formula>
    </cfRule>
    <cfRule type="cellIs" dxfId="304" priority="284" operator="equal">
      <formula>$A$67</formula>
    </cfRule>
    <cfRule type="cellIs" dxfId="303" priority="285" operator="equal">
      <formula>$A$66</formula>
    </cfRule>
    <cfRule type="cellIs" dxfId="302" priority="286" operator="equal">
      <formula>$A$65</formula>
    </cfRule>
    <cfRule type="cellIs" dxfId="301" priority="287" operator="equal">
      <formula>$A$64</formula>
    </cfRule>
    <cfRule type="cellIs" dxfId="300" priority="288" operator="equal">
      <formula>$A$63</formula>
    </cfRule>
    <cfRule type="cellIs" dxfId="299" priority="289" operator="equal">
      <formula>$A$62</formula>
    </cfRule>
    <cfRule type="cellIs" dxfId="298" priority="290" operator="equal">
      <formula>$A$61</formula>
    </cfRule>
    <cfRule type="cellIs" dxfId="297" priority="291" operator="equal">
      <formula>$A$60</formula>
    </cfRule>
    <cfRule type="cellIs" dxfId="296" priority="292" operator="equal">
      <formula>$A$59</formula>
    </cfRule>
    <cfRule type="cellIs" dxfId="295" priority="293" operator="equal">
      <formula>$A$58</formula>
    </cfRule>
    <cfRule type="cellIs" dxfId="294" priority="294" operator="equal">
      <formula>22710</formula>
    </cfRule>
    <cfRule type="cellIs" dxfId="293" priority="295" operator="equal">
      <formula>$A$56</formula>
    </cfRule>
    <cfRule type="cellIs" dxfId="292" priority="296" operator="equal">
      <formula>$A$55</formula>
    </cfRule>
    <cfRule type="cellIs" dxfId="291" priority="297" operator="equal">
      <formula>$A$54</formula>
    </cfRule>
    <cfRule type="cellIs" dxfId="290" priority="298" operator="equal">
      <formula>$A$53</formula>
    </cfRule>
    <cfRule type="cellIs" dxfId="289" priority="299" operator="equal">
      <formula>$A$52</formula>
    </cfRule>
    <cfRule type="cellIs" dxfId="288" priority="300" operator="equal">
      <formula>$A$51</formula>
    </cfRule>
    <cfRule type="cellIs" dxfId="287" priority="301" operator="equal">
      <formula>$A$50</formula>
    </cfRule>
    <cfRule type="cellIs" dxfId="286" priority="302" operator="equal">
      <formula>$A$49</formula>
    </cfRule>
    <cfRule type="cellIs" dxfId="285" priority="303" operator="equal">
      <formula>$A$48</formula>
    </cfRule>
    <cfRule type="cellIs" dxfId="284" priority="304" operator="equal">
      <formula>$A$47</formula>
    </cfRule>
    <cfRule type="cellIs" dxfId="283" priority="305" operator="equal">
      <formula>$A$46</formula>
    </cfRule>
    <cfRule type="cellIs" dxfId="282" priority="306" operator="equal">
      <formula>$A$45</formula>
    </cfRule>
    <cfRule type="cellIs" dxfId="281" priority="307" operator="equal">
      <formula>$A$44</formula>
    </cfRule>
    <cfRule type="cellIs" dxfId="280" priority="308" operator="equal">
      <formula>$A$43</formula>
    </cfRule>
  </conditionalFormatting>
  <conditionalFormatting sqref="C7">
    <cfRule type="cellIs" dxfId="279" priority="253" operator="equal">
      <formula>$A$70</formula>
    </cfRule>
    <cfRule type="cellIs" dxfId="278" priority="254" operator="equal">
      <formula>$A$69</formula>
    </cfRule>
    <cfRule type="cellIs" dxfId="277" priority="255" operator="equal">
      <formula>$A$68</formula>
    </cfRule>
    <cfRule type="cellIs" dxfId="276" priority="256" operator="equal">
      <formula>$A$67</formula>
    </cfRule>
    <cfRule type="cellIs" dxfId="275" priority="257" operator="equal">
      <formula>$A$66</formula>
    </cfRule>
    <cfRule type="cellIs" dxfId="274" priority="258" operator="equal">
      <formula>$A$65</formula>
    </cfRule>
    <cfRule type="cellIs" dxfId="273" priority="259" operator="equal">
      <formula>$A$64</formula>
    </cfRule>
    <cfRule type="cellIs" dxfId="272" priority="260" operator="equal">
      <formula>$A$63</formula>
    </cfRule>
    <cfRule type="cellIs" dxfId="271" priority="261" operator="equal">
      <formula>$A$62</formula>
    </cfRule>
    <cfRule type="cellIs" dxfId="270" priority="262" operator="equal">
      <formula>$A$61</formula>
    </cfRule>
    <cfRule type="cellIs" dxfId="269" priority="263" operator="equal">
      <formula>$A$60</formula>
    </cfRule>
    <cfRule type="cellIs" dxfId="268" priority="264" operator="equal">
      <formula>$A$59</formula>
    </cfRule>
    <cfRule type="cellIs" dxfId="267" priority="265" operator="equal">
      <formula>$A$58</formula>
    </cfRule>
    <cfRule type="cellIs" dxfId="266" priority="266" operator="equal">
      <formula>22710</formula>
    </cfRule>
    <cfRule type="cellIs" dxfId="265" priority="267" operator="equal">
      <formula>$A$56</formula>
    </cfRule>
    <cfRule type="cellIs" dxfId="264" priority="268" operator="equal">
      <formula>$A$55</formula>
    </cfRule>
    <cfRule type="cellIs" dxfId="263" priority="269" operator="equal">
      <formula>$A$54</formula>
    </cfRule>
    <cfRule type="cellIs" dxfId="262" priority="270" operator="equal">
      <formula>$A$53</formula>
    </cfRule>
    <cfRule type="cellIs" dxfId="261" priority="271" operator="equal">
      <formula>$A$52</formula>
    </cfRule>
    <cfRule type="cellIs" dxfId="260" priority="272" operator="equal">
      <formula>$A$51</formula>
    </cfRule>
    <cfRule type="cellIs" dxfId="259" priority="273" operator="equal">
      <formula>$A$50</formula>
    </cfRule>
    <cfRule type="cellIs" dxfId="258" priority="274" operator="equal">
      <formula>$A$49</formula>
    </cfRule>
    <cfRule type="cellIs" dxfId="257" priority="275" operator="equal">
      <formula>$A$48</formula>
    </cfRule>
    <cfRule type="cellIs" dxfId="256" priority="276" operator="equal">
      <formula>$A$47</formula>
    </cfRule>
    <cfRule type="cellIs" dxfId="255" priority="277" operator="equal">
      <formula>$A$46</formula>
    </cfRule>
    <cfRule type="cellIs" dxfId="254" priority="278" operator="equal">
      <formula>$A$45</formula>
    </cfRule>
    <cfRule type="cellIs" dxfId="253" priority="279" operator="equal">
      <formula>$A$44</formula>
    </cfRule>
    <cfRule type="cellIs" dxfId="252" priority="280" operator="equal">
      <formula>$A$43</formula>
    </cfRule>
  </conditionalFormatting>
  <conditionalFormatting sqref="D7:E7">
    <cfRule type="cellIs" dxfId="251" priority="225" operator="equal">
      <formula>$A$70</formula>
    </cfRule>
    <cfRule type="cellIs" dxfId="250" priority="226" operator="equal">
      <formula>$A$69</formula>
    </cfRule>
    <cfRule type="cellIs" dxfId="249" priority="227" operator="equal">
      <formula>$A$68</formula>
    </cfRule>
    <cfRule type="cellIs" dxfId="248" priority="228" operator="equal">
      <formula>$A$67</formula>
    </cfRule>
    <cfRule type="cellIs" dxfId="247" priority="229" operator="equal">
      <formula>$A$66</formula>
    </cfRule>
    <cfRule type="cellIs" dxfId="246" priority="230" operator="equal">
      <formula>$A$65</formula>
    </cfRule>
    <cfRule type="cellIs" dxfId="245" priority="231" operator="equal">
      <formula>$A$64</formula>
    </cfRule>
    <cfRule type="cellIs" dxfId="244" priority="232" operator="equal">
      <formula>$A$63</formula>
    </cfRule>
    <cfRule type="cellIs" dxfId="243" priority="233" operator="equal">
      <formula>$A$62</formula>
    </cfRule>
    <cfRule type="cellIs" dxfId="242" priority="234" operator="equal">
      <formula>$A$61</formula>
    </cfRule>
    <cfRule type="cellIs" dxfId="241" priority="235" operator="equal">
      <formula>$A$60</formula>
    </cfRule>
    <cfRule type="cellIs" dxfId="240" priority="236" operator="equal">
      <formula>$A$59</formula>
    </cfRule>
    <cfRule type="cellIs" dxfId="239" priority="237" operator="equal">
      <formula>$A$58</formula>
    </cfRule>
    <cfRule type="cellIs" dxfId="238" priority="238" operator="equal">
      <formula>22710</formula>
    </cfRule>
    <cfRule type="cellIs" dxfId="237" priority="239" operator="equal">
      <formula>$A$56</formula>
    </cfRule>
    <cfRule type="cellIs" dxfId="236" priority="240" operator="equal">
      <formula>$A$55</formula>
    </cfRule>
    <cfRule type="cellIs" dxfId="235" priority="241" operator="equal">
      <formula>$A$54</formula>
    </cfRule>
    <cfRule type="cellIs" dxfId="234" priority="242" operator="equal">
      <formula>$A$53</formula>
    </cfRule>
    <cfRule type="cellIs" dxfId="233" priority="243" operator="equal">
      <formula>$A$52</formula>
    </cfRule>
    <cfRule type="cellIs" dxfId="232" priority="244" operator="equal">
      <formula>$A$51</formula>
    </cfRule>
    <cfRule type="cellIs" dxfId="231" priority="245" operator="equal">
      <formula>$A$50</formula>
    </cfRule>
    <cfRule type="cellIs" dxfId="230" priority="246" operator="equal">
      <formula>$A$49</formula>
    </cfRule>
    <cfRule type="cellIs" dxfId="229" priority="247" operator="equal">
      <formula>$A$48</formula>
    </cfRule>
    <cfRule type="cellIs" dxfId="228" priority="248" operator="equal">
      <formula>$A$47</formula>
    </cfRule>
    <cfRule type="cellIs" dxfId="227" priority="249" operator="equal">
      <formula>$A$46</formula>
    </cfRule>
    <cfRule type="cellIs" dxfId="226" priority="250" operator="equal">
      <formula>$A$45</formula>
    </cfRule>
    <cfRule type="cellIs" dxfId="225" priority="251" operator="equal">
      <formula>$A$44</formula>
    </cfRule>
    <cfRule type="cellIs" dxfId="224" priority="252" operator="equal">
      <formula>$A$43</formula>
    </cfRule>
  </conditionalFormatting>
  <conditionalFormatting sqref="C9">
    <cfRule type="cellIs" dxfId="223" priority="197" operator="equal">
      <formula>$A$70</formula>
    </cfRule>
    <cfRule type="cellIs" dxfId="222" priority="198" operator="equal">
      <formula>$A$69</formula>
    </cfRule>
    <cfRule type="cellIs" dxfId="221" priority="199" operator="equal">
      <formula>$A$68</formula>
    </cfRule>
    <cfRule type="cellIs" dxfId="220" priority="200" operator="equal">
      <formula>$A$67</formula>
    </cfRule>
    <cfRule type="cellIs" dxfId="219" priority="201" operator="equal">
      <formula>$A$66</formula>
    </cfRule>
    <cfRule type="cellIs" dxfId="218" priority="202" operator="equal">
      <formula>$A$65</formula>
    </cfRule>
    <cfRule type="cellIs" dxfId="217" priority="203" operator="equal">
      <formula>$A$64</formula>
    </cfRule>
    <cfRule type="cellIs" dxfId="216" priority="204" operator="equal">
      <formula>$A$63</formula>
    </cfRule>
    <cfRule type="cellIs" dxfId="215" priority="205" operator="equal">
      <formula>$A$62</formula>
    </cfRule>
    <cfRule type="cellIs" dxfId="214" priority="206" operator="equal">
      <formula>$A$61</formula>
    </cfRule>
    <cfRule type="cellIs" dxfId="213" priority="207" operator="equal">
      <formula>$A$60</formula>
    </cfRule>
    <cfRule type="cellIs" dxfId="212" priority="208" operator="equal">
      <formula>$A$59</formula>
    </cfRule>
    <cfRule type="cellIs" dxfId="211" priority="209" operator="equal">
      <formula>$A$58</formula>
    </cfRule>
    <cfRule type="cellIs" dxfId="210" priority="210" operator="equal">
      <formula>22710</formula>
    </cfRule>
    <cfRule type="cellIs" dxfId="209" priority="211" operator="equal">
      <formula>$A$56</formula>
    </cfRule>
    <cfRule type="cellIs" dxfId="208" priority="212" operator="equal">
      <formula>$A$55</formula>
    </cfRule>
    <cfRule type="cellIs" dxfId="207" priority="213" operator="equal">
      <formula>$A$54</formula>
    </cfRule>
    <cfRule type="cellIs" dxfId="206" priority="214" operator="equal">
      <formula>$A$53</formula>
    </cfRule>
    <cfRule type="cellIs" dxfId="205" priority="215" operator="equal">
      <formula>$A$52</formula>
    </cfRule>
    <cfRule type="cellIs" dxfId="204" priority="216" operator="equal">
      <formula>$A$51</formula>
    </cfRule>
    <cfRule type="cellIs" dxfId="203" priority="217" operator="equal">
      <formula>$A$50</formula>
    </cfRule>
    <cfRule type="cellIs" dxfId="202" priority="218" operator="equal">
      <formula>$A$49</formula>
    </cfRule>
    <cfRule type="cellIs" dxfId="201" priority="219" operator="equal">
      <formula>$A$48</formula>
    </cfRule>
    <cfRule type="cellIs" dxfId="200" priority="220" operator="equal">
      <formula>$A$47</formula>
    </cfRule>
    <cfRule type="cellIs" dxfId="199" priority="221" operator="equal">
      <formula>$A$46</formula>
    </cfRule>
    <cfRule type="cellIs" dxfId="198" priority="222" operator="equal">
      <formula>$A$45</formula>
    </cfRule>
    <cfRule type="cellIs" dxfId="197" priority="223" operator="equal">
      <formula>$A$44</formula>
    </cfRule>
    <cfRule type="cellIs" dxfId="196" priority="224" operator="equal">
      <formula>$A$43</formula>
    </cfRule>
  </conditionalFormatting>
  <conditionalFormatting sqref="D9:E9">
    <cfRule type="cellIs" dxfId="195" priority="169" operator="equal">
      <formula>$A$70</formula>
    </cfRule>
    <cfRule type="cellIs" dxfId="194" priority="170" operator="equal">
      <formula>$A$69</formula>
    </cfRule>
    <cfRule type="cellIs" dxfId="193" priority="171" operator="equal">
      <formula>$A$68</formula>
    </cfRule>
    <cfRule type="cellIs" dxfId="192" priority="172" operator="equal">
      <formula>$A$67</formula>
    </cfRule>
    <cfRule type="cellIs" dxfId="191" priority="173" operator="equal">
      <formula>$A$66</formula>
    </cfRule>
    <cfRule type="cellIs" dxfId="190" priority="174" operator="equal">
      <formula>$A$65</formula>
    </cfRule>
    <cfRule type="cellIs" dxfId="189" priority="175" operator="equal">
      <formula>$A$64</formula>
    </cfRule>
    <cfRule type="cellIs" dxfId="188" priority="176" operator="equal">
      <formula>$A$63</formula>
    </cfRule>
    <cfRule type="cellIs" dxfId="187" priority="177" operator="equal">
      <formula>$A$62</formula>
    </cfRule>
    <cfRule type="cellIs" dxfId="186" priority="178" operator="equal">
      <formula>$A$61</formula>
    </cfRule>
    <cfRule type="cellIs" dxfId="185" priority="179" operator="equal">
      <formula>$A$60</formula>
    </cfRule>
    <cfRule type="cellIs" dxfId="184" priority="180" operator="equal">
      <formula>$A$59</formula>
    </cfRule>
    <cfRule type="cellIs" dxfId="183" priority="181" operator="equal">
      <formula>$A$58</formula>
    </cfRule>
    <cfRule type="cellIs" dxfId="182" priority="182" operator="equal">
      <formula>22710</formula>
    </cfRule>
    <cfRule type="cellIs" dxfId="181" priority="183" operator="equal">
      <formula>$A$56</formula>
    </cfRule>
    <cfRule type="cellIs" dxfId="180" priority="184" operator="equal">
      <formula>$A$55</formula>
    </cfRule>
    <cfRule type="cellIs" dxfId="179" priority="185" operator="equal">
      <formula>$A$54</formula>
    </cfRule>
    <cfRule type="cellIs" dxfId="178" priority="186" operator="equal">
      <formula>$A$53</formula>
    </cfRule>
    <cfRule type="cellIs" dxfId="177" priority="187" operator="equal">
      <formula>$A$52</formula>
    </cfRule>
    <cfRule type="cellIs" dxfId="176" priority="188" operator="equal">
      <formula>$A$51</formula>
    </cfRule>
    <cfRule type="cellIs" dxfId="175" priority="189" operator="equal">
      <formula>$A$50</formula>
    </cfRule>
    <cfRule type="cellIs" dxfId="174" priority="190" operator="equal">
      <formula>$A$49</formula>
    </cfRule>
    <cfRule type="cellIs" dxfId="173" priority="191" operator="equal">
      <formula>$A$48</formula>
    </cfRule>
    <cfRule type="cellIs" dxfId="172" priority="192" operator="equal">
      <formula>$A$47</formula>
    </cfRule>
    <cfRule type="cellIs" dxfId="171" priority="193" operator="equal">
      <formula>$A$46</formula>
    </cfRule>
    <cfRule type="cellIs" dxfId="170" priority="194" operator="equal">
      <formula>$A$45</formula>
    </cfRule>
    <cfRule type="cellIs" dxfId="169" priority="195" operator="equal">
      <formula>$A$44</formula>
    </cfRule>
    <cfRule type="cellIs" dxfId="168" priority="196" operator="equal">
      <formula>$A$43</formula>
    </cfRule>
  </conditionalFormatting>
  <conditionalFormatting sqref="C11">
    <cfRule type="cellIs" dxfId="167" priority="141" operator="equal">
      <formula>$A$70</formula>
    </cfRule>
    <cfRule type="cellIs" dxfId="166" priority="142" operator="equal">
      <formula>$A$69</formula>
    </cfRule>
    <cfRule type="cellIs" dxfId="165" priority="143" operator="equal">
      <formula>$A$68</formula>
    </cfRule>
    <cfRule type="cellIs" dxfId="164" priority="144" operator="equal">
      <formula>$A$67</formula>
    </cfRule>
    <cfRule type="cellIs" dxfId="163" priority="145" operator="equal">
      <formula>$A$66</formula>
    </cfRule>
    <cfRule type="cellIs" dxfId="162" priority="146" operator="equal">
      <formula>$A$65</formula>
    </cfRule>
    <cfRule type="cellIs" dxfId="161" priority="147" operator="equal">
      <formula>$A$64</formula>
    </cfRule>
    <cfRule type="cellIs" dxfId="160" priority="148" operator="equal">
      <formula>$A$63</formula>
    </cfRule>
    <cfRule type="cellIs" dxfId="159" priority="149" operator="equal">
      <formula>$A$62</formula>
    </cfRule>
    <cfRule type="cellIs" dxfId="158" priority="150" operator="equal">
      <formula>$A$61</formula>
    </cfRule>
    <cfRule type="cellIs" dxfId="157" priority="151" operator="equal">
      <formula>$A$60</formula>
    </cfRule>
    <cfRule type="cellIs" dxfId="156" priority="152" operator="equal">
      <formula>$A$59</formula>
    </cfRule>
    <cfRule type="cellIs" dxfId="155" priority="153" operator="equal">
      <formula>$A$58</formula>
    </cfRule>
    <cfRule type="cellIs" dxfId="154" priority="154" operator="equal">
      <formula>22710</formula>
    </cfRule>
    <cfRule type="cellIs" dxfId="153" priority="155" operator="equal">
      <formula>$A$56</formula>
    </cfRule>
    <cfRule type="cellIs" dxfId="152" priority="156" operator="equal">
      <formula>$A$55</formula>
    </cfRule>
    <cfRule type="cellIs" dxfId="151" priority="157" operator="equal">
      <formula>$A$54</formula>
    </cfRule>
    <cfRule type="cellIs" dxfId="150" priority="158" operator="equal">
      <formula>$A$53</formula>
    </cfRule>
    <cfRule type="cellIs" dxfId="149" priority="159" operator="equal">
      <formula>$A$52</formula>
    </cfRule>
    <cfRule type="cellIs" dxfId="148" priority="160" operator="equal">
      <formula>$A$51</formula>
    </cfRule>
    <cfRule type="cellIs" dxfId="147" priority="161" operator="equal">
      <formula>$A$50</formula>
    </cfRule>
    <cfRule type="cellIs" dxfId="146" priority="162" operator="equal">
      <formula>$A$49</formula>
    </cfRule>
    <cfRule type="cellIs" dxfId="145" priority="163" operator="equal">
      <formula>$A$48</formula>
    </cfRule>
    <cfRule type="cellIs" dxfId="144" priority="164" operator="equal">
      <formula>$A$47</formula>
    </cfRule>
    <cfRule type="cellIs" dxfId="143" priority="165" operator="equal">
      <formula>$A$46</formula>
    </cfRule>
    <cfRule type="cellIs" dxfId="142" priority="166" operator="equal">
      <formula>$A$45</formula>
    </cfRule>
    <cfRule type="cellIs" dxfId="141" priority="167" operator="equal">
      <formula>$A$44</formula>
    </cfRule>
    <cfRule type="cellIs" dxfId="140" priority="168" operator="equal">
      <formula>$A$43</formula>
    </cfRule>
  </conditionalFormatting>
  <conditionalFormatting sqref="D11:E11">
    <cfRule type="cellIs" dxfId="139" priority="113" operator="equal">
      <formula>$A$70</formula>
    </cfRule>
    <cfRule type="cellIs" dxfId="138" priority="114" operator="equal">
      <formula>$A$69</formula>
    </cfRule>
    <cfRule type="cellIs" dxfId="137" priority="115" operator="equal">
      <formula>$A$68</formula>
    </cfRule>
    <cfRule type="cellIs" dxfId="136" priority="116" operator="equal">
      <formula>$A$67</formula>
    </cfRule>
    <cfRule type="cellIs" dxfId="135" priority="117" operator="equal">
      <formula>$A$66</formula>
    </cfRule>
    <cfRule type="cellIs" dxfId="134" priority="118" operator="equal">
      <formula>$A$65</formula>
    </cfRule>
    <cfRule type="cellIs" dxfId="133" priority="119" operator="equal">
      <formula>$A$64</formula>
    </cfRule>
    <cfRule type="cellIs" dxfId="132" priority="120" operator="equal">
      <formula>$A$63</formula>
    </cfRule>
    <cfRule type="cellIs" dxfId="131" priority="121" operator="equal">
      <formula>$A$62</formula>
    </cfRule>
    <cfRule type="cellIs" dxfId="130" priority="122" operator="equal">
      <formula>$A$61</formula>
    </cfRule>
    <cfRule type="cellIs" dxfId="129" priority="123" operator="equal">
      <formula>$A$60</formula>
    </cfRule>
    <cfRule type="cellIs" dxfId="128" priority="124" operator="equal">
      <formula>$A$59</formula>
    </cfRule>
    <cfRule type="cellIs" dxfId="127" priority="125" operator="equal">
      <formula>$A$58</formula>
    </cfRule>
    <cfRule type="cellIs" dxfId="126" priority="126" operator="equal">
      <formula>22710</formula>
    </cfRule>
    <cfRule type="cellIs" dxfId="125" priority="127" operator="equal">
      <formula>$A$56</formula>
    </cfRule>
    <cfRule type="cellIs" dxfId="124" priority="128" operator="equal">
      <formula>$A$55</formula>
    </cfRule>
    <cfRule type="cellIs" dxfId="123" priority="129" operator="equal">
      <formula>$A$54</formula>
    </cfRule>
    <cfRule type="cellIs" dxfId="122" priority="130" operator="equal">
      <formula>$A$53</formula>
    </cfRule>
    <cfRule type="cellIs" dxfId="121" priority="131" operator="equal">
      <formula>$A$52</formula>
    </cfRule>
    <cfRule type="cellIs" dxfId="120" priority="132" operator="equal">
      <formula>$A$51</formula>
    </cfRule>
    <cfRule type="cellIs" dxfId="119" priority="133" operator="equal">
      <formula>$A$50</formula>
    </cfRule>
    <cfRule type="cellIs" dxfId="118" priority="134" operator="equal">
      <formula>$A$49</formula>
    </cfRule>
    <cfRule type="cellIs" dxfId="117" priority="135" operator="equal">
      <formula>$A$48</formula>
    </cfRule>
    <cfRule type="cellIs" dxfId="116" priority="136" operator="equal">
      <formula>$A$47</formula>
    </cfRule>
    <cfRule type="cellIs" dxfId="115" priority="137" operator="equal">
      <formula>$A$46</formula>
    </cfRule>
    <cfRule type="cellIs" dxfId="114" priority="138" operator="equal">
      <formula>$A$45</formula>
    </cfRule>
    <cfRule type="cellIs" dxfId="113" priority="139" operator="equal">
      <formula>$A$44</formula>
    </cfRule>
    <cfRule type="cellIs" dxfId="112" priority="140" operator="equal">
      <formula>$A$43</formula>
    </cfRule>
  </conditionalFormatting>
  <conditionalFormatting sqref="T8:W8">
    <cfRule type="cellIs" dxfId="111" priority="85" operator="equal">
      <formula>$A$70</formula>
    </cfRule>
    <cfRule type="cellIs" dxfId="110" priority="86" operator="equal">
      <formula>$A$69</formula>
    </cfRule>
    <cfRule type="cellIs" dxfId="109" priority="87" operator="equal">
      <formula>$A$68</formula>
    </cfRule>
    <cfRule type="cellIs" dxfId="108" priority="88" operator="equal">
      <formula>$A$67</formula>
    </cfRule>
    <cfRule type="cellIs" dxfId="107" priority="89" operator="equal">
      <formula>$A$66</formula>
    </cfRule>
    <cfRule type="cellIs" dxfId="106" priority="90" operator="equal">
      <formula>$A$65</formula>
    </cfRule>
    <cfRule type="cellIs" dxfId="105" priority="91" operator="equal">
      <formula>$A$64</formula>
    </cfRule>
    <cfRule type="cellIs" dxfId="104" priority="92" operator="equal">
      <formula>$A$63</formula>
    </cfRule>
    <cfRule type="cellIs" dxfId="103" priority="93" operator="equal">
      <formula>$A$62</formula>
    </cfRule>
    <cfRule type="cellIs" dxfId="102" priority="94" operator="equal">
      <formula>$A$61</formula>
    </cfRule>
    <cfRule type="cellIs" dxfId="101" priority="95" operator="equal">
      <formula>$A$60</formula>
    </cfRule>
    <cfRule type="cellIs" dxfId="100" priority="96" operator="equal">
      <formula>$A$59</formula>
    </cfRule>
    <cfRule type="cellIs" dxfId="99" priority="97" operator="equal">
      <formula>$A$58</formula>
    </cfRule>
    <cfRule type="cellIs" dxfId="98" priority="98" operator="equal">
      <formula>22710</formula>
    </cfRule>
    <cfRule type="cellIs" dxfId="97" priority="99" operator="equal">
      <formula>$A$56</formula>
    </cfRule>
    <cfRule type="cellIs" dxfId="96" priority="100" operator="equal">
      <formula>$A$55</formula>
    </cfRule>
    <cfRule type="cellIs" dxfId="95" priority="101" operator="equal">
      <formula>$A$54</formula>
    </cfRule>
    <cfRule type="cellIs" dxfId="94" priority="102" operator="equal">
      <formula>$A$53</formula>
    </cfRule>
    <cfRule type="cellIs" dxfId="93" priority="103" operator="equal">
      <formula>$A$52</formula>
    </cfRule>
    <cfRule type="cellIs" dxfId="92" priority="104" operator="equal">
      <formula>$A$51</formula>
    </cfRule>
    <cfRule type="cellIs" dxfId="91" priority="105" operator="equal">
      <formula>$A$50</formula>
    </cfRule>
    <cfRule type="cellIs" dxfId="90" priority="106" operator="equal">
      <formula>$A$49</formula>
    </cfRule>
    <cfRule type="cellIs" dxfId="89" priority="107" operator="equal">
      <formula>$A$48</formula>
    </cfRule>
    <cfRule type="cellIs" dxfId="88" priority="108" operator="equal">
      <formula>$A$47</formula>
    </cfRule>
    <cfRule type="cellIs" dxfId="87" priority="109" operator="equal">
      <formula>$A$46</formula>
    </cfRule>
    <cfRule type="cellIs" dxfId="86" priority="110" operator="equal">
      <formula>$A$45</formula>
    </cfRule>
    <cfRule type="cellIs" dxfId="85" priority="111" operator="equal">
      <formula>$A$44</formula>
    </cfRule>
    <cfRule type="cellIs" dxfId="84" priority="112" operator="equal">
      <formula>$A$43</formula>
    </cfRule>
  </conditionalFormatting>
  <conditionalFormatting sqref="T10:W10">
    <cfRule type="cellIs" dxfId="83" priority="57" operator="equal">
      <formula>$A$70</formula>
    </cfRule>
    <cfRule type="cellIs" dxfId="82" priority="58" operator="equal">
      <formula>$A$69</formula>
    </cfRule>
    <cfRule type="cellIs" dxfId="81" priority="59" operator="equal">
      <formula>$A$68</formula>
    </cfRule>
    <cfRule type="cellIs" dxfId="80" priority="60" operator="equal">
      <formula>$A$67</formula>
    </cfRule>
    <cfRule type="cellIs" dxfId="79" priority="61" operator="equal">
      <formula>$A$66</formula>
    </cfRule>
    <cfRule type="cellIs" dxfId="78" priority="62" operator="equal">
      <formula>$A$65</formula>
    </cfRule>
    <cfRule type="cellIs" dxfId="77" priority="63" operator="equal">
      <formula>$A$64</formula>
    </cfRule>
    <cfRule type="cellIs" dxfId="76" priority="64" operator="equal">
      <formula>$A$63</formula>
    </cfRule>
    <cfRule type="cellIs" dxfId="75" priority="65" operator="equal">
      <formula>$A$62</formula>
    </cfRule>
    <cfRule type="cellIs" dxfId="74" priority="66" operator="equal">
      <formula>$A$61</formula>
    </cfRule>
    <cfRule type="cellIs" dxfId="73" priority="67" operator="equal">
      <formula>$A$60</formula>
    </cfRule>
    <cfRule type="cellIs" dxfId="72" priority="68" operator="equal">
      <formula>$A$59</formula>
    </cfRule>
    <cfRule type="cellIs" dxfId="71" priority="69" operator="equal">
      <formula>$A$58</formula>
    </cfRule>
    <cfRule type="cellIs" dxfId="70" priority="70" operator="equal">
      <formula>22710</formula>
    </cfRule>
    <cfRule type="cellIs" dxfId="69" priority="71" operator="equal">
      <formula>$A$56</formula>
    </cfRule>
    <cfRule type="cellIs" dxfId="68" priority="72" operator="equal">
      <formula>$A$55</formula>
    </cfRule>
    <cfRule type="cellIs" dxfId="67" priority="73" operator="equal">
      <formula>$A$54</formula>
    </cfRule>
    <cfRule type="cellIs" dxfId="66" priority="74" operator="equal">
      <formula>$A$53</formula>
    </cfRule>
    <cfRule type="cellIs" dxfId="65" priority="75" operator="equal">
      <formula>$A$52</formula>
    </cfRule>
    <cfRule type="cellIs" dxfId="64" priority="76" operator="equal">
      <formula>$A$51</formula>
    </cfRule>
    <cfRule type="cellIs" dxfId="63" priority="77" operator="equal">
      <formula>$A$50</formula>
    </cfRule>
    <cfRule type="cellIs" dxfId="62" priority="78" operator="equal">
      <formula>$A$49</formula>
    </cfRule>
    <cfRule type="cellIs" dxfId="61" priority="79" operator="equal">
      <formula>$A$48</formula>
    </cfRule>
    <cfRule type="cellIs" dxfId="60" priority="80" operator="equal">
      <formula>$A$47</formula>
    </cfRule>
    <cfRule type="cellIs" dxfId="59" priority="81" operator="equal">
      <formula>$A$46</formula>
    </cfRule>
    <cfRule type="cellIs" dxfId="58" priority="82" operator="equal">
      <formula>$A$45</formula>
    </cfRule>
    <cfRule type="cellIs" dxfId="57" priority="83" operator="equal">
      <formula>$A$44</formula>
    </cfRule>
    <cfRule type="cellIs" dxfId="56" priority="84" operator="equal">
      <formula>$A$43</formula>
    </cfRule>
  </conditionalFormatting>
  <conditionalFormatting sqref="T25:W25">
    <cfRule type="cellIs" dxfId="55" priority="29" operator="equal">
      <formula>$A$70</formula>
    </cfRule>
    <cfRule type="cellIs" dxfId="54" priority="30" operator="equal">
      <formula>$A$69</formula>
    </cfRule>
    <cfRule type="cellIs" dxfId="53" priority="31" operator="equal">
      <formula>$A$68</formula>
    </cfRule>
    <cfRule type="cellIs" dxfId="52" priority="32" operator="equal">
      <formula>$A$67</formula>
    </cfRule>
    <cfRule type="cellIs" dxfId="51" priority="33" operator="equal">
      <formula>$A$66</formula>
    </cfRule>
    <cfRule type="cellIs" dxfId="50" priority="34" operator="equal">
      <formula>$A$65</formula>
    </cfRule>
    <cfRule type="cellIs" dxfId="49" priority="35" operator="equal">
      <formula>$A$64</formula>
    </cfRule>
    <cfRule type="cellIs" dxfId="48" priority="36" operator="equal">
      <formula>$A$63</formula>
    </cfRule>
    <cfRule type="cellIs" dxfId="47" priority="37" operator="equal">
      <formula>$A$62</formula>
    </cfRule>
    <cfRule type="cellIs" dxfId="46" priority="38" operator="equal">
      <formula>$A$61</formula>
    </cfRule>
    <cfRule type="cellIs" dxfId="45" priority="39" operator="equal">
      <formula>$A$60</formula>
    </cfRule>
    <cfRule type="cellIs" dxfId="44" priority="40" operator="equal">
      <formula>$A$59</formula>
    </cfRule>
    <cfRule type="cellIs" dxfId="43" priority="41" operator="equal">
      <formula>$A$58</formula>
    </cfRule>
    <cfRule type="cellIs" dxfId="42" priority="42" operator="equal">
      <formula>22710</formula>
    </cfRule>
    <cfRule type="cellIs" dxfId="41" priority="43" operator="equal">
      <formula>$A$56</formula>
    </cfRule>
    <cfRule type="cellIs" dxfId="40" priority="44" operator="equal">
      <formula>$A$55</formula>
    </cfRule>
    <cfRule type="cellIs" dxfId="39" priority="45" operator="equal">
      <formula>$A$54</formula>
    </cfRule>
    <cfRule type="cellIs" dxfId="38" priority="46" operator="equal">
      <formula>$A$53</formula>
    </cfRule>
    <cfRule type="cellIs" dxfId="37" priority="47" operator="equal">
      <formula>$A$52</formula>
    </cfRule>
    <cfRule type="cellIs" dxfId="36" priority="48" operator="equal">
      <formula>$A$51</formula>
    </cfRule>
    <cfRule type="cellIs" dxfId="35" priority="49" operator="equal">
      <formula>$A$50</formula>
    </cfRule>
    <cfRule type="cellIs" dxfId="34" priority="50" operator="equal">
      <formula>$A$49</formula>
    </cfRule>
    <cfRule type="cellIs" dxfId="33" priority="51" operator="equal">
      <formula>$A$48</formula>
    </cfRule>
    <cfRule type="cellIs" dxfId="32" priority="52" operator="equal">
      <formula>$A$47</formula>
    </cfRule>
    <cfRule type="cellIs" dxfId="31" priority="53" operator="equal">
      <formula>$A$46</formula>
    </cfRule>
    <cfRule type="cellIs" dxfId="30" priority="54" operator="equal">
      <formula>$A$45</formula>
    </cfRule>
    <cfRule type="cellIs" dxfId="29" priority="55" operator="equal">
      <formula>$A$44</formula>
    </cfRule>
    <cfRule type="cellIs" dxfId="28" priority="56" operator="equal">
      <formula>$A$43</formula>
    </cfRule>
  </conditionalFormatting>
  <conditionalFormatting sqref="T27:W27">
    <cfRule type="cellIs" dxfId="27" priority="1" operator="equal">
      <formula>$A$70</formula>
    </cfRule>
    <cfRule type="cellIs" dxfId="26" priority="2" operator="equal">
      <formula>$A$69</formula>
    </cfRule>
    <cfRule type="cellIs" dxfId="25" priority="3" operator="equal">
      <formula>$A$68</formula>
    </cfRule>
    <cfRule type="cellIs" dxfId="24" priority="4" operator="equal">
      <formula>$A$67</formula>
    </cfRule>
    <cfRule type="cellIs" dxfId="23" priority="5" operator="equal">
      <formula>$A$66</formula>
    </cfRule>
    <cfRule type="cellIs" dxfId="22" priority="6" operator="equal">
      <formula>$A$65</formula>
    </cfRule>
    <cfRule type="cellIs" dxfId="21" priority="7" operator="equal">
      <formula>$A$64</formula>
    </cfRule>
    <cfRule type="cellIs" dxfId="20" priority="8" operator="equal">
      <formula>$A$63</formula>
    </cfRule>
    <cfRule type="cellIs" dxfId="19" priority="9" operator="equal">
      <formula>$A$62</formula>
    </cfRule>
    <cfRule type="cellIs" dxfId="18" priority="10" operator="equal">
      <formula>$A$61</formula>
    </cfRule>
    <cfRule type="cellIs" dxfId="17" priority="11" operator="equal">
      <formula>$A$60</formula>
    </cfRule>
    <cfRule type="cellIs" dxfId="16" priority="12" operator="equal">
      <formula>$A$59</formula>
    </cfRule>
    <cfRule type="cellIs" dxfId="15" priority="13" operator="equal">
      <formula>$A$58</formula>
    </cfRule>
    <cfRule type="cellIs" dxfId="14" priority="14" operator="equal">
      <formula>22710</formula>
    </cfRule>
    <cfRule type="cellIs" dxfId="13" priority="15" operator="equal">
      <formula>$A$56</formula>
    </cfRule>
    <cfRule type="cellIs" dxfId="12" priority="16" operator="equal">
      <formula>$A$55</formula>
    </cfRule>
    <cfRule type="cellIs" dxfId="11" priority="17" operator="equal">
      <formula>$A$54</formula>
    </cfRule>
    <cfRule type="cellIs" dxfId="10" priority="18" operator="equal">
      <formula>$A$53</formula>
    </cfRule>
    <cfRule type="cellIs" dxfId="9" priority="19" operator="equal">
      <formula>$A$52</formula>
    </cfRule>
    <cfRule type="cellIs" dxfId="8" priority="20" operator="equal">
      <formula>$A$51</formula>
    </cfRule>
    <cfRule type="cellIs" dxfId="7" priority="21" operator="equal">
      <formula>$A$50</formula>
    </cfRule>
    <cfRule type="cellIs" dxfId="6" priority="22" operator="equal">
      <formula>$A$49</formula>
    </cfRule>
    <cfRule type="cellIs" dxfId="5" priority="23" operator="equal">
      <formula>$A$48</formula>
    </cfRule>
    <cfRule type="cellIs" dxfId="4" priority="24" operator="equal">
      <formula>$A$47</formula>
    </cfRule>
    <cfRule type="cellIs" dxfId="3" priority="25" operator="equal">
      <formula>$A$46</formula>
    </cfRule>
    <cfRule type="cellIs" dxfId="2" priority="26" operator="equal">
      <formula>$A$45</formula>
    </cfRule>
    <cfRule type="cellIs" dxfId="1" priority="27" operator="equal">
      <formula>$A$44</formula>
    </cfRule>
    <cfRule type="cellIs" dxfId="0" priority="28" operator="equal">
      <formula>$A$43</formula>
    </cfRule>
  </conditionalFormatting>
  <dataValidations count="1">
    <dataValidation type="list" allowBlank="1" showInputMessage="1" showErrorMessage="1" sqref="A24 A5">
      <formula1>#REF!</formula1>
    </dataValidation>
  </dataValidations>
  <pageMargins left="0.7" right="0.7" top="1.29" bottom="0.75" header="0.3" footer="0.3"/>
  <pageSetup paperSize="5" scale="51" orientation="landscape" horizontalDpi="300" verticalDpi="300" r:id="rId1"/>
  <headerFooter>
    <oddHeader>&amp;LDRAFT&amp;CPATRIOT GAMES 2013
FIELD MATRIX
(Subject to change)&amp;R&amp;D</oddHeader>
    <oddFooter>&amp;C&amp;G</oddFooter>
  </headerFooter>
  <drawing r:id="rId2"/>
  <legacyDrawingHF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topLeftCell="B1" workbookViewId="0">
      <selection activeCell="H26" sqref="H26"/>
    </sheetView>
  </sheetViews>
  <sheetFormatPr defaultRowHeight="15" x14ac:dyDescent="0.25"/>
  <cols>
    <col min="1" max="1" width="5.42578125" hidden="1" customWidth="1"/>
    <col min="2" max="2" width="10.28515625" customWidth="1"/>
    <col min="3" max="3" width="11" bestFit="1" customWidth="1"/>
    <col min="4" max="4" width="28.5703125" bestFit="1" customWidth="1"/>
    <col min="5" max="5" width="6.28515625" bestFit="1" customWidth="1"/>
  </cols>
  <sheetData>
    <row r="1" spans="1:5" x14ac:dyDescent="0.25">
      <c r="A1" t="s">
        <v>1334</v>
      </c>
      <c r="B1" t="s">
        <v>1333</v>
      </c>
      <c r="C1" t="s">
        <v>1197</v>
      </c>
      <c r="D1" t="s">
        <v>1337</v>
      </c>
      <c r="E1" t="s">
        <v>1597</v>
      </c>
    </row>
    <row r="2" spans="1:5" x14ac:dyDescent="0.25">
      <c r="A2">
        <v>5</v>
      </c>
      <c r="B2" t="s">
        <v>1343</v>
      </c>
      <c r="C2" t="s">
        <v>82</v>
      </c>
      <c r="D2" t="s">
        <v>1394</v>
      </c>
      <c r="E2" t="s">
        <v>41</v>
      </c>
    </row>
    <row r="3" spans="1:5" x14ac:dyDescent="0.25">
      <c r="A3">
        <v>4</v>
      </c>
      <c r="B3" t="s">
        <v>1343</v>
      </c>
      <c r="C3" t="s">
        <v>1160</v>
      </c>
      <c r="D3" t="s">
        <v>1405</v>
      </c>
      <c r="E3" t="s">
        <v>41</v>
      </c>
    </row>
    <row r="4" spans="1:5" x14ac:dyDescent="0.25">
      <c r="A4">
        <v>4</v>
      </c>
      <c r="B4" t="s">
        <v>1343</v>
      </c>
      <c r="C4" t="s">
        <v>1171</v>
      </c>
      <c r="D4" t="s">
        <v>1407</v>
      </c>
      <c r="E4" t="s">
        <v>41</v>
      </c>
    </row>
    <row r="5" spans="1:5" x14ac:dyDescent="0.25">
      <c r="A5">
        <v>4</v>
      </c>
      <c r="B5" t="s">
        <v>1343</v>
      </c>
      <c r="C5" t="s">
        <v>123</v>
      </c>
      <c r="D5" t="s">
        <v>1425</v>
      </c>
      <c r="E5" t="s">
        <v>41</v>
      </c>
    </row>
    <row r="6" spans="1:5" x14ac:dyDescent="0.25">
      <c r="A6">
        <v>5</v>
      </c>
      <c r="B6" t="s">
        <v>1343</v>
      </c>
      <c r="C6" t="s">
        <v>1592</v>
      </c>
      <c r="D6" t="s">
        <v>1441</v>
      </c>
      <c r="E6" t="s">
        <v>41</v>
      </c>
    </row>
    <row r="7" spans="1:5" x14ac:dyDescent="0.25">
      <c r="A7">
        <v>3</v>
      </c>
      <c r="B7" t="s">
        <v>1343</v>
      </c>
      <c r="C7" t="s">
        <v>1593</v>
      </c>
      <c r="D7" t="s">
        <v>1466</v>
      </c>
      <c r="E7" t="s">
        <v>41</v>
      </c>
    </row>
    <row r="8" spans="1:5" x14ac:dyDescent="0.25">
      <c r="A8">
        <v>4</v>
      </c>
      <c r="B8" t="s">
        <v>1343</v>
      </c>
      <c r="C8" t="s">
        <v>1161</v>
      </c>
      <c r="D8" t="s">
        <v>1478</v>
      </c>
      <c r="E8" t="s">
        <v>1623</v>
      </c>
    </row>
    <row r="9" spans="1:5" x14ac:dyDescent="0.25">
      <c r="A9">
        <v>19</v>
      </c>
      <c r="B9" t="s">
        <v>1345</v>
      </c>
      <c r="C9" t="s">
        <v>1175</v>
      </c>
      <c r="D9" t="s">
        <v>1442</v>
      </c>
      <c r="E9" t="s">
        <v>41</v>
      </c>
    </row>
    <row r="10" spans="1:5" x14ac:dyDescent="0.25">
      <c r="A10">
        <v>19</v>
      </c>
      <c r="B10" t="s">
        <v>1345</v>
      </c>
      <c r="C10" t="s">
        <v>1181</v>
      </c>
      <c r="D10" t="s">
        <v>1445</v>
      </c>
      <c r="E10" t="s">
        <v>41</v>
      </c>
    </row>
    <row r="11" spans="1:5" x14ac:dyDescent="0.25">
      <c r="A11">
        <v>19</v>
      </c>
      <c r="B11" t="s">
        <v>1345</v>
      </c>
      <c r="C11" t="s">
        <v>1351</v>
      </c>
      <c r="D11" t="s">
        <v>1480</v>
      </c>
      <c r="E11" t="s">
        <v>41</v>
      </c>
    </row>
    <row r="12" spans="1:5" x14ac:dyDescent="0.25">
      <c r="A12">
        <v>19</v>
      </c>
      <c r="B12" t="s">
        <v>1345</v>
      </c>
      <c r="C12" t="s">
        <v>1595</v>
      </c>
      <c r="D12" t="s">
        <v>1491</v>
      </c>
      <c r="E12" t="s">
        <v>41</v>
      </c>
    </row>
    <row r="13" spans="1:5" x14ac:dyDescent="0.25">
      <c r="A13">
        <v>23</v>
      </c>
      <c r="B13" t="s">
        <v>1345</v>
      </c>
      <c r="C13" t="s">
        <v>1158</v>
      </c>
      <c r="D13" t="s">
        <v>1495</v>
      </c>
      <c r="E13" t="s">
        <v>41</v>
      </c>
    </row>
    <row r="14" spans="1:5" x14ac:dyDescent="0.25">
      <c r="A14">
        <v>22</v>
      </c>
      <c r="B14" t="s">
        <v>1345</v>
      </c>
      <c r="C14" t="s">
        <v>1596</v>
      </c>
      <c r="D14" t="s">
        <v>1506</v>
      </c>
      <c r="E14" t="s">
        <v>41</v>
      </c>
    </row>
    <row r="15" spans="1:5" x14ac:dyDescent="0.25">
      <c r="A15">
        <v>16</v>
      </c>
      <c r="B15" t="s">
        <v>1344</v>
      </c>
      <c r="C15" t="s">
        <v>1594</v>
      </c>
      <c r="D15" t="s">
        <v>1374</v>
      </c>
      <c r="E15" t="s">
        <v>1623</v>
      </c>
    </row>
    <row r="16" spans="1:5" x14ac:dyDescent="0.25">
      <c r="A16">
        <v>13</v>
      </c>
      <c r="B16" t="s">
        <v>1344</v>
      </c>
      <c r="C16" t="s">
        <v>1157</v>
      </c>
      <c r="D16" t="s">
        <v>1379</v>
      </c>
      <c r="E16" t="s">
        <v>1623</v>
      </c>
    </row>
    <row r="17" spans="1:5" x14ac:dyDescent="0.25">
      <c r="A17">
        <v>13</v>
      </c>
      <c r="B17" t="s">
        <v>1344</v>
      </c>
      <c r="C17" t="s">
        <v>1163</v>
      </c>
      <c r="D17" t="s">
        <v>1387</v>
      </c>
      <c r="E17" t="s">
        <v>1623</v>
      </c>
    </row>
    <row r="18" spans="1:5" x14ac:dyDescent="0.25">
      <c r="A18">
        <v>16</v>
      </c>
      <c r="B18" t="s">
        <v>1344</v>
      </c>
      <c r="C18" t="s">
        <v>1191</v>
      </c>
      <c r="D18" t="s">
        <v>1411</v>
      </c>
      <c r="E18" t="s">
        <v>1623</v>
      </c>
    </row>
    <row r="19" spans="1:5" x14ac:dyDescent="0.25">
      <c r="A19">
        <v>10</v>
      </c>
      <c r="B19" t="s">
        <v>1344</v>
      </c>
      <c r="C19" t="s">
        <v>1192</v>
      </c>
      <c r="D19" t="s">
        <v>1418</v>
      </c>
      <c r="E19" t="s">
        <v>41</v>
      </c>
    </row>
    <row r="20" spans="1:5" x14ac:dyDescent="0.25">
      <c r="A20">
        <v>10</v>
      </c>
      <c r="B20" t="s">
        <v>1344</v>
      </c>
      <c r="C20" t="s">
        <v>1173</v>
      </c>
      <c r="D20" t="s">
        <v>1522</v>
      </c>
      <c r="E20" t="s">
        <v>41</v>
      </c>
    </row>
    <row r="21" spans="1:5" x14ac:dyDescent="0.25">
      <c r="A21">
        <v>16</v>
      </c>
      <c r="B21" t="s">
        <v>1344</v>
      </c>
      <c r="C21" t="s">
        <v>1174</v>
      </c>
      <c r="D21" t="s">
        <v>1583</v>
      </c>
      <c r="E21" t="s">
        <v>1623</v>
      </c>
    </row>
    <row r="22" spans="1:5" x14ac:dyDescent="0.25">
      <c r="A22">
        <v>10</v>
      </c>
      <c r="B22" t="s">
        <v>1344</v>
      </c>
      <c r="C22" t="s">
        <v>381</v>
      </c>
      <c r="D22" t="s">
        <v>1421</v>
      </c>
      <c r="E22" t="s">
        <v>41</v>
      </c>
    </row>
    <row r="23" spans="1:5" x14ac:dyDescent="0.25">
      <c r="A23">
        <v>10</v>
      </c>
      <c r="B23" t="s">
        <v>1344</v>
      </c>
      <c r="C23" t="s">
        <v>1179</v>
      </c>
      <c r="D23" t="s">
        <v>1431</v>
      </c>
      <c r="E23" t="s">
        <v>1623</v>
      </c>
    </row>
    <row r="24" spans="1:5" x14ac:dyDescent="0.25">
      <c r="A24">
        <v>10</v>
      </c>
      <c r="B24" t="s">
        <v>1344</v>
      </c>
      <c r="C24" t="s">
        <v>1184</v>
      </c>
      <c r="D24" t="s">
        <v>1500</v>
      </c>
      <c r="E24" t="s">
        <v>41</v>
      </c>
    </row>
  </sheetData>
  <sortState ref="A2:E25">
    <sortCondition ref="B2:B25"/>
    <sortCondition ref="C2:C25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71"/>
  <sheetViews>
    <sheetView topLeftCell="B1" workbookViewId="0">
      <selection activeCell="J29" sqref="J29"/>
    </sheetView>
  </sheetViews>
  <sheetFormatPr defaultRowHeight="15" x14ac:dyDescent="0.25"/>
  <cols>
    <col min="1" max="1" width="9.140625" hidden="1" customWidth="1"/>
    <col min="2" max="2" width="6.140625" bestFit="1" customWidth="1"/>
    <col min="3" max="3" width="9.7109375" bestFit="1" customWidth="1"/>
    <col min="4" max="4" width="9" bestFit="1" customWidth="1"/>
    <col min="5" max="5" width="5.42578125" bestFit="1" customWidth="1"/>
    <col min="6" max="6" width="14.28515625" customWidth="1"/>
    <col min="7" max="7" width="6.7109375" bestFit="1" customWidth="1"/>
    <col min="8" max="8" width="32.7109375" bestFit="1" customWidth="1"/>
    <col min="9" max="9" width="11.42578125" bestFit="1" customWidth="1"/>
    <col min="10" max="10" width="14.42578125" customWidth="1"/>
    <col min="11" max="11" width="101" hidden="1" customWidth="1"/>
    <col min="12" max="12" width="10" hidden="1" customWidth="1"/>
    <col min="13" max="13" width="15.85546875" hidden="1" customWidth="1"/>
    <col min="14" max="14" width="6" hidden="1" customWidth="1"/>
  </cols>
  <sheetData>
    <row r="1" spans="1:14" x14ac:dyDescent="0.25">
      <c r="A1" t="s">
        <v>1350</v>
      </c>
      <c r="B1" t="s">
        <v>1598</v>
      </c>
      <c r="C1" t="s">
        <v>1332</v>
      </c>
      <c r="D1" t="s">
        <v>1152</v>
      </c>
      <c r="E1" t="s">
        <v>1334</v>
      </c>
      <c r="F1" t="s">
        <v>1197</v>
      </c>
      <c r="G1" t="s">
        <v>1336</v>
      </c>
      <c r="H1" t="s">
        <v>1337</v>
      </c>
      <c r="I1" t="s">
        <v>1599</v>
      </c>
      <c r="J1" t="s">
        <v>1600</v>
      </c>
      <c r="K1" t="s">
        <v>1601</v>
      </c>
      <c r="L1" t="s">
        <v>1602</v>
      </c>
      <c r="M1" t="s">
        <v>1603</v>
      </c>
      <c r="N1" t="s">
        <v>1604</v>
      </c>
    </row>
    <row r="2" spans="1:14" x14ac:dyDescent="0.25">
      <c r="B2">
        <v>1</v>
      </c>
      <c r="C2" s="1">
        <v>41475</v>
      </c>
      <c r="D2" s="180">
        <v>0.36805555555555558</v>
      </c>
      <c r="E2">
        <v>1</v>
      </c>
      <c r="F2" s="151" t="s">
        <v>1593</v>
      </c>
      <c r="G2">
        <v>1</v>
      </c>
      <c r="H2" t="s">
        <v>1466</v>
      </c>
      <c r="I2">
        <v>9</v>
      </c>
      <c r="J2">
        <v>5</v>
      </c>
      <c r="K2" t="s">
        <v>1605</v>
      </c>
      <c r="N2">
        <v>31936</v>
      </c>
    </row>
    <row r="3" spans="1:14" x14ac:dyDescent="0.25">
      <c r="B3">
        <v>1</v>
      </c>
      <c r="C3" s="1">
        <v>41475</v>
      </c>
      <c r="D3" s="180">
        <v>0.36805555555555558</v>
      </c>
      <c r="E3">
        <v>1</v>
      </c>
      <c r="F3" s="151" t="s">
        <v>1593</v>
      </c>
      <c r="G3">
        <v>1</v>
      </c>
      <c r="H3" t="s">
        <v>1474</v>
      </c>
      <c r="I3">
        <v>5</v>
      </c>
      <c r="J3">
        <v>5</v>
      </c>
      <c r="K3" t="s">
        <v>1605</v>
      </c>
      <c r="N3">
        <v>31937</v>
      </c>
    </row>
    <row r="4" spans="1:14" x14ac:dyDescent="0.25">
      <c r="B4">
        <v>2</v>
      </c>
      <c r="C4" s="1">
        <v>41475</v>
      </c>
      <c r="D4" s="180">
        <v>0.36805555555555558</v>
      </c>
      <c r="E4">
        <v>2</v>
      </c>
      <c r="F4" s="151" t="s">
        <v>1593</v>
      </c>
      <c r="G4">
        <v>1</v>
      </c>
      <c r="H4" t="s">
        <v>1470</v>
      </c>
      <c r="I4">
        <v>6</v>
      </c>
      <c r="J4">
        <v>5</v>
      </c>
      <c r="K4" t="s">
        <v>1605</v>
      </c>
      <c r="N4">
        <v>31938</v>
      </c>
    </row>
    <row r="5" spans="1:14" x14ac:dyDescent="0.25">
      <c r="B5">
        <v>2</v>
      </c>
      <c r="C5" s="1">
        <v>41475</v>
      </c>
      <c r="D5" s="180">
        <v>0.36805555555555558</v>
      </c>
      <c r="E5">
        <v>2</v>
      </c>
      <c r="F5" s="151" t="s">
        <v>1593</v>
      </c>
      <c r="G5">
        <v>1</v>
      </c>
      <c r="H5" t="s">
        <v>1467</v>
      </c>
      <c r="I5">
        <v>4</v>
      </c>
      <c r="J5">
        <v>5</v>
      </c>
      <c r="K5" t="s">
        <v>1605</v>
      </c>
      <c r="N5">
        <v>31939</v>
      </c>
    </row>
    <row r="6" spans="1:14" x14ac:dyDescent="0.25">
      <c r="B6">
        <v>3</v>
      </c>
      <c r="C6" s="1">
        <v>41475</v>
      </c>
      <c r="D6" s="180">
        <v>0.36805555555555558</v>
      </c>
      <c r="E6">
        <v>3</v>
      </c>
      <c r="F6" s="151" t="s">
        <v>1593</v>
      </c>
      <c r="G6">
        <v>1</v>
      </c>
      <c r="H6" t="s">
        <v>1546</v>
      </c>
      <c r="I6">
        <v>4</v>
      </c>
      <c r="J6">
        <v>5</v>
      </c>
      <c r="K6" t="s">
        <v>1605</v>
      </c>
      <c r="N6">
        <v>31940</v>
      </c>
    </row>
    <row r="7" spans="1:14" x14ac:dyDescent="0.25">
      <c r="B7">
        <v>3</v>
      </c>
      <c r="C7" s="1">
        <v>41475</v>
      </c>
      <c r="D7" s="180">
        <v>0.36805555555555558</v>
      </c>
      <c r="E7">
        <v>3</v>
      </c>
      <c r="F7" s="151" t="s">
        <v>1593</v>
      </c>
      <c r="G7">
        <v>1</v>
      </c>
      <c r="H7" t="s">
        <v>1469</v>
      </c>
      <c r="I7">
        <v>8</v>
      </c>
      <c r="J7">
        <v>5</v>
      </c>
      <c r="K7" t="s">
        <v>1605</v>
      </c>
      <c r="N7">
        <v>31941</v>
      </c>
    </row>
    <row r="8" spans="1:14" x14ac:dyDescent="0.25">
      <c r="B8">
        <v>4</v>
      </c>
      <c r="C8" s="1">
        <v>41475</v>
      </c>
      <c r="D8" s="180">
        <v>0.36805555555555558</v>
      </c>
      <c r="E8">
        <v>4</v>
      </c>
      <c r="F8" t="s">
        <v>1171</v>
      </c>
      <c r="G8">
        <v>1</v>
      </c>
      <c r="H8" t="s">
        <v>1391</v>
      </c>
      <c r="I8">
        <v>7</v>
      </c>
      <c r="J8">
        <v>5</v>
      </c>
      <c r="K8" t="s">
        <v>1605</v>
      </c>
      <c r="N8">
        <v>31942</v>
      </c>
    </row>
    <row r="9" spans="1:14" x14ac:dyDescent="0.25">
      <c r="B9">
        <v>4</v>
      </c>
      <c r="C9" s="1">
        <v>41475</v>
      </c>
      <c r="D9" s="180">
        <v>0.36805555555555558</v>
      </c>
      <c r="E9">
        <v>4</v>
      </c>
      <c r="F9" t="s">
        <v>1171</v>
      </c>
      <c r="G9">
        <v>1</v>
      </c>
      <c r="H9" t="s">
        <v>1373</v>
      </c>
      <c r="I9">
        <v>0</v>
      </c>
      <c r="J9">
        <v>5</v>
      </c>
      <c r="K9" t="s">
        <v>1605</v>
      </c>
      <c r="N9">
        <v>31943</v>
      </c>
    </row>
    <row r="10" spans="1:14" x14ac:dyDescent="0.25">
      <c r="B10">
        <v>5</v>
      </c>
      <c r="C10" s="1">
        <v>41475</v>
      </c>
      <c r="D10" s="180">
        <v>0.36805555555555558</v>
      </c>
      <c r="E10">
        <v>5</v>
      </c>
      <c r="F10" t="s">
        <v>1171</v>
      </c>
      <c r="G10">
        <v>1</v>
      </c>
      <c r="H10" t="s">
        <v>1406</v>
      </c>
      <c r="I10">
        <v>9</v>
      </c>
      <c r="J10">
        <v>5</v>
      </c>
      <c r="K10" t="s">
        <v>1605</v>
      </c>
      <c r="N10">
        <v>31944</v>
      </c>
    </row>
    <row r="11" spans="1:14" x14ac:dyDescent="0.25">
      <c r="B11">
        <v>5</v>
      </c>
      <c r="C11" s="1">
        <v>41475</v>
      </c>
      <c r="D11" s="180">
        <v>0.36805555555555558</v>
      </c>
      <c r="E11">
        <v>5</v>
      </c>
      <c r="F11" t="s">
        <v>1171</v>
      </c>
      <c r="G11">
        <v>1</v>
      </c>
      <c r="H11" t="s">
        <v>1407</v>
      </c>
      <c r="I11">
        <v>8</v>
      </c>
      <c r="J11">
        <v>5</v>
      </c>
      <c r="K11" t="s">
        <v>1605</v>
      </c>
      <c r="N11">
        <v>31945</v>
      </c>
    </row>
    <row r="12" spans="1:14" x14ac:dyDescent="0.25">
      <c r="B12">
        <v>6</v>
      </c>
      <c r="C12" s="1">
        <v>41475</v>
      </c>
      <c r="D12" s="180">
        <v>0.36805555555555558</v>
      </c>
      <c r="E12">
        <v>6</v>
      </c>
      <c r="F12" t="s">
        <v>1171</v>
      </c>
      <c r="G12">
        <v>1</v>
      </c>
      <c r="H12" t="s">
        <v>1399</v>
      </c>
      <c r="I12">
        <v>4</v>
      </c>
      <c r="J12">
        <v>5</v>
      </c>
      <c r="K12" t="s">
        <v>1605</v>
      </c>
      <c r="N12">
        <v>31946</v>
      </c>
    </row>
    <row r="13" spans="1:14" x14ac:dyDescent="0.25">
      <c r="B13">
        <v>6</v>
      </c>
      <c r="C13" s="1">
        <v>41475</v>
      </c>
      <c r="D13" s="180">
        <v>0.36805555555555558</v>
      </c>
      <c r="E13">
        <v>6</v>
      </c>
      <c r="F13" t="s">
        <v>1171</v>
      </c>
      <c r="G13">
        <v>1</v>
      </c>
      <c r="H13" t="s">
        <v>1410</v>
      </c>
      <c r="I13">
        <v>7</v>
      </c>
      <c r="J13">
        <v>5</v>
      </c>
      <c r="K13" t="s">
        <v>1605</v>
      </c>
      <c r="N13">
        <v>31947</v>
      </c>
    </row>
    <row r="14" spans="1:14" x14ac:dyDescent="0.25">
      <c r="B14">
        <v>7</v>
      </c>
      <c r="C14" s="1">
        <v>41475</v>
      </c>
      <c r="D14" s="180">
        <v>0.36805555555555558</v>
      </c>
      <c r="E14">
        <v>7</v>
      </c>
      <c r="F14" t="s">
        <v>1171</v>
      </c>
      <c r="G14">
        <v>1</v>
      </c>
      <c r="H14" t="s">
        <v>1393</v>
      </c>
      <c r="I14">
        <v>8</v>
      </c>
      <c r="J14">
        <v>5</v>
      </c>
      <c r="K14" t="s">
        <v>1605</v>
      </c>
      <c r="N14">
        <v>31948</v>
      </c>
    </row>
    <row r="15" spans="1:14" x14ac:dyDescent="0.25">
      <c r="B15">
        <v>7</v>
      </c>
      <c r="C15" s="1">
        <v>41475</v>
      </c>
      <c r="D15" s="180">
        <v>0.36805555555555558</v>
      </c>
      <c r="E15">
        <v>7</v>
      </c>
      <c r="F15" t="s">
        <v>1171</v>
      </c>
      <c r="G15">
        <v>1</v>
      </c>
      <c r="H15" t="s">
        <v>1383</v>
      </c>
      <c r="I15">
        <v>1</v>
      </c>
      <c r="J15">
        <v>5</v>
      </c>
      <c r="K15" t="s">
        <v>1605</v>
      </c>
      <c r="N15">
        <v>31949</v>
      </c>
    </row>
    <row r="16" spans="1:14" x14ac:dyDescent="0.25">
      <c r="B16">
        <v>8</v>
      </c>
      <c r="C16" s="1">
        <v>41475</v>
      </c>
      <c r="D16" s="180">
        <v>0.36805555555555558</v>
      </c>
      <c r="E16">
        <v>8</v>
      </c>
      <c r="F16" t="s">
        <v>1171</v>
      </c>
      <c r="G16">
        <v>1</v>
      </c>
      <c r="H16" t="s">
        <v>1384</v>
      </c>
      <c r="I16">
        <v>2</v>
      </c>
      <c r="J16">
        <v>5</v>
      </c>
      <c r="K16" t="s">
        <v>1605</v>
      </c>
      <c r="N16">
        <v>31950</v>
      </c>
    </row>
    <row r="17" spans="2:14" x14ac:dyDescent="0.25">
      <c r="B17">
        <v>8</v>
      </c>
      <c r="C17" s="1">
        <v>41475</v>
      </c>
      <c r="D17" s="180">
        <v>0.36805555555555558</v>
      </c>
      <c r="E17">
        <v>8</v>
      </c>
      <c r="F17" t="s">
        <v>1171</v>
      </c>
      <c r="G17">
        <v>1</v>
      </c>
      <c r="H17" t="s">
        <v>1408</v>
      </c>
      <c r="I17">
        <v>8</v>
      </c>
      <c r="J17">
        <v>5</v>
      </c>
      <c r="K17" t="s">
        <v>1605</v>
      </c>
      <c r="N17">
        <v>31951</v>
      </c>
    </row>
    <row r="18" spans="2:14" x14ac:dyDescent="0.25">
      <c r="B18">
        <v>9</v>
      </c>
      <c r="C18" s="1">
        <v>41475</v>
      </c>
      <c r="D18" s="180">
        <v>0.36805555555555558</v>
      </c>
      <c r="E18">
        <v>9</v>
      </c>
      <c r="F18" t="s">
        <v>1179</v>
      </c>
      <c r="G18">
        <v>1</v>
      </c>
      <c r="H18" t="s">
        <v>1468</v>
      </c>
      <c r="I18">
        <v>2</v>
      </c>
      <c r="J18">
        <v>5</v>
      </c>
      <c r="K18" t="s">
        <v>1605</v>
      </c>
      <c r="N18">
        <v>31952</v>
      </c>
    </row>
    <row r="19" spans="2:14" x14ac:dyDescent="0.25">
      <c r="B19">
        <v>9</v>
      </c>
      <c r="C19" s="1">
        <v>41475</v>
      </c>
      <c r="D19" s="180">
        <v>0.36805555555555558</v>
      </c>
      <c r="E19">
        <v>9</v>
      </c>
      <c r="F19" t="s">
        <v>1179</v>
      </c>
      <c r="G19">
        <v>1</v>
      </c>
      <c r="H19" t="s">
        <v>1431</v>
      </c>
      <c r="I19">
        <v>6</v>
      </c>
      <c r="J19">
        <v>5</v>
      </c>
      <c r="K19" t="s">
        <v>1605</v>
      </c>
      <c r="N19">
        <v>31953</v>
      </c>
    </row>
    <row r="20" spans="2:14" x14ac:dyDescent="0.25">
      <c r="B20">
        <v>10</v>
      </c>
      <c r="C20" s="1">
        <v>41475</v>
      </c>
      <c r="D20" s="180">
        <v>0.36805555555555558</v>
      </c>
      <c r="E20">
        <v>10</v>
      </c>
      <c r="F20" t="s">
        <v>1179</v>
      </c>
      <c r="G20">
        <v>1</v>
      </c>
      <c r="H20" t="s">
        <v>1520</v>
      </c>
      <c r="I20">
        <v>1</v>
      </c>
      <c r="J20">
        <v>5</v>
      </c>
      <c r="K20" t="s">
        <v>1605</v>
      </c>
      <c r="N20">
        <v>31954</v>
      </c>
    </row>
    <row r="21" spans="2:14" x14ac:dyDescent="0.25">
      <c r="B21">
        <v>10</v>
      </c>
      <c r="C21" s="1">
        <v>41475</v>
      </c>
      <c r="D21" s="180">
        <v>0.36805555555555558</v>
      </c>
      <c r="E21">
        <v>10</v>
      </c>
      <c r="F21" t="s">
        <v>1179</v>
      </c>
      <c r="G21">
        <v>1</v>
      </c>
      <c r="H21" t="s">
        <v>1465</v>
      </c>
      <c r="I21">
        <v>5</v>
      </c>
      <c r="J21">
        <v>5</v>
      </c>
      <c r="K21" t="s">
        <v>1605</v>
      </c>
      <c r="N21">
        <v>31955</v>
      </c>
    </row>
    <row r="22" spans="2:14" x14ac:dyDescent="0.25">
      <c r="B22">
        <v>11</v>
      </c>
      <c r="C22" s="1">
        <v>41475</v>
      </c>
      <c r="D22" s="180">
        <v>0.36805555555555558</v>
      </c>
      <c r="E22">
        <v>11</v>
      </c>
      <c r="F22" t="s">
        <v>1179</v>
      </c>
      <c r="G22">
        <v>1</v>
      </c>
      <c r="H22" t="s">
        <v>1464</v>
      </c>
      <c r="I22">
        <v>2</v>
      </c>
      <c r="J22">
        <v>5</v>
      </c>
      <c r="K22" t="s">
        <v>1605</v>
      </c>
      <c r="N22">
        <v>31956</v>
      </c>
    </row>
    <row r="23" spans="2:14" x14ac:dyDescent="0.25">
      <c r="B23">
        <v>11</v>
      </c>
      <c r="C23" s="1">
        <v>41475</v>
      </c>
      <c r="D23" s="180">
        <v>0.36805555555555558</v>
      </c>
      <c r="E23">
        <v>11</v>
      </c>
      <c r="F23" t="s">
        <v>1179</v>
      </c>
      <c r="G23">
        <v>1</v>
      </c>
      <c r="H23" t="s">
        <v>1475</v>
      </c>
      <c r="I23">
        <v>6</v>
      </c>
      <c r="J23">
        <v>5</v>
      </c>
      <c r="K23" t="s">
        <v>1605</v>
      </c>
      <c r="N23">
        <v>31957</v>
      </c>
    </row>
    <row r="24" spans="2:14" x14ac:dyDescent="0.25">
      <c r="B24">
        <v>12</v>
      </c>
      <c r="C24" s="1">
        <v>41475</v>
      </c>
      <c r="D24" s="180">
        <v>0.36805555555555558</v>
      </c>
      <c r="E24">
        <v>12</v>
      </c>
      <c r="F24" t="s">
        <v>1179</v>
      </c>
      <c r="G24">
        <v>1</v>
      </c>
      <c r="H24" t="s">
        <v>1519</v>
      </c>
      <c r="I24">
        <v>3</v>
      </c>
      <c r="J24">
        <v>2</v>
      </c>
      <c r="K24" t="s">
        <v>1605</v>
      </c>
      <c r="N24">
        <v>31958</v>
      </c>
    </row>
    <row r="25" spans="2:14" x14ac:dyDescent="0.25">
      <c r="B25">
        <v>12</v>
      </c>
      <c r="C25" s="1">
        <v>41475</v>
      </c>
      <c r="D25" s="180">
        <v>0.36805555555555558</v>
      </c>
      <c r="E25">
        <v>12</v>
      </c>
      <c r="F25" t="s">
        <v>1179</v>
      </c>
      <c r="G25">
        <v>1</v>
      </c>
      <c r="H25" t="s">
        <v>1412</v>
      </c>
      <c r="I25">
        <v>4</v>
      </c>
      <c r="J25">
        <v>3</v>
      </c>
      <c r="K25" t="s">
        <v>1605</v>
      </c>
      <c r="N25">
        <v>31959</v>
      </c>
    </row>
    <row r="26" spans="2:14" x14ac:dyDescent="0.25">
      <c r="B26">
        <v>13</v>
      </c>
      <c r="C26" s="1">
        <v>41475</v>
      </c>
      <c r="D26" s="180">
        <v>0.36805555555555558</v>
      </c>
      <c r="E26">
        <v>13</v>
      </c>
      <c r="F26" t="s">
        <v>1157</v>
      </c>
      <c r="G26">
        <v>1</v>
      </c>
      <c r="H26" t="s">
        <v>1377</v>
      </c>
      <c r="I26">
        <v>5</v>
      </c>
      <c r="J26">
        <v>5</v>
      </c>
      <c r="K26" t="s">
        <v>1605</v>
      </c>
      <c r="N26">
        <v>31960</v>
      </c>
    </row>
    <row r="27" spans="2:14" x14ac:dyDescent="0.25">
      <c r="B27">
        <v>13</v>
      </c>
      <c r="C27" s="1">
        <v>41475</v>
      </c>
      <c r="D27" s="180">
        <v>0.36805555555555558</v>
      </c>
      <c r="E27">
        <v>13</v>
      </c>
      <c r="F27" t="s">
        <v>1157</v>
      </c>
      <c r="G27">
        <v>1</v>
      </c>
      <c r="H27" t="s">
        <v>1524</v>
      </c>
      <c r="I27">
        <v>1</v>
      </c>
      <c r="J27">
        <v>5</v>
      </c>
      <c r="K27" t="s">
        <v>1605</v>
      </c>
      <c r="N27">
        <v>31961</v>
      </c>
    </row>
    <row r="28" spans="2:14" x14ac:dyDescent="0.25">
      <c r="B28">
        <v>14</v>
      </c>
      <c r="C28" s="1">
        <v>41475</v>
      </c>
      <c r="D28" s="180">
        <v>0.36805555555555558</v>
      </c>
      <c r="E28">
        <v>14</v>
      </c>
      <c r="F28" t="s">
        <v>1157</v>
      </c>
      <c r="G28">
        <v>1</v>
      </c>
      <c r="H28" t="s">
        <v>1379</v>
      </c>
      <c r="I28">
        <v>14</v>
      </c>
      <c r="J28">
        <v>5</v>
      </c>
      <c r="K28" t="s">
        <v>1605</v>
      </c>
      <c r="N28">
        <v>31962</v>
      </c>
    </row>
    <row r="29" spans="2:14" x14ac:dyDescent="0.25">
      <c r="B29">
        <v>14</v>
      </c>
      <c r="C29" s="1">
        <v>41475</v>
      </c>
      <c r="D29" s="180">
        <v>0.36805555555555558</v>
      </c>
      <c r="E29">
        <v>14</v>
      </c>
      <c r="F29" t="s">
        <v>1157</v>
      </c>
      <c r="G29">
        <v>1</v>
      </c>
      <c r="H29" t="s">
        <v>1381</v>
      </c>
      <c r="I29">
        <v>0</v>
      </c>
      <c r="J29">
        <v>5</v>
      </c>
      <c r="K29" t="s">
        <v>1605</v>
      </c>
      <c r="N29">
        <v>31963</v>
      </c>
    </row>
    <row r="30" spans="2:14" x14ac:dyDescent="0.25">
      <c r="B30">
        <v>15</v>
      </c>
      <c r="C30" s="1">
        <v>41475</v>
      </c>
      <c r="D30" s="180">
        <v>0.36805555555555558</v>
      </c>
      <c r="E30">
        <v>15</v>
      </c>
      <c r="F30" t="s">
        <v>1157</v>
      </c>
      <c r="G30">
        <v>1</v>
      </c>
      <c r="H30" t="s">
        <v>1529</v>
      </c>
      <c r="I30">
        <v>2</v>
      </c>
      <c r="J30">
        <v>5</v>
      </c>
      <c r="K30" t="s">
        <v>1605</v>
      </c>
      <c r="N30">
        <v>31964</v>
      </c>
    </row>
    <row r="31" spans="2:14" x14ac:dyDescent="0.25">
      <c r="B31">
        <v>15</v>
      </c>
      <c r="C31" s="1">
        <v>41475</v>
      </c>
      <c r="D31" s="180">
        <v>0.36805555555555558</v>
      </c>
      <c r="E31">
        <v>15</v>
      </c>
      <c r="F31" t="s">
        <v>1157</v>
      </c>
      <c r="G31">
        <v>1</v>
      </c>
      <c r="H31" t="s">
        <v>1543</v>
      </c>
      <c r="I31">
        <v>6</v>
      </c>
      <c r="J31">
        <v>5</v>
      </c>
      <c r="K31" t="s">
        <v>1605</v>
      </c>
      <c r="N31">
        <v>31965</v>
      </c>
    </row>
    <row r="32" spans="2:14" x14ac:dyDescent="0.25">
      <c r="B32">
        <v>16</v>
      </c>
      <c r="C32" s="1">
        <v>41475</v>
      </c>
      <c r="D32" s="180">
        <v>0.36805555555555558</v>
      </c>
      <c r="E32">
        <v>16</v>
      </c>
      <c r="F32" t="s">
        <v>1157</v>
      </c>
      <c r="G32">
        <v>1</v>
      </c>
      <c r="H32" t="s">
        <v>1378</v>
      </c>
      <c r="I32">
        <v>9</v>
      </c>
      <c r="J32">
        <v>5</v>
      </c>
      <c r="K32" t="s">
        <v>1605</v>
      </c>
      <c r="N32">
        <v>31966</v>
      </c>
    </row>
    <row r="33" spans="2:14" x14ac:dyDescent="0.25">
      <c r="B33">
        <v>16</v>
      </c>
      <c r="C33" s="1">
        <v>41475</v>
      </c>
      <c r="D33" s="180">
        <v>0.36805555555555558</v>
      </c>
      <c r="E33">
        <v>16</v>
      </c>
      <c r="F33" t="s">
        <v>1157</v>
      </c>
      <c r="G33">
        <v>1</v>
      </c>
      <c r="H33" t="s">
        <v>1386</v>
      </c>
      <c r="I33">
        <v>0</v>
      </c>
      <c r="J33">
        <v>5</v>
      </c>
      <c r="K33" t="s">
        <v>1605</v>
      </c>
      <c r="N33">
        <v>31967</v>
      </c>
    </row>
    <row r="34" spans="2:14" x14ac:dyDescent="0.25">
      <c r="B34">
        <v>17</v>
      </c>
      <c r="C34" s="1">
        <v>41475</v>
      </c>
      <c r="D34" s="180">
        <v>0.36805555555555558</v>
      </c>
      <c r="E34">
        <v>17</v>
      </c>
      <c r="F34" t="s">
        <v>1157</v>
      </c>
      <c r="G34">
        <v>1</v>
      </c>
      <c r="H34" t="s">
        <v>1380</v>
      </c>
      <c r="I34">
        <v>3</v>
      </c>
      <c r="J34">
        <v>5</v>
      </c>
      <c r="K34" t="s">
        <v>1605</v>
      </c>
      <c r="N34">
        <v>31968</v>
      </c>
    </row>
    <row r="35" spans="2:14" x14ac:dyDescent="0.25">
      <c r="B35">
        <v>17</v>
      </c>
      <c r="C35" s="1">
        <v>41475</v>
      </c>
      <c r="D35" s="180">
        <v>0.36805555555555558</v>
      </c>
      <c r="E35">
        <v>17</v>
      </c>
      <c r="F35" t="s">
        <v>1157</v>
      </c>
      <c r="G35">
        <v>1</v>
      </c>
      <c r="H35" t="s">
        <v>1382</v>
      </c>
      <c r="I35">
        <v>7</v>
      </c>
      <c r="J35">
        <v>5</v>
      </c>
      <c r="K35" t="s">
        <v>1605</v>
      </c>
      <c r="N35">
        <v>31969</v>
      </c>
    </row>
    <row r="36" spans="2:14" x14ac:dyDescent="0.25">
      <c r="B36">
        <v>18</v>
      </c>
      <c r="C36" s="1">
        <v>41475</v>
      </c>
      <c r="D36" s="180">
        <v>0.36805555555555558</v>
      </c>
      <c r="E36">
        <v>18</v>
      </c>
      <c r="F36" t="s">
        <v>1351</v>
      </c>
      <c r="G36">
        <v>1</v>
      </c>
      <c r="H36" t="s">
        <v>1480</v>
      </c>
      <c r="I36">
        <v>9</v>
      </c>
      <c r="J36">
        <v>5</v>
      </c>
      <c r="K36" t="s">
        <v>1605</v>
      </c>
      <c r="N36">
        <v>31970</v>
      </c>
    </row>
    <row r="37" spans="2:14" x14ac:dyDescent="0.25">
      <c r="B37">
        <v>18</v>
      </c>
      <c r="C37" s="1">
        <v>41475</v>
      </c>
      <c r="D37" s="180">
        <v>0.36805555555555558</v>
      </c>
      <c r="E37">
        <v>18</v>
      </c>
      <c r="F37" t="s">
        <v>1351</v>
      </c>
      <c r="G37">
        <v>1</v>
      </c>
      <c r="H37" t="s">
        <v>1483</v>
      </c>
      <c r="I37">
        <v>2</v>
      </c>
      <c r="J37">
        <v>5</v>
      </c>
      <c r="K37" t="s">
        <v>1605</v>
      </c>
      <c r="N37">
        <v>31971</v>
      </c>
    </row>
    <row r="38" spans="2:14" x14ac:dyDescent="0.25">
      <c r="B38">
        <v>19</v>
      </c>
      <c r="C38" s="1">
        <v>41475</v>
      </c>
      <c r="D38" s="180">
        <v>0.36805555555555558</v>
      </c>
      <c r="E38">
        <v>19</v>
      </c>
      <c r="F38" t="s">
        <v>1351</v>
      </c>
      <c r="G38">
        <v>1</v>
      </c>
      <c r="H38" t="s">
        <v>1373</v>
      </c>
      <c r="I38">
        <v>2</v>
      </c>
      <c r="J38">
        <v>5</v>
      </c>
      <c r="K38" t="s">
        <v>1605</v>
      </c>
      <c r="N38">
        <v>31972</v>
      </c>
    </row>
    <row r="39" spans="2:14" x14ac:dyDescent="0.25">
      <c r="B39">
        <v>19</v>
      </c>
      <c r="C39" s="1">
        <v>41475</v>
      </c>
      <c r="D39" s="180">
        <v>0.36805555555555558</v>
      </c>
      <c r="E39">
        <v>19</v>
      </c>
      <c r="F39" t="s">
        <v>1351</v>
      </c>
      <c r="G39">
        <v>1</v>
      </c>
      <c r="H39" t="s">
        <v>1384</v>
      </c>
      <c r="I39">
        <v>12</v>
      </c>
      <c r="J39">
        <v>5</v>
      </c>
      <c r="K39" t="s">
        <v>1605</v>
      </c>
      <c r="N39">
        <v>31973</v>
      </c>
    </row>
    <row r="40" spans="2:14" x14ac:dyDescent="0.25">
      <c r="B40">
        <v>20</v>
      </c>
      <c r="C40" s="1">
        <v>41475</v>
      </c>
      <c r="D40" s="180">
        <v>0.36805555555555558</v>
      </c>
      <c r="E40">
        <v>20</v>
      </c>
      <c r="F40" t="s">
        <v>1351</v>
      </c>
      <c r="G40">
        <v>1</v>
      </c>
      <c r="H40" t="s">
        <v>1481</v>
      </c>
      <c r="I40">
        <v>3</v>
      </c>
      <c r="J40">
        <v>5</v>
      </c>
      <c r="K40" t="s">
        <v>1605</v>
      </c>
      <c r="N40">
        <v>31974</v>
      </c>
    </row>
    <row r="41" spans="2:14" x14ac:dyDescent="0.25">
      <c r="B41">
        <v>20</v>
      </c>
      <c r="C41" s="1">
        <v>41475</v>
      </c>
      <c r="D41" s="180">
        <v>0.36805555555555558</v>
      </c>
      <c r="E41">
        <v>20</v>
      </c>
      <c r="F41" t="s">
        <v>1351</v>
      </c>
      <c r="G41">
        <v>1</v>
      </c>
      <c r="H41" t="s">
        <v>1482</v>
      </c>
      <c r="I41">
        <v>11</v>
      </c>
      <c r="J41">
        <v>5</v>
      </c>
      <c r="K41" t="s">
        <v>1605</v>
      </c>
      <c r="N41">
        <v>31975</v>
      </c>
    </row>
    <row r="42" spans="2:14" x14ac:dyDescent="0.25">
      <c r="B42">
        <v>21</v>
      </c>
      <c r="C42" s="1">
        <v>41475</v>
      </c>
      <c r="D42" s="180">
        <v>0.36805555555555558</v>
      </c>
      <c r="E42">
        <v>21</v>
      </c>
      <c r="F42" t="s">
        <v>1351</v>
      </c>
      <c r="G42">
        <v>1</v>
      </c>
      <c r="H42" t="s">
        <v>1484</v>
      </c>
      <c r="I42">
        <v>1</v>
      </c>
      <c r="J42">
        <v>5</v>
      </c>
      <c r="K42" t="s">
        <v>1605</v>
      </c>
      <c r="N42">
        <v>31976</v>
      </c>
    </row>
    <row r="43" spans="2:14" x14ac:dyDescent="0.25">
      <c r="B43">
        <v>21</v>
      </c>
      <c r="C43" s="1">
        <v>41475</v>
      </c>
      <c r="D43" s="180">
        <v>0.36805555555555558</v>
      </c>
      <c r="E43">
        <v>21</v>
      </c>
      <c r="F43" t="s">
        <v>1351</v>
      </c>
      <c r="G43">
        <v>1</v>
      </c>
      <c r="H43" t="s">
        <v>1485</v>
      </c>
      <c r="I43">
        <v>11</v>
      </c>
      <c r="J43">
        <v>3</v>
      </c>
      <c r="K43" t="s">
        <v>1605</v>
      </c>
      <c r="N43">
        <v>31977</v>
      </c>
    </row>
    <row r="44" spans="2:14" x14ac:dyDescent="0.25">
      <c r="B44">
        <v>22</v>
      </c>
      <c r="C44" s="1">
        <v>41475</v>
      </c>
      <c r="D44" s="180">
        <v>0.36805555555555558</v>
      </c>
      <c r="E44">
        <v>22</v>
      </c>
      <c r="F44" t="s">
        <v>1158</v>
      </c>
      <c r="G44">
        <v>1</v>
      </c>
      <c r="H44" t="s">
        <v>1376</v>
      </c>
      <c r="I44">
        <v>6</v>
      </c>
      <c r="J44">
        <v>5</v>
      </c>
      <c r="K44" t="s">
        <v>1605</v>
      </c>
      <c r="N44">
        <v>31978</v>
      </c>
    </row>
    <row r="45" spans="2:14" x14ac:dyDescent="0.25">
      <c r="B45">
        <v>22</v>
      </c>
      <c r="C45" s="1">
        <v>41475</v>
      </c>
      <c r="D45" s="180">
        <v>0.36805555555555558</v>
      </c>
      <c r="E45">
        <v>22</v>
      </c>
      <c r="F45" t="s">
        <v>1158</v>
      </c>
      <c r="G45">
        <v>1</v>
      </c>
      <c r="H45" t="s">
        <v>1368</v>
      </c>
      <c r="I45">
        <v>7</v>
      </c>
      <c r="J45">
        <v>5</v>
      </c>
      <c r="K45" t="s">
        <v>1605</v>
      </c>
      <c r="N45">
        <v>31979</v>
      </c>
    </row>
    <row r="46" spans="2:14" x14ac:dyDescent="0.25">
      <c r="B46">
        <v>23</v>
      </c>
      <c r="C46" s="1">
        <v>41475</v>
      </c>
      <c r="D46" s="180">
        <v>0.36805555555555558</v>
      </c>
      <c r="E46">
        <v>23</v>
      </c>
      <c r="F46" t="s">
        <v>1158</v>
      </c>
      <c r="G46">
        <v>1</v>
      </c>
      <c r="H46" t="s">
        <v>1496</v>
      </c>
      <c r="I46">
        <v>7</v>
      </c>
      <c r="J46">
        <v>5</v>
      </c>
      <c r="K46" t="s">
        <v>1605</v>
      </c>
      <c r="N46">
        <v>31980</v>
      </c>
    </row>
    <row r="47" spans="2:14" x14ac:dyDescent="0.25">
      <c r="B47">
        <v>23</v>
      </c>
      <c r="C47" s="1">
        <v>41475</v>
      </c>
      <c r="D47" s="180">
        <v>0.36805555555555558</v>
      </c>
      <c r="E47">
        <v>23</v>
      </c>
      <c r="F47" t="s">
        <v>1158</v>
      </c>
      <c r="G47">
        <v>1</v>
      </c>
      <c r="H47" t="s">
        <v>1433</v>
      </c>
      <c r="I47">
        <v>4</v>
      </c>
      <c r="J47">
        <v>5</v>
      </c>
      <c r="K47" t="s">
        <v>1605</v>
      </c>
      <c r="N47">
        <v>31981</v>
      </c>
    </row>
    <row r="48" spans="2:14" x14ac:dyDescent="0.25">
      <c r="B48">
        <v>24</v>
      </c>
      <c r="C48" s="1">
        <v>41475</v>
      </c>
      <c r="D48" s="180">
        <v>0.36805555555555558</v>
      </c>
      <c r="E48">
        <v>24</v>
      </c>
      <c r="F48" t="s">
        <v>1158</v>
      </c>
      <c r="G48">
        <v>1</v>
      </c>
      <c r="H48" t="s">
        <v>1495</v>
      </c>
      <c r="I48">
        <v>6</v>
      </c>
      <c r="J48">
        <v>3</v>
      </c>
      <c r="K48" t="s">
        <v>1605</v>
      </c>
      <c r="N48">
        <v>31982</v>
      </c>
    </row>
    <row r="49" spans="2:14" x14ac:dyDescent="0.25">
      <c r="B49">
        <v>24</v>
      </c>
      <c r="C49" s="1">
        <v>41475</v>
      </c>
      <c r="D49" s="180">
        <v>0.36805555555555558</v>
      </c>
      <c r="E49">
        <v>24</v>
      </c>
      <c r="F49" t="s">
        <v>1158</v>
      </c>
      <c r="G49">
        <v>1</v>
      </c>
      <c r="H49" t="s">
        <v>1501</v>
      </c>
      <c r="I49">
        <v>7</v>
      </c>
      <c r="J49">
        <v>5</v>
      </c>
      <c r="K49" t="s">
        <v>1605</v>
      </c>
      <c r="N49">
        <v>31983</v>
      </c>
    </row>
    <row r="50" spans="2:14" x14ac:dyDescent="0.25">
      <c r="B50">
        <v>25</v>
      </c>
      <c r="C50" s="1">
        <v>41475</v>
      </c>
      <c r="D50" s="180">
        <v>0.36805555555555558</v>
      </c>
      <c r="E50">
        <v>25</v>
      </c>
      <c r="F50" t="s">
        <v>1592</v>
      </c>
      <c r="G50">
        <v>1</v>
      </c>
      <c r="H50" t="s">
        <v>1438</v>
      </c>
      <c r="I50">
        <v>1</v>
      </c>
      <c r="J50">
        <v>5</v>
      </c>
      <c r="K50" t="s">
        <v>1605</v>
      </c>
      <c r="N50">
        <v>31984</v>
      </c>
    </row>
    <row r="51" spans="2:14" x14ac:dyDescent="0.25">
      <c r="B51">
        <v>25</v>
      </c>
      <c r="C51" s="1">
        <v>41475</v>
      </c>
      <c r="D51" s="180">
        <v>0.36805555555555558</v>
      </c>
      <c r="E51">
        <v>25</v>
      </c>
      <c r="F51" t="s">
        <v>1592</v>
      </c>
      <c r="G51">
        <v>1</v>
      </c>
      <c r="H51" t="s">
        <v>1447</v>
      </c>
      <c r="I51">
        <v>9</v>
      </c>
      <c r="J51">
        <v>5</v>
      </c>
      <c r="K51" t="s">
        <v>1605</v>
      </c>
      <c r="N51">
        <v>31985</v>
      </c>
    </row>
    <row r="52" spans="2:14" x14ac:dyDescent="0.25">
      <c r="B52">
        <v>26</v>
      </c>
      <c r="C52" s="1">
        <v>41475</v>
      </c>
      <c r="D52" s="180">
        <v>0.36805555555555558</v>
      </c>
      <c r="E52">
        <v>26</v>
      </c>
      <c r="F52" t="s">
        <v>1592</v>
      </c>
      <c r="G52">
        <v>1</v>
      </c>
      <c r="H52" t="s">
        <v>1449</v>
      </c>
      <c r="I52">
        <v>4</v>
      </c>
      <c r="J52">
        <v>5</v>
      </c>
      <c r="K52" t="s">
        <v>1605</v>
      </c>
      <c r="N52">
        <v>31986</v>
      </c>
    </row>
    <row r="53" spans="2:14" x14ac:dyDescent="0.25">
      <c r="B53">
        <v>26</v>
      </c>
      <c r="C53" s="1">
        <v>41475</v>
      </c>
      <c r="D53" s="180">
        <v>0.36805555555555558</v>
      </c>
      <c r="E53">
        <v>26</v>
      </c>
      <c r="F53" t="s">
        <v>1592</v>
      </c>
      <c r="G53">
        <v>1</v>
      </c>
      <c r="H53" t="s">
        <v>1440</v>
      </c>
      <c r="I53">
        <v>3</v>
      </c>
      <c r="J53">
        <v>5</v>
      </c>
      <c r="K53" t="s">
        <v>1605</v>
      </c>
      <c r="N53">
        <v>31987</v>
      </c>
    </row>
    <row r="54" spans="2:14" x14ac:dyDescent="0.25">
      <c r="B54">
        <v>27</v>
      </c>
      <c r="C54" s="1">
        <v>41475</v>
      </c>
      <c r="D54" s="180">
        <v>0.36805555555555558</v>
      </c>
      <c r="E54">
        <v>27</v>
      </c>
      <c r="F54" t="s">
        <v>1592</v>
      </c>
      <c r="G54">
        <v>1</v>
      </c>
      <c r="H54" t="s">
        <v>1383</v>
      </c>
      <c r="I54">
        <v>7</v>
      </c>
      <c r="J54">
        <v>5</v>
      </c>
      <c r="K54" t="s">
        <v>1605</v>
      </c>
      <c r="N54">
        <v>31988</v>
      </c>
    </row>
    <row r="55" spans="2:14" x14ac:dyDescent="0.25">
      <c r="B55">
        <v>27</v>
      </c>
      <c r="C55" s="1">
        <v>41475</v>
      </c>
      <c r="D55" s="180">
        <v>0.36805555555555558</v>
      </c>
      <c r="E55">
        <v>27</v>
      </c>
      <c r="F55" t="s">
        <v>1592</v>
      </c>
      <c r="G55">
        <v>1</v>
      </c>
      <c r="H55" t="s">
        <v>1368</v>
      </c>
      <c r="I55">
        <v>2</v>
      </c>
      <c r="J55">
        <v>5</v>
      </c>
      <c r="K55" t="s">
        <v>1605</v>
      </c>
      <c r="N55">
        <v>31989</v>
      </c>
    </row>
    <row r="56" spans="2:14" x14ac:dyDescent="0.25">
      <c r="B56">
        <v>28</v>
      </c>
      <c r="C56" s="1">
        <v>41475</v>
      </c>
      <c r="D56" s="180">
        <v>0.40277777777777773</v>
      </c>
      <c r="E56">
        <v>1</v>
      </c>
      <c r="F56" s="151" t="s">
        <v>1593</v>
      </c>
      <c r="G56">
        <v>1</v>
      </c>
      <c r="H56" t="s">
        <v>1463</v>
      </c>
      <c r="I56">
        <v>7</v>
      </c>
      <c r="J56">
        <v>5</v>
      </c>
      <c r="K56" t="s">
        <v>1605</v>
      </c>
      <c r="N56">
        <v>31990</v>
      </c>
    </row>
    <row r="57" spans="2:14" x14ac:dyDescent="0.25">
      <c r="B57">
        <v>28</v>
      </c>
      <c r="C57" s="1">
        <v>41475</v>
      </c>
      <c r="D57" s="180">
        <v>0.40277777777777773</v>
      </c>
      <c r="E57">
        <v>1</v>
      </c>
      <c r="F57" s="151" t="s">
        <v>1593</v>
      </c>
      <c r="G57">
        <v>1</v>
      </c>
      <c r="H57" t="s">
        <v>1549</v>
      </c>
      <c r="I57">
        <v>9</v>
      </c>
      <c r="J57">
        <v>5</v>
      </c>
      <c r="K57" t="s">
        <v>1605</v>
      </c>
      <c r="N57">
        <v>31991</v>
      </c>
    </row>
    <row r="58" spans="2:14" x14ac:dyDescent="0.25">
      <c r="B58">
        <v>29</v>
      </c>
      <c r="C58" s="1">
        <v>41475</v>
      </c>
      <c r="D58" s="180">
        <v>0.40277777777777773</v>
      </c>
      <c r="E58">
        <v>2</v>
      </c>
      <c r="F58" s="151" t="s">
        <v>1593</v>
      </c>
      <c r="G58">
        <v>1</v>
      </c>
      <c r="H58" t="s">
        <v>1523</v>
      </c>
      <c r="I58">
        <v>8</v>
      </c>
      <c r="J58">
        <v>5</v>
      </c>
      <c r="K58" t="s">
        <v>1605</v>
      </c>
      <c r="N58">
        <v>31992</v>
      </c>
    </row>
    <row r="59" spans="2:14" x14ac:dyDescent="0.25">
      <c r="B59">
        <v>29</v>
      </c>
      <c r="C59" s="1">
        <v>41475</v>
      </c>
      <c r="D59" s="180">
        <v>0.40277777777777773</v>
      </c>
      <c r="E59">
        <v>2</v>
      </c>
      <c r="F59" s="151" t="s">
        <v>1593</v>
      </c>
      <c r="G59">
        <v>1</v>
      </c>
      <c r="H59" t="s">
        <v>1439</v>
      </c>
      <c r="I59">
        <v>1</v>
      </c>
      <c r="J59">
        <v>5</v>
      </c>
      <c r="K59" t="s">
        <v>1605</v>
      </c>
      <c r="N59">
        <v>31993</v>
      </c>
    </row>
    <row r="60" spans="2:14" x14ac:dyDescent="0.25">
      <c r="B60">
        <v>30</v>
      </c>
      <c r="C60" s="1">
        <v>41475</v>
      </c>
      <c r="D60" s="180">
        <v>0.40277777777777773</v>
      </c>
      <c r="E60">
        <v>3</v>
      </c>
      <c r="F60" s="151" t="s">
        <v>1593</v>
      </c>
      <c r="G60">
        <v>1</v>
      </c>
      <c r="H60" t="s">
        <v>1384</v>
      </c>
      <c r="I60">
        <v>7</v>
      </c>
      <c r="J60">
        <v>5</v>
      </c>
      <c r="K60" t="s">
        <v>1605</v>
      </c>
      <c r="N60">
        <v>31994</v>
      </c>
    </row>
    <row r="61" spans="2:14" x14ac:dyDescent="0.25">
      <c r="B61">
        <v>30</v>
      </c>
      <c r="C61" s="1">
        <v>41475</v>
      </c>
      <c r="D61" s="180">
        <v>0.40277777777777773</v>
      </c>
      <c r="E61">
        <v>3</v>
      </c>
      <c r="F61" s="151" t="s">
        <v>1593</v>
      </c>
      <c r="G61">
        <v>1</v>
      </c>
      <c r="H61" t="s">
        <v>1471</v>
      </c>
      <c r="I61">
        <v>6</v>
      </c>
      <c r="J61">
        <v>5</v>
      </c>
      <c r="K61" t="s">
        <v>1605</v>
      </c>
      <c r="N61">
        <v>31995</v>
      </c>
    </row>
    <row r="62" spans="2:14" x14ac:dyDescent="0.25">
      <c r="B62">
        <v>31</v>
      </c>
      <c r="C62" s="1">
        <v>41475</v>
      </c>
      <c r="D62" s="180">
        <v>0.40277777777777773</v>
      </c>
      <c r="E62">
        <v>4</v>
      </c>
      <c r="F62" t="s">
        <v>1160</v>
      </c>
      <c r="G62">
        <v>1</v>
      </c>
      <c r="H62" t="s">
        <v>1409</v>
      </c>
      <c r="I62">
        <v>9</v>
      </c>
      <c r="J62">
        <v>5</v>
      </c>
      <c r="K62" t="s">
        <v>1605</v>
      </c>
      <c r="N62">
        <v>31996</v>
      </c>
    </row>
    <row r="63" spans="2:14" x14ac:dyDescent="0.25">
      <c r="B63">
        <v>31</v>
      </c>
      <c r="C63" s="1">
        <v>41475</v>
      </c>
      <c r="D63" s="180">
        <v>0.40277777777777773</v>
      </c>
      <c r="E63">
        <v>4</v>
      </c>
      <c r="F63" t="s">
        <v>1160</v>
      </c>
      <c r="G63">
        <v>1</v>
      </c>
      <c r="H63" t="s">
        <v>1400</v>
      </c>
      <c r="I63">
        <v>1</v>
      </c>
      <c r="J63">
        <v>5</v>
      </c>
      <c r="K63" t="s">
        <v>1605</v>
      </c>
      <c r="N63">
        <v>31997</v>
      </c>
    </row>
    <row r="64" spans="2:14" x14ac:dyDescent="0.25">
      <c r="B64">
        <v>32</v>
      </c>
      <c r="C64" s="1">
        <v>41475</v>
      </c>
      <c r="D64" s="180">
        <v>0.40277777777777773</v>
      </c>
      <c r="E64">
        <v>5</v>
      </c>
      <c r="F64" t="s">
        <v>1160</v>
      </c>
      <c r="G64">
        <v>1</v>
      </c>
      <c r="H64" t="s">
        <v>1402</v>
      </c>
      <c r="I64">
        <v>2</v>
      </c>
      <c r="J64">
        <v>5</v>
      </c>
      <c r="K64" t="s">
        <v>1605</v>
      </c>
      <c r="N64">
        <v>31998</v>
      </c>
    </row>
    <row r="65" spans="2:14" x14ac:dyDescent="0.25">
      <c r="B65">
        <v>32</v>
      </c>
      <c r="C65" s="1">
        <v>41475</v>
      </c>
      <c r="D65" s="180">
        <v>0.40277777777777773</v>
      </c>
      <c r="E65">
        <v>5</v>
      </c>
      <c r="F65" t="s">
        <v>1160</v>
      </c>
      <c r="G65">
        <v>1</v>
      </c>
      <c r="H65" t="s">
        <v>1548</v>
      </c>
      <c r="I65">
        <v>5</v>
      </c>
      <c r="J65">
        <v>5</v>
      </c>
      <c r="K65" t="s">
        <v>1605</v>
      </c>
      <c r="N65">
        <v>31999</v>
      </c>
    </row>
    <row r="66" spans="2:14" x14ac:dyDescent="0.25">
      <c r="B66">
        <v>33</v>
      </c>
      <c r="C66" s="1">
        <v>41475</v>
      </c>
      <c r="D66" s="180">
        <v>0.40277777777777773</v>
      </c>
      <c r="E66">
        <v>6</v>
      </c>
      <c r="F66" t="s">
        <v>1160</v>
      </c>
      <c r="G66">
        <v>1</v>
      </c>
      <c r="H66" t="s">
        <v>1404</v>
      </c>
      <c r="I66">
        <v>8</v>
      </c>
      <c r="J66">
        <v>5</v>
      </c>
      <c r="K66" t="s">
        <v>1605</v>
      </c>
      <c r="N66">
        <v>32000</v>
      </c>
    </row>
    <row r="67" spans="2:14" x14ac:dyDescent="0.25">
      <c r="B67">
        <v>33</v>
      </c>
      <c r="C67" s="1">
        <v>41475</v>
      </c>
      <c r="D67" s="180">
        <v>0.40277777777777773</v>
      </c>
      <c r="E67">
        <v>6</v>
      </c>
      <c r="F67" t="s">
        <v>1160</v>
      </c>
      <c r="G67">
        <v>1</v>
      </c>
      <c r="H67" t="s">
        <v>1405</v>
      </c>
      <c r="I67">
        <v>5</v>
      </c>
      <c r="J67">
        <v>5</v>
      </c>
      <c r="K67" t="s">
        <v>1605</v>
      </c>
      <c r="N67">
        <v>32001</v>
      </c>
    </row>
    <row r="68" spans="2:14" x14ac:dyDescent="0.25">
      <c r="B68">
        <v>34</v>
      </c>
      <c r="C68" s="1">
        <v>41475</v>
      </c>
      <c r="D68" s="180">
        <v>0.40277777777777773</v>
      </c>
      <c r="E68">
        <v>7</v>
      </c>
      <c r="F68" t="s">
        <v>1160</v>
      </c>
      <c r="G68">
        <v>1</v>
      </c>
      <c r="H68" t="s">
        <v>1368</v>
      </c>
      <c r="I68">
        <v>3</v>
      </c>
      <c r="J68">
        <v>5</v>
      </c>
      <c r="K68" t="s">
        <v>1605</v>
      </c>
      <c r="N68">
        <v>32002</v>
      </c>
    </row>
    <row r="69" spans="2:14" x14ac:dyDescent="0.25">
      <c r="B69">
        <v>34</v>
      </c>
      <c r="C69" s="1">
        <v>41475</v>
      </c>
      <c r="D69" s="180">
        <v>0.40277777777777773</v>
      </c>
      <c r="E69">
        <v>7</v>
      </c>
      <c r="F69" t="s">
        <v>1160</v>
      </c>
      <c r="G69">
        <v>1</v>
      </c>
      <c r="H69" t="s">
        <v>1401</v>
      </c>
      <c r="I69">
        <v>5</v>
      </c>
      <c r="J69">
        <v>5</v>
      </c>
      <c r="K69" t="s">
        <v>1605</v>
      </c>
      <c r="N69">
        <v>32003</v>
      </c>
    </row>
    <row r="70" spans="2:14" x14ac:dyDescent="0.25">
      <c r="B70">
        <v>35</v>
      </c>
      <c r="C70" s="1">
        <v>41475</v>
      </c>
      <c r="D70" s="180">
        <v>0.40277777777777773</v>
      </c>
      <c r="E70">
        <v>8</v>
      </c>
      <c r="F70" t="s">
        <v>1160</v>
      </c>
      <c r="G70">
        <v>1</v>
      </c>
      <c r="H70" t="s">
        <v>1403</v>
      </c>
      <c r="I70">
        <v>3</v>
      </c>
      <c r="J70">
        <v>5</v>
      </c>
      <c r="K70" t="s">
        <v>1605</v>
      </c>
      <c r="N70">
        <v>32004</v>
      </c>
    </row>
    <row r="71" spans="2:14" x14ac:dyDescent="0.25">
      <c r="B71">
        <v>35</v>
      </c>
      <c r="C71" s="1">
        <v>41475</v>
      </c>
      <c r="D71" s="180">
        <v>0.40277777777777773</v>
      </c>
      <c r="E71">
        <v>8</v>
      </c>
      <c r="F71" t="s">
        <v>1160</v>
      </c>
      <c r="G71">
        <v>1</v>
      </c>
      <c r="H71" t="s">
        <v>1542</v>
      </c>
      <c r="I71">
        <v>7</v>
      </c>
      <c r="J71">
        <v>5</v>
      </c>
      <c r="K71" t="s">
        <v>1605</v>
      </c>
      <c r="N71">
        <v>32005</v>
      </c>
    </row>
    <row r="72" spans="2:14" x14ac:dyDescent="0.25">
      <c r="B72">
        <v>36</v>
      </c>
      <c r="C72" s="1">
        <v>41475</v>
      </c>
      <c r="D72" s="180">
        <v>0.40277777777777773</v>
      </c>
      <c r="E72">
        <v>9</v>
      </c>
      <c r="F72" t="s">
        <v>381</v>
      </c>
      <c r="G72">
        <v>1</v>
      </c>
      <c r="H72" t="s">
        <v>1458</v>
      </c>
      <c r="I72">
        <v>6</v>
      </c>
      <c r="J72">
        <v>4</v>
      </c>
      <c r="K72" t="s">
        <v>1605</v>
      </c>
      <c r="N72">
        <v>32006</v>
      </c>
    </row>
    <row r="73" spans="2:14" x14ac:dyDescent="0.25">
      <c r="B73">
        <v>36</v>
      </c>
      <c r="C73" s="1">
        <v>41475</v>
      </c>
      <c r="D73" s="180">
        <v>0.40277777777777773</v>
      </c>
      <c r="E73">
        <v>9</v>
      </c>
      <c r="F73" t="s">
        <v>381</v>
      </c>
      <c r="G73">
        <v>1</v>
      </c>
      <c r="H73" t="s">
        <v>1459</v>
      </c>
      <c r="I73">
        <v>5</v>
      </c>
      <c r="J73">
        <v>4</v>
      </c>
      <c r="K73" t="s">
        <v>1605</v>
      </c>
      <c r="N73">
        <v>32007</v>
      </c>
    </row>
    <row r="74" spans="2:14" x14ac:dyDescent="0.25">
      <c r="B74">
        <v>37</v>
      </c>
      <c r="C74" s="1">
        <v>41475</v>
      </c>
      <c r="D74" s="180">
        <v>0.40277777777777773</v>
      </c>
      <c r="E74">
        <v>10</v>
      </c>
      <c r="F74" t="s">
        <v>381</v>
      </c>
      <c r="G74">
        <v>1</v>
      </c>
      <c r="H74" t="s">
        <v>1383</v>
      </c>
      <c r="I74">
        <v>2</v>
      </c>
      <c r="J74">
        <v>3</v>
      </c>
      <c r="K74" t="s">
        <v>1605</v>
      </c>
      <c r="N74">
        <v>32008</v>
      </c>
    </row>
    <row r="75" spans="2:14" x14ac:dyDescent="0.25">
      <c r="B75">
        <v>37</v>
      </c>
      <c r="C75" s="1">
        <v>41475</v>
      </c>
      <c r="D75" s="180">
        <v>0.40277777777777773</v>
      </c>
      <c r="E75">
        <v>10</v>
      </c>
      <c r="F75" t="s">
        <v>381</v>
      </c>
      <c r="G75">
        <v>1</v>
      </c>
      <c r="H75" t="s">
        <v>1462</v>
      </c>
      <c r="I75">
        <v>8</v>
      </c>
      <c r="J75">
        <v>4</v>
      </c>
      <c r="K75" t="s">
        <v>1605</v>
      </c>
      <c r="N75">
        <v>32009</v>
      </c>
    </row>
    <row r="76" spans="2:14" x14ac:dyDescent="0.25">
      <c r="B76">
        <v>38</v>
      </c>
      <c r="C76" s="1">
        <v>41475</v>
      </c>
      <c r="D76" s="180">
        <v>0.40277777777777773</v>
      </c>
      <c r="E76">
        <v>11</v>
      </c>
      <c r="F76" t="s">
        <v>381</v>
      </c>
      <c r="G76">
        <v>1</v>
      </c>
      <c r="H76" t="s">
        <v>1421</v>
      </c>
      <c r="I76">
        <v>11</v>
      </c>
      <c r="J76">
        <v>5</v>
      </c>
      <c r="K76" t="s">
        <v>1605</v>
      </c>
      <c r="N76">
        <v>32010</v>
      </c>
    </row>
    <row r="77" spans="2:14" x14ac:dyDescent="0.25">
      <c r="B77">
        <v>38</v>
      </c>
      <c r="C77" s="1">
        <v>41475</v>
      </c>
      <c r="D77" s="180">
        <v>0.40277777777777773</v>
      </c>
      <c r="E77">
        <v>11</v>
      </c>
      <c r="F77" t="s">
        <v>381</v>
      </c>
      <c r="G77">
        <v>1</v>
      </c>
      <c r="H77" t="s">
        <v>1460</v>
      </c>
      <c r="I77">
        <v>4</v>
      </c>
      <c r="J77">
        <v>5</v>
      </c>
      <c r="K77" t="s">
        <v>1605</v>
      </c>
      <c r="N77">
        <v>32011</v>
      </c>
    </row>
    <row r="78" spans="2:14" x14ac:dyDescent="0.25">
      <c r="B78">
        <v>39</v>
      </c>
      <c r="C78" s="1">
        <v>41475</v>
      </c>
      <c r="D78" s="180">
        <v>0.40277777777777773</v>
      </c>
      <c r="E78">
        <v>12</v>
      </c>
      <c r="F78" t="s">
        <v>381</v>
      </c>
      <c r="G78">
        <v>1</v>
      </c>
      <c r="H78" t="s">
        <v>1461</v>
      </c>
      <c r="I78">
        <v>5</v>
      </c>
      <c r="J78">
        <v>3</v>
      </c>
      <c r="K78" t="s">
        <v>1605</v>
      </c>
      <c r="N78">
        <v>32012</v>
      </c>
    </row>
    <row r="79" spans="2:14" x14ac:dyDescent="0.25">
      <c r="B79">
        <v>39</v>
      </c>
      <c r="C79" s="1">
        <v>41475</v>
      </c>
      <c r="D79" s="180">
        <v>0.40277777777777773</v>
      </c>
      <c r="E79">
        <v>12</v>
      </c>
      <c r="F79" t="s">
        <v>381</v>
      </c>
      <c r="G79">
        <v>1</v>
      </c>
      <c r="H79" t="s">
        <v>1518</v>
      </c>
      <c r="I79">
        <v>2</v>
      </c>
      <c r="J79">
        <v>4</v>
      </c>
      <c r="K79" t="s">
        <v>1605</v>
      </c>
      <c r="N79">
        <v>32013</v>
      </c>
    </row>
    <row r="80" spans="2:14" x14ac:dyDescent="0.25">
      <c r="B80">
        <v>40</v>
      </c>
      <c r="C80" s="1">
        <v>41475</v>
      </c>
      <c r="D80" s="180">
        <v>0.40277777777777773</v>
      </c>
      <c r="E80">
        <v>13</v>
      </c>
      <c r="F80" t="s">
        <v>1163</v>
      </c>
      <c r="G80">
        <v>1</v>
      </c>
      <c r="H80" t="s">
        <v>1544</v>
      </c>
      <c r="I80">
        <v>2</v>
      </c>
      <c r="J80">
        <v>5</v>
      </c>
      <c r="K80" t="s">
        <v>1605</v>
      </c>
      <c r="N80">
        <v>32014</v>
      </c>
    </row>
    <row r="81" spans="2:14" x14ac:dyDescent="0.25">
      <c r="B81">
        <v>40</v>
      </c>
      <c r="C81" s="1">
        <v>41475</v>
      </c>
      <c r="D81" s="180">
        <v>0.40277777777777773</v>
      </c>
      <c r="E81">
        <v>13</v>
      </c>
      <c r="F81" t="s">
        <v>1163</v>
      </c>
      <c r="G81">
        <v>1</v>
      </c>
      <c r="H81" t="s">
        <v>1385</v>
      </c>
      <c r="I81">
        <v>5</v>
      </c>
      <c r="J81">
        <v>5</v>
      </c>
      <c r="K81" t="s">
        <v>1605</v>
      </c>
      <c r="N81">
        <v>32015</v>
      </c>
    </row>
    <row r="82" spans="2:14" x14ac:dyDescent="0.25">
      <c r="B82">
        <v>41</v>
      </c>
      <c r="C82" s="1">
        <v>41475</v>
      </c>
      <c r="D82" s="180">
        <v>0.40277777777777773</v>
      </c>
      <c r="E82">
        <v>14</v>
      </c>
      <c r="F82" t="s">
        <v>1163</v>
      </c>
      <c r="G82">
        <v>1</v>
      </c>
      <c r="H82" t="s">
        <v>1530</v>
      </c>
      <c r="I82">
        <v>1</v>
      </c>
      <c r="J82">
        <v>5</v>
      </c>
      <c r="K82" t="s">
        <v>1605</v>
      </c>
      <c r="N82">
        <v>32016</v>
      </c>
    </row>
    <row r="83" spans="2:14" x14ac:dyDescent="0.25">
      <c r="B83">
        <v>41</v>
      </c>
      <c r="C83" s="1">
        <v>41475</v>
      </c>
      <c r="D83" s="180">
        <v>0.40277777777777773</v>
      </c>
      <c r="E83">
        <v>14</v>
      </c>
      <c r="F83" t="s">
        <v>1163</v>
      </c>
      <c r="G83">
        <v>1</v>
      </c>
      <c r="H83" t="s">
        <v>1388</v>
      </c>
      <c r="I83">
        <v>10</v>
      </c>
      <c r="J83">
        <v>5</v>
      </c>
      <c r="K83" t="s">
        <v>1605</v>
      </c>
      <c r="N83">
        <v>32017</v>
      </c>
    </row>
    <row r="84" spans="2:14" x14ac:dyDescent="0.25">
      <c r="B84">
        <v>42</v>
      </c>
      <c r="C84" s="1">
        <v>41475</v>
      </c>
      <c r="D84" s="180">
        <v>0.40277777777777773</v>
      </c>
      <c r="E84">
        <v>15</v>
      </c>
      <c r="F84" t="s">
        <v>1163</v>
      </c>
      <c r="G84">
        <v>1</v>
      </c>
      <c r="H84" t="s">
        <v>1390</v>
      </c>
      <c r="I84">
        <v>0</v>
      </c>
      <c r="J84">
        <v>5</v>
      </c>
      <c r="K84" t="s">
        <v>1605</v>
      </c>
      <c r="N84">
        <v>32018</v>
      </c>
    </row>
    <row r="85" spans="2:14" x14ac:dyDescent="0.25">
      <c r="B85">
        <v>42</v>
      </c>
      <c r="C85" s="1">
        <v>41475</v>
      </c>
      <c r="D85" s="180">
        <v>0.40277777777777773</v>
      </c>
      <c r="E85">
        <v>15</v>
      </c>
      <c r="F85" t="s">
        <v>1163</v>
      </c>
      <c r="G85">
        <v>1</v>
      </c>
      <c r="H85" t="s">
        <v>1368</v>
      </c>
      <c r="I85">
        <v>7</v>
      </c>
      <c r="J85">
        <v>5</v>
      </c>
      <c r="K85" t="s">
        <v>1605</v>
      </c>
      <c r="N85">
        <v>32019</v>
      </c>
    </row>
    <row r="86" spans="2:14" x14ac:dyDescent="0.25">
      <c r="B86">
        <v>43</v>
      </c>
      <c r="C86" s="1">
        <v>41475</v>
      </c>
      <c r="D86" s="180">
        <v>0.40277777777777773</v>
      </c>
      <c r="E86">
        <v>16</v>
      </c>
      <c r="F86" t="s">
        <v>1163</v>
      </c>
      <c r="G86">
        <v>1</v>
      </c>
      <c r="H86" t="s">
        <v>1562</v>
      </c>
      <c r="I86">
        <v>1</v>
      </c>
      <c r="J86">
        <v>5</v>
      </c>
      <c r="K86" t="s">
        <v>1605</v>
      </c>
      <c r="N86">
        <v>32020</v>
      </c>
    </row>
    <row r="87" spans="2:14" x14ac:dyDescent="0.25">
      <c r="B87">
        <v>43</v>
      </c>
      <c r="C87" s="1">
        <v>41475</v>
      </c>
      <c r="D87" s="180">
        <v>0.40277777777777773</v>
      </c>
      <c r="E87">
        <v>16</v>
      </c>
      <c r="F87" t="s">
        <v>1163</v>
      </c>
      <c r="G87">
        <v>1</v>
      </c>
      <c r="H87" t="s">
        <v>1384</v>
      </c>
      <c r="I87">
        <v>10</v>
      </c>
      <c r="J87">
        <v>5</v>
      </c>
      <c r="K87" t="s">
        <v>1605</v>
      </c>
      <c r="N87">
        <v>32021</v>
      </c>
    </row>
    <row r="88" spans="2:14" x14ac:dyDescent="0.25">
      <c r="B88">
        <v>44</v>
      </c>
      <c r="C88" s="1">
        <v>41475</v>
      </c>
      <c r="D88" s="180">
        <v>0.40277777777777773</v>
      </c>
      <c r="E88">
        <v>17</v>
      </c>
      <c r="F88" t="s">
        <v>1163</v>
      </c>
      <c r="G88">
        <v>1</v>
      </c>
      <c r="H88" t="s">
        <v>1387</v>
      </c>
      <c r="I88">
        <v>5</v>
      </c>
      <c r="J88">
        <v>4</v>
      </c>
      <c r="K88" t="s">
        <v>1605</v>
      </c>
      <c r="N88">
        <v>32022</v>
      </c>
    </row>
    <row r="89" spans="2:14" x14ac:dyDescent="0.25">
      <c r="B89">
        <v>44</v>
      </c>
      <c r="C89" s="1">
        <v>41475</v>
      </c>
      <c r="D89" s="180">
        <v>0.40277777777777773</v>
      </c>
      <c r="E89">
        <v>17</v>
      </c>
      <c r="F89" t="s">
        <v>1163</v>
      </c>
      <c r="G89">
        <v>1</v>
      </c>
      <c r="H89" t="s">
        <v>1389</v>
      </c>
      <c r="I89">
        <v>4</v>
      </c>
      <c r="J89">
        <v>3</v>
      </c>
      <c r="K89" t="s">
        <v>1605</v>
      </c>
      <c r="N89">
        <v>32023</v>
      </c>
    </row>
    <row r="90" spans="2:14" x14ac:dyDescent="0.25">
      <c r="B90">
        <v>45</v>
      </c>
      <c r="C90" s="1">
        <v>41475</v>
      </c>
      <c r="D90" s="180">
        <v>0.40277777777777773</v>
      </c>
      <c r="E90">
        <v>18</v>
      </c>
      <c r="F90" s="151" t="s">
        <v>1595</v>
      </c>
      <c r="G90">
        <v>1</v>
      </c>
      <c r="H90" t="s">
        <v>1541</v>
      </c>
      <c r="I90">
        <v>5</v>
      </c>
      <c r="J90">
        <v>5</v>
      </c>
      <c r="K90" t="s">
        <v>1605</v>
      </c>
      <c r="N90">
        <v>32024</v>
      </c>
    </row>
    <row r="91" spans="2:14" x14ac:dyDescent="0.25">
      <c r="B91">
        <v>45</v>
      </c>
      <c r="C91" s="1">
        <v>41475</v>
      </c>
      <c r="D91" s="180">
        <v>0.40277777777777773</v>
      </c>
      <c r="E91">
        <v>18</v>
      </c>
      <c r="F91" s="151" t="s">
        <v>1595</v>
      </c>
      <c r="G91">
        <v>1</v>
      </c>
      <c r="H91" t="s">
        <v>1488</v>
      </c>
      <c r="I91">
        <v>6</v>
      </c>
      <c r="J91">
        <v>5</v>
      </c>
      <c r="K91" t="s">
        <v>1605</v>
      </c>
      <c r="N91">
        <v>32025</v>
      </c>
    </row>
    <row r="92" spans="2:14" x14ac:dyDescent="0.25">
      <c r="B92">
        <v>46</v>
      </c>
      <c r="C92" s="1">
        <v>41475</v>
      </c>
      <c r="D92" s="180">
        <v>0.40277777777777773</v>
      </c>
      <c r="E92">
        <v>19</v>
      </c>
      <c r="F92" s="151" t="s">
        <v>1595</v>
      </c>
      <c r="G92">
        <v>1</v>
      </c>
      <c r="H92" t="s">
        <v>1412</v>
      </c>
      <c r="I92">
        <v>5</v>
      </c>
      <c r="J92">
        <v>5</v>
      </c>
      <c r="K92" t="s">
        <v>1605</v>
      </c>
      <c r="N92">
        <v>32026</v>
      </c>
    </row>
    <row r="93" spans="2:14" x14ac:dyDescent="0.25">
      <c r="B93">
        <v>46</v>
      </c>
      <c r="C93" s="1">
        <v>41475</v>
      </c>
      <c r="D93" s="180">
        <v>0.40277777777777773</v>
      </c>
      <c r="E93">
        <v>19</v>
      </c>
      <c r="F93" s="151" t="s">
        <v>1595</v>
      </c>
      <c r="G93">
        <v>1</v>
      </c>
      <c r="H93" t="s">
        <v>1380</v>
      </c>
      <c r="I93">
        <v>9</v>
      </c>
      <c r="J93">
        <v>5</v>
      </c>
      <c r="K93" t="s">
        <v>1605</v>
      </c>
      <c r="N93">
        <v>32027</v>
      </c>
    </row>
    <row r="94" spans="2:14" x14ac:dyDescent="0.25">
      <c r="B94">
        <v>47</v>
      </c>
      <c r="C94" s="1">
        <v>41475</v>
      </c>
      <c r="D94" s="180">
        <v>0.40277777777777773</v>
      </c>
      <c r="E94">
        <v>20</v>
      </c>
      <c r="F94" s="151" t="s">
        <v>1595</v>
      </c>
      <c r="G94">
        <v>1</v>
      </c>
      <c r="H94" t="s">
        <v>1486</v>
      </c>
      <c r="I94">
        <v>6</v>
      </c>
      <c r="J94">
        <v>5</v>
      </c>
      <c r="K94" t="s">
        <v>1605</v>
      </c>
      <c r="N94">
        <v>32028</v>
      </c>
    </row>
    <row r="95" spans="2:14" x14ac:dyDescent="0.25">
      <c r="B95">
        <v>47</v>
      </c>
      <c r="C95" s="1">
        <v>41475</v>
      </c>
      <c r="D95" s="180">
        <v>0.40277777777777773</v>
      </c>
      <c r="E95">
        <v>20</v>
      </c>
      <c r="F95" s="151" t="s">
        <v>1595</v>
      </c>
      <c r="G95">
        <v>1</v>
      </c>
      <c r="H95" t="s">
        <v>1487</v>
      </c>
      <c r="I95">
        <v>5</v>
      </c>
      <c r="J95">
        <v>5</v>
      </c>
      <c r="K95" t="s">
        <v>1605</v>
      </c>
      <c r="N95">
        <v>32029</v>
      </c>
    </row>
    <row r="96" spans="2:14" x14ac:dyDescent="0.25">
      <c r="B96">
        <v>48</v>
      </c>
      <c r="C96" s="1">
        <v>41475</v>
      </c>
      <c r="D96" s="180">
        <v>0.40277777777777773</v>
      </c>
      <c r="E96">
        <v>21</v>
      </c>
      <c r="F96" s="151" t="s">
        <v>1595</v>
      </c>
      <c r="G96">
        <v>1</v>
      </c>
      <c r="H96" t="s">
        <v>1411</v>
      </c>
      <c r="I96">
        <v>4</v>
      </c>
      <c r="J96">
        <v>5</v>
      </c>
      <c r="K96" t="s">
        <v>1605</v>
      </c>
      <c r="N96">
        <v>32030</v>
      </c>
    </row>
    <row r="97" spans="2:14" x14ac:dyDescent="0.25">
      <c r="B97">
        <v>48</v>
      </c>
      <c r="C97" s="1">
        <v>41475</v>
      </c>
      <c r="D97" s="180">
        <v>0.40277777777777773</v>
      </c>
      <c r="E97">
        <v>21</v>
      </c>
      <c r="F97" s="151" t="s">
        <v>1595</v>
      </c>
      <c r="G97">
        <v>1</v>
      </c>
      <c r="H97" t="s">
        <v>1540</v>
      </c>
      <c r="I97">
        <v>10</v>
      </c>
      <c r="J97">
        <v>5</v>
      </c>
      <c r="K97" t="s">
        <v>1605</v>
      </c>
      <c r="N97">
        <v>32031</v>
      </c>
    </row>
    <row r="98" spans="2:14" x14ac:dyDescent="0.25">
      <c r="B98">
        <v>49</v>
      </c>
      <c r="C98" s="1">
        <v>41475</v>
      </c>
      <c r="D98" s="180">
        <v>0.40277777777777773</v>
      </c>
      <c r="E98">
        <v>22</v>
      </c>
      <c r="F98" s="151" t="s">
        <v>1595</v>
      </c>
      <c r="G98">
        <v>1</v>
      </c>
      <c r="H98" t="s">
        <v>1489</v>
      </c>
      <c r="I98">
        <v>8</v>
      </c>
      <c r="J98">
        <v>5</v>
      </c>
      <c r="K98" t="s">
        <v>1605</v>
      </c>
      <c r="N98">
        <v>32032</v>
      </c>
    </row>
    <row r="99" spans="2:14" x14ac:dyDescent="0.25">
      <c r="B99">
        <v>49</v>
      </c>
      <c r="C99" s="1">
        <v>41475</v>
      </c>
      <c r="D99" s="180">
        <v>0.40277777777777773</v>
      </c>
      <c r="E99">
        <v>22</v>
      </c>
      <c r="F99" s="151" t="s">
        <v>1595</v>
      </c>
      <c r="G99">
        <v>1</v>
      </c>
      <c r="H99" t="s">
        <v>1491</v>
      </c>
      <c r="I99">
        <v>10</v>
      </c>
      <c r="J99">
        <v>5</v>
      </c>
      <c r="K99" t="s">
        <v>1605</v>
      </c>
      <c r="N99">
        <v>32033</v>
      </c>
    </row>
    <row r="100" spans="2:14" x14ac:dyDescent="0.25">
      <c r="B100">
        <v>50</v>
      </c>
      <c r="C100" s="1">
        <v>41475</v>
      </c>
      <c r="D100" s="180">
        <v>0.40277777777777773</v>
      </c>
      <c r="E100">
        <v>23</v>
      </c>
      <c r="F100" s="151" t="s">
        <v>1595</v>
      </c>
      <c r="G100">
        <v>1</v>
      </c>
      <c r="H100" t="s">
        <v>1493</v>
      </c>
      <c r="I100">
        <v>13</v>
      </c>
      <c r="J100">
        <v>5</v>
      </c>
      <c r="K100" t="s">
        <v>1605</v>
      </c>
      <c r="N100">
        <v>32034</v>
      </c>
    </row>
    <row r="101" spans="2:14" x14ac:dyDescent="0.25">
      <c r="B101">
        <v>50</v>
      </c>
      <c r="C101" s="1">
        <v>41475</v>
      </c>
      <c r="D101" s="180">
        <v>0.40277777777777773</v>
      </c>
      <c r="E101">
        <v>23</v>
      </c>
      <c r="F101" s="151" t="s">
        <v>1595</v>
      </c>
      <c r="G101">
        <v>1</v>
      </c>
      <c r="H101" t="s">
        <v>1490</v>
      </c>
      <c r="I101">
        <v>3</v>
      </c>
      <c r="J101">
        <v>5</v>
      </c>
      <c r="K101" t="s">
        <v>1605</v>
      </c>
      <c r="N101">
        <v>32035</v>
      </c>
    </row>
    <row r="102" spans="2:14" x14ac:dyDescent="0.25">
      <c r="B102">
        <v>51</v>
      </c>
      <c r="C102" s="1">
        <v>41475</v>
      </c>
      <c r="D102" s="180">
        <v>0.40277777777777773</v>
      </c>
      <c r="E102">
        <v>24</v>
      </c>
      <c r="F102" s="151" t="s">
        <v>1595</v>
      </c>
      <c r="G102">
        <v>1</v>
      </c>
      <c r="H102" t="s">
        <v>1492</v>
      </c>
      <c r="I102">
        <v>6</v>
      </c>
      <c r="J102">
        <v>5</v>
      </c>
      <c r="K102" t="s">
        <v>1605</v>
      </c>
      <c r="N102">
        <v>32036</v>
      </c>
    </row>
    <row r="103" spans="2:14" x14ac:dyDescent="0.25">
      <c r="B103">
        <v>51</v>
      </c>
      <c r="C103" s="1">
        <v>41475</v>
      </c>
      <c r="D103" s="180">
        <v>0.40277777777777773</v>
      </c>
      <c r="E103">
        <v>24</v>
      </c>
      <c r="F103" s="151" t="s">
        <v>1595</v>
      </c>
      <c r="G103">
        <v>1</v>
      </c>
      <c r="H103" t="s">
        <v>1550</v>
      </c>
      <c r="I103">
        <v>1</v>
      </c>
      <c r="J103">
        <v>5</v>
      </c>
      <c r="K103" t="s">
        <v>1605</v>
      </c>
      <c r="N103">
        <v>32037</v>
      </c>
    </row>
    <row r="104" spans="2:14" x14ac:dyDescent="0.25">
      <c r="B104">
        <v>52</v>
      </c>
      <c r="C104" s="1">
        <v>41475</v>
      </c>
      <c r="D104" s="180">
        <v>0.40277777777777773</v>
      </c>
      <c r="E104">
        <v>25</v>
      </c>
      <c r="F104" t="s">
        <v>1184</v>
      </c>
      <c r="G104">
        <v>1</v>
      </c>
      <c r="H104" t="s">
        <v>1423</v>
      </c>
      <c r="I104">
        <v>2</v>
      </c>
      <c r="J104">
        <v>5</v>
      </c>
      <c r="K104" t="s">
        <v>1605</v>
      </c>
      <c r="N104">
        <v>32038</v>
      </c>
    </row>
    <row r="105" spans="2:14" x14ac:dyDescent="0.25">
      <c r="B105">
        <v>52</v>
      </c>
      <c r="C105" s="1">
        <v>41475</v>
      </c>
      <c r="D105" s="180">
        <v>0.40277777777777773</v>
      </c>
      <c r="E105">
        <v>25</v>
      </c>
      <c r="F105" t="s">
        <v>1184</v>
      </c>
      <c r="G105">
        <v>1</v>
      </c>
      <c r="H105" t="s">
        <v>1500</v>
      </c>
      <c r="I105">
        <v>6</v>
      </c>
      <c r="J105">
        <v>5</v>
      </c>
      <c r="K105" t="s">
        <v>1605</v>
      </c>
      <c r="N105">
        <v>32039</v>
      </c>
    </row>
    <row r="106" spans="2:14" x14ac:dyDescent="0.25">
      <c r="B106">
        <v>53</v>
      </c>
      <c r="C106" s="1">
        <v>41475</v>
      </c>
      <c r="D106" s="180">
        <v>0.40277777777777773</v>
      </c>
      <c r="E106">
        <v>26</v>
      </c>
      <c r="F106" t="s">
        <v>1184</v>
      </c>
      <c r="G106">
        <v>1</v>
      </c>
      <c r="H106" t="s">
        <v>1502</v>
      </c>
      <c r="I106">
        <v>10</v>
      </c>
      <c r="J106">
        <v>5</v>
      </c>
      <c r="K106" t="s">
        <v>1605</v>
      </c>
      <c r="N106">
        <v>32040</v>
      </c>
    </row>
    <row r="107" spans="2:14" x14ac:dyDescent="0.25">
      <c r="B107">
        <v>53</v>
      </c>
      <c r="C107" s="1">
        <v>41475</v>
      </c>
      <c r="D107" s="180">
        <v>0.40277777777777773</v>
      </c>
      <c r="E107">
        <v>26</v>
      </c>
      <c r="F107" t="s">
        <v>1184</v>
      </c>
      <c r="G107">
        <v>1</v>
      </c>
      <c r="H107" t="s">
        <v>1499</v>
      </c>
      <c r="I107">
        <v>1</v>
      </c>
      <c r="J107">
        <v>5</v>
      </c>
      <c r="K107" t="s">
        <v>1605</v>
      </c>
      <c r="N107">
        <v>32041</v>
      </c>
    </row>
    <row r="108" spans="2:14" x14ac:dyDescent="0.25">
      <c r="B108">
        <v>54</v>
      </c>
      <c r="C108" s="1">
        <v>41475</v>
      </c>
      <c r="D108" s="180">
        <v>0.40277777777777773</v>
      </c>
      <c r="E108">
        <v>27</v>
      </c>
      <c r="F108" t="s">
        <v>1184</v>
      </c>
      <c r="G108">
        <v>1</v>
      </c>
      <c r="H108" t="s">
        <v>1497</v>
      </c>
      <c r="I108">
        <v>3</v>
      </c>
      <c r="J108">
        <v>5</v>
      </c>
      <c r="K108" t="s">
        <v>1605</v>
      </c>
      <c r="N108">
        <v>32042</v>
      </c>
    </row>
    <row r="109" spans="2:14" x14ac:dyDescent="0.25">
      <c r="B109">
        <v>54</v>
      </c>
      <c r="C109" s="1">
        <v>41475</v>
      </c>
      <c r="D109" s="180">
        <v>0.40277777777777773</v>
      </c>
      <c r="E109">
        <v>27</v>
      </c>
      <c r="F109" t="s">
        <v>1184</v>
      </c>
      <c r="G109">
        <v>1</v>
      </c>
      <c r="H109" t="s">
        <v>1503</v>
      </c>
      <c r="I109">
        <v>6</v>
      </c>
      <c r="J109">
        <v>5</v>
      </c>
      <c r="K109" t="s">
        <v>1605</v>
      </c>
      <c r="N109">
        <v>32043</v>
      </c>
    </row>
    <row r="110" spans="2:14" x14ac:dyDescent="0.25">
      <c r="B110">
        <v>55</v>
      </c>
      <c r="C110" s="1">
        <v>41475</v>
      </c>
      <c r="D110" s="180">
        <v>0.4375</v>
      </c>
      <c r="E110">
        <v>1</v>
      </c>
      <c r="F110" s="151" t="s">
        <v>1593</v>
      </c>
      <c r="G110">
        <v>2</v>
      </c>
      <c r="H110" t="s">
        <v>1474</v>
      </c>
      <c r="I110">
        <v>10</v>
      </c>
      <c r="J110">
        <v>5</v>
      </c>
      <c r="K110" t="s">
        <v>1605</v>
      </c>
      <c r="N110">
        <v>32044</v>
      </c>
    </row>
    <row r="111" spans="2:14" x14ac:dyDescent="0.25">
      <c r="B111">
        <v>55</v>
      </c>
      <c r="C111" s="1">
        <v>41475</v>
      </c>
      <c r="D111" s="180">
        <v>0.4375</v>
      </c>
      <c r="E111">
        <v>1</v>
      </c>
      <c r="F111" s="151" t="s">
        <v>1593</v>
      </c>
      <c r="G111">
        <v>2</v>
      </c>
      <c r="H111" t="s">
        <v>1470</v>
      </c>
      <c r="I111">
        <v>2</v>
      </c>
      <c r="J111">
        <v>5</v>
      </c>
      <c r="K111" t="s">
        <v>1605</v>
      </c>
      <c r="N111">
        <v>32045</v>
      </c>
    </row>
    <row r="112" spans="2:14" x14ac:dyDescent="0.25">
      <c r="B112">
        <v>56</v>
      </c>
      <c r="C112" s="1">
        <v>41475</v>
      </c>
      <c r="D112" s="180">
        <v>0.4375</v>
      </c>
      <c r="E112">
        <v>2</v>
      </c>
      <c r="F112" s="151" t="s">
        <v>1593</v>
      </c>
      <c r="G112">
        <v>2</v>
      </c>
      <c r="H112" t="s">
        <v>1467</v>
      </c>
      <c r="I112">
        <v>2</v>
      </c>
      <c r="J112">
        <v>5</v>
      </c>
      <c r="K112" t="s">
        <v>1605</v>
      </c>
      <c r="N112">
        <v>32046</v>
      </c>
    </row>
    <row r="113" spans="2:14" x14ac:dyDescent="0.25">
      <c r="B113">
        <v>56</v>
      </c>
      <c r="C113" s="1">
        <v>41475</v>
      </c>
      <c r="D113" s="180">
        <v>0.4375</v>
      </c>
      <c r="E113">
        <v>2</v>
      </c>
      <c r="F113" s="151" t="s">
        <v>1593</v>
      </c>
      <c r="G113">
        <v>2</v>
      </c>
      <c r="H113" t="s">
        <v>1546</v>
      </c>
      <c r="I113">
        <v>8</v>
      </c>
      <c r="J113">
        <v>5</v>
      </c>
      <c r="K113" t="s">
        <v>1605</v>
      </c>
      <c r="N113">
        <v>32047</v>
      </c>
    </row>
    <row r="114" spans="2:14" x14ac:dyDescent="0.25">
      <c r="B114">
        <v>57</v>
      </c>
      <c r="C114" s="1">
        <v>41475</v>
      </c>
      <c r="D114" s="180">
        <v>0.4375</v>
      </c>
      <c r="E114">
        <v>3</v>
      </c>
      <c r="F114" s="151" t="s">
        <v>1593</v>
      </c>
      <c r="G114">
        <v>2</v>
      </c>
      <c r="H114" t="s">
        <v>1469</v>
      </c>
      <c r="I114">
        <v>2</v>
      </c>
      <c r="J114">
        <v>5</v>
      </c>
      <c r="K114" t="s">
        <v>1605</v>
      </c>
      <c r="N114">
        <v>32048</v>
      </c>
    </row>
    <row r="115" spans="2:14" x14ac:dyDescent="0.25">
      <c r="B115">
        <v>57</v>
      </c>
      <c r="C115" s="1">
        <v>41475</v>
      </c>
      <c r="D115" s="180">
        <v>0.4375</v>
      </c>
      <c r="E115">
        <v>3</v>
      </c>
      <c r="F115" s="151" t="s">
        <v>1593</v>
      </c>
      <c r="G115">
        <v>2</v>
      </c>
      <c r="H115" t="s">
        <v>1466</v>
      </c>
      <c r="I115">
        <v>8</v>
      </c>
      <c r="J115">
        <v>5</v>
      </c>
      <c r="K115" t="s">
        <v>1605</v>
      </c>
      <c r="N115">
        <v>32049</v>
      </c>
    </row>
    <row r="116" spans="2:14" x14ac:dyDescent="0.25">
      <c r="B116">
        <v>58</v>
      </c>
      <c r="C116" s="1">
        <v>41475</v>
      </c>
      <c r="D116" s="180">
        <v>0.4375</v>
      </c>
      <c r="E116">
        <v>4</v>
      </c>
      <c r="F116" t="s">
        <v>1171</v>
      </c>
      <c r="G116">
        <v>2</v>
      </c>
      <c r="H116" t="s">
        <v>1373</v>
      </c>
      <c r="I116">
        <v>1</v>
      </c>
      <c r="J116">
        <v>5</v>
      </c>
      <c r="K116" t="s">
        <v>1605</v>
      </c>
      <c r="N116">
        <v>32050</v>
      </c>
    </row>
    <row r="117" spans="2:14" x14ac:dyDescent="0.25">
      <c r="B117">
        <v>58</v>
      </c>
      <c r="C117" s="1">
        <v>41475</v>
      </c>
      <c r="D117" s="180">
        <v>0.4375</v>
      </c>
      <c r="E117">
        <v>4</v>
      </c>
      <c r="F117" t="s">
        <v>1171</v>
      </c>
      <c r="G117">
        <v>2</v>
      </c>
      <c r="H117" t="s">
        <v>1406</v>
      </c>
      <c r="I117">
        <v>12</v>
      </c>
      <c r="J117">
        <v>5</v>
      </c>
      <c r="K117" t="s">
        <v>1605</v>
      </c>
      <c r="N117">
        <v>32051</v>
      </c>
    </row>
    <row r="118" spans="2:14" x14ac:dyDescent="0.25">
      <c r="B118">
        <v>59</v>
      </c>
      <c r="C118" s="1">
        <v>41475</v>
      </c>
      <c r="D118" s="180">
        <v>0.4375</v>
      </c>
      <c r="E118">
        <v>5</v>
      </c>
      <c r="F118" t="s">
        <v>1171</v>
      </c>
      <c r="G118">
        <v>2</v>
      </c>
      <c r="H118" t="s">
        <v>1407</v>
      </c>
      <c r="I118">
        <v>12</v>
      </c>
      <c r="J118">
        <v>5</v>
      </c>
      <c r="K118" t="s">
        <v>1605</v>
      </c>
      <c r="N118">
        <v>32052</v>
      </c>
    </row>
    <row r="119" spans="2:14" x14ac:dyDescent="0.25">
      <c r="B119">
        <v>59</v>
      </c>
      <c r="C119" s="1">
        <v>41475</v>
      </c>
      <c r="D119" s="180">
        <v>0.4375</v>
      </c>
      <c r="E119">
        <v>5</v>
      </c>
      <c r="F119" t="s">
        <v>1171</v>
      </c>
      <c r="G119">
        <v>2</v>
      </c>
      <c r="H119" t="s">
        <v>1399</v>
      </c>
      <c r="I119">
        <v>1</v>
      </c>
      <c r="J119">
        <v>5</v>
      </c>
      <c r="K119" t="s">
        <v>1605</v>
      </c>
      <c r="N119">
        <v>32053</v>
      </c>
    </row>
    <row r="120" spans="2:14" x14ac:dyDescent="0.25">
      <c r="B120">
        <v>60</v>
      </c>
      <c r="C120" s="1">
        <v>41475</v>
      </c>
      <c r="D120" s="180">
        <v>0.4375</v>
      </c>
      <c r="E120">
        <v>6</v>
      </c>
      <c r="F120" t="s">
        <v>1171</v>
      </c>
      <c r="G120">
        <v>2</v>
      </c>
      <c r="H120" t="s">
        <v>1391</v>
      </c>
      <c r="I120">
        <v>5</v>
      </c>
      <c r="J120">
        <v>5</v>
      </c>
      <c r="K120" t="s">
        <v>1605</v>
      </c>
      <c r="N120">
        <v>32054</v>
      </c>
    </row>
    <row r="121" spans="2:14" x14ac:dyDescent="0.25">
      <c r="B121">
        <v>60</v>
      </c>
      <c r="C121" s="1">
        <v>41475</v>
      </c>
      <c r="D121" s="180">
        <v>0.4375</v>
      </c>
      <c r="E121">
        <v>6</v>
      </c>
      <c r="F121" t="s">
        <v>1171</v>
      </c>
      <c r="G121">
        <v>2</v>
      </c>
      <c r="H121" t="s">
        <v>1393</v>
      </c>
      <c r="I121">
        <v>2</v>
      </c>
      <c r="J121">
        <v>5</v>
      </c>
      <c r="K121" t="s">
        <v>1605</v>
      </c>
      <c r="N121">
        <v>32055</v>
      </c>
    </row>
    <row r="122" spans="2:14" x14ac:dyDescent="0.25">
      <c r="B122">
        <v>61</v>
      </c>
      <c r="C122" s="1">
        <v>41475</v>
      </c>
      <c r="D122" s="180">
        <v>0.4375</v>
      </c>
      <c r="E122">
        <v>7</v>
      </c>
      <c r="F122" t="s">
        <v>1171</v>
      </c>
      <c r="G122">
        <v>2</v>
      </c>
      <c r="H122" t="s">
        <v>1383</v>
      </c>
      <c r="I122">
        <v>0</v>
      </c>
      <c r="J122">
        <v>5</v>
      </c>
      <c r="K122" t="s">
        <v>1605</v>
      </c>
      <c r="N122">
        <v>32056</v>
      </c>
    </row>
    <row r="123" spans="2:14" x14ac:dyDescent="0.25">
      <c r="B123">
        <v>61</v>
      </c>
      <c r="C123" s="1">
        <v>41475</v>
      </c>
      <c r="D123" s="180">
        <v>0.4375</v>
      </c>
      <c r="E123">
        <v>7</v>
      </c>
      <c r="F123" t="s">
        <v>1171</v>
      </c>
      <c r="G123">
        <v>2</v>
      </c>
      <c r="H123" t="s">
        <v>1384</v>
      </c>
      <c r="I123">
        <v>8</v>
      </c>
      <c r="J123">
        <v>5</v>
      </c>
      <c r="K123" t="s">
        <v>1605</v>
      </c>
      <c r="N123">
        <v>32057</v>
      </c>
    </row>
    <row r="124" spans="2:14" x14ac:dyDescent="0.25">
      <c r="B124">
        <v>62</v>
      </c>
      <c r="C124" s="1">
        <v>41475</v>
      </c>
      <c r="D124" s="180">
        <v>0.4375</v>
      </c>
      <c r="E124">
        <v>8</v>
      </c>
      <c r="F124" t="s">
        <v>1171</v>
      </c>
      <c r="G124">
        <v>2</v>
      </c>
      <c r="H124" t="s">
        <v>1408</v>
      </c>
      <c r="I124">
        <v>5</v>
      </c>
      <c r="J124">
        <v>5</v>
      </c>
      <c r="K124" t="s">
        <v>1605</v>
      </c>
      <c r="N124">
        <v>32058</v>
      </c>
    </row>
    <row r="125" spans="2:14" x14ac:dyDescent="0.25">
      <c r="B125">
        <v>62</v>
      </c>
      <c r="C125" s="1">
        <v>41475</v>
      </c>
      <c r="D125" s="180">
        <v>0.4375</v>
      </c>
      <c r="E125">
        <v>8</v>
      </c>
      <c r="F125" t="s">
        <v>1171</v>
      </c>
      <c r="G125">
        <v>2</v>
      </c>
      <c r="H125" t="s">
        <v>1410</v>
      </c>
      <c r="I125">
        <v>8</v>
      </c>
      <c r="J125">
        <v>3</v>
      </c>
      <c r="K125" t="s">
        <v>1605</v>
      </c>
      <c r="N125">
        <v>32059</v>
      </c>
    </row>
    <row r="126" spans="2:14" x14ac:dyDescent="0.25">
      <c r="B126">
        <v>63</v>
      </c>
      <c r="C126" s="1">
        <v>41475</v>
      </c>
      <c r="D126" s="180">
        <v>0.4375</v>
      </c>
      <c r="E126">
        <v>9</v>
      </c>
      <c r="F126" t="s">
        <v>1179</v>
      </c>
      <c r="G126">
        <v>2</v>
      </c>
      <c r="H126" t="s">
        <v>1431</v>
      </c>
      <c r="I126">
        <v>8</v>
      </c>
      <c r="J126">
        <v>4</v>
      </c>
      <c r="K126" t="s">
        <v>1605</v>
      </c>
      <c r="N126">
        <v>32060</v>
      </c>
    </row>
    <row r="127" spans="2:14" x14ac:dyDescent="0.25">
      <c r="B127">
        <v>63</v>
      </c>
      <c r="C127" s="1">
        <v>41475</v>
      </c>
      <c r="D127" s="180">
        <v>0.4375</v>
      </c>
      <c r="E127">
        <v>9</v>
      </c>
      <c r="F127" t="s">
        <v>1179</v>
      </c>
      <c r="G127">
        <v>2</v>
      </c>
      <c r="H127" t="s">
        <v>1520</v>
      </c>
      <c r="I127">
        <v>2</v>
      </c>
      <c r="J127">
        <v>4</v>
      </c>
      <c r="K127" t="s">
        <v>1605</v>
      </c>
      <c r="N127">
        <v>32061</v>
      </c>
    </row>
    <row r="128" spans="2:14" x14ac:dyDescent="0.25">
      <c r="B128">
        <v>64</v>
      </c>
      <c r="C128" s="1">
        <v>41475</v>
      </c>
      <c r="D128" s="180">
        <v>0.4375</v>
      </c>
      <c r="E128">
        <v>10</v>
      </c>
      <c r="F128" t="s">
        <v>1179</v>
      </c>
      <c r="G128">
        <v>2</v>
      </c>
      <c r="H128" t="s">
        <v>1468</v>
      </c>
      <c r="I128">
        <v>7</v>
      </c>
      <c r="J128">
        <v>5</v>
      </c>
      <c r="K128" t="s">
        <v>1605</v>
      </c>
      <c r="N128">
        <v>32062</v>
      </c>
    </row>
    <row r="129" spans="2:14" x14ac:dyDescent="0.25">
      <c r="B129">
        <v>64</v>
      </c>
      <c r="C129" s="1">
        <v>41475</v>
      </c>
      <c r="D129" s="180">
        <v>0.4375</v>
      </c>
      <c r="E129">
        <v>10</v>
      </c>
      <c r="F129" t="s">
        <v>1179</v>
      </c>
      <c r="G129">
        <v>2</v>
      </c>
      <c r="H129" t="s">
        <v>1465</v>
      </c>
      <c r="I129">
        <v>5</v>
      </c>
      <c r="J129">
        <v>5</v>
      </c>
      <c r="K129" t="s">
        <v>1605</v>
      </c>
      <c r="N129">
        <v>32063</v>
      </c>
    </row>
    <row r="130" spans="2:14" x14ac:dyDescent="0.25">
      <c r="B130">
        <v>65</v>
      </c>
      <c r="C130" s="1">
        <v>41475</v>
      </c>
      <c r="D130" s="180">
        <v>0.4375</v>
      </c>
      <c r="E130">
        <v>11</v>
      </c>
      <c r="F130" t="s">
        <v>1179</v>
      </c>
      <c r="G130">
        <v>2</v>
      </c>
      <c r="H130" t="s">
        <v>1475</v>
      </c>
      <c r="I130">
        <v>6</v>
      </c>
      <c r="J130">
        <v>5</v>
      </c>
      <c r="K130" t="s">
        <v>1605</v>
      </c>
      <c r="N130">
        <v>32064</v>
      </c>
    </row>
    <row r="131" spans="2:14" x14ac:dyDescent="0.25">
      <c r="B131">
        <v>65</v>
      </c>
      <c r="C131" s="1">
        <v>41475</v>
      </c>
      <c r="D131" s="180">
        <v>0.4375</v>
      </c>
      <c r="E131">
        <v>11</v>
      </c>
      <c r="F131" t="s">
        <v>1179</v>
      </c>
      <c r="G131">
        <v>2</v>
      </c>
      <c r="H131" t="s">
        <v>1519</v>
      </c>
      <c r="I131">
        <v>2</v>
      </c>
      <c r="J131">
        <v>4</v>
      </c>
      <c r="K131" t="s">
        <v>1605</v>
      </c>
      <c r="N131">
        <v>32065</v>
      </c>
    </row>
    <row r="132" spans="2:14" x14ac:dyDescent="0.25">
      <c r="B132">
        <v>66</v>
      </c>
      <c r="C132" s="1">
        <v>41475</v>
      </c>
      <c r="D132" s="180">
        <v>0.4375</v>
      </c>
      <c r="E132">
        <v>12</v>
      </c>
      <c r="F132" t="s">
        <v>1179</v>
      </c>
      <c r="G132">
        <v>2</v>
      </c>
      <c r="H132" t="s">
        <v>1464</v>
      </c>
      <c r="I132">
        <v>4</v>
      </c>
      <c r="J132">
        <v>1</v>
      </c>
      <c r="K132" t="s">
        <v>1606</v>
      </c>
      <c r="N132">
        <v>32066</v>
      </c>
    </row>
    <row r="133" spans="2:14" x14ac:dyDescent="0.25">
      <c r="B133">
        <v>66</v>
      </c>
      <c r="C133" s="1">
        <v>41475</v>
      </c>
      <c r="D133" s="180">
        <v>0.4375</v>
      </c>
      <c r="E133">
        <v>12</v>
      </c>
      <c r="F133" t="s">
        <v>1179</v>
      </c>
      <c r="G133">
        <v>2</v>
      </c>
      <c r="H133" t="s">
        <v>1412</v>
      </c>
      <c r="I133">
        <v>3</v>
      </c>
      <c r="J133">
        <v>1</v>
      </c>
      <c r="K133" t="s">
        <v>1607</v>
      </c>
      <c r="N133">
        <v>32067</v>
      </c>
    </row>
    <row r="134" spans="2:14" x14ac:dyDescent="0.25">
      <c r="B134">
        <v>67</v>
      </c>
      <c r="C134" s="1">
        <v>41475</v>
      </c>
      <c r="D134" s="180">
        <v>0.4375</v>
      </c>
      <c r="E134">
        <v>13</v>
      </c>
      <c r="F134" t="s">
        <v>1157</v>
      </c>
      <c r="G134">
        <v>2</v>
      </c>
      <c r="H134" t="s">
        <v>1524</v>
      </c>
      <c r="I134">
        <v>3</v>
      </c>
      <c r="J134">
        <v>4</v>
      </c>
      <c r="K134" t="s">
        <v>1605</v>
      </c>
      <c r="N134">
        <v>32068</v>
      </c>
    </row>
    <row r="135" spans="2:14" x14ac:dyDescent="0.25">
      <c r="B135">
        <v>67</v>
      </c>
      <c r="C135" s="1">
        <v>41475</v>
      </c>
      <c r="D135" s="180">
        <v>0.4375</v>
      </c>
      <c r="E135">
        <v>13</v>
      </c>
      <c r="F135" t="s">
        <v>1157</v>
      </c>
      <c r="G135">
        <v>2</v>
      </c>
      <c r="H135" t="s">
        <v>1379</v>
      </c>
      <c r="I135">
        <v>4</v>
      </c>
      <c r="J135">
        <v>2</v>
      </c>
      <c r="K135" t="s">
        <v>1605</v>
      </c>
      <c r="N135">
        <v>32069</v>
      </c>
    </row>
    <row r="136" spans="2:14" x14ac:dyDescent="0.25">
      <c r="B136">
        <v>68</v>
      </c>
      <c r="C136" s="1">
        <v>41475</v>
      </c>
      <c r="D136" s="180">
        <v>0.4375</v>
      </c>
      <c r="E136">
        <v>14</v>
      </c>
      <c r="F136" t="s">
        <v>1157</v>
      </c>
      <c r="G136">
        <v>2</v>
      </c>
      <c r="H136" t="s">
        <v>1381</v>
      </c>
      <c r="I136">
        <v>6</v>
      </c>
      <c r="J136">
        <v>5</v>
      </c>
      <c r="K136" t="s">
        <v>1605</v>
      </c>
      <c r="N136">
        <v>32070</v>
      </c>
    </row>
    <row r="137" spans="2:14" x14ac:dyDescent="0.25">
      <c r="B137">
        <v>68</v>
      </c>
      <c r="C137" s="1">
        <v>41475</v>
      </c>
      <c r="D137" s="180">
        <v>0.4375</v>
      </c>
      <c r="E137">
        <v>14</v>
      </c>
      <c r="F137" t="s">
        <v>1157</v>
      </c>
      <c r="G137">
        <v>2</v>
      </c>
      <c r="H137" t="s">
        <v>1529</v>
      </c>
      <c r="I137">
        <v>10</v>
      </c>
      <c r="J137">
        <v>5</v>
      </c>
      <c r="K137" t="s">
        <v>1605</v>
      </c>
      <c r="N137">
        <v>32071</v>
      </c>
    </row>
    <row r="138" spans="2:14" x14ac:dyDescent="0.25">
      <c r="B138">
        <v>69</v>
      </c>
      <c r="C138" s="1">
        <v>41475</v>
      </c>
      <c r="D138" s="180">
        <v>0.4375</v>
      </c>
      <c r="E138">
        <v>15</v>
      </c>
      <c r="F138" t="s">
        <v>1157</v>
      </c>
      <c r="G138">
        <v>2</v>
      </c>
      <c r="H138" t="s">
        <v>1377</v>
      </c>
      <c r="I138">
        <v>1</v>
      </c>
      <c r="J138">
        <v>3</v>
      </c>
      <c r="K138" t="s">
        <v>1605</v>
      </c>
      <c r="N138">
        <v>32072</v>
      </c>
    </row>
    <row r="139" spans="2:14" x14ac:dyDescent="0.25">
      <c r="B139">
        <v>69</v>
      </c>
      <c r="C139" s="1">
        <v>41475</v>
      </c>
      <c r="D139" s="180">
        <v>0.4375</v>
      </c>
      <c r="E139">
        <v>15</v>
      </c>
      <c r="F139" t="s">
        <v>1157</v>
      </c>
      <c r="G139">
        <v>2</v>
      </c>
      <c r="H139" t="s">
        <v>1378</v>
      </c>
      <c r="I139">
        <v>5</v>
      </c>
      <c r="J139">
        <v>5</v>
      </c>
      <c r="K139" t="s">
        <v>1605</v>
      </c>
      <c r="N139">
        <v>32073</v>
      </c>
    </row>
    <row r="140" spans="2:14" x14ac:dyDescent="0.25">
      <c r="B140">
        <v>70</v>
      </c>
      <c r="C140" s="1">
        <v>41475</v>
      </c>
      <c r="D140" s="180">
        <v>0.4375</v>
      </c>
      <c r="E140">
        <v>16</v>
      </c>
      <c r="F140" t="s">
        <v>1157</v>
      </c>
      <c r="G140">
        <v>2</v>
      </c>
      <c r="H140" t="s">
        <v>1386</v>
      </c>
      <c r="I140">
        <v>6</v>
      </c>
      <c r="J140">
        <v>5</v>
      </c>
      <c r="K140" t="s">
        <v>1605</v>
      </c>
      <c r="N140">
        <v>32074</v>
      </c>
    </row>
    <row r="141" spans="2:14" x14ac:dyDescent="0.25">
      <c r="B141">
        <v>70</v>
      </c>
      <c r="C141" s="1">
        <v>41475</v>
      </c>
      <c r="D141" s="180">
        <v>0.4375</v>
      </c>
      <c r="E141">
        <v>16</v>
      </c>
      <c r="F141" t="s">
        <v>1157</v>
      </c>
      <c r="G141">
        <v>2</v>
      </c>
      <c r="H141" t="s">
        <v>1380</v>
      </c>
      <c r="I141">
        <v>5</v>
      </c>
      <c r="J141">
        <v>5</v>
      </c>
      <c r="K141" t="s">
        <v>1605</v>
      </c>
      <c r="N141">
        <v>32075</v>
      </c>
    </row>
    <row r="142" spans="2:14" x14ac:dyDescent="0.25">
      <c r="B142">
        <v>71</v>
      </c>
      <c r="C142" s="1">
        <v>41475</v>
      </c>
      <c r="D142" s="180">
        <v>0.4375</v>
      </c>
      <c r="E142">
        <v>17</v>
      </c>
      <c r="F142" t="s">
        <v>1157</v>
      </c>
      <c r="G142">
        <v>2</v>
      </c>
      <c r="H142" t="s">
        <v>1382</v>
      </c>
      <c r="I142">
        <v>7</v>
      </c>
      <c r="J142">
        <v>5</v>
      </c>
      <c r="K142" t="s">
        <v>1605</v>
      </c>
      <c r="N142">
        <v>32076</v>
      </c>
    </row>
    <row r="143" spans="2:14" x14ac:dyDescent="0.25">
      <c r="B143">
        <v>71</v>
      </c>
      <c r="C143" s="1">
        <v>41475</v>
      </c>
      <c r="D143" s="180">
        <v>0.4375</v>
      </c>
      <c r="E143">
        <v>17</v>
      </c>
      <c r="F143" t="s">
        <v>1157</v>
      </c>
      <c r="G143">
        <v>2</v>
      </c>
      <c r="H143" t="s">
        <v>1543</v>
      </c>
      <c r="I143">
        <v>4</v>
      </c>
      <c r="J143">
        <v>5</v>
      </c>
      <c r="K143" t="s">
        <v>1605</v>
      </c>
      <c r="N143">
        <v>32077</v>
      </c>
    </row>
    <row r="144" spans="2:14" x14ac:dyDescent="0.25">
      <c r="B144">
        <v>72</v>
      </c>
      <c r="C144" s="1">
        <v>41475</v>
      </c>
      <c r="D144" s="180">
        <v>0.4375</v>
      </c>
      <c r="E144">
        <v>18</v>
      </c>
      <c r="F144" t="s">
        <v>1351</v>
      </c>
      <c r="G144">
        <v>2</v>
      </c>
      <c r="H144" t="s">
        <v>1483</v>
      </c>
      <c r="I144">
        <v>10</v>
      </c>
      <c r="J144">
        <v>5</v>
      </c>
      <c r="K144" t="s">
        <v>1605</v>
      </c>
      <c r="N144">
        <v>32078</v>
      </c>
    </row>
    <row r="145" spans="2:14" x14ac:dyDescent="0.25">
      <c r="B145">
        <v>72</v>
      </c>
      <c r="C145" s="1">
        <v>41475</v>
      </c>
      <c r="D145" s="180">
        <v>0.4375</v>
      </c>
      <c r="E145">
        <v>18</v>
      </c>
      <c r="F145" t="s">
        <v>1351</v>
      </c>
      <c r="G145">
        <v>2</v>
      </c>
      <c r="H145" t="s">
        <v>1373</v>
      </c>
      <c r="I145">
        <v>0</v>
      </c>
      <c r="J145">
        <v>5</v>
      </c>
      <c r="K145" t="s">
        <v>1605</v>
      </c>
      <c r="N145">
        <v>32079</v>
      </c>
    </row>
    <row r="146" spans="2:14" x14ac:dyDescent="0.25">
      <c r="B146">
        <v>73</v>
      </c>
      <c r="C146" s="1">
        <v>41475</v>
      </c>
      <c r="D146" s="180">
        <v>0.4375</v>
      </c>
      <c r="E146">
        <v>19</v>
      </c>
      <c r="F146" t="s">
        <v>1351</v>
      </c>
      <c r="G146">
        <v>2</v>
      </c>
      <c r="H146" t="s">
        <v>1480</v>
      </c>
      <c r="I146">
        <v>12</v>
      </c>
      <c r="J146">
        <v>5</v>
      </c>
      <c r="K146" t="s">
        <v>1605</v>
      </c>
      <c r="N146">
        <v>32080</v>
      </c>
    </row>
    <row r="147" spans="2:14" x14ac:dyDescent="0.25">
      <c r="B147">
        <v>73</v>
      </c>
      <c r="C147" s="1">
        <v>41475</v>
      </c>
      <c r="D147" s="180">
        <v>0.4375</v>
      </c>
      <c r="E147">
        <v>19</v>
      </c>
      <c r="F147" t="s">
        <v>1351</v>
      </c>
      <c r="G147">
        <v>2</v>
      </c>
      <c r="H147" t="s">
        <v>1384</v>
      </c>
      <c r="I147">
        <v>3</v>
      </c>
      <c r="J147">
        <v>5</v>
      </c>
      <c r="K147" t="s">
        <v>1605</v>
      </c>
      <c r="N147">
        <v>32081</v>
      </c>
    </row>
    <row r="148" spans="2:14" x14ac:dyDescent="0.25">
      <c r="B148">
        <v>74</v>
      </c>
      <c r="C148" s="1">
        <v>41475</v>
      </c>
      <c r="D148" s="180">
        <v>0.4375</v>
      </c>
      <c r="E148">
        <v>20</v>
      </c>
      <c r="F148" t="s">
        <v>1351</v>
      </c>
      <c r="G148">
        <v>2</v>
      </c>
      <c r="H148" t="s">
        <v>1482</v>
      </c>
      <c r="I148">
        <v>17</v>
      </c>
      <c r="J148">
        <v>5</v>
      </c>
      <c r="K148" t="s">
        <v>1605</v>
      </c>
      <c r="N148">
        <v>32082</v>
      </c>
    </row>
    <row r="149" spans="2:14" x14ac:dyDescent="0.25">
      <c r="B149">
        <v>74</v>
      </c>
      <c r="C149" s="1">
        <v>41475</v>
      </c>
      <c r="D149" s="180">
        <v>0.4375</v>
      </c>
      <c r="E149">
        <v>20</v>
      </c>
      <c r="F149" t="s">
        <v>1351</v>
      </c>
      <c r="G149">
        <v>2</v>
      </c>
      <c r="H149" t="s">
        <v>1484</v>
      </c>
      <c r="I149">
        <v>2</v>
      </c>
      <c r="J149">
        <v>5</v>
      </c>
      <c r="K149" t="s">
        <v>1605</v>
      </c>
      <c r="N149">
        <v>32083</v>
      </c>
    </row>
    <row r="150" spans="2:14" x14ac:dyDescent="0.25">
      <c r="B150">
        <v>75</v>
      </c>
      <c r="C150" s="1">
        <v>41475</v>
      </c>
      <c r="D150" s="180">
        <v>0.4375</v>
      </c>
      <c r="E150">
        <v>21</v>
      </c>
      <c r="F150" t="s">
        <v>1351</v>
      </c>
      <c r="G150">
        <v>2</v>
      </c>
      <c r="H150" t="s">
        <v>1481</v>
      </c>
      <c r="I150">
        <v>7</v>
      </c>
      <c r="J150">
        <v>5</v>
      </c>
      <c r="K150" t="s">
        <v>1605</v>
      </c>
      <c r="N150">
        <v>32084</v>
      </c>
    </row>
    <row r="151" spans="2:14" x14ac:dyDescent="0.25">
      <c r="B151">
        <v>75</v>
      </c>
      <c r="C151" s="1">
        <v>41475</v>
      </c>
      <c r="D151" s="180">
        <v>0.4375</v>
      </c>
      <c r="E151">
        <v>21</v>
      </c>
      <c r="F151" t="s">
        <v>1351</v>
      </c>
      <c r="G151">
        <v>2</v>
      </c>
      <c r="H151" t="s">
        <v>1485</v>
      </c>
      <c r="I151">
        <v>8</v>
      </c>
      <c r="J151">
        <v>5</v>
      </c>
      <c r="K151" t="s">
        <v>1605</v>
      </c>
      <c r="N151">
        <v>32085</v>
      </c>
    </row>
    <row r="152" spans="2:14" x14ac:dyDescent="0.25">
      <c r="B152">
        <v>76</v>
      </c>
      <c r="C152" s="1">
        <v>41475</v>
      </c>
      <c r="D152" s="180">
        <v>0.4375</v>
      </c>
      <c r="E152">
        <v>22</v>
      </c>
      <c r="F152" t="s">
        <v>1158</v>
      </c>
      <c r="G152">
        <v>2</v>
      </c>
      <c r="H152" t="s">
        <v>1368</v>
      </c>
      <c r="I152">
        <v>9</v>
      </c>
      <c r="J152">
        <v>1</v>
      </c>
      <c r="K152" t="s">
        <v>1605</v>
      </c>
      <c r="N152">
        <v>32086</v>
      </c>
    </row>
    <row r="153" spans="2:14" x14ac:dyDescent="0.25">
      <c r="B153">
        <v>76</v>
      </c>
      <c r="C153" s="1">
        <v>41475</v>
      </c>
      <c r="D153" s="180">
        <v>0.4375</v>
      </c>
      <c r="E153">
        <v>22</v>
      </c>
      <c r="F153" t="s">
        <v>1158</v>
      </c>
      <c r="G153">
        <v>2</v>
      </c>
      <c r="H153" t="s">
        <v>1496</v>
      </c>
      <c r="I153">
        <v>10</v>
      </c>
      <c r="J153">
        <v>4</v>
      </c>
      <c r="K153" t="s">
        <v>1605</v>
      </c>
      <c r="N153">
        <v>32087</v>
      </c>
    </row>
    <row r="154" spans="2:14" x14ac:dyDescent="0.25">
      <c r="B154">
        <v>77</v>
      </c>
      <c r="C154" s="1">
        <v>41475</v>
      </c>
      <c r="D154" s="180">
        <v>0.4375</v>
      </c>
      <c r="E154">
        <v>23</v>
      </c>
      <c r="F154" t="s">
        <v>1158</v>
      </c>
      <c r="G154">
        <v>2</v>
      </c>
      <c r="H154" t="s">
        <v>1433</v>
      </c>
      <c r="I154">
        <v>6</v>
      </c>
      <c r="J154">
        <v>5</v>
      </c>
      <c r="K154" t="s">
        <v>1605</v>
      </c>
      <c r="N154">
        <v>32088</v>
      </c>
    </row>
    <row r="155" spans="2:14" x14ac:dyDescent="0.25">
      <c r="B155">
        <v>77</v>
      </c>
      <c r="C155" s="1">
        <v>41475</v>
      </c>
      <c r="D155" s="180">
        <v>0.4375</v>
      </c>
      <c r="E155">
        <v>23</v>
      </c>
      <c r="F155" t="s">
        <v>1158</v>
      </c>
      <c r="G155">
        <v>2</v>
      </c>
      <c r="H155" t="s">
        <v>1495</v>
      </c>
      <c r="I155">
        <v>8</v>
      </c>
      <c r="J155">
        <v>5</v>
      </c>
      <c r="K155" t="s">
        <v>1605</v>
      </c>
      <c r="N155">
        <v>32089</v>
      </c>
    </row>
    <row r="156" spans="2:14" x14ac:dyDescent="0.25">
      <c r="B156">
        <v>78</v>
      </c>
      <c r="C156" s="1">
        <v>41475</v>
      </c>
      <c r="D156" s="180">
        <v>0.4375</v>
      </c>
      <c r="E156">
        <v>24</v>
      </c>
      <c r="F156" t="s">
        <v>1158</v>
      </c>
      <c r="G156">
        <v>2</v>
      </c>
      <c r="H156" t="s">
        <v>1501</v>
      </c>
      <c r="I156">
        <v>8</v>
      </c>
      <c r="J156">
        <v>5</v>
      </c>
      <c r="K156" t="s">
        <v>1605</v>
      </c>
      <c r="N156">
        <v>32090</v>
      </c>
    </row>
    <row r="157" spans="2:14" x14ac:dyDescent="0.25">
      <c r="B157">
        <v>78</v>
      </c>
      <c r="C157" s="1">
        <v>41475</v>
      </c>
      <c r="D157" s="180">
        <v>0.4375</v>
      </c>
      <c r="E157">
        <v>24</v>
      </c>
      <c r="F157" t="s">
        <v>1158</v>
      </c>
      <c r="G157">
        <v>2</v>
      </c>
      <c r="H157" t="s">
        <v>1376</v>
      </c>
      <c r="I157">
        <v>2</v>
      </c>
      <c r="J157">
        <v>5</v>
      </c>
      <c r="K157" t="s">
        <v>1605</v>
      </c>
      <c r="N157">
        <v>32091</v>
      </c>
    </row>
    <row r="158" spans="2:14" x14ac:dyDescent="0.25">
      <c r="B158">
        <v>79</v>
      </c>
      <c r="C158" s="1">
        <v>41475</v>
      </c>
      <c r="D158" s="180">
        <v>0.4375</v>
      </c>
      <c r="E158">
        <v>25</v>
      </c>
      <c r="F158" t="s">
        <v>1592</v>
      </c>
      <c r="G158">
        <v>2</v>
      </c>
      <c r="H158" t="s">
        <v>1447</v>
      </c>
      <c r="I158">
        <v>4</v>
      </c>
      <c r="J158">
        <v>5</v>
      </c>
      <c r="K158" t="s">
        <v>1605</v>
      </c>
      <c r="N158">
        <v>32092</v>
      </c>
    </row>
    <row r="159" spans="2:14" x14ac:dyDescent="0.25">
      <c r="B159">
        <v>79</v>
      </c>
      <c r="C159" s="1">
        <v>41475</v>
      </c>
      <c r="D159" s="180">
        <v>0.4375</v>
      </c>
      <c r="E159">
        <v>25</v>
      </c>
      <c r="F159" t="s">
        <v>1592</v>
      </c>
      <c r="G159">
        <v>2</v>
      </c>
      <c r="H159" t="s">
        <v>1449</v>
      </c>
      <c r="I159">
        <v>3</v>
      </c>
      <c r="J159">
        <v>5</v>
      </c>
      <c r="K159" t="s">
        <v>1605</v>
      </c>
      <c r="N159">
        <v>32093</v>
      </c>
    </row>
    <row r="160" spans="2:14" x14ac:dyDescent="0.25">
      <c r="B160">
        <v>80</v>
      </c>
      <c r="C160" s="1">
        <v>41475</v>
      </c>
      <c r="D160" s="180">
        <v>0.4375</v>
      </c>
      <c r="E160">
        <v>26</v>
      </c>
      <c r="F160" t="s">
        <v>1592</v>
      </c>
      <c r="G160">
        <v>2</v>
      </c>
      <c r="H160" t="s">
        <v>1440</v>
      </c>
      <c r="I160">
        <v>2</v>
      </c>
      <c r="J160">
        <v>5</v>
      </c>
      <c r="K160" t="s">
        <v>1605</v>
      </c>
      <c r="N160">
        <v>32094</v>
      </c>
    </row>
    <row r="161" spans="2:14" x14ac:dyDescent="0.25">
      <c r="B161">
        <v>80</v>
      </c>
      <c r="C161" s="1">
        <v>41475</v>
      </c>
      <c r="D161" s="180">
        <v>0.4375</v>
      </c>
      <c r="E161">
        <v>26</v>
      </c>
      <c r="F161" t="s">
        <v>1592</v>
      </c>
      <c r="G161">
        <v>2</v>
      </c>
      <c r="H161" t="s">
        <v>1383</v>
      </c>
      <c r="I161">
        <v>3</v>
      </c>
      <c r="J161">
        <v>5</v>
      </c>
      <c r="K161" t="s">
        <v>1605</v>
      </c>
      <c r="N161">
        <v>32095</v>
      </c>
    </row>
    <row r="162" spans="2:14" x14ac:dyDescent="0.25">
      <c r="B162">
        <v>81</v>
      </c>
      <c r="C162" s="1">
        <v>41475</v>
      </c>
      <c r="D162" s="180">
        <v>0.4375</v>
      </c>
      <c r="E162">
        <v>27</v>
      </c>
      <c r="F162" t="s">
        <v>1592</v>
      </c>
      <c r="G162">
        <v>2</v>
      </c>
      <c r="H162" t="s">
        <v>1368</v>
      </c>
      <c r="I162">
        <v>7</v>
      </c>
      <c r="J162">
        <v>5</v>
      </c>
      <c r="K162" t="s">
        <v>1605</v>
      </c>
      <c r="N162">
        <v>32096</v>
      </c>
    </row>
    <row r="163" spans="2:14" x14ac:dyDescent="0.25">
      <c r="B163">
        <v>81</v>
      </c>
      <c r="C163" s="1">
        <v>41475</v>
      </c>
      <c r="D163" s="180">
        <v>0.4375</v>
      </c>
      <c r="E163">
        <v>27</v>
      </c>
      <c r="F163" t="s">
        <v>1592</v>
      </c>
      <c r="G163">
        <v>2</v>
      </c>
      <c r="H163" t="s">
        <v>1438</v>
      </c>
      <c r="I163">
        <v>1</v>
      </c>
      <c r="J163">
        <v>5</v>
      </c>
      <c r="K163" t="s">
        <v>1605</v>
      </c>
      <c r="N163">
        <v>32097</v>
      </c>
    </row>
    <row r="164" spans="2:14" x14ac:dyDescent="0.25">
      <c r="B164">
        <v>82</v>
      </c>
      <c r="C164" s="1">
        <v>41475</v>
      </c>
      <c r="D164" s="180">
        <v>0.47222222222222227</v>
      </c>
      <c r="E164">
        <v>1</v>
      </c>
      <c r="F164" s="151" t="s">
        <v>1593</v>
      </c>
      <c r="G164">
        <v>2</v>
      </c>
      <c r="H164" t="s">
        <v>1549</v>
      </c>
      <c r="I164">
        <v>5</v>
      </c>
      <c r="J164">
        <v>5</v>
      </c>
      <c r="K164" t="s">
        <v>1605</v>
      </c>
      <c r="N164">
        <v>32098</v>
      </c>
    </row>
    <row r="165" spans="2:14" x14ac:dyDescent="0.25">
      <c r="B165">
        <v>82</v>
      </c>
      <c r="C165" s="1">
        <v>41475</v>
      </c>
      <c r="D165" s="180">
        <v>0.47222222222222227</v>
      </c>
      <c r="E165">
        <v>1</v>
      </c>
      <c r="F165" s="151" t="s">
        <v>1593</v>
      </c>
      <c r="G165">
        <v>2</v>
      </c>
      <c r="H165" t="s">
        <v>1523</v>
      </c>
      <c r="I165">
        <v>6</v>
      </c>
      <c r="J165">
        <v>5</v>
      </c>
      <c r="K165" t="s">
        <v>1605</v>
      </c>
      <c r="N165">
        <v>32099</v>
      </c>
    </row>
    <row r="166" spans="2:14" x14ac:dyDescent="0.25">
      <c r="B166">
        <v>83</v>
      </c>
      <c r="C166" s="1">
        <v>41475</v>
      </c>
      <c r="D166" s="180">
        <v>0.47222222222222227</v>
      </c>
      <c r="E166">
        <v>2</v>
      </c>
      <c r="F166" s="151" t="s">
        <v>1593</v>
      </c>
      <c r="G166">
        <v>2</v>
      </c>
      <c r="H166" t="s">
        <v>1439</v>
      </c>
      <c r="I166">
        <v>3</v>
      </c>
      <c r="J166">
        <v>4</v>
      </c>
      <c r="K166" t="s">
        <v>1605</v>
      </c>
      <c r="N166">
        <v>32100</v>
      </c>
    </row>
    <row r="167" spans="2:14" x14ac:dyDescent="0.25">
      <c r="B167">
        <v>83</v>
      </c>
      <c r="C167" s="1">
        <v>41475</v>
      </c>
      <c r="D167" s="180">
        <v>0.47222222222222227</v>
      </c>
      <c r="E167">
        <v>2</v>
      </c>
      <c r="F167" s="151" t="s">
        <v>1593</v>
      </c>
      <c r="G167">
        <v>2</v>
      </c>
      <c r="H167" t="s">
        <v>1384</v>
      </c>
      <c r="I167">
        <v>5</v>
      </c>
      <c r="J167">
        <v>4</v>
      </c>
      <c r="K167" t="s">
        <v>1605</v>
      </c>
      <c r="N167">
        <v>32101</v>
      </c>
    </row>
    <row r="168" spans="2:14" x14ac:dyDescent="0.25">
      <c r="B168">
        <v>84</v>
      </c>
      <c r="C168" s="1">
        <v>41475</v>
      </c>
      <c r="D168" s="180">
        <v>0.47222222222222227</v>
      </c>
      <c r="E168">
        <v>3</v>
      </c>
      <c r="F168" s="151" t="s">
        <v>1593</v>
      </c>
      <c r="G168">
        <v>2</v>
      </c>
      <c r="H168" t="s">
        <v>1471</v>
      </c>
      <c r="I168">
        <v>4</v>
      </c>
      <c r="J168">
        <v>5</v>
      </c>
      <c r="K168" t="s">
        <v>1605</v>
      </c>
      <c r="N168">
        <v>32102</v>
      </c>
    </row>
    <row r="169" spans="2:14" x14ac:dyDescent="0.25">
      <c r="B169">
        <v>84</v>
      </c>
      <c r="C169" s="1">
        <v>41475</v>
      </c>
      <c r="D169" s="180">
        <v>0.47222222222222227</v>
      </c>
      <c r="E169">
        <v>3</v>
      </c>
      <c r="F169" s="151" t="s">
        <v>1593</v>
      </c>
      <c r="G169">
        <v>2</v>
      </c>
      <c r="H169" t="s">
        <v>1463</v>
      </c>
      <c r="I169">
        <v>11</v>
      </c>
      <c r="J169">
        <v>5</v>
      </c>
      <c r="K169" t="s">
        <v>1605</v>
      </c>
      <c r="N169">
        <v>32103</v>
      </c>
    </row>
    <row r="170" spans="2:14" x14ac:dyDescent="0.25">
      <c r="B170">
        <v>85</v>
      </c>
      <c r="C170" s="1">
        <v>41475</v>
      </c>
      <c r="D170" s="180">
        <v>0.47222222222222227</v>
      </c>
      <c r="E170">
        <v>4</v>
      </c>
      <c r="F170" t="s">
        <v>1160</v>
      </c>
      <c r="G170">
        <v>2</v>
      </c>
      <c r="H170" t="s">
        <v>1400</v>
      </c>
      <c r="I170">
        <v>8</v>
      </c>
      <c r="J170">
        <v>5</v>
      </c>
      <c r="K170" t="s">
        <v>1605</v>
      </c>
      <c r="N170">
        <v>32104</v>
      </c>
    </row>
    <row r="171" spans="2:14" x14ac:dyDescent="0.25">
      <c r="B171">
        <v>85</v>
      </c>
      <c r="C171" s="1">
        <v>41475</v>
      </c>
      <c r="D171" s="180">
        <v>0.47222222222222227</v>
      </c>
      <c r="E171">
        <v>4</v>
      </c>
      <c r="F171" t="s">
        <v>1160</v>
      </c>
      <c r="G171">
        <v>2</v>
      </c>
      <c r="H171" t="s">
        <v>1402</v>
      </c>
      <c r="I171">
        <v>4</v>
      </c>
      <c r="J171">
        <v>5</v>
      </c>
      <c r="K171" t="s">
        <v>1605</v>
      </c>
      <c r="N171">
        <v>32105</v>
      </c>
    </row>
    <row r="172" spans="2:14" x14ac:dyDescent="0.25">
      <c r="B172">
        <v>86</v>
      </c>
      <c r="C172" s="1">
        <v>41475</v>
      </c>
      <c r="D172" s="180">
        <v>0.47222222222222227</v>
      </c>
      <c r="E172">
        <v>5</v>
      </c>
      <c r="F172" t="s">
        <v>1160</v>
      </c>
      <c r="G172">
        <v>2</v>
      </c>
      <c r="H172" t="s">
        <v>1548</v>
      </c>
      <c r="I172">
        <v>4</v>
      </c>
      <c r="J172">
        <v>5</v>
      </c>
      <c r="K172" t="s">
        <v>1605</v>
      </c>
      <c r="N172">
        <v>32106</v>
      </c>
    </row>
    <row r="173" spans="2:14" x14ac:dyDescent="0.25">
      <c r="B173">
        <v>86</v>
      </c>
      <c r="C173" s="1">
        <v>41475</v>
      </c>
      <c r="D173" s="180">
        <v>0.47222222222222227</v>
      </c>
      <c r="E173">
        <v>5</v>
      </c>
      <c r="F173" t="s">
        <v>1160</v>
      </c>
      <c r="G173">
        <v>2</v>
      </c>
      <c r="H173" t="s">
        <v>1404</v>
      </c>
      <c r="I173">
        <v>3</v>
      </c>
      <c r="J173">
        <v>5</v>
      </c>
      <c r="K173" t="s">
        <v>1605</v>
      </c>
      <c r="N173">
        <v>32107</v>
      </c>
    </row>
    <row r="174" spans="2:14" x14ac:dyDescent="0.25">
      <c r="B174">
        <v>87</v>
      </c>
      <c r="C174" s="1">
        <v>41475</v>
      </c>
      <c r="D174" s="180">
        <v>0.47222222222222227</v>
      </c>
      <c r="E174">
        <v>6</v>
      </c>
      <c r="F174" t="s">
        <v>1160</v>
      </c>
      <c r="G174">
        <v>2</v>
      </c>
      <c r="H174" t="s">
        <v>1409</v>
      </c>
      <c r="I174">
        <v>7</v>
      </c>
      <c r="J174">
        <v>2</v>
      </c>
      <c r="K174" t="s">
        <v>1605</v>
      </c>
      <c r="N174">
        <v>32108</v>
      </c>
    </row>
    <row r="175" spans="2:14" x14ac:dyDescent="0.25">
      <c r="B175">
        <v>87</v>
      </c>
      <c r="C175" s="1">
        <v>41475</v>
      </c>
      <c r="D175" s="180">
        <v>0.47222222222222227</v>
      </c>
      <c r="E175">
        <v>6</v>
      </c>
      <c r="F175" t="s">
        <v>1160</v>
      </c>
      <c r="G175">
        <v>2</v>
      </c>
      <c r="H175" t="s">
        <v>1368</v>
      </c>
      <c r="I175">
        <v>6</v>
      </c>
      <c r="J175">
        <v>2</v>
      </c>
      <c r="K175" t="s">
        <v>1605</v>
      </c>
      <c r="N175">
        <v>32109</v>
      </c>
    </row>
    <row r="176" spans="2:14" x14ac:dyDescent="0.25">
      <c r="B176">
        <v>88</v>
      </c>
      <c r="C176" s="1">
        <v>41475</v>
      </c>
      <c r="D176" s="180">
        <v>0.47222222222222227</v>
      </c>
      <c r="E176">
        <v>7</v>
      </c>
      <c r="F176" t="s">
        <v>1160</v>
      </c>
      <c r="G176">
        <v>2</v>
      </c>
      <c r="H176" t="s">
        <v>1401</v>
      </c>
      <c r="I176">
        <v>8</v>
      </c>
      <c r="J176">
        <v>4</v>
      </c>
      <c r="K176" t="s">
        <v>1605</v>
      </c>
      <c r="N176">
        <v>32110</v>
      </c>
    </row>
    <row r="177" spans="2:14" x14ac:dyDescent="0.25">
      <c r="B177">
        <v>88</v>
      </c>
      <c r="C177" s="1">
        <v>41475</v>
      </c>
      <c r="D177" s="180">
        <v>0.47222222222222227</v>
      </c>
      <c r="E177">
        <v>7</v>
      </c>
      <c r="F177" t="s">
        <v>1160</v>
      </c>
      <c r="G177">
        <v>2</v>
      </c>
      <c r="H177" t="s">
        <v>1403</v>
      </c>
      <c r="I177">
        <v>1</v>
      </c>
      <c r="J177">
        <v>4</v>
      </c>
      <c r="K177" t="s">
        <v>1605</v>
      </c>
      <c r="N177">
        <v>32111</v>
      </c>
    </row>
    <row r="178" spans="2:14" x14ac:dyDescent="0.25">
      <c r="B178">
        <v>89</v>
      </c>
      <c r="C178" s="1">
        <v>41475</v>
      </c>
      <c r="D178" s="180">
        <v>0.47222222222222227</v>
      </c>
      <c r="E178">
        <v>8</v>
      </c>
      <c r="F178" t="s">
        <v>1160</v>
      </c>
      <c r="G178">
        <v>2</v>
      </c>
      <c r="H178" t="s">
        <v>1542</v>
      </c>
      <c r="I178">
        <v>1</v>
      </c>
      <c r="J178">
        <v>5</v>
      </c>
      <c r="K178" t="s">
        <v>1605</v>
      </c>
      <c r="N178">
        <v>32112</v>
      </c>
    </row>
    <row r="179" spans="2:14" x14ac:dyDescent="0.25">
      <c r="B179">
        <v>89</v>
      </c>
      <c r="C179" s="1">
        <v>41475</v>
      </c>
      <c r="D179" s="180">
        <v>0.47222222222222227</v>
      </c>
      <c r="E179">
        <v>8</v>
      </c>
      <c r="F179" t="s">
        <v>1160</v>
      </c>
      <c r="G179">
        <v>2</v>
      </c>
      <c r="H179" t="s">
        <v>1405</v>
      </c>
      <c r="I179">
        <v>10</v>
      </c>
      <c r="J179">
        <v>5</v>
      </c>
      <c r="K179" t="s">
        <v>1605</v>
      </c>
      <c r="N179">
        <v>32113</v>
      </c>
    </row>
    <row r="180" spans="2:14" x14ac:dyDescent="0.25">
      <c r="B180">
        <v>90</v>
      </c>
      <c r="C180" s="1">
        <v>41475</v>
      </c>
      <c r="D180" s="180">
        <v>0.47222222222222227</v>
      </c>
      <c r="E180">
        <v>9</v>
      </c>
      <c r="F180" t="s">
        <v>381</v>
      </c>
      <c r="G180">
        <v>2</v>
      </c>
      <c r="H180" t="s">
        <v>1459</v>
      </c>
      <c r="I180">
        <v>7</v>
      </c>
      <c r="J180">
        <v>5</v>
      </c>
      <c r="K180" t="s">
        <v>1605</v>
      </c>
      <c r="N180">
        <v>32114</v>
      </c>
    </row>
    <row r="181" spans="2:14" x14ac:dyDescent="0.25">
      <c r="B181">
        <v>90</v>
      </c>
      <c r="C181" s="1">
        <v>41475</v>
      </c>
      <c r="D181" s="180">
        <v>0.47222222222222227</v>
      </c>
      <c r="E181">
        <v>9</v>
      </c>
      <c r="F181" t="s">
        <v>381</v>
      </c>
      <c r="G181">
        <v>2</v>
      </c>
      <c r="H181" t="s">
        <v>1383</v>
      </c>
      <c r="I181">
        <v>6</v>
      </c>
      <c r="J181">
        <v>5</v>
      </c>
      <c r="K181" t="s">
        <v>1605</v>
      </c>
      <c r="N181">
        <v>32115</v>
      </c>
    </row>
    <row r="182" spans="2:14" x14ac:dyDescent="0.25">
      <c r="B182">
        <v>91</v>
      </c>
      <c r="C182" s="1">
        <v>41475</v>
      </c>
      <c r="D182" s="180">
        <v>0.47222222222222227</v>
      </c>
      <c r="E182">
        <v>10</v>
      </c>
      <c r="F182" t="s">
        <v>381</v>
      </c>
      <c r="G182">
        <v>2</v>
      </c>
      <c r="H182" t="s">
        <v>1458</v>
      </c>
      <c r="I182">
        <v>5</v>
      </c>
      <c r="J182">
        <v>5</v>
      </c>
      <c r="K182" t="s">
        <v>1605</v>
      </c>
      <c r="N182">
        <v>32116</v>
      </c>
    </row>
    <row r="183" spans="2:14" x14ac:dyDescent="0.25">
      <c r="B183">
        <v>91</v>
      </c>
      <c r="C183" s="1">
        <v>41475</v>
      </c>
      <c r="D183" s="180">
        <v>0.47222222222222227</v>
      </c>
      <c r="E183">
        <v>10</v>
      </c>
      <c r="F183" t="s">
        <v>381</v>
      </c>
      <c r="G183">
        <v>2</v>
      </c>
      <c r="H183" t="s">
        <v>1462</v>
      </c>
      <c r="I183">
        <v>2</v>
      </c>
      <c r="J183">
        <v>5</v>
      </c>
      <c r="K183" t="s">
        <v>1605</v>
      </c>
      <c r="N183">
        <v>32117</v>
      </c>
    </row>
    <row r="184" spans="2:14" x14ac:dyDescent="0.25">
      <c r="B184">
        <v>92</v>
      </c>
      <c r="C184" s="1">
        <v>41475</v>
      </c>
      <c r="D184" s="180">
        <v>0.47222222222222227</v>
      </c>
      <c r="E184">
        <v>11</v>
      </c>
      <c r="F184" t="s">
        <v>381</v>
      </c>
      <c r="G184">
        <v>2</v>
      </c>
      <c r="H184" t="s">
        <v>1460</v>
      </c>
      <c r="I184">
        <v>7</v>
      </c>
      <c r="J184">
        <v>4</v>
      </c>
      <c r="K184" t="s">
        <v>1605</v>
      </c>
      <c r="N184">
        <v>32118</v>
      </c>
    </row>
    <row r="185" spans="2:14" x14ac:dyDescent="0.25">
      <c r="B185">
        <v>92</v>
      </c>
      <c r="C185" s="1">
        <v>41475</v>
      </c>
      <c r="D185" s="180">
        <v>0.47222222222222227</v>
      </c>
      <c r="E185">
        <v>11</v>
      </c>
      <c r="F185" t="s">
        <v>381</v>
      </c>
      <c r="G185">
        <v>2</v>
      </c>
      <c r="H185" t="s">
        <v>1461</v>
      </c>
      <c r="I185">
        <v>8</v>
      </c>
      <c r="J185">
        <v>4</v>
      </c>
      <c r="K185" t="s">
        <v>1605</v>
      </c>
      <c r="N185">
        <v>32119</v>
      </c>
    </row>
    <row r="186" spans="2:14" x14ac:dyDescent="0.25">
      <c r="B186">
        <v>93</v>
      </c>
      <c r="C186" s="1">
        <v>41475</v>
      </c>
      <c r="D186" s="180">
        <v>0.47222222222222227</v>
      </c>
      <c r="E186">
        <v>12</v>
      </c>
      <c r="F186" t="s">
        <v>381</v>
      </c>
      <c r="G186">
        <v>2</v>
      </c>
      <c r="H186" t="s">
        <v>1421</v>
      </c>
      <c r="I186">
        <v>9</v>
      </c>
      <c r="J186">
        <v>5</v>
      </c>
      <c r="K186" t="s">
        <v>1605</v>
      </c>
      <c r="N186">
        <v>32120</v>
      </c>
    </row>
    <row r="187" spans="2:14" x14ac:dyDescent="0.25">
      <c r="B187">
        <v>93</v>
      </c>
      <c r="C187" s="1">
        <v>41475</v>
      </c>
      <c r="D187" s="180">
        <v>0.47222222222222227</v>
      </c>
      <c r="E187">
        <v>12</v>
      </c>
      <c r="F187" t="s">
        <v>381</v>
      </c>
      <c r="G187">
        <v>2</v>
      </c>
      <c r="H187" t="s">
        <v>1518</v>
      </c>
      <c r="I187">
        <v>3</v>
      </c>
      <c r="J187">
        <v>5</v>
      </c>
      <c r="K187" t="s">
        <v>1605</v>
      </c>
      <c r="N187">
        <v>32121</v>
      </c>
    </row>
    <row r="188" spans="2:14" x14ac:dyDescent="0.25">
      <c r="B188">
        <v>94</v>
      </c>
      <c r="C188" s="1">
        <v>41475</v>
      </c>
      <c r="D188" s="180">
        <v>0.47222222222222227</v>
      </c>
      <c r="E188">
        <v>13</v>
      </c>
      <c r="F188" t="s">
        <v>1163</v>
      </c>
      <c r="G188">
        <v>2</v>
      </c>
      <c r="H188" t="s">
        <v>1385</v>
      </c>
      <c r="I188">
        <v>11</v>
      </c>
      <c r="J188">
        <v>5</v>
      </c>
      <c r="K188" t="s">
        <v>1605</v>
      </c>
      <c r="N188">
        <v>32122</v>
      </c>
    </row>
    <row r="189" spans="2:14" x14ac:dyDescent="0.25">
      <c r="B189">
        <v>94</v>
      </c>
      <c r="C189" s="1">
        <v>41475</v>
      </c>
      <c r="D189" s="180">
        <v>0.47222222222222227</v>
      </c>
      <c r="E189">
        <v>13</v>
      </c>
      <c r="F189" t="s">
        <v>1163</v>
      </c>
      <c r="G189">
        <v>2</v>
      </c>
      <c r="H189" t="s">
        <v>1530</v>
      </c>
      <c r="I189">
        <v>1</v>
      </c>
      <c r="J189">
        <v>5</v>
      </c>
      <c r="K189" t="s">
        <v>1605</v>
      </c>
      <c r="N189">
        <v>32123</v>
      </c>
    </row>
    <row r="190" spans="2:14" x14ac:dyDescent="0.25">
      <c r="B190">
        <v>95</v>
      </c>
      <c r="C190" s="1">
        <v>41475</v>
      </c>
      <c r="D190" s="180">
        <v>0.47222222222222227</v>
      </c>
      <c r="E190">
        <v>14</v>
      </c>
      <c r="F190" t="s">
        <v>1163</v>
      </c>
      <c r="G190">
        <v>2</v>
      </c>
      <c r="H190" t="s">
        <v>1388</v>
      </c>
      <c r="I190">
        <v>6</v>
      </c>
      <c r="J190">
        <v>5</v>
      </c>
      <c r="K190" t="s">
        <v>1605</v>
      </c>
      <c r="N190">
        <v>32124</v>
      </c>
    </row>
    <row r="191" spans="2:14" x14ac:dyDescent="0.25">
      <c r="B191">
        <v>95</v>
      </c>
      <c r="C191" s="1">
        <v>41475</v>
      </c>
      <c r="D191" s="180">
        <v>0.47222222222222227</v>
      </c>
      <c r="E191">
        <v>14</v>
      </c>
      <c r="F191" t="s">
        <v>1163</v>
      </c>
      <c r="G191">
        <v>2</v>
      </c>
      <c r="H191" t="s">
        <v>1390</v>
      </c>
      <c r="I191">
        <v>3</v>
      </c>
      <c r="J191">
        <v>5</v>
      </c>
      <c r="K191" t="s">
        <v>1605</v>
      </c>
      <c r="N191">
        <v>32125</v>
      </c>
    </row>
    <row r="192" spans="2:14" x14ac:dyDescent="0.25">
      <c r="B192">
        <v>96</v>
      </c>
      <c r="C192" s="1">
        <v>41475</v>
      </c>
      <c r="D192" s="180">
        <v>0.47222222222222227</v>
      </c>
      <c r="E192">
        <v>15</v>
      </c>
      <c r="F192" t="s">
        <v>1163</v>
      </c>
      <c r="G192">
        <v>2</v>
      </c>
      <c r="H192" t="s">
        <v>1544</v>
      </c>
      <c r="I192">
        <v>4</v>
      </c>
      <c r="J192">
        <v>5</v>
      </c>
      <c r="K192" t="s">
        <v>1605</v>
      </c>
      <c r="N192">
        <v>32126</v>
      </c>
    </row>
    <row r="193" spans="2:14" x14ac:dyDescent="0.25">
      <c r="B193">
        <v>96</v>
      </c>
      <c r="C193" s="1">
        <v>41475</v>
      </c>
      <c r="D193" s="180">
        <v>0.47222222222222227</v>
      </c>
      <c r="E193">
        <v>15</v>
      </c>
      <c r="F193" t="s">
        <v>1163</v>
      </c>
      <c r="G193">
        <v>2</v>
      </c>
      <c r="H193" t="s">
        <v>1562</v>
      </c>
      <c r="I193">
        <v>3</v>
      </c>
      <c r="J193">
        <v>5</v>
      </c>
      <c r="K193" t="s">
        <v>1605</v>
      </c>
      <c r="N193">
        <v>32127</v>
      </c>
    </row>
    <row r="194" spans="2:14" x14ac:dyDescent="0.25">
      <c r="B194">
        <v>97</v>
      </c>
      <c r="C194" s="1">
        <v>41475</v>
      </c>
      <c r="D194" s="180">
        <v>0.47222222222222227</v>
      </c>
      <c r="E194">
        <v>16</v>
      </c>
      <c r="F194" t="s">
        <v>1163</v>
      </c>
      <c r="G194">
        <v>2</v>
      </c>
      <c r="H194" t="s">
        <v>1384</v>
      </c>
      <c r="I194">
        <v>2</v>
      </c>
      <c r="J194">
        <v>4</v>
      </c>
      <c r="K194" t="s">
        <v>1605</v>
      </c>
      <c r="N194">
        <v>32128</v>
      </c>
    </row>
    <row r="195" spans="2:14" x14ac:dyDescent="0.25">
      <c r="B195">
        <v>97</v>
      </c>
      <c r="C195" s="1">
        <v>41475</v>
      </c>
      <c r="D195" s="180">
        <v>0.47222222222222227</v>
      </c>
      <c r="E195">
        <v>16</v>
      </c>
      <c r="F195" t="s">
        <v>1163</v>
      </c>
      <c r="G195">
        <v>2</v>
      </c>
      <c r="H195" t="s">
        <v>1387</v>
      </c>
      <c r="I195">
        <v>4</v>
      </c>
      <c r="J195">
        <v>4</v>
      </c>
      <c r="K195" t="s">
        <v>1605</v>
      </c>
      <c r="N195">
        <v>32129</v>
      </c>
    </row>
    <row r="196" spans="2:14" x14ac:dyDescent="0.25">
      <c r="B196">
        <v>98</v>
      </c>
      <c r="C196" s="1">
        <v>41475</v>
      </c>
      <c r="D196" s="180">
        <v>0.47222222222222227</v>
      </c>
      <c r="E196">
        <v>17</v>
      </c>
      <c r="F196" t="s">
        <v>1163</v>
      </c>
      <c r="G196">
        <v>2</v>
      </c>
      <c r="H196" t="s">
        <v>1389</v>
      </c>
      <c r="I196">
        <v>3</v>
      </c>
      <c r="J196">
        <v>2</v>
      </c>
      <c r="K196" t="s">
        <v>1605</v>
      </c>
      <c r="N196">
        <v>32130</v>
      </c>
    </row>
    <row r="197" spans="2:14" x14ac:dyDescent="0.25">
      <c r="B197">
        <v>98</v>
      </c>
      <c r="C197" s="1">
        <v>41475</v>
      </c>
      <c r="D197" s="180">
        <v>0.47222222222222227</v>
      </c>
      <c r="E197">
        <v>17</v>
      </c>
      <c r="F197" t="s">
        <v>1163</v>
      </c>
      <c r="G197">
        <v>2</v>
      </c>
      <c r="H197" t="s">
        <v>1368</v>
      </c>
      <c r="I197">
        <v>4</v>
      </c>
      <c r="J197">
        <v>4</v>
      </c>
      <c r="K197" t="s">
        <v>1605</v>
      </c>
      <c r="N197">
        <v>32131</v>
      </c>
    </row>
    <row r="198" spans="2:14" x14ac:dyDescent="0.25">
      <c r="B198">
        <v>99</v>
      </c>
      <c r="C198" s="1">
        <v>41475</v>
      </c>
      <c r="D198" s="180">
        <v>0.47222222222222227</v>
      </c>
      <c r="E198">
        <v>18</v>
      </c>
      <c r="F198" s="151" t="s">
        <v>1595</v>
      </c>
      <c r="G198">
        <v>2</v>
      </c>
      <c r="H198" t="s">
        <v>1488</v>
      </c>
      <c r="I198">
        <v>5</v>
      </c>
      <c r="J198">
        <v>5</v>
      </c>
      <c r="K198" t="s">
        <v>1605</v>
      </c>
      <c r="N198">
        <v>32132</v>
      </c>
    </row>
    <row r="199" spans="2:14" x14ac:dyDescent="0.25">
      <c r="B199">
        <v>99</v>
      </c>
      <c r="C199" s="1">
        <v>41475</v>
      </c>
      <c r="D199" s="180">
        <v>0.47222222222222227</v>
      </c>
      <c r="E199">
        <v>18</v>
      </c>
      <c r="F199" s="151" t="s">
        <v>1595</v>
      </c>
      <c r="G199">
        <v>2</v>
      </c>
      <c r="H199" t="s">
        <v>1412</v>
      </c>
      <c r="I199">
        <v>4</v>
      </c>
      <c r="J199">
        <v>5</v>
      </c>
      <c r="K199" t="s">
        <v>1605</v>
      </c>
      <c r="N199">
        <v>32133</v>
      </c>
    </row>
    <row r="200" spans="2:14" x14ac:dyDescent="0.25">
      <c r="B200">
        <v>100</v>
      </c>
      <c r="C200" s="1">
        <v>41475</v>
      </c>
      <c r="D200" s="180">
        <v>0.47222222222222227</v>
      </c>
      <c r="E200">
        <v>19</v>
      </c>
      <c r="F200" s="151" t="s">
        <v>1595</v>
      </c>
      <c r="G200">
        <v>2</v>
      </c>
      <c r="H200" t="s">
        <v>1541</v>
      </c>
      <c r="I200">
        <v>8</v>
      </c>
      <c r="J200">
        <v>5</v>
      </c>
      <c r="K200" t="s">
        <v>1605</v>
      </c>
      <c r="N200">
        <v>32134</v>
      </c>
    </row>
    <row r="201" spans="2:14" x14ac:dyDescent="0.25">
      <c r="B201">
        <v>100</v>
      </c>
      <c r="C201" s="1">
        <v>41475</v>
      </c>
      <c r="D201" s="180">
        <v>0.47222222222222227</v>
      </c>
      <c r="E201">
        <v>19</v>
      </c>
      <c r="F201" s="151" t="s">
        <v>1595</v>
      </c>
      <c r="G201">
        <v>2</v>
      </c>
      <c r="H201" t="s">
        <v>1380</v>
      </c>
      <c r="I201">
        <v>5</v>
      </c>
      <c r="J201">
        <v>5</v>
      </c>
      <c r="K201" t="s">
        <v>1605</v>
      </c>
      <c r="N201">
        <v>32135</v>
      </c>
    </row>
    <row r="202" spans="2:14" x14ac:dyDescent="0.25">
      <c r="B202">
        <v>101</v>
      </c>
      <c r="C202" s="1">
        <v>41475</v>
      </c>
      <c r="D202" s="180">
        <v>0.47222222222222227</v>
      </c>
      <c r="E202">
        <v>20</v>
      </c>
      <c r="F202" s="151" t="s">
        <v>1595</v>
      </c>
      <c r="G202">
        <v>2</v>
      </c>
      <c r="H202" t="s">
        <v>1487</v>
      </c>
      <c r="I202">
        <v>7</v>
      </c>
      <c r="J202">
        <v>5</v>
      </c>
      <c r="K202" t="s">
        <v>1605</v>
      </c>
      <c r="N202">
        <v>32136</v>
      </c>
    </row>
    <row r="203" spans="2:14" x14ac:dyDescent="0.25">
      <c r="B203">
        <v>101</v>
      </c>
      <c r="C203" s="1">
        <v>41475</v>
      </c>
      <c r="D203" s="180">
        <v>0.47222222222222227</v>
      </c>
      <c r="E203">
        <v>20</v>
      </c>
      <c r="F203" s="151" t="s">
        <v>1595</v>
      </c>
      <c r="G203">
        <v>2</v>
      </c>
      <c r="H203" t="s">
        <v>1411</v>
      </c>
      <c r="I203">
        <v>4</v>
      </c>
      <c r="J203">
        <v>5</v>
      </c>
      <c r="K203" t="s">
        <v>1605</v>
      </c>
      <c r="N203">
        <v>32137</v>
      </c>
    </row>
    <row r="204" spans="2:14" x14ac:dyDescent="0.25">
      <c r="B204">
        <v>102</v>
      </c>
      <c r="C204" s="1">
        <v>41475</v>
      </c>
      <c r="D204" s="180">
        <v>0.47222222222222227</v>
      </c>
      <c r="E204">
        <v>21</v>
      </c>
      <c r="F204" s="151" t="s">
        <v>1595</v>
      </c>
      <c r="G204">
        <v>2</v>
      </c>
      <c r="H204" t="s">
        <v>1486</v>
      </c>
      <c r="I204">
        <v>5</v>
      </c>
      <c r="J204">
        <v>5</v>
      </c>
      <c r="K204" t="s">
        <v>1605</v>
      </c>
      <c r="N204">
        <v>32138</v>
      </c>
    </row>
    <row r="205" spans="2:14" x14ac:dyDescent="0.25">
      <c r="B205">
        <v>102</v>
      </c>
      <c r="C205" s="1">
        <v>41475</v>
      </c>
      <c r="D205" s="180">
        <v>0.47222222222222227</v>
      </c>
      <c r="E205">
        <v>21</v>
      </c>
      <c r="F205" s="151" t="s">
        <v>1595</v>
      </c>
      <c r="G205">
        <v>2</v>
      </c>
      <c r="H205" t="s">
        <v>1540</v>
      </c>
      <c r="I205">
        <v>11</v>
      </c>
      <c r="J205">
        <v>5</v>
      </c>
      <c r="K205" t="s">
        <v>1605</v>
      </c>
      <c r="N205">
        <v>32139</v>
      </c>
    </row>
    <row r="206" spans="2:14" x14ac:dyDescent="0.25">
      <c r="B206">
        <v>103</v>
      </c>
      <c r="C206" s="1">
        <v>41475</v>
      </c>
      <c r="D206" s="180">
        <v>0.47222222222222227</v>
      </c>
      <c r="E206">
        <v>22</v>
      </c>
      <c r="F206" s="151" t="s">
        <v>1595</v>
      </c>
      <c r="G206">
        <v>2</v>
      </c>
      <c r="H206" t="s">
        <v>1491</v>
      </c>
      <c r="I206">
        <v>10</v>
      </c>
      <c r="J206">
        <v>5</v>
      </c>
      <c r="K206" t="s">
        <v>1605</v>
      </c>
      <c r="N206">
        <v>32140</v>
      </c>
    </row>
    <row r="207" spans="2:14" x14ac:dyDescent="0.25">
      <c r="B207">
        <v>103</v>
      </c>
      <c r="C207" s="1">
        <v>41475</v>
      </c>
      <c r="D207" s="180">
        <v>0.47222222222222227</v>
      </c>
      <c r="E207">
        <v>22</v>
      </c>
      <c r="F207" s="151" t="s">
        <v>1595</v>
      </c>
      <c r="G207">
        <v>2</v>
      </c>
      <c r="H207" t="s">
        <v>1493</v>
      </c>
      <c r="I207">
        <v>3</v>
      </c>
      <c r="J207">
        <v>5</v>
      </c>
      <c r="K207" t="s">
        <v>1605</v>
      </c>
      <c r="N207">
        <v>32141</v>
      </c>
    </row>
    <row r="208" spans="2:14" x14ac:dyDescent="0.25">
      <c r="B208">
        <v>104</v>
      </c>
      <c r="C208" s="1">
        <v>41475</v>
      </c>
      <c r="D208" s="180">
        <v>0.47222222222222227</v>
      </c>
      <c r="E208">
        <v>23</v>
      </c>
      <c r="F208" s="151" t="s">
        <v>1595</v>
      </c>
      <c r="G208">
        <v>2</v>
      </c>
      <c r="H208" t="s">
        <v>1490</v>
      </c>
      <c r="I208">
        <v>1</v>
      </c>
      <c r="J208">
        <v>5</v>
      </c>
      <c r="K208" t="s">
        <v>1605</v>
      </c>
      <c r="N208">
        <v>32142</v>
      </c>
    </row>
    <row r="209" spans="2:14" x14ac:dyDescent="0.25">
      <c r="B209">
        <v>104</v>
      </c>
      <c r="C209" s="1">
        <v>41475</v>
      </c>
      <c r="D209" s="180">
        <v>0.47222222222222227</v>
      </c>
      <c r="E209">
        <v>23</v>
      </c>
      <c r="F209" s="151" t="s">
        <v>1595</v>
      </c>
      <c r="G209">
        <v>2</v>
      </c>
      <c r="H209" t="s">
        <v>1492</v>
      </c>
      <c r="I209">
        <v>7</v>
      </c>
      <c r="J209">
        <v>5</v>
      </c>
      <c r="K209" t="s">
        <v>1605</v>
      </c>
      <c r="N209">
        <v>32143</v>
      </c>
    </row>
    <row r="210" spans="2:14" x14ac:dyDescent="0.25">
      <c r="B210">
        <v>105</v>
      </c>
      <c r="C210" s="1">
        <v>41475</v>
      </c>
      <c r="D210" s="180">
        <v>0.47222222222222227</v>
      </c>
      <c r="E210">
        <v>24</v>
      </c>
      <c r="F210" s="151" t="s">
        <v>1595</v>
      </c>
      <c r="G210">
        <v>2</v>
      </c>
      <c r="H210" t="s">
        <v>1550</v>
      </c>
      <c r="I210">
        <v>5</v>
      </c>
      <c r="J210">
        <v>5</v>
      </c>
      <c r="K210" t="s">
        <v>1605</v>
      </c>
      <c r="N210">
        <v>32144</v>
      </c>
    </row>
    <row r="211" spans="2:14" x14ac:dyDescent="0.25">
      <c r="B211">
        <v>105</v>
      </c>
      <c r="C211" s="1">
        <v>41475</v>
      </c>
      <c r="D211" s="180">
        <v>0.47222222222222227</v>
      </c>
      <c r="E211">
        <v>24</v>
      </c>
      <c r="F211" s="151" t="s">
        <v>1595</v>
      </c>
      <c r="G211">
        <v>2</v>
      </c>
      <c r="H211" t="s">
        <v>1489</v>
      </c>
      <c r="I211">
        <v>12</v>
      </c>
      <c r="J211">
        <v>5</v>
      </c>
      <c r="K211" t="s">
        <v>1605</v>
      </c>
      <c r="N211">
        <v>32145</v>
      </c>
    </row>
    <row r="212" spans="2:14" x14ac:dyDescent="0.25">
      <c r="B212">
        <v>106</v>
      </c>
      <c r="C212" s="1">
        <v>41475</v>
      </c>
      <c r="D212" s="180">
        <v>0.47222222222222227</v>
      </c>
      <c r="E212">
        <v>25</v>
      </c>
      <c r="F212" t="s">
        <v>1184</v>
      </c>
      <c r="G212">
        <v>2</v>
      </c>
      <c r="H212" t="s">
        <v>1500</v>
      </c>
      <c r="I212">
        <v>7</v>
      </c>
      <c r="J212">
        <v>4</v>
      </c>
      <c r="K212" t="s">
        <v>1605</v>
      </c>
      <c r="N212">
        <v>32146</v>
      </c>
    </row>
    <row r="213" spans="2:14" x14ac:dyDescent="0.25">
      <c r="B213">
        <v>106</v>
      </c>
      <c r="C213" s="1">
        <v>41475</v>
      </c>
      <c r="D213" s="180">
        <v>0.47222222222222227</v>
      </c>
      <c r="E213">
        <v>25</v>
      </c>
      <c r="F213" t="s">
        <v>1184</v>
      </c>
      <c r="G213">
        <v>2</v>
      </c>
      <c r="H213" t="s">
        <v>1502</v>
      </c>
      <c r="I213">
        <v>6</v>
      </c>
      <c r="J213">
        <v>4</v>
      </c>
      <c r="K213" t="s">
        <v>1605</v>
      </c>
      <c r="N213">
        <v>32147</v>
      </c>
    </row>
    <row r="214" spans="2:14" x14ac:dyDescent="0.25">
      <c r="B214">
        <v>107</v>
      </c>
      <c r="C214" s="1">
        <v>41475</v>
      </c>
      <c r="D214" s="180">
        <v>0.47222222222222227</v>
      </c>
      <c r="E214">
        <v>26</v>
      </c>
      <c r="F214" t="s">
        <v>1184</v>
      </c>
      <c r="G214">
        <v>2</v>
      </c>
      <c r="H214" t="s">
        <v>1499</v>
      </c>
      <c r="I214">
        <v>9</v>
      </c>
      <c r="J214">
        <v>5</v>
      </c>
      <c r="K214" t="s">
        <v>1605</v>
      </c>
      <c r="N214">
        <v>32148</v>
      </c>
    </row>
    <row r="215" spans="2:14" x14ac:dyDescent="0.25">
      <c r="B215">
        <v>107</v>
      </c>
      <c r="C215" s="1">
        <v>41475</v>
      </c>
      <c r="D215" s="180">
        <v>0.47222222222222227</v>
      </c>
      <c r="E215">
        <v>26</v>
      </c>
      <c r="F215" t="s">
        <v>1184</v>
      </c>
      <c r="G215">
        <v>2</v>
      </c>
      <c r="H215" t="s">
        <v>1497</v>
      </c>
      <c r="I215">
        <v>3</v>
      </c>
      <c r="J215">
        <v>5</v>
      </c>
      <c r="K215" t="s">
        <v>1605</v>
      </c>
      <c r="N215">
        <v>32149</v>
      </c>
    </row>
    <row r="216" spans="2:14" x14ac:dyDescent="0.25">
      <c r="B216">
        <v>108</v>
      </c>
      <c r="C216" s="1">
        <v>41475</v>
      </c>
      <c r="D216" s="180">
        <v>0.47222222222222227</v>
      </c>
      <c r="E216">
        <v>27</v>
      </c>
      <c r="F216" t="s">
        <v>1184</v>
      </c>
      <c r="G216">
        <v>2</v>
      </c>
      <c r="H216" t="s">
        <v>1503</v>
      </c>
      <c r="I216">
        <v>1</v>
      </c>
      <c r="J216">
        <v>3</v>
      </c>
      <c r="K216" t="s">
        <v>1605</v>
      </c>
      <c r="N216">
        <v>32150</v>
      </c>
    </row>
    <row r="217" spans="2:14" x14ac:dyDescent="0.25">
      <c r="B217">
        <v>108</v>
      </c>
      <c r="C217" s="1">
        <v>41475</v>
      </c>
      <c r="D217" s="180">
        <v>0.47222222222222227</v>
      </c>
      <c r="E217">
        <v>27</v>
      </c>
      <c r="F217" t="s">
        <v>1184</v>
      </c>
      <c r="G217">
        <v>2</v>
      </c>
      <c r="H217" t="s">
        <v>1423</v>
      </c>
      <c r="I217">
        <v>6</v>
      </c>
      <c r="J217">
        <v>5</v>
      </c>
      <c r="K217" t="s">
        <v>1605</v>
      </c>
      <c r="N217">
        <v>32151</v>
      </c>
    </row>
    <row r="218" spans="2:14" x14ac:dyDescent="0.25">
      <c r="B218">
        <v>109</v>
      </c>
      <c r="C218" s="1">
        <v>41475</v>
      </c>
      <c r="D218" s="180">
        <v>0.50694444444444442</v>
      </c>
      <c r="E218">
        <v>1</v>
      </c>
      <c r="F218" s="151" t="s">
        <v>1593</v>
      </c>
      <c r="G218">
        <v>3</v>
      </c>
      <c r="H218" t="s">
        <v>1466</v>
      </c>
      <c r="I218">
        <v>11</v>
      </c>
      <c r="J218">
        <v>5</v>
      </c>
      <c r="K218" t="s">
        <v>1605</v>
      </c>
      <c r="N218">
        <v>32152</v>
      </c>
    </row>
    <row r="219" spans="2:14" x14ac:dyDescent="0.25">
      <c r="B219">
        <v>109</v>
      </c>
      <c r="C219" s="1">
        <v>41475</v>
      </c>
      <c r="D219" s="180">
        <v>0.50694444444444442</v>
      </c>
      <c r="E219">
        <v>1</v>
      </c>
      <c r="F219" s="151" t="s">
        <v>1593</v>
      </c>
      <c r="G219">
        <v>3</v>
      </c>
      <c r="H219" t="s">
        <v>1470</v>
      </c>
      <c r="I219">
        <v>3</v>
      </c>
      <c r="J219">
        <v>5</v>
      </c>
      <c r="K219" t="s">
        <v>1605</v>
      </c>
      <c r="N219">
        <v>32153</v>
      </c>
    </row>
    <row r="220" spans="2:14" x14ac:dyDescent="0.25">
      <c r="B220">
        <v>110</v>
      </c>
      <c r="C220" s="1">
        <v>41475</v>
      </c>
      <c r="D220" s="180">
        <v>0.50694444444444442</v>
      </c>
      <c r="E220">
        <v>2</v>
      </c>
      <c r="F220" s="151" t="s">
        <v>1593</v>
      </c>
      <c r="G220">
        <v>3</v>
      </c>
      <c r="H220" t="s">
        <v>1474</v>
      </c>
      <c r="I220">
        <v>4</v>
      </c>
      <c r="J220">
        <v>5</v>
      </c>
      <c r="K220" t="s">
        <v>1605</v>
      </c>
      <c r="N220">
        <v>32154</v>
      </c>
    </row>
    <row r="221" spans="2:14" x14ac:dyDescent="0.25">
      <c r="B221">
        <v>110</v>
      </c>
      <c r="C221" s="1">
        <v>41475</v>
      </c>
      <c r="D221" s="180">
        <v>0.50694444444444442</v>
      </c>
      <c r="E221">
        <v>2</v>
      </c>
      <c r="F221" s="151" t="s">
        <v>1593</v>
      </c>
      <c r="G221">
        <v>3</v>
      </c>
      <c r="H221" t="s">
        <v>1546</v>
      </c>
      <c r="I221">
        <v>1</v>
      </c>
      <c r="J221">
        <v>5</v>
      </c>
      <c r="K221" t="s">
        <v>1605</v>
      </c>
      <c r="N221">
        <v>32155</v>
      </c>
    </row>
    <row r="222" spans="2:14" x14ac:dyDescent="0.25">
      <c r="B222">
        <v>111</v>
      </c>
      <c r="C222" s="1">
        <v>41475</v>
      </c>
      <c r="D222" s="180">
        <v>0.50694444444444442</v>
      </c>
      <c r="E222">
        <v>3</v>
      </c>
      <c r="F222" s="151" t="s">
        <v>1593</v>
      </c>
      <c r="G222">
        <v>3</v>
      </c>
      <c r="H222" t="s">
        <v>1467</v>
      </c>
      <c r="I222">
        <v>2</v>
      </c>
      <c r="J222">
        <v>5</v>
      </c>
      <c r="K222" t="s">
        <v>1605</v>
      </c>
      <c r="N222">
        <v>32156</v>
      </c>
    </row>
    <row r="223" spans="2:14" x14ac:dyDescent="0.25">
      <c r="B223">
        <v>111</v>
      </c>
      <c r="C223" s="1">
        <v>41475</v>
      </c>
      <c r="D223" s="180">
        <v>0.50694444444444442</v>
      </c>
      <c r="E223">
        <v>3</v>
      </c>
      <c r="F223" s="151" t="s">
        <v>1593</v>
      </c>
      <c r="G223">
        <v>3</v>
      </c>
      <c r="H223" t="s">
        <v>1469</v>
      </c>
      <c r="I223">
        <v>5</v>
      </c>
      <c r="J223">
        <v>5</v>
      </c>
      <c r="K223" t="s">
        <v>1605</v>
      </c>
      <c r="N223">
        <v>32157</v>
      </c>
    </row>
    <row r="224" spans="2:14" x14ac:dyDescent="0.25">
      <c r="B224">
        <v>112</v>
      </c>
      <c r="C224" s="1">
        <v>41475</v>
      </c>
      <c r="D224" s="180">
        <v>0.50694444444444442</v>
      </c>
      <c r="E224">
        <v>4</v>
      </c>
      <c r="F224" t="s">
        <v>1171</v>
      </c>
      <c r="G224">
        <v>3</v>
      </c>
      <c r="H224" t="s">
        <v>1391</v>
      </c>
      <c r="I224">
        <v>1</v>
      </c>
      <c r="J224">
        <v>4</v>
      </c>
      <c r="K224" t="s">
        <v>1605</v>
      </c>
      <c r="N224">
        <v>32158</v>
      </c>
    </row>
    <row r="225" spans="2:14" x14ac:dyDescent="0.25">
      <c r="B225">
        <v>112</v>
      </c>
      <c r="C225" s="1">
        <v>41475</v>
      </c>
      <c r="D225" s="180">
        <v>0.50694444444444442</v>
      </c>
      <c r="E225">
        <v>4</v>
      </c>
      <c r="F225" t="s">
        <v>1171</v>
      </c>
      <c r="G225">
        <v>3</v>
      </c>
      <c r="H225" t="s">
        <v>1407</v>
      </c>
      <c r="I225">
        <v>12</v>
      </c>
      <c r="J225">
        <v>3</v>
      </c>
      <c r="K225" t="s">
        <v>1605</v>
      </c>
      <c r="N225">
        <v>32159</v>
      </c>
    </row>
    <row r="226" spans="2:14" x14ac:dyDescent="0.25">
      <c r="B226">
        <v>113</v>
      </c>
      <c r="C226" s="1">
        <v>41475</v>
      </c>
      <c r="D226" s="180">
        <v>0.50694444444444442</v>
      </c>
      <c r="E226">
        <v>5</v>
      </c>
      <c r="F226" t="s">
        <v>1171</v>
      </c>
      <c r="G226">
        <v>3</v>
      </c>
      <c r="H226" t="s">
        <v>1373</v>
      </c>
      <c r="I226">
        <v>3</v>
      </c>
      <c r="J226">
        <v>4</v>
      </c>
      <c r="K226" t="s">
        <v>1605</v>
      </c>
      <c r="N226">
        <v>32160</v>
      </c>
    </row>
    <row r="227" spans="2:14" x14ac:dyDescent="0.25">
      <c r="B227">
        <v>113</v>
      </c>
      <c r="C227" s="1">
        <v>41475</v>
      </c>
      <c r="D227" s="180">
        <v>0.50694444444444442</v>
      </c>
      <c r="E227">
        <v>5</v>
      </c>
      <c r="F227" t="s">
        <v>1171</v>
      </c>
      <c r="G227">
        <v>3</v>
      </c>
      <c r="H227" t="s">
        <v>1399</v>
      </c>
      <c r="I227">
        <v>9</v>
      </c>
      <c r="J227">
        <v>3</v>
      </c>
      <c r="K227" t="s">
        <v>1605</v>
      </c>
      <c r="N227">
        <v>32161</v>
      </c>
    </row>
    <row r="228" spans="2:14" x14ac:dyDescent="0.25">
      <c r="B228">
        <v>114</v>
      </c>
      <c r="C228" s="1">
        <v>41475</v>
      </c>
      <c r="D228" s="180">
        <v>0.50694444444444442</v>
      </c>
      <c r="E228">
        <v>6</v>
      </c>
      <c r="F228" t="s">
        <v>1171</v>
      </c>
      <c r="G228">
        <v>3</v>
      </c>
      <c r="H228" t="s">
        <v>1406</v>
      </c>
      <c r="I228">
        <v>9</v>
      </c>
      <c r="J228">
        <v>5</v>
      </c>
      <c r="K228" t="s">
        <v>1605</v>
      </c>
      <c r="N228">
        <v>32162</v>
      </c>
    </row>
    <row r="229" spans="2:14" x14ac:dyDescent="0.25">
      <c r="B229">
        <v>114</v>
      </c>
      <c r="C229" s="1">
        <v>41475</v>
      </c>
      <c r="D229" s="180">
        <v>0.50694444444444442</v>
      </c>
      <c r="E229">
        <v>6</v>
      </c>
      <c r="F229" t="s">
        <v>1171</v>
      </c>
      <c r="G229">
        <v>3</v>
      </c>
      <c r="H229" t="s">
        <v>1384</v>
      </c>
      <c r="I229">
        <v>2</v>
      </c>
      <c r="J229">
        <v>5</v>
      </c>
      <c r="K229" t="s">
        <v>1605</v>
      </c>
      <c r="N229">
        <v>32163</v>
      </c>
    </row>
    <row r="230" spans="2:14" x14ac:dyDescent="0.25">
      <c r="B230">
        <v>115</v>
      </c>
      <c r="C230" s="1">
        <v>41475</v>
      </c>
      <c r="D230" s="180">
        <v>0.50694444444444442</v>
      </c>
      <c r="E230">
        <v>7</v>
      </c>
      <c r="F230" t="s">
        <v>1171</v>
      </c>
      <c r="G230">
        <v>3</v>
      </c>
      <c r="H230" t="s">
        <v>1393</v>
      </c>
      <c r="I230">
        <v>4</v>
      </c>
      <c r="J230">
        <v>5</v>
      </c>
      <c r="K230" t="s">
        <v>1605</v>
      </c>
      <c r="N230">
        <v>32164</v>
      </c>
    </row>
    <row r="231" spans="2:14" x14ac:dyDescent="0.25">
      <c r="B231">
        <v>115</v>
      </c>
      <c r="C231" s="1">
        <v>41475</v>
      </c>
      <c r="D231" s="180">
        <v>0.50694444444444442</v>
      </c>
      <c r="E231">
        <v>7</v>
      </c>
      <c r="F231" t="s">
        <v>1171</v>
      </c>
      <c r="G231">
        <v>3</v>
      </c>
      <c r="H231" t="s">
        <v>1408</v>
      </c>
      <c r="I231">
        <v>5</v>
      </c>
      <c r="J231">
        <v>5</v>
      </c>
      <c r="K231" t="s">
        <v>1605</v>
      </c>
      <c r="N231">
        <v>32165</v>
      </c>
    </row>
    <row r="232" spans="2:14" x14ac:dyDescent="0.25">
      <c r="B232">
        <v>116</v>
      </c>
      <c r="C232" s="1">
        <v>41475</v>
      </c>
      <c r="D232" s="180">
        <v>0.50694444444444442</v>
      </c>
      <c r="E232">
        <v>8</v>
      </c>
      <c r="F232" t="s">
        <v>1171</v>
      </c>
      <c r="G232">
        <v>3</v>
      </c>
      <c r="H232" t="s">
        <v>1383</v>
      </c>
      <c r="I232">
        <v>7</v>
      </c>
      <c r="J232">
        <v>5</v>
      </c>
      <c r="K232" t="s">
        <v>1605</v>
      </c>
      <c r="N232">
        <v>32166</v>
      </c>
    </row>
    <row r="233" spans="2:14" x14ac:dyDescent="0.25">
      <c r="B233">
        <v>116</v>
      </c>
      <c r="C233" s="1">
        <v>41475</v>
      </c>
      <c r="D233" s="180">
        <v>0.50694444444444442</v>
      </c>
      <c r="E233">
        <v>8</v>
      </c>
      <c r="F233" t="s">
        <v>1171</v>
      </c>
      <c r="G233">
        <v>3</v>
      </c>
      <c r="H233" t="s">
        <v>1410</v>
      </c>
      <c r="I233">
        <v>2</v>
      </c>
      <c r="J233">
        <v>5</v>
      </c>
      <c r="K233" t="s">
        <v>1605</v>
      </c>
      <c r="N233">
        <v>32167</v>
      </c>
    </row>
    <row r="234" spans="2:14" x14ac:dyDescent="0.25">
      <c r="B234">
        <v>117</v>
      </c>
      <c r="C234" s="1">
        <v>41475</v>
      </c>
      <c r="D234" s="180">
        <v>0.50694444444444442</v>
      </c>
      <c r="E234">
        <v>9</v>
      </c>
      <c r="F234" t="s">
        <v>1179</v>
      </c>
      <c r="G234">
        <v>3</v>
      </c>
      <c r="H234" t="s">
        <v>1468</v>
      </c>
      <c r="I234">
        <v>6</v>
      </c>
      <c r="J234">
        <v>5</v>
      </c>
      <c r="K234" t="s">
        <v>1605</v>
      </c>
      <c r="N234">
        <v>32168</v>
      </c>
    </row>
    <row r="235" spans="2:14" x14ac:dyDescent="0.25">
      <c r="B235">
        <v>117</v>
      </c>
      <c r="C235" s="1">
        <v>41475</v>
      </c>
      <c r="D235" s="180">
        <v>0.50694444444444442</v>
      </c>
      <c r="E235">
        <v>9</v>
      </c>
      <c r="F235" t="s">
        <v>1179</v>
      </c>
      <c r="G235">
        <v>3</v>
      </c>
      <c r="H235" t="s">
        <v>1520</v>
      </c>
      <c r="I235">
        <v>7</v>
      </c>
      <c r="J235">
        <v>5</v>
      </c>
      <c r="K235" t="s">
        <v>1605</v>
      </c>
      <c r="N235">
        <v>32169</v>
      </c>
    </row>
    <row r="236" spans="2:14" x14ac:dyDescent="0.25">
      <c r="B236">
        <v>118</v>
      </c>
      <c r="C236" s="1">
        <v>41475</v>
      </c>
      <c r="D236" s="180">
        <v>0.50694444444444442</v>
      </c>
      <c r="E236">
        <v>10</v>
      </c>
      <c r="F236" t="s">
        <v>1179</v>
      </c>
      <c r="G236">
        <v>3</v>
      </c>
      <c r="H236" t="s">
        <v>1431</v>
      </c>
      <c r="I236">
        <v>3</v>
      </c>
      <c r="J236">
        <v>5</v>
      </c>
      <c r="K236" t="s">
        <v>1605</v>
      </c>
      <c r="N236">
        <v>32170</v>
      </c>
    </row>
    <row r="237" spans="2:14" x14ac:dyDescent="0.25">
      <c r="B237">
        <v>118</v>
      </c>
      <c r="C237" s="1">
        <v>41475</v>
      </c>
      <c r="D237" s="180">
        <v>0.50694444444444442</v>
      </c>
      <c r="E237">
        <v>10</v>
      </c>
      <c r="F237" t="s">
        <v>1179</v>
      </c>
      <c r="G237">
        <v>3</v>
      </c>
      <c r="H237" t="s">
        <v>1465</v>
      </c>
      <c r="I237">
        <v>5</v>
      </c>
      <c r="J237">
        <v>5</v>
      </c>
      <c r="K237" t="s">
        <v>1605</v>
      </c>
      <c r="N237">
        <v>32171</v>
      </c>
    </row>
    <row r="238" spans="2:14" x14ac:dyDescent="0.25">
      <c r="B238">
        <v>119</v>
      </c>
      <c r="C238" s="1">
        <v>41475</v>
      </c>
      <c r="D238" s="180">
        <v>0.50694444444444442</v>
      </c>
      <c r="E238">
        <v>11</v>
      </c>
      <c r="F238" t="s">
        <v>1179</v>
      </c>
      <c r="G238">
        <v>3</v>
      </c>
      <c r="H238" t="s">
        <v>1464</v>
      </c>
      <c r="I238">
        <v>3</v>
      </c>
      <c r="J238">
        <v>3</v>
      </c>
      <c r="K238" t="s">
        <v>1605</v>
      </c>
      <c r="N238">
        <v>32172</v>
      </c>
    </row>
    <row r="239" spans="2:14" x14ac:dyDescent="0.25">
      <c r="B239">
        <v>119</v>
      </c>
      <c r="C239" s="1">
        <v>41475</v>
      </c>
      <c r="D239" s="180">
        <v>0.50694444444444442</v>
      </c>
      <c r="E239">
        <v>11</v>
      </c>
      <c r="F239" t="s">
        <v>1179</v>
      </c>
      <c r="G239">
        <v>3</v>
      </c>
      <c r="H239" t="s">
        <v>1519</v>
      </c>
      <c r="I239">
        <v>9</v>
      </c>
      <c r="J239">
        <v>4</v>
      </c>
      <c r="K239" t="s">
        <v>1605</v>
      </c>
      <c r="N239">
        <v>32173</v>
      </c>
    </row>
    <row r="240" spans="2:14" x14ac:dyDescent="0.25">
      <c r="B240">
        <v>120</v>
      </c>
      <c r="C240" s="1">
        <v>41475</v>
      </c>
      <c r="D240" s="180">
        <v>0.50694444444444442</v>
      </c>
      <c r="E240">
        <v>12</v>
      </c>
      <c r="F240" t="s">
        <v>1179</v>
      </c>
      <c r="G240">
        <v>3</v>
      </c>
      <c r="H240" t="s">
        <v>1475</v>
      </c>
      <c r="I240">
        <v>8</v>
      </c>
      <c r="J240">
        <v>5</v>
      </c>
      <c r="K240" t="s">
        <v>1605</v>
      </c>
      <c r="N240">
        <v>32174</v>
      </c>
    </row>
    <row r="241" spans="2:14" x14ac:dyDescent="0.25">
      <c r="B241">
        <v>120</v>
      </c>
      <c r="C241" s="1">
        <v>41475</v>
      </c>
      <c r="D241" s="180">
        <v>0.50694444444444442</v>
      </c>
      <c r="E241">
        <v>12</v>
      </c>
      <c r="F241" t="s">
        <v>1179</v>
      </c>
      <c r="G241">
        <v>3</v>
      </c>
      <c r="H241" t="s">
        <v>1412</v>
      </c>
      <c r="I241">
        <v>1</v>
      </c>
      <c r="J241">
        <v>3</v>
      </c>
      <c r="K241" t="s">
        <v>1605</v>
      </c>
      <c r="N241">
        <v>32175</v>
      </c>
    </row>
    <row r="242" spans="2:14" x14ac:dyDescent="0.25">
      <c r="B242">
        <v>121</v>
      </c>
      <c r="C242" s="1">
        <v>41475</v>
      </c>
      <c r="D242" s="180">
        <v>0.50694444444444442</v>
      </c>
      <c r="E242">
        <v>13</v>
      </c>
      <c r="F242" t="s">
        <v>1157</v>
      </c>
      <c r="G242">
        <v>3</v>
      </c>
      <c r="H242" t="s">
        <v>1377</v>
      </c>
      <c r="I242">
        <v>8</v>
      </c>
      <c r="J242">
        <v>5</v>
      </c>
      <c r="K242" t="s">
        <v>1605</v>
      </c>
      <c r="N242">
        <v>32176</v>
      </c>
    </row>
    <row r="243" spans="2:14" x14ac:dyDescent="0.25">
      <c r="B243">
        <v>121</v>
      </c>
      <c r="C243" s="1">
        <v>41475</v>
      </c>
      <c r="D243" s="180">
        <v>0.50694444444444442</v>
      </c>
      <c r="E243">
        <v>13</v>
      </c>
      <c r="F243" t="s">
        <v>1157</v>
      </c>
      <c r="G243">
        <v>3</v>
      </c>
      <c r="H243" t="s">
        <v>1381</v>
      </c>
      <c r="I243">
        <v>3</v>
      </c>
      <c r="J243">
        <v>5</v>
      </c>
      <c r="K243" t="s">
        <v>1605</v>
      </c>
      <c r="N243">
        <v>32177</v>
      </c>
    </row>
    <row r="244" spans="2:14" x14ac:dyDescent="0.25">
      <c r="B244">
        <v>122</v>
      </c>
      <c r="C244" s="1">
        <v>41475</v>
      </c>
      <c r="D244" s="180">
        <v>0.50694444444444442</v>
      </c>
      <c r="E244">
        <v>14</v>
      </c>
      <c r="F244" t="s">
        <v>1157</v>
      </c>
      <c r="G244">
        <v>3</v>
      </c>
      <c r="H244" t="s">
        <v>1524</v>
      </c>
      <c r="I244">
        <v>4</v>
      </c>
      <c r="J244">
        <v>5</v>
      </c>
      <c r="K244" t="s">
        <v>1605</v>
      </c>
      <c r="N244">
        <v>32178</v>
      </c>
    </row>
    <row r="245" spans="2:14" x14ac:dyDescent="0.25">
      <c r="B245">
        <v>122</v>
      </c>
      <c r="C245" s="1">
        <v>41475</v>
      </c>
      <c r="D245" s="180">
        <v>0.50694444444444442</v>
      </c>
      <c r="E245">
        <v>14</v>
      </c>
      <c r="F245" t="s">
        <v>1157</v>
      </c>
      <c r="G245">
        <v>3</v>
      </c>
      <c r="H245" t="s">
        <v>1529</v>
      </c>
      <c r="I245">
        <v>3</v>
      </c>
      <c r="J245">
        <v>5</v>
      </c>
      <c r="K245" t="s">
        <v>1605</v>
      </c>
      <c r="N245">
        <v>32179</v>
      </c>
    </row>
    <row r="246" spans="2:14" x14ac:dyDescent="0.25">
      <c r="B246">
        <v>123</v>
      </c>
      <c r="C246" s="1">
        <v>41475</v>
      </c>
      <c r="D246" s="180">
        <v>0.50694444444444442</v>
      </c>
      <c r="E246">
        <v>15</v>
      </c>
      <c r="F246" t="s">
        <v>1157</v>
      </c>
      <c r="G246">
        <v>3</v>
      </c>
      <c r="H246" t="s">
        <v>1379</v>
      </c>
      <c r="I246">
        <v>13</v>
      </c>
      <c r="J246">
        <v>4</v>
      </c>
      <c r="K246" t="s">
        <v>1605</v>
      </c>
      <c r="N246">
        <v>32180</v>
      </c>
    </row>
    <row r="247" spans="2:14" x14ac:dyDescent="0.25">
      <c r="B247">
        <v>123</v>
      </c>
      <c r="C247" s="1">
        <v>41475</v>
      </c>
      <c r="D247" s="180">
        <v>0.50694444444444442</v>
      </c>
      <c r="E247">
        <v>15</v>
      </c>
      <c r="F247" t="s">
        <v>1157</v>
      </c>
      <c r="G247">
        <v>3</v>
      </c>
      <c r="H247" t="s">
        <v>1380</v>
      </c>
      <c r="I247">
        <v>2</v>
      </c>
      <c r="J247">
        <v>5</v>
      </c>
      <c r="K247" t="s">
        <v>1605</v>
      </c>
      <c r="N247">
        <v>32181</v>
      </c>
    </row>
    <row r="248" spans="2:14" x14ac:dyDescent="0.25">
      <c r="B248">
        <v>124</v>
      </c>
      <c r="C248" s="1">
        <v>41475</v>
      </c>
      <c r="D248" s="180">
        <v>0.50694444444444442</v>
      </c>
      <c r="E248">
        <v>16</v>
      </c>
      <c r="F248" t="s">
        <v>1157</v>
      </c>
      <c r="G248">
        <v>3</v>
      </c>
      <c r="H248" t="s">
        <v>1378</v>
      </c>
      <c r="I248">
        <v>4</v>
      </c>
      <c r="J248">
        <v>1</v>
      </c>
      <c r="K248" t="s">
        <v>1608</v>
      </c>
      <c r="N248">
        <v>32182</v>
      </c>
    </row>
    <row r="249" spans="2:14" x14ac:dyDescent="0.25">
      <c r="B249">
        <v>124</v>
      </c>
      <c r="C249" s="1">
        <v>41475</v>
      </c>
      <c r="D249" s="180">
        <v>0.50694444444444442</v>
      </c>
      <c r="E249">
        <v>16</v>
      </c>
      <c r="F249" t="s">
        <v>1157</v>
      </c>
      <c r="G249">
        <v>3</v>
      </c>
      <c r="H249" t="s">
        <v>1382</v>
      </c>
      <c r="I249">
        <v>3</v>
      </c>
      <c r="J249">
        <v>1</v>
      </c>
      <c r="K249" t="s">
        <v>1609</v>
      </c>
      <c r="N249">
        <v>32183</v>
      </c>
    </row>
    <row r="250" spans="2:14" x14ac:dyDescent="0.25">
      <c r="B250">
        <v>125</v>
      </c>
      <c r="C250" s="1">
        <v>41475</v>
      </c>
      <c r="D250" s="180">
        <v>0.50694444444444442</v>
      </c>
      <c r="E250">
        <v>17</v>
      </c>
      <c r="F250" t="s">
        <v>1157</v>
      </c>
      <c r="G250">
        <v>3</v>
      </c>
      <c r="H250" t="s">
        <v>1386</v>
      </c>
      <c r="I250">
        <v>0</v>
      </c>
      <c r="J250">
        <v>5</v>
      </c>
      <c r="K250" t="s">
        <v>1605</v>
      </c>
      <c r="N250">
        <v>32184</v>
      </c>
    </row>
    <row r="251" spans="2:14" x14ac:dyDescent="0.25">
      <c r="B251">
        <v>125</v>
      </c>
      <c r="C251" s="1">
        <v>41475</v>
      </c>
      <c r="D251" s="180">
        <v>0.50694444444444442</v>
      </c>
      <c r="E251">
        <v>17</v>
      </c>
      <c r="F251" t="s">
        <v>1157</v>
      </c>
      <c r="G251">
        <v>3</v>
      </c>
      <c r="H251" t="s">
        <v>1543</v>
      </c>
      <c r="I251">
        <v>12</v>
      </c>
      <c r="J251">
        <v>4</v>
      </c>
      <c r="K251" t="s">
        <v>1605</v>
      </c>
      <c r="N251">
        <v>32185</v>
      </c>
    </row>
    <row r="252" spans="2:14" x14ac:dyDescent="0.25">
      <c r="B252">
        <v>126</v>
      </c>
      <c r="C252" s="1">
        <v>41475</v>
      </c>
      <c r="D252" s="180">
        <v>0.50694444444444442</v>
      </c>
      <c r="E252">
        <v>18</v>
      </c>
      <c r="F252" t="s">
        <v>1351</v>
      </c>
      <c r="G252">
        <v>3</v>
      </c>
      <c r="H252" t="s">
        <v>1480</v>
      </c>
      <c r="I252">
        <v>11</v>
      </c>
      <c r="J252">
        <v>4</v>
      </c>
      <c r="K252" t="s">
        <v>1605</v>
      </c>
      <c r="N252">
        <v>32186</v>
      </c>
    </row>
    <row r="253" spans="2:14" x14ac:dyDescent="0.25">
      <c r="B253">
        <v>126</v>
      </c>
      <c r="C253" s="1">
        <v>41475</v>
      </c>
      <c r="D253" s="180">
        <v>0.50694444444444442</v>
      </c>
      <c r="E253">
        <v>18</v>
      </c>
      <c r="F253" t="s">
        <v>1351</v>
      </c>
      <c r="G253">
        <v>3</v>
      </c>
      <c r="H253" t="s">
        <v>1373</v>
      </c>
      <c r="I253">
        <v>0</v>
      </c>
      <c r="J253">
        <v>4</v>
      </c>
      <c r="K253" t="s">
        <v>1605</v>
      </c>
      <c r="N253">
        <v>32187</v>
      </c>
    </row>
    <row r="254" spans="2:14" x14ac:dyDescent="0.25">
      <c r="B254">
        <v>127</v>
      </c>
      <c r="C254" s="1">
        <v>41475</v>
      </c>
      <c r="D254" s="180">
        <v>0.50694444444444442</v>
      </c>
      <c r="E254">
        <v>19</v>
      </c>
      <c r="F254" t="s">
        <v>1351</v>
      </c>
      <c r="G254">
        <v>3</v>
      </c>
      <c r="H254" t="s">
        <v>1483</v>
      </c>
      <c r="I254">
        <v>5</v>
      </c>
      <c r="J254">
        <v>5</v>
      </c>
      <c r="K254" t="s">
        <v>1605</v>
      </c>
      <c r="N254">
        <v>32188</v>
      </c>
    </row>
    <row r="255" spans="2:14" x14ac:dyDescent="0.25">
      <c r="B255">
        <v>127</v>
      </c>
      <c r="C255" s="1">
        <v>41475</v>
      </c>
      <c r="D255" s="180">
        <v>0.50694444444444442</v>
      </c>
      <c r="E255">
        <v>19</v>
      </c>
      <c r="F255" t="s">
        <v>1351</v>
      </c>
      <c r="G255">
        <v>3</v>
      </c>
      <c r="H255" t="s">
        <v>1384</v>
      </c>
      <c r="I255">
        <v>7</v>
      </c>
      <c r="J255">
        <v>5</v>
      </c>
      <c r="K255" t="s">
        <v>1605</v>
      </c>
      <c r="N255">
        <v>32189</v>
      </c>
    </row>
    <row r="256" spans="2:14" x14ac:dyDescent="0.25">
      <c r="B256">
        <v>128</v>
      </c>
      <c r="C256" s="1">
        <v>41475</v>
      </c>
      <c r="D256" s="180">
        <v>0.50694444444444442</v>
      </c>
      <c r="E256">
        <v>20</v>
      </c>
      <c r="F256" t="s">
        <v>1351</v>
      </c>
      <c r="G256">
        <v>3</v>
      </c>
      <c r="H256" t="s">
        <v>1481</v>
      </c>
      <c r="I256">
        <v>9</v>
      </c>
      <c r="J256">
        <v>5</v>
      </c>
      <c r="K256" t="s">
        <v>1605</v>
      </c>
      <c r="N256">
        <v>32190</v>
      </c>
    </row>
    <row r="257" spans="2:14" x14ac:dyDescent="0.25">
      <c r="B257">
        <v>128</v>
      </c>
      <c r="C257" s="1">
        <v>41475</v>
      </c>
      <c r="D257" s="180">
        <v>0.50694444444444442</v>
      </c>
      <c r="E257">
        <v>20</v>
      </c>
      <c r="F257" t="s">
        <v>1351</v>
      </c>
      <c r="G257">
        <v>3</v>
      </c>
      <c r="H257" t="s">
        <v>1484</v>
      </c>
      <c r="I257">
        <v>4</v>
      </c>
      <c r="J257">
        <v>5</v>
      </c>
      <c r="K257" t="s">
        <v>1605</v>
      </c>
      <c r="N257">
        <v>32191</v>
      </c>
    </row>
    <row r="258" spans="2:14" x14ac:dyDescent="0.25">
      <c r="B258">
        <v>129</v>
      </c>
      <c r="C258" s="1">
        <v>41475</v>
      </c>
      <c r="D258" s="180">
        <v>0.50694444444444442</v>
      </c>
      <c r="E258">
        <v>21</v>
      </c>
      <c r="F258" t="s">
        <v>1351</v>
      </c>
      <c r="G258">
        <v>3</v>
      </c>
      <c r="H258" t="s">
        <v>1482</v>
      </c>
      <c r="I258">
        <v>13</v>
      </c>
      <c r="J258">
        <v>5</v>
      </c>
      <c r="K258" t="s">
        <v>1605</v>
      </c>
      <c r="N258">
        <v>32192</v>
      </c>
    </row>
    <row r="259" spans="2:14" x14ac:dyDescent="0.25">
      <c r="B259">
        <v>129</v>
      </c>
      <c r="C259" s="1">
        <v>41475</v>
      </c>
      <c r="D259" s="180">
        <v>0.50694444444444442</v>
      </c>
      <c r="E259">
        <v>21</v>
      </c>
      <c r="F259" t="s">
        <v>1351</v>
      </c>
      <c r="G259">
        <v>3</v>
      </c>
      <c r="H259" t="s">
        <v>1485</v>
      </c>
      <c r="I259">
        <v>4</v>
      </c>
      <c r="J259">
        <v>5</v>
      </c>
      <c r="K259" t="s">
        <v>1605</v>
      </c>
      <c r="N259">
        <v>32193</v>
      </c>
    </row>
    <row r="260" spans="2:14" x14ac:dyDescent="0.25">
      <c r="B260">
        <v>130</v>
      </c>
      <c r="C260" s="1">
        <v>41475</v>
      </c>
      <c r="D260" s="180">
        <v>0.50694444444444442</v>
      </c>
      <c r="E260">
        <v>22</v>
      </c>
      <c r="F260" t="s">
        <v>1158</v>
      </c>
      <c r="G260">
        <v>3</v>
      </c>
      <c r="H260" t="s">
        <v>1376</v>
      </c>
      <c r="I260">
        <v>5</v>
      </c>
      <c r="J260">
        <v>5</v>
      </c>
      <c r="K260" t="s">
        <v>1605</v>
      </c>
      <c r="N260">
        <v>32194</v>
      </c>
    </row>
    <row r="261" spans="2:14" x14ac:dyDescent="0.25">
      <c r="B261">
        <v>130</v>
      </c>
      <c r="C261" s="1">
        <v>41475</v>
      </c>
      <c r="D261" s="180">
        <v>0.50694444444444442</v>
      </c>
      <c r="E261">
        <v>22</v>
      </c>
      <c r="F261" t="s">
        <v>1158</v>
      </c>
      <c r="G261">
        <v>3</v>
      </c>
      <c r="H261" t="s">
        <v>1496</v>
      </c>
      <c r="I261">
        <v>7</v>
      </c>
      <c r="J261">
        <v>5</v>
      </c>
      <c r="K261" t="s">
        <v>1605</v>
      </c>
      <c r="N261">
        <v>32195</v>
      </c>
    </row>
    <row r="262" spans="2:14" x14ac:dyDescent="0.25">
      <c r="B262">
        <v>131</v>
      </c>
      <c r="C262" s="1">
        <v>41475</v>
      </c>
      <c r="D262" s="180">
        <v>0.50694444444444442</v>
      </c>
      <c r="E262">
        <v>23</v>
      </c>
      <c r="F262" t="s">
        <v>1158</v>
      </c>
      <c r="G262">
        <v>3</v>
      </c>
      <c r="H262" t="s">
        <v>1368</v>
      </c>
      <c r="I262">
        <v>11</v>
      </c>
      <c r="J262">
        <v>5</v>
      </c>
      <c r="K262" t="s">
        <v>1605</v>
      </c>
      <c r="N262">
        <v>32196</v>
      </c>
    </row>
    <row r="263" spans="2:14" x14ac:dyDescent="0.25">
      <c r="B263">
        <v>131</v>
      </c>
      <c r="C263" s="1">
        <v>41475</v>
      </c>
      <c r="D263" s="180">
        <v>0.50694444444444442</v>
      </c>
      <c r="E263">
        <v>23</v>
      </c>
      <c r="F263" t="s">
        <v>1158</v>
      </c>
      <c r="G263">
        <v>3</v>
      </c>
      <c r="H263" t="s">
        <v>1495</v>
      </c>
      <c r="I263">
        <v>4</v>
      </c>
      <c r="J263">
        <v>5</v>
      </c>
      <c r="K263" t="s">
        <v>1605</v>
      </c>
      <c r="N263">
        <v>32197</v>
      </c>
    </row>
    <row r="264" spans="2:14" x14ac:dyDescent="0.25">
      <c r="B264">
        <v>132</v>
      </c>
      <c r="C264" s="1">
        <v>41475</v>
      </c>
      <c r="D264" s="180">
        <v>0.50694444444444442</v>
      </c>
      <c r="E264">
        <v>24</v>
      </c>
      <c r="F264" t="s">
        <v>1158</v>
      </c>
      <c r="G264">
        <v>3</v>
      </c>
      <c r="H264" t="s">
        <v>1433</v>
      </c>
      <c r="I264">
        <v>2</v>
      </c>
      <c r="J264">
        <v>5</v>
      </c>
      <c r="K264" t="s">
        <v>1605</v>
      </c>
      <c r="N264">
        <v>32198</v>
      </c>
    </row>
    <row r="265" spans="2:14" x14ac:dyDescent="0.25">
      <c r="B265">
        <v>132</v>
      </c>
      <c r="C265" s="1">
        <v>41475</v>
      </c>
      <c r="D265" s="180">
        <v>0.50694444444444442</v>
      </c>
      <c r="E265">
        <v>24</v>
      </c>
      <c r="F265" t="s">
        <v>1158</v>
      </c>
      <c r="G265">
        <v>3</v>
      </c>
      <c r="H265" t="s">
        <v>1501</v>
      </c>
      <c r="I265">
        <v>12</v>
      </c>
      <c r="J265">
        <v>5</v>
      </c>
      <c r="K265" t="s">
        <v>1605</v>
      </c>
      <c r="N265">
        <v>32199</v>
      </c>
    </row>
    <row r="266" spans="2:14" x14ac:dyDescent="0.25">
      <c r="B266">
        <v>133</v>
      </c>
      <c r="C266" s="1">
        <v>41475</v>
      </c>
      <c r="D266" s="180">
        <v>0.50694444444444442</v>
      </c>
      <c r="E266">
        <v>25</v>
      </c>
      <c r="F266" t="s">
        <v>1592</v>
      </c>
      <c r="G266">
        <v>3</v>
      </c>
      <c r="H266" t="s">
        <v>1438</v>
      </c>
      <c r="I266">
        <v>0</v>
      </c>
      <c r="J266">
        <v>5</v>
      </c>
      <c r="K266" t="s">
        <v>1605</v>
      </c>
      <c r="N266">
        <v>32200</v>
      </c>
    </row>
    <row r="267" spans="2:14" x14ac:dyDescent="0.25">
      <c r="B267">
        <v>133</v>
      </c>
      <c r="C267" s="1">
        <v>41475</v>
      </c>
      <c r="D267" s="180">
        <v>0.50694444444444442</v>
      </c>
      <c r="E267">
        <v>25</v>
      </c>
      <c r="F267" t="s">
        <v>1592</v>
      </c>
      <c r="G267">
        <v>3</v>
      </c>
      <c r="H267" t="s">
        <v>1449</v>
      </c>
      <c r="I267">
        <v>11</v>
      </c>
      <c r="J267">
        <v>5</v>
      </c>
      <c r="K267" t="s">
        <v>1605</v>
      </c>
      <c r="N267">
        <v>32201</v>
      </c>
    </row>
    <row r="268" spans="2:14" x14ac:dyDescent="0.25">
      <c r="B268">
        <v>134</v>
      </c>
      <c r="C268" s="1">
        <v>41475</v>
      </c>
      <c r="D268" s="180">
        <v>0.50694444444444442</v>
      </c>
      <c r="E268">
        <v>26</v>
      </c>
      <c r="F268" t="s">
        <v>1592</v>
      </c>
      <c r="G268">
        <v>3</v>
      </c>
      <c r="H268" t="s">
        <v>1447</v>
      </c>
      <c r="I268">
        <v>8</v>
      </c>
      <c r="J268">
        <v>5</v>
      </c>
      <c r="K268" t="s">
        <v>1605</v>
      </c>
      <c r="N268">
        <v>32202</v>
      </c>
    </row>
    <row r="269" spans="2:14" x14ac:dyDescent="0.25">
      <c r="B269">
        <v>134</v>
      </c>
      <c r="C269" s="1">
        <v>41475</v>
      </c>
      <c r="D269" s="180">
        <v>0.50694444444444442</v>
      </c>
      <c r="E269">
        <v>26</v>
      </c>
      <c r="F269" t="s">
        <v>1592</v>
      </c>
      <c r="G269">
        <v>3</v>
      </c>
      <c r="H269" t="s">
        <v>1383</v>
      </c>
      <c r="I269">
        <v>4</v>
      </c>
      <c r="J269">
        <v>5</v>
      </c>
      <c r="K269" t="s">
        <v>1605</v>
      </c>
      <c r="N269">
        <v>32203</v>
      </c>
    </row>
    <row r="270" spans="2:14" x14ac:dyDescent="0.25">
      <c r="B270">
        <v>135</v>
      </c>
      <c r="C270" s="1">
        <v>41475</v>
      </c>
      <c r="D270" s="180">
        <v>0.50694444444444442</v>
      </c>
      <c r="E270">
        <v>27</v>
      </c>
      <c r="F270" t="s">
        <v>1592</v>
      </c>
      <c r="G270">
        <v>3</v>
      </c>
      <c r="H270" t="s">
        <v>1440</v>
      </c>
      <c r="I270">
        <v>3</v>
      </c>
      <c r="J270">
        <v>4</v>
      </c>
      <c r="K270" t="s">
        <v>1605</v>
      </c>
      <c r="N270">
        <v>32204</v>
      </c>
    </row>
    <row r="271" spans="2:14" x14ac:dyDescent="0.25">
      <c r="B271">
        <v>135</v>
      </c>
      <c r="C271" s="1">
        <v>41475</v>
      </c>
      <c r="D271" s="180">
        <v>0.50694444444444442</v>
      </c>
      <c r="E271">
        <v>27</v>
      </c>
      <c r="F271" t="s">
        <v>1592</v>
      </c>
      <c r="G271">
        <v>3</v>
      </c>
      <c r="H271" t="s">
        <v>1368</v>
      </c>
      <c r="I271">
        <v>7</v>
      </c>
      <c r="J271">
        <v>5</v>
      </c>
      <c r="K271" t="s">
        <v>1605</v>
      </c>
      <c r="N271">
        <v>32205</v>
      </c>
    </row>
    <row r="272" spans="2:14" x14ac:dyDescent="0.25">
      <c r="B272">
        <v>136</v>
      </c>
      <c r="C272" s="1">
        <v>41475</v>
      </c>
      <c r="D272" s="180">
        <v>0.54166666666666663</v>
      </c>
      <c r="E272">
        <v>1</v>
      </c>
      <c r="F272" s="151" t="s">
        <v>1593</v>
      </c>
      <c r="G272">
        <v>3</v>
      </c>
      <c r="H272" t="s">
        <v>1463</v>
      </c>
      <c r="I272">
        <v>6</v>
      </c>
      <c r="J272">
        <v>5</v>
      </c>
      <c r="K272" t="s">
        <v>1605</v>
      </c>
      <c r="N272">
        <v>32206</v>
      </c>
    </row>
    <row r="273" spans="2:14" x14ac:dyDescent="0.25">
      <c r="B273">
        <v>136</v>
      </c>
      <c r="C273" s="1">
        <v>41475</v>
      </c>
      <c r="D273" s="180">
        <v>0.54166666666666663</v>
      </c>
      <c r="E273">
        <v>1</v>
      </c>
      <c r="F273" s="151" t="s">
        <v>1593</v>
      </c>
      <c r="G273">
        <v>3</v>
      </c>
      <c r="H273" t="s">
        <v>1523</v>
      </c>
      <c r="I273">
        <v>8</v>
      </c>
      <c r="J273">
        <v>5</v>
      </c>
      <c r="K273" t="s">
        <v>1605</v>
      </c>
      <c r="N273">
        <v>32207</v>
      </c>
    </row>
    <row r="274" spans="2:14" x14ac:dyDescent="0.25">
      <c r="B274">
        <v>137</v>
      </c>
      <c r="C274" s="1">
        <v>41475</v>
      </c>
      <c r="D274" s="180">
        <v>0.54166666666666663</v>
      </c>
      <c r="E274">
        <v>2</v>
      </c>
      <c r="F274" s="151" t="s">
        <v>1593</v>
      </c>
      <c r="G274">
        <v>3</v>
      </c>
      <c r="H274" t="s">
        <v>1549</v>
      </c>
      <c r="I274">
        <v>7</v>
      </c>
      <c r="J274">
        <v>5</v>
      </c>
      <c r="K274" t="s">
        <v>1605</v>
      </c>
      <c r="N274">
        <v>32208</v>
      </c>
    </row>
    <row r="275" spans="2:14" x14ac:dyDescent="0.25">
      <c r="B275">
        <v>137</v>
      </c>
      <c r="C275" s="1">
        <v>41475</v>
      </c>
      <c r="D275" s="180">
        <v>0.54166666666666663</v>
      </c>
      <c r="E275">
        <v>2</v>
      </c>
      <c r="F275" s="151" t="s">
        <v>1593</v>
      </c>
      <c r="G275">
        <v>3</v>
      </c>
      <c r="H275" t="s">
        <v>1384</v>
      </c>
      <c r="I275">
        <v>4</v>
      </c>
      <c r="J275">
        <v>5</v>
      </c>
      <c r="K275" t="s">
        <v>1605</v>
      </c>
      <c r="N275">
        <v>32209</v>
      </c>
    </row>
    <row r="276" spans="2:14" x14ac:dyDescent="0.25">
      <c r="B276">
        <v>138</v>
      </c>
      <c r="C276" s="1">
        <v>41475</v>
      </c>
      <c r="D276" s="180">
        <v>0.54166666666666663</v>
      </c>
      <c r="E276">
        <v>3</v>
      </c>
      <c r="F276" s="151" t="s">
        <v>1593</v>
      </c>
      <c r="G276">
        <v>3</v>
      </c>
      <c r="H276" t="s">
        <v>1439</v>
      </c>
      <c r="I276">
        <v>6</v>
      </c>
      <c r="J276">
        <v>5</v>
      </c>
      <c r="K276" t="s">
        <v>1605</v>
      </c>
      <c r="N276">
        <v>32210</v>
      </c>
    </row>
    <row r="277" spans="2:14" x14ac:dyDescent="0.25">
      <c r="B277">
        <v>138</v>
      </c>
      <c r="C277" s="1">
        <v>41475</v>
      </c>
      <c r="D277" s="180">
        <v>0.54166666666666663</v>
      </c>
      <c r="E277">
        <v>3</v>
      </c>
      <c r="F277" s="151" t="s">
        <v>1593</v>
      </c>
      <c r="G277">
        <v>3</v>
      </c>
      <c r="H277" t="s">
        <v>1471</v>
      </c>
      <c r="I277">
        <v>6</v>
      </c>
      <c r="J277">
        <v>5</v>
      </c>
      <c r="K277" t="s">
        <v>1605</v>
      </c>
      <c r="N277">
        <v>32211</v>
      </c>
    </row>
    <row r="278" spans="2:14" x14ac:dyDescent="0.25">
      <c r="B278">
        <v>139</v>
      </c>
      <c r="C278" s="1">
        <v>41475</v>
      </c>
      <c r="D278" s="180">
        <v>0.54166666666666663</v>
      </c>
      <c r="E278">
        <v>4</v>
      </c>
      <c r="F278" t="s">
        <v>1160</v>
      </c>
      <c r="G278">
        <v>3</v>
      </c>
      <c r="H278" t="s">
        <v>1409</v>
      </c>
      <c r="I278">
        <v>7</v>
      </c>
      <c r="J278">
        <v>5</v>
      </c>
      <c r="K278" t="s">
        <v>1605</v>
      </c>
      <c r="N278">
        <v>32212</v>
      </c>
    </row>
    <row r="279" spans="2:14" x14ac:dyDescent="0.25">
      <c r="B279">
        <v>139</v>
      </c>
      <c r="C279" s="1">
        <v>41475</v>
      </c>
      <c r="D279" s="180">
        <v>0.54166666666666663</v>
      </c>
      <c r="E279">
        <v>4</v>
      </c>
      <c r="F279" t="s">
        <v>1160</v>
      </c>
      <c r="G279">
        <v>3</v>
      </c>
      <c r="H279" t="s">
        <v>1548</v>
      </c>
      <c r="I279">
        <v>5</v>
      </c>
      <c r="J279">
        <v>5</v>
      </c>
      <c r="K279" t="s">
        <v>1605</v>
      </c>
      <c r="N279">
        <v>32213</v>
      </c>
    </row>
    <row r="280" spans="2:14" x14ac:dyDescent="0.25">
      <c r="B280">
        <v>140</v>
      </c>
      <c r="C280" s="1">
        <v>41475</v>
      </c>
      <c r="D280" s="180">
        <v>0.54166666666666663</v>
      </c>
      <c r="E280">
        <v>5</v>
      </c>
      <c r="F280" t="s">
        <v>1160</v>
      </c>
      <c r="G280">
        <v>3</v>
      </c>
      <c r="H280" t="s">
        <v>1400</v>
      </c>
      <c r="I280">
        <v>1</v>
      </c>
      <c r="J280">
        <v>5</v>
      </c>
      <c r="K280" t="s">
        <v>1605</v>
      </c>
      <c r="N280">
        <v>32214</v>
      </c>
    </row>
    <row r="281" spans="2:14" x14ac:dyDescent="0.25">
      <c r="B281">
        <v>140</v>
      </c>
      <c r="C281" s="1">
        <v>41475</v>
      </c>
      <c r="D281" s="180">
        <v>0.54166666666666663</v>
      </c>
      <c r="E281">
        <v>5</v>
      </c>
      <c r="F281" t="s">
        <v>1160</v>
      </c>
      <c r="G281">
        <v>3</v>
      </c>
      <c r="H281" t="s">
        <v>1404</v>
      </c>
      <c r="I281">
        <v>9</v>
      </c>
      <c r="J281">
        <v>5</v>
      </c>
      <c r="K281" t="s">
        <v>1605</v>
      </c>
      <c r="N281">
        <v>32215</v>
      </c>
    </row>
    <row r="282" spans="2:14" x14ac:dyDescent="0.25">
      <c r="B282">
        <v>141</v>
      </c>
      <c r="C282" s="1">
        <v>41475</v>
      </c>
      <c r="D282" s="180">
        <v>0.54166666666666663</v>
      </c>
      <c r="E282">
        <v>6</v>
      </c>
      <c r="F282" t="s">
        <v>1160</v>
      </c>
      <c r="G282">
        <v>3</v>
      </c>
      <c r="H282" t="s">
        <v>1402</v>
      </c>
      <c r="I282">
        <v>4</v>
      </c>
      <c r="J282">
        <v>5</v>
      </c>
      <c r="K282" t="s">
        <v>1605</v>
      </c>
      <c r="N282">
        <v>32216</v>
      </c>
    </row>
    <row r="283" spans="2:14" x14ac:dyDescent="0.25">
      <c r="B283">
        <v>141</v>
      </c>
      <c r="C283" s="1">
        <v>41475</v>
      </c>
      <c r="D283" s="180">
        <v>0.54166666666666663</v>
      </c>
      <c r="E283">
        <v>6</v>
      </c>
      <c r="F283" t="s">
        <v>1160</v>
      </c>
      <c r="G283">
        <v>3</v>
      </c>
      <c r="H283" t="s">
        <v>1403</v>
      </c>
      <c r="I283">
        <v>5</v>
      </c>
      <c r="J283">
        <v>5</v>
      </c>
      <c r="K283" t="s">
        <v>1605</v>
      </c>
      <c r="N283">
        <v>32217</v>
      </c>
    </row>
    <row r="284" spans="2:14" x14ac:dyDescent="0.25">
      <c r="B284">
        <v>142</v>
      </c>
      <c r="C284" s="1">
        <v>41475</v>
      </c>
      <c r="D284" s="180">
        <v>0.54166666666666663</v>
      </c>
      <c r="E284">
        <v>7</v>
      </c>
      <c r="F284" t="s">
        <v>1160</v>
      </c>
      <c r="G284">
        <v>3</v>
      </c>
      <c r="H284" t="s">
        <v>1368</v>
      </c>
      <c r="I284">
        <v>8</v>
      </c>
      <c r="J284">
        <v>5</v>
      </c>
      <c r="K284" t="s">
        <v>1605</v>
      </c>
      <c r="N284">
        <v>32218</v>
      </c>
    </row>
    <row r="285" spans="2:14" x14ac:dyDescent="0.25">
      <c r="B285">
        <v>142</v>
      </c>
      <c r="C285" s="1">
        <v>41475</v>
      </c>
      <c r="D285" s="180">
        <v>0.54166666666666663</v>
      </c>
      <c r="E285">
        <v>7</v>
      </c>
      <c r="F285" t="s">
        <v>1160</v>
      </c>
      <c r="G285">
        <v>3</v>
      </c>
      <c r="H285" t="s">
        <v>1542</v>
      </c>
      <c r="I285">
        <v>7</v>
      </c>
      <c r="J285">
        <v>5</v>
      </c>
      <c r="K285" t="s">
        <v>1605</v>
      </c>
      <c r="N285">
        <v>32219</v>
      </c>
    </row>
    <row r="286" spans="2:14" x14ac:dyDescent="0.25">
      <c r="B286">
        <v>143</v>
      </c>
      <c r="C286" s="1">
        <v>41475</v>
      </c>
      <c r="D286" s="180">
        <v>0.54166666666666663</v>
      </c>
      <c r="E286">
        <v>8</v>
      </c>
      <c r="F286" t="s">
        <v>1160</v>
      </c>
      <c r="G286">
        <v>3</v>
      </c>
      <c r="H286" t="s">
        <v>1401</v>
      </c>
      <c r="I286">
        <v>4</v>
      </c>
      <c r="J286">
        <v>5</v>
      </c>
      <c r="K286" t="s">
        <v>1605</v>
      </c>
      <c r="N286">
        <v>32220</v>
      </c>
    </row>
    <row r="287" spans="2:14" x14ac:dyDescent="0.25">
      <c r="B287">
        <v>143</v>
      </c>
      <c r="C287" s="1">
        <v>41475</v>
      </c>
      <c r="D287" s="180">
        <v>0.54166666666666663</v>
      </c>
      <c r="E287">
        <v>8</v>
      </c>
      <c r="F287" t="s">
        <v>1160</v>
      </c>
      <c r="G287">
        <v>3</v>
      </c>
      <c r="H287" t="s">
        <v>1405</v>
      </c>
      <c r="I287">
        <v>6</v>
      </c>
      <c r="J287">
        <v>5</v>
      </c>
      <c r="K287" t="s">
        <v>1605</v>
      </c>
      <c r="N287">
        <v>32221</v>
      </c>
    </row>
    <row r="288" spans="2:14" x14ac:dyDescent="0.25">
      <c r="B288">
        <v>144</v>
      </c>
      <c r="C288" s="1">
        <v>41475</v>
      </c>
      <c r="D288" s="180">
        <v>0.54166666666666663</v>
      </c>
      <c r="E288">
        <v>9</v>
      </c>
      <c r="F288" t="s">
        <v>381</v>
      </c>
      <c r="G288">
        <v>3</v>
      </c>
      <c r="H288" t="s">
        <v>1458</v>
      </c>
      <c r="I288">
        <v>7</v>
      </c>
      <c r="J288">
        <v>5</v>
      </c>
      <c r="K288" t="s">
        <v>1605</v>
      </c>
      <c r="N288">
        <v>32222</v>
      </c>
    </row>
    <row r="289" spans="2:14" x14ac:dyDescent="0.25">
      <c r="B289">
        <v>144</v>
      </c>
      <c r="C289" s="1">
        <v>41475</v>
      </c>
      <c r="D289" s="180">
        <v>0.54166666666666663</v>
      </c>
      <c r="E289">
        <v>9</v>
      </c>
      <c r="F289" t="s">
        <v>381</v>
      </c>
      <c r="G289">
        <v>3</v>
      </c>
      <c r="H289" t="s">
        <v>1383</v>
      </c>
      <c r="I289">
        <v>3</v>
      </c>
      <c r="J289">
        <v>5</v>
      </c>
      <c r="K289" t="s">
        <v>1605</v>
      </c>
      <c r="N289">
        <v>32223</v>
      </c>
    </row>
    <row r="290" spans="2:14" x14ac:dyDescent="0.25">
      <c r="B290">
        <v>145</v>
      </c>
      <c r="C290" s="1">
        <v>41475</v>
      </c>
      <c r="D290" s="180">
        <v>0.54166666666666663</v>
      </c>
      <c r="E290">
        <v>10</v>
      </c>
      <c r="F290" t="s">
        <v>381</v>
      </c>
      <c r="G290">
        <v>3</v>
      </c>
      <c r="H290" t="s">
        <v>1459</v>
      </c>
      <c r="I290">
        <v>5</v>
      </c>
      <c r="J290">
        <v>5</v>
      </c>
      <c r="K290" t="s">
        <v>1605</v>
      </c>
      <c r="N290">
        <v>32224</v>
      </c>
    </row>
    <row r="291" spans="2:14" x14ac:dyDescent="0.25">
      <c r="B291">
        <v>145</v>
      </c>
      <c r="C291" s="1">
        <v>41475</v>
      </c>
      <c r="D291" s="180">
        <v>0.54166666666666663</v>
      </c>
      <c r="E291">
        <v>10</v>
      </c>
      <c r="F291" t="s">
        <v>381</v>
      </c>
      <c r="G291">
        <v>3</v>
      </c>
      <c r="H291" t="s">
        <v>1462</v>
      </c>
      <c r="I291">
        <v>6</v>
      </c>
      <c r="J291">
        <v>5</v>
      </c>
      <c r="K291" t="s">
        <v>1605</v>
      </c>
      <c r="N291">
        <v>32225</v>
      </c>
    </row>
    <row r="292" spans="2:14" x14ac:dyDescent="0.25">
      <c r="B292">
        <v>146</v>
      </c>
      <c r="C292" s="1">
        <v>41475</v>
      </c>
      <c r="D292" s="180">
        <v>0.54166666666666663</v>
      </c>
      <c r="E292">
        <v>11</v>
      </c>
      <c r="F292" t="s">
        <v>381</v>
      </c>
      <c r="G292">
        <v>3</v>
      </c>
      <c r="H292" t="s">
        <v>1421</v>
      </c>
      <c r="I292">
        <v>8</v>
      </c>
      <c r="J292">
        <v>5</v>
      </c>
      <c r="K292" t="s">
        <v>1605</v>
      </c>
      <c r="N292">
        <v>32226</v>
      </c>
    </row>
    <row r="293" spans="2:14" x14ac:dyDescent="0.25">
      <c r="B293">
        <v>146</v>
      </c>
      <c r="C293" s="1">
        <v>41475</v>
      </c>
      <c r="D293" s="180">
        <v>0.54166666666666663</v>
      </c>
      <c r="E293">
        <v>11</v>
      </c>
      <c r="F293" t="s">
        <v>381</v>
      </c>
      <c r="G293">
        <v>3</v>
      </c>
      <c r="H293" t="s">
        <v>1461</v>
      </c>
      <c r="I293">
        <v>5</v>
      </c>
      <c r="J293">
        <v>5</v>
      </c>
      <c r="K293" t="s">
        <v>1605</v>
      </c>
      <c r="N293">
        <v>32227</v>
      </c>
    </row>
    <row r="294" spans="2:14" x14ac:dyDescent="0.25">
      <c r="B294">
        <v>147</v>
      </c>
      <c r="C294" s="1">
        <v>41475</v>
      </c>
      <c r="D294" s="180">
        <v>0.54166666666666663</v>
      </c>
      <c r="E294">
        <v>12</v>
      </c>
      <c r="F294" t="s">
        <v>381</v>
      </c>
      <c r="G294">
        <v>3</v>
      </c>
      <c r="H294" t="s">
        <v>1460</v>
      </c>
      <c r="I294">
        <v>11</v>
      </c>
      <c r="J294">
        <v>5</v>
      </c>
      <c r="K294" t="s">
        <v>1605</v>
      </c>
      <c r="N294">
        <v>32228</v>
      </c>
    </row>
    <row r="295" spans="2:14" x14ac:dyDescent="0.25">
      <c r="B295">
        <v>147</v>
      </c>
      <c r="C295" s="1">
        <v>41475</v>
      </c>
      <c r="D295" s="180">
        <v>0.54166666666666663</v>
      </c>
      <c r="E295">
        <v>12</v>
      </c>
      <c r="F295" t="s">
        <v>381</v>
      </c>
      <c r="G295">
        <v>3</v>
      </c>
      <c r="H295" t="s">
        <v>1518</v>
      </c>
      <c r="I295">
        <v>6</v>
      </c>
      <c r="J295">
        <v>5</v>
      </c>
      <c r="K295" t="s">
        <v>1605</v>
      </c>
      <c r="N295">
        <v>32229</v>
      </c>
    </row>
    <row r="296" spans="2:14" x14ac:dyDescent="0.25">
      <c r="B296">
        <v>148</v>
      </c>
      <c r="C296" s="1">
        <v>41475</v>
      </c>
      <c r="D296" s="180">
        <v>0.54166666666666663</v>
      </c>
      <c r="E296">
        <v>13</v>
      </c>
      <c r="F296" t="s">
        <v>1163</v>
      </c>
      <c r="G296">
        <v>3</v>
      </c>
      <c r="H296" t="s">
        <v>1544</v>
      </c>
      <c r="I296">
        <v>1</v>
      </c>
      <c r="J296">
        <v>5</v>
      </c>
      <c r="K296" t="s">
        <v>1605</v>
      </c>
      <c r="N296">
        <v>32230</v>
      </c>
    </row>
    <row r="297" spans="2:14" x14ac:dyDescent="0.25">
      <c r="B297">
        <v>148</v>
      </c>
      <c r="C297" s="1">
        <v>41475</v>
      </c>
      <c r="D297" s="180">
        <v>0.54166666666666663</v>
      </c>
      <c r="E297">
        <v>13</v>
      </c>
      <c r="F297" t="s">
        <v>1163</v>
      </c>
      <c r="G297">
        <v>3</v>
      </c>
      <c r="H297" t="s">
        <v>1388</v>
      </c>
      <c r="I297">
        <v>6</v>
      </c>
      <c r="J297">
        <v>4</v>
      </c>
      <c r="K297" t="s">
        <v>1605</v>
      </c>
      <c r="N297">
        <v>32231</v>
      </c>
    </row>
    <row r="298" spans="2:14" x14ac:dyDescent="0.25">
      <c r="B298">
        <v>149</v>
      </c>
      <c r="C298" s="1">
        <v>41475</v>
      </c>
      <c r="D298" s="180">
        <v>0.54166666666666663</v>
      </c>
      <c r="E298">
        <v>14</v>
      </c>
      <c r="F298" t="s">
        <v>1163</v>
      </c>
      <c r="G298">
        <v>3</v>
      </c>
      <c r="H298" t="s">
        <v>1385</v>
      </c>
      <c r="I298">
        <v>10</v>
      </c>
      <c r="J298">
        <v>5</v>
      </c>
      <c r="K298" t="s">
        <v>1605</v>
      </c>
      <c r="N298">
        <v>32232</v>
      </c>
    </row>
    <row r="299" spans="2:14" x14ac:dyDescent="0.25">
      <c r="B299">
        <v>149</v>
      </c>
      <c r="C299" s="1">
        <v>41475</v>
      </c>
      <c r="D299" s="180">
        <v>0.54166666666666663</v>
      </c>
      <c r="E299">
        <v>14</v>
      </c>
      <c r="F299" t="s">
        <v>1163</v>
      </c>
      <c r="G299">
        <v>3</v>
      </c>
      <c r="H299" t="s">
        <v>1390</v>
      </c>
      <c r="I299">
        <v>3</v>
      </c>
      <c r="J299">
        <v>5</v>
      </c>
      <c r="K299" t="s">
        <v>1605</v>
      </c>
      <c r="N299">
        <v>32233</v>
      </c>
    </row>
    <row r="300" spans="2:14" x14ac:dyDescent="0.25">
      <c r="B300">
        <v>150</v>
      </c>
      <c r="C300" s="1">
        <v>41475</v>
      </c>
      <c r="D300" s="180">
        <v>0.54166666666666663</v>
      </c>
      <c r="E300">
        <v>15</v>
      </c>
      <c r="F300" t="s">
        <v>1163</v>
      </c>
      <c r="G300">
        <v>3</v>
      </c>
      <c r="H300" t="s">
        <v>1530</v>
      </c>
      <c r="I300">
        <v>1</v>
      </c>
      <c r="J300">
        <v>5</v>
      </c>
      <c r="K300" t="s">
        <v>1605</v>
      </c>
      <c r="N300">
        <v>32234</v>
      </c>
    </row>
    <row r="301" spans="2:14" x14ac:dyDescent="0.25">
      <c r="B301">
        <v>150</v>
      </c>
      <c r="C301" s="1">
        <v>41475</v>
      </c>
      <c r="D301" s="180">
        <v>0.54166666666666663</v>
      </c>
      <c r="E301">
        <v>15</v>
      </c>
      <c r="F301" t="s">
        <v>1163</v>
      </c>
      <c r="G301">
        <v>3</v>
      </c>
      <c r="H301" t="s">
        <v>1387</v>
      </c>
      <c r="I301">
        <v>12</v>
      </c>
      <c r="J301">
        <v>5</v>
      </c>
      <c r="K301" t="s">
        <v>1605</v>
      </c>
      <c r="N301">
        <v>32235</v>
      </c>
    </row>
    <row r="302" spans="2:14" x14ac:dyDescent="0.25">
      <c r="B302">
        <v>151</v>
      </c>
      <c r="C302" s="1">
        <v>41475</v>
      </c>
      <c r="D302" s="180">
        <v>0.54166666666666663</v>
      </c>
      <c r="E302">
        <v>16</v>
      </c>
      <c r="F302" t="s">
        <v>1163</v>
      </c>
      <c r="G302">
        <v>3</v>
      </c>
      <c r="H302" t="s">
        <v>1562</v>
      </c>
      <c r="I302">
        <v>3</v>
      </c>
      <c r="J302">
        <v>5</v>
      </c>
      <c r="K302" t="s">
        <v>1605</v>
      </c>
      <c r="N302">
        <v>32236</v>
      </c>
    </row>
    <row r="303" spans="2:14" x14ac:dyDescent="0.25">
      <c r="B303">
        <v>151</v>
      </c>
      <c r="C303" s="1">
        <v>41475</v>
      </c>
      <c r="D303" s="180">
        <v>0.54166666666666663</v>
      </c>
      <c r="E303">
        <v>16</v>
      </c>
      <c r="F303" t="s">
        <v>1163</v>
      </c>
      <c r="G303">
        <v>3</v>
      </c>
      <c r="H303" t="s">
        <v>1389</v>
      </c>
      <c r="I303">
        <v>10</v>
      </c>
      <c r="J303">
        <v>5</v>
      </c>
      <c r="K303" t="s">
        <v>1605</v>
      </c>
      <c r="N303">
        <v>32237</v>
      </c>
    </row>
    <row r="304" spans="2:14" x14ac:dyDescent="0.25">
      <c r="B304">
        <v>152</v>
      </c>
      <c r="C304" s="1">
        <v>41475</v>
      </c>
      <c r="D304" s="180">
        <v>0.54166666666666663</v>
      </c>
      <c r="E304">
        <v>17</v>
      </c>
      <c r="F304" t="s">
        <v>1163</v>
      </c>
      <c r="G304">
        <v>3</v>
      </c>
      <c r="H304" t="s">
        <v>1384</v>
      </c>
      <c r="I304">
        <v>7</v>
      </c>
      <c r="J304">
        <v>1</v>
      </c>
      <c r="K304" t="s">
        <v>1610</v>
      </c>
      <c r="N304">
        <v>32238</v>
      </c>
    </row>
    <row r="305" spans="2:14" x14ac:dyDescent="0.25">
      <c r="B305">
        <v>152</v>
      </c>
      <c r="C305" s="1">
        <v>41475</v>
      </c>
      <c r="D305" s="180">
        <v>0.54166666666666663</v>
      </c>
      <c r="E305">
        <v>17</v>
      </c>
      <c r="F305" t="s">
        <v>1163</v>
      </c>
      <c r="G305">
        <v>3</v>
      </c>
      <c r="H305" t="s">
        <v>1368</v>
      </c>
      <c r="I305">
        <v>3</v>
      </c>
      <c r="J305">
        <v>4</v>
      </c>
      <c r="K305" t="s">
        <v>1605</v>
      </c>
      <c r="N305">
        <v>32239</v>
      </c>
    </row>
    <row r="306" spans="2:14" x14ac:dyDescent="0.25">
      <c r="B306">
        <v>153</v>
      </c>
      <c r="C306" s="1">
        <v>41475</v>
      </c>
      <c r="D306" s="180">
        <v>0.54166666666666663</v>
      </c>
      <c r="E306">
        <v>18</v>
      </c>
      <c r="F306" s="151" t="s">
        <v>1595</v>
      </c>
      <c r="G306">
        <v>3</v>
      </c>
      <c r="H306" t="s">
        <v>1541</v>
      </c>
      <c r="I306">
        <v>11</v>
      </c>
      <c r="J306">
        <v>5</v>
      </c>
      <c r="K306" t="s">
        <v>1605</v>
      </c>
      <c r="N306">
        <v>32240</v>
      </c>
    </row>
    <row r="307" spans="2:14" x14ac:dyDescent="0.25">
      <c r="B307">
        <v>153</v>
      </c>
      <c r="C307" s="1">
        <v>41475</v>
      </c>
      <c r="D307" s="180">
        <v>0.54166666666666663</v>
      </c>
      <c r="E307">
        <v>18</v>
      </c>
      <c r="F307" s="151" t="s">
        <v>1595</v>
      </c>
      <c r="G307">
        <v>3</v>
      </c>
      <c r="H307" t="s">
        <v>1412</v>
      </c>
      <c r="I307">
        <v>3</v>
      </c>
      <c r="J307">
        <v>5</v>
      </c>
      <c r="K307" t="s">
        <v>1605</v>
      </c>
      <c r="N307">
        <v>32241</v>
      </c>
    </row>
    <row r="308" spans="2:14" x14ac:dyDescent="0.25">
      <c r="B308">
        <v>154</v>
      </c>
      <c r="C308" s="1">
        <v>41475</v>
      </c>
      <c r="D308" s="180">
        <v>0.54166666666666663</v>
      </c>
      <c r="E308">
        <v>19</v>
      </c>
      <c r="F308" s="151" t="s">
        <v>1595</v>
      </c>
      <c r="G308">
        <v>3</v>
      </c>
      <c r="H308" t="s">
        <v>1488</v>
      </c>
      <c r="I308">
        <v>6</v>
      </c>
      <c r="J308">
        <v>4</v>
      </c>
      <c r="K308" t="s">
        <v>1605</v>
      </c>
      <c r="N308">
        <v>32242</v>
      </c>
    </row>
    <row r="309" spans="2:14" x14ac:dyDescent="0.25">
      <c r="B309">
        <v>154</v>
      </c>
      <c r="C309" s="1">
        <v>41475</v>
      </c>
      <c r="D309" s="180">
        <v>0.54166666666666663</v>
      </c>
      <c r="E309">
        <v>19</v>
      </c>
      <c r="F309" s="151" t="s">
        <v>1595</v>
      </c>
      <c r="G309">
        <v>3</v>
      </c>
      <c r="H309" t="s">
        <v>1380</v>
      </c>
      <c r="I309">
        <v>5</v>
      </c>
      <c r="J309">
        <v>4</v>
      </c>
      <c r="K309" t="s">
        <v>1605</v>
      </c>
      <c r="N309">
        <v>32243</v>
      </c>
    </row>
    <row r="310" spans="2:14" x14ac:dyDescent="0.25">
      <c r="B310">
        <v>155</v>
      </c>
      <c r="C310" s="1">
        <v>41475</v>
      </c>
      <c r="D310" s="180">
        <v>0.54166666666666663</v>
      </c>
      <c r="E310">
        <v>20</v>
      </c>
      <c r="F310" s="151" t="s">
        <v>1595</v>
      </c>
      <c r="G310">
        <v>3</v>
      </c>
      <c r="H310" t="s">
        <v>1486</v>
      </c>
      <c r="I310">
        <v>6</v>
      </c>
      <c r="J310">
        <v>4</v>
      </c>
      <c r="K310" t="s">
        <v>1605</v>
      </c>
      <c r="N310">
        <v>32244</v>
      </c>
    </row>
    <row r="311" spans="2:14" x14ac:dyDescent="0.25">
      <c r="B311">
        <v>155</v>
      </c>
      <c r="C311" s="1">
        <v>41475</v>
      </c>
      <c r="D311" s="180">
        <v>0.54166666666666663</v>
      </c>
      <c r="E311">
        <v>20</v>
      </c>
      <c r="F311" s="151" t="s">
        <v>1595</v>
      </c>
      <c r="G311">
        <v>3</v>
      </c>
      <c r="H311" t="s">
        <v>1411</v>
      </c>
      <c r="I311">
        <v>7</v>
      </c>
      <c r="J311">
        <v>4</v>
      </c>
      <c r="K311" t="s">
        <v>1605</v>
      </c>
      <c r="N311">
        <v>32245</v>
      </c>
    </row>
    <row r="312" spans="2:14" x14ac:dyDescent="0.25">
      <c r="B312">
        <v>156</v>
      </c>
      <c r="C312" s="1">
        <v>41475</v>
      </c>
      <c r="D312" s="180">
        <v>0.54166666666666663</v>
      </c>
      <c r="E312">
        <v>21</v>
      </c>
      <c r="F312" s="151" t="s">
        <v>1595</v>
      </c>
      <c r="G312">
        <v>3</v>
      </c>
      <c r="H312" t="s">
        <v>1487</v>
      </c>
      <c r="I312">
        <v>10</v>
      </c>
      <c r="J312">
        <v>5</v>
      </c>
      <c r="K312" t="s">
        <v>1605</v>
      </c>
      <c r="N312">
        <v>32246</v>
      </c>
    </row>
    <row r="313" spans="2:14" x14ac:dyDescent="0.25">
      <c r="B313">
        <v>156</v>
      </c>
      <c r="C313" s="1">
        <v>41475</v>
      </c>
      <c r="D313" s="180">
        <v>0.54166666666666663</v>
      </c>
      <c r="E313">
        <v>21</v>
      </c>
      <c r="F313" s="151" t="s">
        <v>1595</v>
      </c>
      <c r="G313">
        <v>3</v>
      </c>
      <c r="H313" t="s">
        <v>1540</v>
      </c>
      <c r="I313">
        <v>9</v>
      </c>
      <c r="J313">
        <v>5</v>
      </c>
      <c r="K313" t="s">
        <v>1605</v>
      </c>
      <c r="N313">
        <v>32247</v>
      </c>
    </row>
    <row r="314" spans="2:14" x14ac:dyDescent="0.25">
      <c r="B314">
        <v>157</v>
      </c>
      <c r="C314" s="1">
        <v>41475</v>
      </c>
      <c r="D314" s="180">
        <v>0.54166666666666663</v>
      </c>
      <c r="E314">
        <v>22</v>
      </c>
      <c r="F314" s="151" t="s">
        <v>1595</v>
      </c>
      <c r="G314">
        <v>3</v>
      </c>
      <c r="H314" t="s">
        <v>1489</v>
      </c>
      <c r="I314">
        <v>9</v>
      </c>
      <c r="J314">
        <v>5</v>
      </c>
      <c r="N314">
        <v>34607</v>
      </c>
    </row>
    <row r="315" spans="2:14" x14ac:dyDescent="0.25">
      <c r="B315">
        <v>157</v>
      </c>
      <c r="C315" s="1">
        <v>41475</v>
      </c>
      <c r="D315" s="180">
        <v>0.54166666666666663</v>
      </c>
      <c r="E315">
        <v>22</v>
      </c>
      <c r="F315" s="151" t="s">
        <v>1595</v>
      </c>
      <c r="G315">
        <v>3</v>
      </c>
      <c r="H315" t="s">
        <v>1493</v>
      </c>
      <c r="I315">
        <v>4</v>
      </c>
      <c r="J315">
        <v>5</v>
      </c>
      <c r="N315">
        <v>34608</v>
      </c>
    </row>
    <row r="316" spans="2:14" x14ac:dyDescent="0.25">
      <c r="B316">
        <v>158</v>
      </c>
      <c r="C316" s="1">
        <v>41475</v>
      </c>
      <c r="D316" s="180">
        <v>0.54166666666666663</v>
      </c>
      <c r="E316">
        <v>23</v>
      </c>
      <c r="F316" s="151" t="s">
        <v>1595</v>
      </c>
      <c r="G316">
        <v>3</v>
      </c>
      <c r="H316" t="s">
        <v>1491</v>
      </c>
      <c r="I316">
        <v>9</v>
      </c>
      <c r="J316">
        <v>5</v>
      </c>
      <c r="N316">
        <v>34609</v>
      </c>
    </row>
    <row r="317" spans="2:14" x14ac:dyDescent="0.25">
      <c r="B317">
        <v>158</v>
      </c>
      <c r="C317" s="1">
        <v>41475</v>
      </c>
      <c r="D317" s="180">
        <v>0.54166666666666663</v>
      </c>
      <c r="E317">
        <v>23</v>
      </c>
      <c r="F317" s="151" t="s">
        <v>1595</v>
      </c>
      <c r="G317">
        <v>3</v>
      </c>
      <c r="H317" t="s">
        <v>1492</v>
      </c>
      <c r="I317">
        <v>4</v>
      </c>
      <c r="J317">
        <v>5</v>
      </c>
      <c r="N317">
        <v>34610</v>
      </c>
    </row>
    <row r="318" spans="2:14" x14ac:dyDescent="0.25">
      <c r="B318">
        <v>159</v>
      </c>
      <c r="C318" s="1">
        <v>41475</v>
      </c>
      <c r="D318" s="180">
        <v>0.54166666666666663</v>
      </c>
      <c r="E318">
        <v>24</v>
      </c>
      <c r="F318" s="151" t="s">
        <v>1595</v>
      </c>
      <c r="G318">
        <v>3</v>
      </c>
      <c r="H318" t="s">
        <v>1490</v>
      </c>
      <c r="I318">
        <v>2</v>
      </c>
      <c r="J318">
        <v>5</v>
      </c>
      <c r="N318">
        <v>34611</v>
      </c>
    </row>
    <row r="319" spans="2:14" x14ac:dyDescent="0.25">
      <c r="B319">
        <v>159</v>
      </c>
      <c r="C319" s="1">
        <v>41475</v>
      </c>
      <c r="D319" s="180">
        <v>0.54166666666666663</v>
      </c>
      <c r="E319">
        <v>24</v>
      </c>
      <c r="F319" s="151" t="s">
        <v>1595</v>
      </c>
      <c r="G319">
        <v>3</v>
      </c>
      <c r="H319" t="s">
        <v>1550</v>
      </c>
      <c r="I319">
        <v>9</v>
      </c>
      <c r="J319">
        <v>5</v>
      </c>
      <c r="N319">
        <v>34612</v>
      </c>
    </row>
    <row r="320" spans="2:14" x14ac:dyDescent="0.25">
      <c r="B320">
        <v>160</v>
      </c>
      <c r="C320" s="1">
        <v>41475</v>
      </c>
      <c r="D320" s="180">
        <v>0.54166666666666663</v>
      </c>
      <c r="E320">
        <v>25</v>
      </c>
      <c r="F320" t="s">
        <v>1184</v>
      </c>
      <c r="G320">
        <v>3</v>
      </c>
      <c r="H320" t="s">
        <v>1423</v>
      </c>
      <c r="I320">
        <v>7</v>
      </c>
      <c r="J320">
        <v>5</v>
      </c>
      <c r="K320" t="s">
        <v>1605</v>
      </c>
      <c r="N320">
        <v>32254</v>
      </c>
    </row>
    <row r="321" spans="2:14" x14ac:dyDescent="0.25">
      <c r="B321">
        <v>160</v>
      </c>
      <c r="C321" s="1">
        <v>41475</v>
      </c>
      <c r="D321" s="180">
        <v>0.54166666666666663</v>
      </c>
      <c r="E321">
        <v>25</v>
      </c>
      <c r="F321" t="s">
        <v>1184</v>
      </c>
      <c r="G321">
        <v>3</v>
      </c>
      <c r="H321" t="s">
        <v>1502</v>
      </c>
      <c r="I321">
        <v>6</v>
      </c>
      <c r="J321">
        <v>5</v>
      </c>
      <c r="K321" t="s">
        <v>1605</v>
      </c>
      <c r="N321">
        <v>32255</v>
      </c>
    </row>
    <row r="322" spans="2:14" x14ac:dyDescent="0.25">
      <c r="B322">
        <v>161</v>
      </c>
      <c r="C322" s="1">
        <v>41475</v>
      </c>
      <c r="D322" s="180">
        <v>0.54166666666666663</v>
      </c>
      <c r="E322">
        <v>26</v>
      </c>
      <c r="F322" t="s">
        <v>1184</v>
      </c>
      <c r="G322">
        <v>3</v>
      </c>
      <c r="H322" t="s">
        <v>1500</v>
      </c>
      <c r="I322">
        <v>12</v>
      </c>
      <c r="J322">
        <v>5</v>
      </c>
      <c r="K322" t="s">
        <v>1605</v>
      </c>
      <c r="N322">
        <v>32256</v>
      </c>
    </row>
    <row r="323" spans="2:14" x14ac:dyDescent="0.25">
      <c r="B323">
        <v>161</v>
      </c>
      <c r="C323" s="1">
        <v>41475</v>
      </c>
      <c r="D323" s="180">
        <v>0.54166666666666663</v>
      </c>
      <c r="E323">
        <v>26</v>
      </c>
      <c r="F323" t="s">
        <v>1184</v>
      </c>
      <c r="G323">
        <v>3</v>
      </c>
      <c r="H323" t="s">
        <v>1497</v>
      </c>
      <c r="I323">
        <v>1</v>
      </c>
      <c r="J323">
        <v>5</v>
      </c>
      <c r="K323" t="s">
        <v>1605</v>
      </c>
      <c r="N323">
        <v>32257</v>
      </c>
    </row>
    <row r="324" spans="2:14" x14ac:dyDescent="0.25">
      <c r="B324">
        <v>162</v>
      </c>
      <c r="C324" s="1">
        <v>41475</v>
      </c>
      <c r="D324" s="180">
        <v>0.54166666666666663</v>
      </c>
      <c r="E324">
        <v>27</v>
      </c>
      <c r="F324" t="s">
        <v>1184</v>
      </c>
      <c r="G324">
        <v>3</v>
      </c>
      <c r="H324" t="s">
        <v>1499</v>
      </c>
      <c r="I324">
        <v>8</v>
      </c>
      <c r="J324">
        <v>5</v>
      </c>
      <c r="K324" t="s">
        <v>1605</v>
      </c>
      <c r="N324">
        <v>32258</v>
      </c>
    </row>
    <row r="325" spans="2:14" x14ac:dyDescent="0.25">
      <c r="B325">
        <v>162</v>
      </c>
      <c r="C325" s="1">
        <v>41475</v>
      </c>
      <c r="D325" s="180">
        <v>0.54166666666666663</v>
      </c>
      <c r="E325">
        <v>27</v>
      </c>
      <c r="F325" t="s">
        <v>1184</v>
      </c>
      <c r="G325">
        <v>3</v>
      </c>
      <c r="H325" t="s">
        <v>1503</v>
      </c>
      <c r="I325">
        <v>7</v>
      </c>
      <c r="J325">
        <v>5</v>
      </c>
      <c r="K325" t="s">
        <v>1605</v>
      </c>
      <c r="N325">
        <v>32259</v>
      </c>
    </row>
    <row r="326" spans="2:14" x14ac:dyDescent="0.25">
      <c r="B326">
        <v>163</v>
      </c>
      <c r="C326" s="1">
        <v>41475</v>
      </c>
      <c r="D326" s="180">
        <v>0.57638888888888895</v>
      </c>
      <c r="E326">
        <v>1</v>
      </c>
      <c r="F326" t="s">
        <v>1592</v>
      </c>
      <c r="G326">
        <v>1</v>
      </c>
      <c r="H326" t="s">
        <v>1373</v>
      </c>
      <c r="I326">
        <v>0</v>
      </c>
      <c r="J326">
        <v>5</v>
      </c>
      <c r="K326" t="s">
        <v>1605</v>
      </c>
      <c r="N326">
        <v>32260</v>
      </c>
    </row>
    <row r="327" spans="2:14" x14ac:dyDescent="0.25">
      <c r="B327">
        <v>163</v>
      </c>
      <c r="C327" s="1">
        <v>41475</v>
      </c>
      <c r="D327" s="180">
        <v>0.57638888888888895</v>
      </c>
      <c r="E327">
        <v>1</v>
      </c>
      <c r="F327" t="s">
        <v>1592</v>
      </c>
      <c r="G327">
        <v>1</v>
      </c>
      <c r="H327" t="s">
        <v>1448</v>
      </c>
      <c r="I327">
        <v>11</v>
      </c>
      <c r="J327">
        <v>5</v>
      </c>
      <c r="K327" t="s">
        <v>1605</v>
      </c>
      <c r="N327">
        <v>32261</v>
      </c>
    </row>
    <row r="328" spans="2:14" x14ac:dyDescent="0.25">
      <c r="B328">
        <v>164</v>
      </c>
      <c r="C328" s="1">
        <v>41475</v>
      </c>
      <c r="D328" s="180">
        <v>0.57638888888888895</v>
      </c>
      <c r="E328">
        <v>2</v>
      </c>
      <c r="F328" t="s">
        <v>1592</v>
      </c>
      <c r="G328">
        <v>1</v>
      </c>
      <c r="H328" t="s">
        <v>1384</v>
      </c>
      <c r="I328">
        <v>2</v>
      </c>
      <c r="J328">
        <v>4</v>
      </c>
      <c r="K328" t="s">
        <v>1605</v>
      </c>
      <c r="N328">
        <v>32262</v>
      </c>
    </row>
    <row r="329" spans="2:14" x14ac:dyDescent="0.25">
      <c r="B329">
        <v>164</v>
      </c>
      <c r="C329" s="1">
        <v>41475</v>
      </c>
      <c r="D329" s="180">
        <v>0.57638888888888895</v>
      </c>
      <c r="E329">
        <v>2</v>
      </c>
      <c r="F329" t="s">
        <v>1592</v>
      </c>
      <c r="G329">
        <v>1</v>
      </c>
      <c r="H329" t="s">
        <v>1443</v>
      </c>
      <c r="I329">
        <v>8</v>
      </c>
      <c r="J329">
        <v>4</v>
      </c>
      <c r="K329" t="s">
        <v>1605</v>
      </c>
      <c r="N329">
        <v>32263</v>
      </c>
    </row>
    <row r="330" spans="2:14" x14ac:dyDescent="0.25">
      <c r="B330">
        <v>165</v>
      </c>
      <c r="C330" s="1">
        <v>41475</v>
      </c>
      <c r="D330" s="180">
        <v>0.57638888888888895</v>
      </c>
      <c r="E330">
        <v>3</v>
      </c>
      <c r="F330" t="s">
        <v>1592</v>
      </c>
      <c r="G330">
        <v>1</v>
      </c>
      <c r="H330" t="s">
        <v>1446</v>
      </c>
      <c r="I330">
        <v>4</v>
      </c>
      <c r="J330">
        <v>5</v>
      </c>
      <c r="K330" t="s">
        <v>1605</v>
      </c>
      <c r="N330">
        <v>32264</v>
      </c>
    </row>
    <row r="331" spans="2:14" x14ac:dyDescent="0.25">
      <c r="B331">
        <v>165</v>
      </c>
      <c r="C331" s="1">
        <v>41475</v>
      </c>
      <c r="D331" s="180">
        <v>0.57638888888888895</v>
      </c>
      <c r="E331">
        <v>3</v>
      </c>
      <c r="F331" t="s">
        <v>1592</v>
      </c>
      <c r="G331">
        <v>1</v>
      </c>
      <c r="H331" t="s">
        <v>1441</v>
      </c>
      <c r="I331">
        <v>4</v>
      </c>
      <c r="J331">
        <v>5</v>
      </c>
      <c r="K331" t="s">
        <v>1605</v>
      </c>
      <c r="N331">
        <v>32265</v>
      </c>
    </row>
    <row r="332" spans="2:14" x14ac:dyDescent="0.25">
      <c r="B332">
        <v>166</v>
      </c>
      <c r="C332" s="1">
        <v>41475</v>
      </c>
      <c r="D332" s="180">
        <v>0.57638888888888895</v>
      </c>
      <c r="E332">
        <v>4</v>
      </c>
      <c r="F332" t="s">
        <v>1592</v>
      </c>
      <c r="G332">
        <v>1</v>
      </c>
      <c r="H332" t="s">
        <v>1429</v>
      </c>
      <c r="I332">
        <v>2</v>
      </c>
      <c r="J332">
        <v>5</v>
      </c>
      <c r="K332" t="s">
        <v>1605</v>
      </c>
      <c r="N332">
        <v>32266</v>
      </c>
    </row>
    <row r="333" spans="2:14" x14ac:dyDescent="0.25">
      <c r="B333">
        <v>166</v>
      </c>
      <c r="C333" s="1">
        <v>41475</v>
      </c>
      <c r="D333" s="180">
        <v>0.57638888888888895</v>
      </c>
      <c r="E333">
        <v>4</v>
      </c>
      <c r="F333" t="s">
        <v>1592</v>
      </c>
      <c r="G333">
        <v>1</v>
      </c>
      <c r="H333" t="s">
        <v>1444</v>
      </c>
      <c r="I333">
        <v>7</v>
      </c>
      <c r="J333">
        <v>5</v>
      </c>
      <c r="K333" t="s">
        <v>1605</v>
      </c>
      <c r="N333">
        <v>32267</v>
      </c>
    </row>
    <row r="334" spans="2:14" x14ac:dyDescent="0.25">
      <c r="B334">
        <v>167</v>
      </c>
      <c r="C334" s="1">
        <v>41475</v>
      </c>
      <c r="D334" s="180">
        <v>0.57638888888888895</v>
      </c>
      <c r="E334">
        <v>5</v>
      </c>
      <c r="F334" t="s">
        <v>82</v>
      </c>
      <c r="G334">
        <v>1</v>
      </c>
      <c r="H334" t="s">
        <v>1511</v>
      </c>
      <c r="I334">
        <v>1</v>
      </c>
      <c r="J334">
        <v>4</v>
      </c>
      <c r="K334" t="s">
        <v>1605</v>
      </c>
      <c r="N334">
        <v>32268</v>
      </c>
    </row>
    <row r="335" spans="2:14" x14ac:dyDescent="0.25">
      <c r="B335">
        <v>167</v>
      </c>
      <c r="C335" s="1">
        <v>41475</v>
      </c>
      <c r="D335" s="180">
        <v>0.57638888888888895</v>
      </c>
      <c r="E335">
        <v>5</v>
      </c>
      <c r="F335" t="s">
        <v>82</v>
      </c>
      <c r="G335">
        <v>1</v>
      </c>
      <c r="H335" t="s">
        <v>1394</v>
      </c>
      <c r="I335">
        <v>13</v>
      </c>
      <c r="J335">
        <v>4</v>
      </c>
      <c r="K335" t="s">
        <v>1605</v>
      </c>
      <c r="N335">
        <v>32269</v>
      </c>
    </row>
    <row r="336" spans="2:14" x14ac:dyDescent="0.25">
      <c r="B336">
        <v>168</v>
      </c>
      <c r="C336" s="1">
        <v>41475</v>
      </c>
      <c r="D336" s="180">
        <v>0.57638888888888895</v>
      </c>
      <c r="E336">
        <v>6</v>
      </c>
      <c r="F336" t="s">
        <v>82</v>
      </c>
      <c r="G336">
        <v>1</v>
      </c>
      <c r="H336" t="s">
        <v>1436</v>
      </c>
      <c r="I336">
        <v>5</v>
      </c>
      <c r="J336">
        <v>1</v>
      </c>
      <c r="K336" t="s">
        <v>1605</v>
      </c>
      <c r="N336">
        <v>32270</v>
      </c>
    </row>
    <row r="337" spans="2:14" x14ac:dyDescent="0.25">
      <c r="B337">
        <v>168</v>
      </c>
      <c r="C337" s="1">
        <v>41475</v>
      </c>
      <c r="D337" s="180">
        <v>0.57638888888888895</v>
      </c>
      <c r="E337">
        <v>6</v>
      </c>
      <c r="F337" t="s">
        <v>82</v>
      </c>
      <c r="G337">
        <v>1</v>
      </c>
      <c r="H337" t="s">
        <v>1397</v>
      </c>
      <c r="I337">
        <v>7</v>
      </c>
      <c r="J337">
        <v>4</v>
      </c>
      <c r="K337" t="s">
        <v>1605</v>
      </c>
      <c r="N337">
        <v>32271</v>
      </c>
    </row>
    <row r="338" spans="2:14" x14ac:dyDescent="0.25">
      <c r="B338">
        <v>169</v>
      </c>
      <c r="C338" s="1">
        <v>41475</v>
      </c>
      <c r="D338" s="180">
        <v>0.57638888888888895</v>
      </c>
      <c r="E338">
        <v>7</v>
      </c>
      <c r="F338" t="s">
        <v>82</v>
      </c>
      <c r="G338">
        <v>1</v>
      </c>
      <c r="H338" t="s">
        <v>1395</v>
      </c>
      <c r="I338">
        <v>5</v>
      </c>
      <c r="J338">
        <v>3</v>
      </c>
      <c r="K338" t="s">
        <v>1605</v>
      </c>
      <c r="N338">
        <v>32272</v>
      </c>
    </row>
    <row r="339" spans="2:14" x14ac:dyDescent="0.25">
      <c r="B339">
        <v>169</v>
      </c>
      <c r="C339" s="1">
        <v>41475</v>
      </c>
      <c r="D339" s="180">
        <v>0.57638888888888895</v>
      </c>
      <c r="E339">
        <v>7</v>
      </c>
      <c r="F339" t="s">
        <v>82</v>
      </c>
      <c r="G339">
        <v>1</v>
      </c>
      <c r="H339" t="s">
        <v>1392</v>
      </c>
      <c r="I339">
        <v>0</v>
      </c>
      <c r="J339">
        <v>5</v>
      </c>
      <c r="K339" t="s">
        <v>1605</v>
      </c>
      <c r="N339">
        <v>32273</v>
      </c>
    </row>
    <row r="340" spans="2:14" x14ac:dyDescent="0.25">
      <c r="B340">
        <v>170</v>
      </c>
      <c r="C340" s="1">
        <v>41475</v>
      </c>
      <c r="D340" s="180">
        <v>0.57638888888888895</v>
      </c>
      <c r="E340">
        <v>8</v>
      </c>
      <c r="F340" t="s">
        <v>82</v>
      </c>
      <c r="G340">
        <v>1</v>
      </c>
      <c r="H340" t="s">
        <v>1512</v>
      </c>
      <c r="I340">
        <v>3</v>
      </c>
      <c r="J340">
        <v>5</v>
      </c>
      <c r="K340" t="s">
        <v>1605</v>
      </c>
      <c r="N340">
        <v>32274</v>
      </c>
    </row>
    <row r="341" spans="2:14" x14ac:dyDescent="0.25">
      <c r="B341">
        <v>170</v>
      </c>
      <c r="C341" s="1">
        <v>41475</v>
      </c>
      <c r="D341" s="180">
        <v>0.57638888888888895</v>
      </c>
      <c r="E341">
        <v>8</v>
      </c>
      <c r="F341" t="s">
        <v>82</v>
      </c>
      <c r="G341">
        <v>1</v>
      </c>
      <c r="H341" t="s">
        <v>1398</v>
      </c>
      <c r="I341">
        <v>11</v>
      </c>
      <c r="J341">
        <v>5</v>
      </c>
      <c r="K341" t="s">
        <v>1605</v>
      </c>
      <c r="N341">
        <v>32275</v>
      </c>
    </row>
    <row r="342" spans="2:14" x14ac:dyDescent="0.25">
      <c r="B342">
        <v>171</v>
      </c>
      <c r="C342" s="1">
        <v>41475</v>
      </c>
      <c r="D342" s="180">
        <v>0.57638888888888895</v>
      </c>
      <c r="E342">
        <v>9</v>
      </c>
      <c r="F342" t="s">
        <v>1173</v>
      </c>
      <c r="G342">
        <v>1</v>
      </c>
      <c r="H342" t="s">
        <v>1451</v>
      </c>
      <c r="I342">
        <v>6</v>
      </c>
      <c r="J342">
        <v>5</v>
      </c>
      <c r="K342" t="s">
        <v>1605</v>
      </c>
      <c r="N342">
        <v>32276</v>
      </c>
    </row>
    <row r="343" spans="2:14" x14ac:dyDescent="0.25">
      <c r="B343">
        <v>171</v>
      </c>
      <c r="C343" s="1">
        <v>41475</v>
      </c>
      <c r="D343" s="180">
        <v>0.57638888888888895</v>
      </c>
      <c r="E343">
        <v>9</v>
      </c>
      <c r="F343" t="s">
        <v>1173</v>
      </c>
      <c r="G343">
        <v>1</v>
      </c>
      <c r="H343" t="s">
        <v>1522</v>
      </c>
      <c r="I343">
        <v>9</v>
      </c>
      <c r="J343">
        <v>5</v>
      </c>
      <c r="K343" t="s">
        <v>1605</v>
      </c>
      <c r="N343">
        <v>32277</v>
      </c>
    </row>
    <row r="344" spans="2:14" x14ac:dyDescent="0.25">
      <c r="B344">
        <v>172</v>
      </c>
      <c r="C344" s="1">
        <v>41475</v>
      </c>
      <c r="D344" s="180">
        <v>0.57638888888888895</v>
      </c>
      <c r="E344">
        <v>10</v>
      </c>
      <c r="F344" t="s">
        <v>1173</v>
      </c>
      <c r="G344">
        <v>1</v>
      </c>
      <c r="H344" t="s">
        <v>1452</v>
      </c>
      <c r="I344">
        <v>10</v>
      </c>
      <c r="J344">
        <v>5</v>
      </c>
      <c r="K344" t="s">
        <v>1605</v>
      </c>
      <c r="N344">
        <v>32278</v>
      </c>
    </row>
    <row r="345" spans="2:14" x14ac:dyDescent="0.25">
      <c r="B345">
        <v>172</v>
      </c>
      <c r="C345" s="1">
        <v>41475</v>
      </c>
      <c r="D345" s="180">
        <v>0.57638888888888895</v>
      </c>
      <c r="E345">
        <v>10</v>
      </c>
      <c r="F345" t="s">
        <v>1173</v>
      </c>
      <c r="G345">
        <v>1</v>
      </c>
      <c r="H345" t="s">
        <v>1527</v>
      </c>
      <c r="I345">
        <v>4</v>
      </c>
      <c r="J345">
        <v>4</v>
      </c>
      <c r="K345" t="s">
        <v>1605</v>
      </c>
      <c r="N345">
        <v>32279</v>
      </c>
    </row>
    <row r="346" spans="2:14" x14ac:dyDescent="0.25">
      <c r="B346">
        <v>173</v>
      </c>
      <c r="C346" s="1">
        <v>41475</v>
      </c>
      <c r="D346" s="180">
        <v>0.57638888888888895</v>
      </c>
      <c r="E346">
        <v>11</v>
      </c>
      <c r="F346" t="s">
        <v>1173</v>
      </c>
      <c r="G346">
        <v>1</v>
      </c>
      <c r="H346" t="s">
        <v>1521</v>
      </c>
      <c r="I346">
        <v>7</v>
      </c>
      <c r="J346">
        <v>4</v>
      </c>
      <c r="K346" t="s">
        <v>1605</v>
      </c>
      <c r="N346">
        <v>32280</v>
      </c>
    </row>
    <row r="347" spans="2:14" x14ac:dyDescent="0.25">
      <c r="B347">
        <v>173</v>
      </c>
      <c r="C347" s="1">
        <v>41475</v>
      </c>
      <c r="D347" s="180">
        <v>0.57638888888888895</v>
      </c>
      <c r="E347">
        <v>11</v>
      </c>
      <c r="F347" t="s">
        <v>1173</v>
      </c>
      <c r="G347">
        <v>1</v>
      </c>
      <c r="H347" t="s">
        <v>1439</v>
      </c>
      <c r="I347">
        <v>8</v>
      </c>
      <c r="J347">
        <v>1</v>
      </c>
      <c r="K347" t="s">
        <v>1611</v>
      </c>
      <c r="N347">
        <v>32281</v>
      </c>
    </row>
    <row r="348" spans="2:14" x14ac:dyDescent="0.25">
      <c r="B348">
        <v>174</v>
      </c>
      <c r="C348" s="1">
        <v>41475</v>
      </c>
      <c r="D348" s="180">
        <v>0.57638888888888895</v>
      </c>
      <c r="E348">
        <v>12</v>
      </c>
      <c r="F348" t="s">
        <v>1173</v>
      </c>
      <c r="G348">
        <v>1</v>
      </c>
      <c r="H348" t="s">
        <v>1411</v>
      </c>
      <c r="I348">
        <v>5</v>
      </c>
      <c r="J348">
        <v>3</v>
      </c>
      <c r="K348" t="s">
        <v>1605</v>
      </c>
      <c r="N348">
        <v>32282</v>
      </c>
    </row>
    <row r="349" spans="2:14" x14ac:dyDescent="0.25">
      <c r="B349">
        <v>174</v>
      </c>
      <c r="C349" s="1">
        <v>41475</v>
      </c>
      <c r="D349" s="180">
        <v>0.57638888888888895</v>
      </c>
      <c r="E349">
        <v>12</v>
      </c>
      <c r="F349" t="s">
        <v>1173</v>
      </c>
      <c r="G349">
        <v>1</v>
      </c>
      <c r="H349" t="s">
        <v>1368</v>
      </c>
      <c r="I349">
        <v>4</v>
      </c>
      <c r="J349">
        <v>4</v>
      </c>
      <c r="K349" t="s">
        <v>1612</v>
      </c>
      <c r="N349">
        <v>32283</v>
      </c>
    </row>
    <row r="350" spans="2:14" x14ac:dyDescent="0.25">
      <c r="B350">
        <v>175</v>
      </c>
      <c r="C350" s="1">
        <v>41475</v>
      </c>
      <c r="D350" s="180">
        <v>0.57638888888888895</v>
      </c>
      <c r="E350">
        <v>13</v>
      </c>
      <c r="F350" t="s">
        <v>1173</v>
      </c>
      <c r="G350">
        <v>1</v>
      </c>
      <c r="H350" t="s">
        <v>1392</v>
      </c>
      <c r="I350">
        <v>10</v>
      </c>
      <c r="J350">
        <v>5</v>
      </c>
      <c r="K350" t="s">
        <v>1605</v>
      </c>
      <c r="N350">
        <v>32284</v>
      </c>
    </row>
    <row r="351" spans="2:14" x14ac:dyDescent="0.25">
      <c r="B351">
        <v>175</v>
      </c>
      <c r="C351" s="1">
        <v>41475</v>
      </c>
      <c r="D351" s="180">
        <v>0.57638888888888895</v>
      </c>
      <c r="E351">
        <v>13</v>
      </c>
      <c r="F351" t="s">
        <v>1173</v>
      </c>
      <c r="G351">
        <v>1</v>
      </c>
      <c r="H351" t="s">
        <v>1526</v>
      </c>
      <c r="I351">
        <v>3</v>
      </c>
      <c r="J351">
        <v>5</v>
      </c>
      <c r="K351" t="s">
        <v>1605</v>
      </c>
      <c r="N351">
        <v>32285</v>
      </c>
    </row>
    <row r="352" spans="2:14" x14ac:dyDescent="0.25">
      <c r="B352">
        <v>176</v>
      </c>
      <c r="C352" s="1">
        <v>41475</v>
      </c>
      <c r="D352" s="180">
        <v>0.57638888888888895</v>
      </c>
      <c r="E352">
        <v>14</v>
      </c>
      <c r="F352" t="s">
        <v>1174</v>
      </c>
      <c r="G352">
        <v>1</v>
      </c>
      <c r="H352" t="s">
        <v>1423</v>
      </c>
      <c r="I352">
        <v>4</v>
      </c>
      <c r="J352">
        <v>5</v>
      </c>
      <c r="K352" t="s">
        <v>1605</v>
      </c>
      <c r="N352">
        <v>32286</v>
      </c>
    </row>
    <row r="353" spans="2:14" x14ac:dyDescent="0.25">
      <c r="B353">
        <v>176</v>
      </c>
      <c r="C353" s="1">
        <v>41475</v>
      </c>
      <c r="D353" s="180">
        <v>0.57638888888888895</v>
      </c>
      <c r="E353">
        <v>14</v>
      </c>
      <c r="F353" t="s">
        <v>1174</v>
      </c>
      <c r="G353">
        <v>1</v>
      </c>
      <c r="H353" t="s">
        <v>1583</v>
      </c>
      <c r="I353">
        <v>13</v>
      </c>
      <c r="J353">
        <v>5</v>
      </c>
      <c r="K353" t="s">
        <v>1605</v>
      </c>
      <c r="N353">
        <v>32287</v>
      </c>
    </row>
    <row r="354" spans="2:14" x14ac:dyDescent="0.25">
      <c r="B354">
        <v>177</v>
      </c>
      <c r="C354" s="1">
        <v>41475</v>
      </c>
      <c r="D354" s="180">
        <v>0.57638888888888895</v>
      </c>
      <c r="E354">
        <v>15</v>
      </c>
      <c r="F354" t="s">
        <v>1174</v>
      </c>
      <c r="G354">
        <v>1</v>
      </c>
      <c r="H354" t="s">
        <v>1455</v>
      </c>
      <c r="I354">
        <v>3</v>
      </c>
      <c r="J354">
        <v>5</v>
      </c>
      <c r="K354" t="s">
        <v>1605</v>
      </c>
      <c r="N354">
        <v>32288</v>
      </c>
    </row>
    <row r="355" spans="2:14" x14ac:dyDescent="0.25">
      <c r="B355">
        <v>177</v>
      </c>
      <c r="C355" s="1">
        <v>41475</v>
      </c>
      <c r="D355" s="180">
        <v>0.57638888888888895</v>
      </c>
      <c r="E355">
        <v>15</v>
      </c>
      <c r="F355" t="s">
        <v>1174</v>
      </c>
      <c r="G355">
        <v>1</v>
      </c>
      <c r="H355" t="s">
        <v>1410</v>
      </c>
      <c r="I355">
        <v>5</v>
      </c>
      <c r="J355">
        <v>5</v>
      </c>
      <c r="K355" t="s">
        <v>1605</v>
      </c>
      <c r="N355">
        <v>32289</v>
      </c>
    </row>
    <row r="356" spans="2:14" x14ac:dyDescent="0.25">
      <c r="B356">
        <v>178</v>
      </c>
      <c r="C356" s="1">
        <v>41475</v>
      </c>
      <c r="D356" s="180">
        <v>0.57638888888888895</v>
      </c>
      <c r="E356">
        <v>16</v>
      </c>
      <c r="F356" t="s">
        <v>1174</v>
      </c>
      <c r="G356">
        <v>1</v>
      </c>
      <c r="H356" t="s">
        <v>1453</v>
      </c>
      <c r="I356">
        <v>10</v>
      </c>
      <c r="J356">
        <v>5</v>
      </c>
      <c r="K356" t="s">
        <v>1605</v>
      </c>
      <c r="N356">
        <v>32290</v>
      </c>
    </row>
    <row r="357" spans="2:14" x14ac:dyDescent="0.25">
      <c r="B357">
        <v>178</v>
      </c>
      <c r="C357" s="1">
        <v>41475</v>
      </c>
      <c r="D357" s="180">
        <v>0.57638888888888895</v>
      </c>
      <c r="E357">
        <v>16</v>
      </c>
      <c r="F357" t="s">
        <v>1174</v>
      </c>
      <c r="G357">
        <v>1</v>
      </c>
      <c r="H357" t="s">
        <v>1454</v>
      </c>
      <c r="I357">
        <v>3</v>
      </c>
      <c r="J357">
        <v>5</v>
      </c>
      <c r="K357" t="s">
        <v>1605</v>
      </c>
      <c r="N357">
        <v>32291</v>
      </c>
    </row>
    <row r="358" spans="2:14" x14ac:dyDescent="0.25">
      <c r="B358">
        <v>179</v>
      </c>
      <c r="C358" s="1">
        <v>41475</v>
      </c>
      <c r="D358" s="180">
        <v>0.57638888888888895</v>
      </c>
      <c r="E358">
        <v>17</v>
      </c>
      <c r="F358" t="s">
        <v>1174</v>
      </c>
      <c r="G358">
        <v>1</v>
      </c>
      <c r="H358" t="s">
        <v>1456</v>
      </c>
      <c r="I358">
        <v>9</v>
      </c>
      <c r="J358">
        <v>5</v>
      </c>
      <c r="K358" t="s">
        <v>1605</v>
      </c>
      <c r="N358">
        <v>32292</v>
      </c>
    </row>
    <row r="359" spans="2:14" x14ac:dyDescent="0.25">
      <c r="B359">
        <v>179</v>
      </c>
      <c r="C359" s="1">
        <v>41475</v>
      </c>
      <c r="D359" s="180">
        <v>0.57638888888888895</v>
      </c>
      <c r="E359">
        <v>17</v>
      </c>
      <c r="F359" t="s">
        <v>1174</v>
      </c>
      <c r="G359">
        <v>1</v>
      </c>
      <c r="H359" t="s">
        <v>1457</v>
      </c>
      <c r="I359">
        <v>4</v>
      </c>
      <c r="J359">
        <v>3</v>
      </c>
      <c r="K359" t="s">
        <v>1605</v>
      </c>
      <c r="N359">
        <v>32293</v>
      </c>
    </row>
    <row r="360" spans="2:14" x14ac:dyDescent="0.25">
      <c r="B360">
        <v>180</v>
      </c>
      <c r="C360" s="1">
        <v>41475</v>
      </c>
      <c r="D360" s="180">
        <v>0.57638888888888895</v>
      </c>
      <c r="E360">
        <v>18</v>
      </c>
      <c r="F360" t="s">
        <v>1175</v>
      </c>
      <c r="G360">
        <v>1</v>
      </c>
      <c r="H360" t="s">
        <v>1428</v>
      </c>
      <c r="I360">
        <v>8</v>
      </c>
      <c r="J360">
        <v>5</v>
      </c>
      <c r="K360" t="s">
        <v>1605</v>
      </c>
      <c r="N360">
        <v>32294</v>
      </c>
    </row>
    <row r="361" spans="2:14" x14ac:dyDescent="0.25">
      <c r="B361">
        <v>180</v>
      </c>
      <c r="C361" s="1">
        <v>41475</v>
      </c>
      <c r="D361" s="180">
        <v>0.57638888888888895</v>
      </c>
      <c r="E361">
        <v>18</v>
      </c>
      <c r="F361" t="s">
        <v>1175</v>
      </c>
      <c r="G361">
        <v>1</v>
      </c>
      <c r="H361" t="s">
        <v>1435</v>
      </c>
      <c r="I361">
        <v>2</v>
      </c>
      <c r="J361">
        <v>5</v>
      </c>
      <c r="K361" t="s">
        <v>1605</v>
      </c>
      <c r="N361">
        <v>32295</v>
      </c>
    </row>
    <row r="362" spans="2:14" x14ac:dyDescent="0.25">
      <c r="B362">
        <v>181</v>
      </c>
      <c r="C362" s="1">
        <v>41475</v>
      </c>
      <c r="D362" s="180">
        <v>0.57638888888888895</v>
      </c>
      <c r="E362">
        <v>19</v>
      </c>
      <c r="F362" t="s">
        <v>1175</v>
      </c>
      <c r="G362">
        <v>1</v>
      </c>
      <c r="H362" t="s">
        <v>1432</v>
      </c>
      <c r="I362">
        <v>1</v>
      </c>
      <c r="J362">
        <v>5</v>
      </c>
      <c r="K362" t="s">
        <v>1605</v>
      </c>
      <c r="N362">
        <v>32296</v>
      </c>
    </row>
    <row r="363" spans="2:14" x14ac:dyDescent="0.25">
      <c r="B363">
        <v>181</v>
      </c>
      <c r="C363" s="1">
        <v>41475</v>
      </c>
      <c r="D363" s="180">
        <v>0.57638888888888895</v>
      </c>
      <c r="E363">
        <v>19</v>
      </c>
      <c r="F363" t="s">
        <v>1175</v>
      </c>
      <c r="G363">
        <v>1</v>
      </c>
      <c r="H363" t="s">
        <v>1434</v>
      </c>
      <c r="I363">
        <v>10</v>
      </c>
      <c r="J363">
        <v>5</v>
      </c>
      <c r="K363" t="s">
        <v>1605</v>
      </c>
      <c r="N363">
        <v>32297</v>
      </c>
    </row>
    <row r="364" spans="2:14" x14ac:dyDescent="0.25">
      <c r="B364">
        <v>182</v>
      </c>
      <c r="C364" s="1">
        <v>41475</v>
      </c>
      <c r="D364" s="180">
        <v>0.57638888888888895</v>
      </c>
      <c r="E364">
        <v>20</v>
      </c>
      <c r="F364" t="s">
        <v>1175</v>
      </c>
      <c r="G364">
        <v>1</v>
      </c>
      <c r="H364" t="s">
        <v>1442</v>
      </c>
      <c r="I364">
        <v>8</v>
      </c>
      <c r="J364">
        <v>5</v>
      </c>
      <c r="K364" t="s">
        <v>1605</v>
      </c>
      <c r="N364">
        <v>32298</v>
      </c>
    </row>
    <row r="365" spans="2:14" x14ac:dyDescent="0.25">
      <c r="B365">
        <v>182</v>
      </c>
      <c r="C365" s="1">
        <v>41475</v>
      </c>
      <c r="D365" s="180">
        <v>0.57638888888888895</v>
      </c>
      <c r="E365">
        <v>20</v>
      </c>
      <c r="F365" t="s">
        <v>1175</v>
      </c>
      <c r="G365">
        <v>1</v>
      </c>
      <c r="H365" t="s">
        <v>1431</v>
      </c>
      <c r="I365">
        <v>1</v>
      </c>
      <c r="J365">
        <v>5</v>
      </c>
      <c r="K365" t="s">
        <v>1605</v>
      </c>
      <c r="N365">
        <v>32299</v>
      </c>
    </row>
    <row r="366" spans="2:14" x14ac:dyDescent="0.25">
      <c r="B366">
        <v>183</v>
      </c>
      <c r="C366" s="1">
        <v>41475</v>
      </c>
      <c r="D366" s="180">
        <v>0.57638888888888895</v>
      </c>
      <c r="E366">
        <v>21</v>
      </c>
      <c r="F366" t="s">
        <v>1175</v>
      </c>
      <c r="G366">
        <v>1</v>
      </c>
      <c r="H366" t="s">
        <v>1396</v>
      </c>
      <c r="I366">
        <v>6</v>
      </c>
      <c r="J366">
        <v>5</v>
      </c>
      <c r="K366" t="s">
        <v>1605</v>
      </c>
      <c r="N366">
        <v>32300</v>
      </c>
    </row>
    <row r="367" spans="2:14" x14ac:dyDescent="0.25">
      <c r="B367">
        <v>183</v>
      </c>
      <c r="C367" s="1">
        <v>41475</v>
      </c>
      <c r="D367" s="180">
        <v>0.57638888888888895</v>
      </c>
      <c r="E367">
        <v>21</v>
      </c>
      <c r="F367" t="s">
        <v>1175</v>
      </c>
      <c r="G367">
        <v>1</v>
      </c>
      <c r="H367" t="s">
        <v>1450</v>
      </c>
      <c r="I367">
        <v>4</v>
      </c>
      <c r="J367">
        <v>5</v>
      </c>
      <c r="K367" t="s">
        <v>1605</v>
      </c>
      <c r="N367">
        <v>32301</v>
      </c>
    </row>
    <row r="368" spans="2:14" x14ac:dyDescent="0.25">
      <c r="B368">
        <v>184</v>
      </c>
      <c r="C368" s="1">
        <v>41475</v>
      </c>
      <c r="D368" s="180">
        <v>0.57638888888888895</v>
      </c>
      <c r="E368">
        <v>22</v>
      </c>
      <c r="F368" s="151" t="s">
        <v>1596</v>
      </c>
      <c r="G368">
        <v>1</v>
      </c>
      <c r="H368" t="s">
        <v>1494</v>
      </c>
      <c r="I368">
        <v>1</v>
      </c>
      <c r="J368">
        <v>5</v>
      </c>
      <c r="K368" t="s">
        <v>1605</v>
      </c>
      <c r="N368">
        <v>32302</v>
      </c>
    </row>
    <row r="369" spans="2:14" x14ac:dyDescent="0.25">
      <c r="B369">
        <v>184</v>
      </c>
      <c r="C369" s="1">
        <v>41475</v>
      </c>
      <c r="D369" s="180">
        <v>0.57638888888888895</v>
      </c>
      <c r="E369">
        <v>22</v>
      </c>
      <c r="F369" s="151" t="s">
        <v>1596</v>
      </c>
      <c r="G369">
        <v>1</v>
      </c>
      <c r="H369" t="s">
        <v>1506</v>
      </c>
      <c r="I369">
        <v>7</v>
      </c>
      <c r="J369">
        <v>4</v>
      </c>
      <c r="K369" t="s">
        <v>1605</v>
      </c>
      <c r="N369">
        <v>32303</v>
      </c>
    </row>
    <row r="370" spans="2:14" x14ac:dyDescent="0.25">
      <c r="B370">
        <v>185</v>
      </c>
      <c r="C370" s="1">
        <v>41475</v>
      </c>
      <c r="D370" s="180">
        <v>0.57638888888888895</v>
      </c>
      <c r="E370">
        <v>23</v>
      </c>
      <c r="F370" s="151" t="s">
        <v>1596</v>
      </c>
      <c r="G370">
        <v>1</v>
      </c>
      <c r="H370" t="s">
        <v>1509</v>
      </c>
      <c r="I370">
        <v>8</v>
      </c>
      <c r="J370">
        <v>4</v>
      </c>
      <c r="K370" t="s">
        <v>1605</v>
      </c>
      <c r="N370">
        <v>32304</v>
      </c>
    </row>
    <row r="371" spans="2:14" x14ac:dyDescent="0.25">
      <c r="B371">
        <v>185</v>
      </c>
      <c r="C371" s="1">
        <v>41475</v>
      </c>
      <c r="D371" s="180">
        <v>0.57638888888888895</v>
      </c>
      <c r="E371">
        <v>23</v>
      </c>
      <c r="F371" s="151" t="s">
        <v>1596</v>
      </c>
      <c r="G371">
        <v>1</v>
      </c>
      <c r="H371" t="s">
        <v>1504</v>
      </c>
      <c r="I371">
        <v>2</v>
      </c>
      <c r="J371">
        <v>4</v>
      </c>
      <c r="K371" t="s">
        <v>1605</v>
      </c>
      <c r="N371">
        <v>32305</v>
      </c>
    </row>
    <row r="372" spans="2:14" x14ac:dyDescent="0.25">
      <c r="B372">
        <v>186</v>
      </c>
      <c r="C372" s="1">
        <v>41475</v>
      </c>
      <c r="D372" s="180">
        <v>0.57638888888888895</v>
      </c>
      <c r="E372">
        <v>24</v>
      </c>
      <c r="F372" s="151" t="s">
        <v>1596</v>
      </c>
      <c r="G372">
        <v>1</v>
      </c>
      <c r="H372" t="s">
        <v>1510</v>
      </c>
      <c r="I372">
        <v>4</v>
      </c>
      <c r="J372">
        <v>5</v>
      </c>
      <c r="K372" t="s">
        <v>1605</v>
      </c>
      <c r="N372">
        <v>32306</v>
      </c>
    </row>
    <row r="373" spans="2:14" x14ac:dyDescent="0.25">
      <c r="B373">
        <v>186</v>
      </c>
      <c r="C373" s="1">
        <v>41475</v>
      </c>
      <c r="D373" s="180">
        <v>0.57638888888888895</v>
      </c>
      <c r="E373">
        <v>24</v>
      </c>
      <c r="F373" s="151" t="s">
        <v>1596</v>
      </c>
      <c r="G373">
        <v>1</v>
      </c>
      <c r="H373" t="s">
        <v>1388</v>
      </c>
      <c r="I373">
        <v>6</v>
      </c>
      <c r="J373">
        <v>5</v>
      </c>
      <c r="K373" t="s">
        <v>1605</v>
      </c>
      <c r="N373">
        <v>32307</v>
      </c>
    </row>
    <row r="374" spans="2:14" x14ac:dyDescent="0.25">
      <c r="B374">
        <v>187</v>
      </c>
      <c r="C374" s="1">
        <v>41475</v>
      </c>
      <c r="D374" s="180">
        <v>0.57638888888888895</v>
      </c>
      <c r="E374">
        <v>25</v>
      </c>
      <c r="F374" s="151" t="s">
        <v>1594</v>
      </c>
      <c r="G374">
        <v>1</v>
      </c>
      <c r="H374" t="s">
        <v>1366</v>
      </c>
      <c r="I374">
        <v>7</v>
      </c>
      <c r="J374">
        <v>5</v>
      </c>
      <c r="K374" t="s">
        <v>1605</v>
      </c>
      <c r="N374">
        <v>32308</v>
      </c>
    </row>
    <row r="375" spans="2:14" x14ac:dyDescent="0.25">
      <c r="B375">
        <v>187</v>
      </c>
      <c r="C375" s="1">
        <v>41475</v>
      </c>
      <c r="D375" s="180">
        <v>0.57638888888888895</v>
      </c>
      <c r="E375">
        <v>25</v>
      </c>
      <c r="F375" s="151" t="s">
        <v>1594</v>
      </c>
      <c r="G375">
        <v>1</v>
      </c>
      <c r="H375" t="s">
        <v>1369</v>
      </c>
      <c r="I375">
        <v>1</v>
      </c>
      <c r="J375">
        <v>5</v>
      </c>
      <c r="K375" t="s">
        <v>1605</v>
      </c>
      <c r="N375">
        <v>32309</v>
      </c>
    </row>
    <row r="376" spans="2:14" x14ac:dyDescent="0.25">
      <c r="B376">
        <v>188</v>
      </c>
      <c r="C376" s="1">
        <v>41475</v>
      </c>
      <c r="D376" s="180">
        <v>0.57638888888888895</v>
      </c>
      <c r="E376">
        <v>26</v>
      </c>
      <c r="F376" s="151" t="s">
        <v>1594</v>
      </c>
      <c r="G376">
        <v>1</v>
      </c>
      <c r="H376" t="s">
        <v>1373</v>
      </c>
      <c r="I376">
        <v>1</v>
      </c>
      <c r="J376">
        <v>5</v>
      </c>
      <c r="K376" t="s">
        <v>1605</v>
      </c>
      <c r="N376">
        <v>32310</v>
      </c>
    </row>
    <row r="377" spans="2:14" x14ac:dyDescent="0.25">
      <c r="B377">
        <v>188</v>
      </c>
      <c r="C377" s="1">
        <v>41475</v>
      </c>
      <c r="D377" s="180">
        <v>0.57638888888888895</v>
      </c>
      <c r="E377">
        <v>26</v>
      </c>
      <c r="F377" s="151" t="s">
        <v>1594</v>
      </c>
      <c r="G377">
        <v>1</v>
      </c>
      <c r="H377" t="s">
        <v>1367</v>
      </c>
      <c r="I377">
        <v>12</v>
      </c>
      <c r="J377">
        <v>5</v>
      </c>
      <c r="K377" t="s">
        <v>1605</v>
      </c>
      <c r="N377">
        <v>32311</v>
      </c>
    </row>
    <row r="378" spans="2:14" x14ac:dyDescent="0.25">
      <c r="B378">
        <v>189</v>
      </c>
      <c r="C378" s="1">
        <v>41475</v>
      </c>
      <c r="D378" s="180">
        <v>0.57638888888888895</v>
      </c>
      <c r="E378">
        <v>27</v>
      </c>
      <c r="F378" s="151" t="s">
        <v>1594</v>
      </c>
      <c r="G378">
        <v>1</v>
      </c>
      <c r="H378" t="s">
        <v>1370</v>
      </c>
      <c r="I378">
        <v>9</v>
      </c>
      <c r="J378">
        <v>4</v>
      </c>
      <c r="K378" t="s">
        <v>1605</v>
      </c>
      <c r="N378">
        <v>32312</v>
      </c>
    </row>
    <row r="379" spans="2:14" x14ac:dyDescent="0.25">
      <c r="B379">
        <v>189</v>
      </c>
      <c r="C379" s="1">
        <v>41475</v>
      </c>
      <c r="D379" s="180">
        <v>0.57638888888888895</v>
      </c>
      <c r="E379">
        <v>27</v>
      </c>
      <c r="F379" s="151" t="s">
        <v>1594</v>
      </c>
      <c r="G379">
        <v>1</v>
      </c>
      <c r="H379" t="s">
        <v>1498</v>
      </c>
      <c r="I379">
        <v>2</v>
      </c>
      <c r="J379">
        <v>4</v>
      </c>
      <c r="K379" t="s">
        <v>1605</v>
      </c>
      <c r="N379">
        <v>32313</v>
      </c>
    </row>
    <row r="380" spans="2:14" x14ac:dyDescent="0.25">
      <c r="B380">
        <v>190</v>
      </c>
      <c r="C380" s="1">
        <v>41475</v>
      </c>
      <c r="D380" s="180">
        <v>0.61111111111111105</v>
      </c>
      <c r="E380">
        <v>1</v>
      </c>
      <c r="F380" t="s">
        <v>123</v>
      </c>
      <c r="G380">
        <v>1</v>
      </c>
      <c r="H380" t="s">
        <v>1420</v>
      </c>
      <c r="I380">
        <v>12</v>
      </c>
      <c r="J380">
        <v>5</v>
      </c>
      <c r="K380" t="s">
        <v>1605</v>
      </c>
      <c r="N380">
        <v>32314</v>
      </c>
    </row>
    <row r="381" spans="2:14" x14ac:dyDescent="0.25">
      <c r="B381">
        <v>190</v>
      </c>
      <c r="C381" s="1">
        <v>41475</v>
      </c>
      <c r="D381" s="180">
        <v>0.61111111111111105</v>
      </c>
      <c r="E381">
        <v>1</v>
      </c>
      <c r="F381" t="s">
        <v>123</v>
      </c>
      <c r="G381">
        <v>1</v>
      </c>
      <c r="H381" t="s">
        <v>1422</v>
      </c>
      <c r="I381">
        <v>3</v>
      </c>
      <c r="J381">
        <v>5</v>
      </c>
      <c r="K381" t="s">
        <v>1605</v>
      </c>
      <c r="N381">
        <v>32315</v>
      </c>
    </row>
    <row r="382" spans="2:14" x14ac:dyDescent="0.25">
      <c r="B382">
        <v>191</v>
      </c>
      <c r="C382" s="1">
        <v>41475</v>
      </c>
      <c r="D382" s="180">
        <v>0.61111111111111105</v>
      </c>
      <c r="E382">
        <v>2</v>
      </c>
      <c r="F382" t="s">
        <v>123</v>
      </c>
      <c r="G382">
        <v>1</v>
      </c>
      <c r="H382" t="s">
        <v>1417</v>
      </c>
      <c r="I382">
        <v>1</v>
      </c>
      <c r="J382">
        <v>5</v>
      </c>
      <c r="K382" t="s">
        <v>1605</v>
      </c>
      <c r="N382">
        <v>32316</v>
      </c>
    </row>
    <row r="383" spans="2:14" x14ac:dyDescent="0.25">
      <c r="B383">
        <v>191</v>
      </c>
      <c r="C383" s="1">
        <v>41475</v>
      </c>
      <c r="D383" s="180">
        <v>0.61111111111111105</v>
      </c>
      <c r="E383">
        <v>2</v>
      </c>
      <c r="F383" t="s">
        <v>123</v>
      </c>
      <c r="G383">
        <v>1</v>
      </c>
      <c r="H383" t="s">
        <v>1427</v>
      </c>
      <c r="I383">
        <v>7</v>
      </c>
      <c r="J383">
        <v>5</v>
      </c>
      <c r="K383" t="s">
        <v>1605</v>
      </c>
      <c r="N383">
        <v>32317</v>
      </c>
    </row>
    <row r="384" spans="2:14" x14ac:dyDescent="0.25">
      <c r="B384">
        <v>192</v>
      </c>
      <c r="C384" s="1">
        <v>41475</v>
      </c>
      <c r="D384" s="180">
        <v>0.61111111111111105</v>
      </c>
      <c r="E384">
        <v>3</v>
      </c>
      <c r="F384" t="s">
        <v>123</v>
      </c>
      <c r="G384">
        <v>1</v>
      </c>
      <c r="H384" t="s">
        <v>1421</v>
      </c>
      <c r="I384">
        <v>3</v>
      </c>
      <c r="J384">
        <v>5</v>
      </c>
      <c r="K384" t="s">
        <v>1605</v>
      </c>
      <c r="N384">
        <v>32318</v>
      </c>
    </row>
    <row r="385" spans="2:14" x14ac:dyDescent="0.25">
      <c r="B385">
        <v>192</v>
      </c>
      <c r="C385" s="1">
        <v>41475</v>
      </c>
      <c r="D385" s="180">
        <v>0.61111111111111105</v>
      </c>
      <c r="E385">
        <v>3</v>
      </c>
      <c r="F385" t="s">
        <v>123</v>
      </c>
      <c r="G385">
        <v>1</v>
      </c>
      <c r="H385" t="s">
        <v>1424</v>
      </c>
      <c r="I385">
        <v>6</v>
      </c>
      <c r="J385">
        <v>5</v>
      </c>
      <c r="K385" t="s">
        <v>1605</v>
      </c>
      <c r="N385">
        <v>32319</v>
      </c>
    </row>
    <row r="386" spans="2:14" x14ac:dyDescent="0.25">
      <c r="B386">
        <v>193</v>
      </c>
      <c r="C386" s="1">
        <v>41475</v>
      </c>
      <c r="D386" s="180">
        <v>0.61111111111111105</v>
      </c>
      <c r="E386">
        <v>4</v>
      </c>
      <c r="F386" t="s">
        <v>123</v>
      </c>
      <c r="G386">
        <v>1</v>
      </c>
      <c r="H386" t="s">
        <v>1425</v>
      </c>
      <c r="I386">
        <v>16</v>
      </c>
      <c r="J386">
        <v>5</v>
      </c>
      <c r="K386" t="s">
        <v>1605</v>
      </c>
      <c r="N386">
        <v>32320</v>
      </c>
    </row>
    <row r="387" spans="2:14" x14ac:dyDescent="0.25">
      <c r="B387">
        <v>193</v>
      </c>
      <c r="C387" s="1">
        <v>41475</v>
      </c>
      <c r="D387" s="180">
        <v>0.61111111111111105</v>
      </c>
      <c r="E387">
        <v>4</v>
      </c>
      <c r="F387" t="s">
        <v>123</v>
      </c>
      <c r="G387">
        <v>1</v>
      </c>
      <c r="H387" t="s">
        <v>1426</v>
      </c>
      <c r="I387">
        <v>0</v>
      </c>
      <c r="J387">
        <v>5</v>
      </c>
      <c r="K387" t="s">
        <v>1605</v>
      </c>
      <c r="N387">
        <v>32321</v>
      </c>
    </row>
    <row r="388" spans="2:14" x14ac:dyDescent="0.25">
      <c r="B388">
        <v>194</v>
      </c>
      <c r="C388" s="1">
        <v>41475</v>
      </c>
      <c r="D388" s="180">
        <v>0.61111111111111105</v>
      </c>
      <c r="E388">
        <v>5</v>
      </c>
      <c r="F388" t="s">
        <v>1191</v>
      </c>
      <c r="G388">
        <v>1</v>
      </c>
      <c r="H388" t="s">
        <v>1516</v>
      </c>
      <c r="I388">
        <v>4</v>
      </c>
      <c r="J388">
        <v>5</v>
      </c>
      <c r="K388" t="s">
        <v>1605</v>
      </c>
      <c r="N388">
        <v>32322</v>
      </c>
    </row>
    <row r="389" spans="2:14" x14ac:dyDescent="0.25">
      <c r="B389">
        <v>194</v>
      </c>
      <c r="C389" s="1">
        <v>41475</v>
      </c>
      <c r="D389" s="180">
        <v>0.61111111111111105</v>
      </c>
      <c r="E389">
        <v>5</v>
      </c>
      <c r="F389" t="s">
        <v>1191</v>
      </c>
      <c r="G389">
        <v>1</v>
      </c>
      <c r="H389" t="s">
        <v>1411</v>
      </c>
      <c r="I389">
        <v>7</v>
      </c>
      <c r="J389">
        <v>5</v>
      </c>
      <c r="K389" t="s">
        <v>1605</v>
      </c>
      <c r="N389">
        <v>32323</v>
      </c>
    </row>
    <row r="390" spans="2:14" x14ac:dyDescent="0.25">
      <c r="B390">
        <v>195</v>
      </c>
      <c r="C390" s="1">
        <v>41475</v>
      </c>
      <c r="D390" s="180">
        <v>0.61111111111111105</v>
      </c>
      <c r="E390">
        <v>6</v>
      </c>
      <c r="F390" t="s">
        <v>1191</v>
      </c>
      <c r="G390">
        <v>1</v>
      </c>
      <c r="H390" t="s">
        <v>1526</v>
      </c>
      <c r="I390">
        <v>8</v>
      </c>
      <c r="J390">
        <v>5</v>
      </c>
      <c r="K390" t="s">
        <v>1605</v>
      </c>
      <c r="N390">
        <v>32324</v>
      </c>
    </row>
    <row r="391" spans="2:14" x14ac:dyDescent="0.25">
      <c r="B391">
        <v>195</v>
      </c>
      <c r="C391" s="1">
        <v>41475</v>
      </c>
      <c r="D391" s="180">
        <v>0.61111111111111105</v>
      </c>
      <c r="E391">
        <v>6</v>
      </c>
      <c r="F391" t="s">
        <v>1191</v>
      </c>
      <c r="G391">
        <v>1</v>
      </c>
      <c r="H391" t="s">
        <v>1392</v>
      </c>
      <c r="I391">
        <v>7</v>
      </c>
      <c r="J391">
        <v>5</v>
      </c>
      <c r="K391" t="s">
        <v>1605</v>
      </c>
      <c r="N391">
        <v>32325</v>
      </c>
    </row>
    <row r="392" spans="2:14" x14ac:dyDescent="0.25">
      <c r="B392">
        <v>196</v>
      </c>
      <c r="C392" s="1">
        <v>41475</v>
      </c>
      <c r="D392" s="180">
        <v>0.61111111111111105</v>
      </c>
      <c r="E392">
        <v>7</v>
      </c>
      <c r="F392" t="s">
        <v>1191</v>
      </c>
      <c r="G392">
        <v>1</v>
      </c>
      <c r="H392" t="s">
        <v>1413</v>
      </c>
      <c r="I392">
        <v>7</v>
      </c>
      <c r="J392">
        <v>5</v>
      </c>
      <c r="K392" t="s">
        <v>1605</v>
      </c>
      <c r="N392">
        <v>32326</v>
      </c>
    </row>
    <row r="393" spans="2:14" x14ac:dyDescent="0.25">
      <c r="B393">
        <v>196</v>
      </c>
      <c r="C393" s="1">
        <v>41475</v>
      </c>
      <c r="D393" s="180">
        <v>0.61111111111111105</v>
      </c>
      <c r="E393">
        <v>7</v>
      </c>
      <c r="F393" t="s">
        <v>1191</v>
      </c>
      <c r="G393">
        <v>1</v>
      </c>
      <c r="H393" t="s">
        <v>1513</v>
      </c>
      <c r="I393">
        <v>6</v>
      </c>
      <c r="J393">
        <v>5</v>
      </c>
      <c r="K393" t="s">
        <v>1605</v>
      </c>
      <c r="N393">
        <v>32327</v>
      </c>
    </row>
    <row r="394" spans="2:14" x14ac:dyDescent="0.25">
      <c r="B394">
        <v>197</v>
      </c>
      <c r="C394" s="1">
        <v>41475</v>
      </c>
      <c r="D394" s="180">
        <v>0.61111111111111105</v>
      </c>
      <c r="E394">
        <v>8</v>
      </c>
      <c r="F394" t="s">
        <v>1191</v>
      </c>
      <c r="G394">
        <v>1</v>
      </c>
      <c r="H394" t="s">
        <v>1514</v>
      </c>
      <c r="I394">
        <v>16</v>
      </c>
      <c r="J394">
        <v>5</v>
      </c>
      <c r="K394" t="s">
        <v>1605</v>
      </c>
      <c r="N394">
        <v>32328</v>
      </c>
    </row>
    <row r="395" spans="2:14" x14ac:dyDescent="0.25">
      <c r="B395">
        <v>197</v>
      </c>
      <c r="C395" s="1">
        <v>41475</v>
      </c>
      <c r="D395" s="180">
        <v>0.61111111111111105</v>
      </c>
      <c r="E395">
        <v>8</v>
      </c>
      <c r="F395" t="s">
        <v>1191</v>
      </c>
      <c r="G395">
        <v>1</v>
      </c>
      <c r="H395" t="s">
        <v>1412</v>
      </c>
      <c r="I395">
        <v>1</v>
      </c>
      <c r="J395">
        <v>5</v>
      </c>
      <c r="K395" t="s">
        <v>1605</v>
      </c>
      <c r="N395">
        <v>32329</v>
      </c>
    </row>
    <row r="396" spans="2:14" x14ac:dyDescent="0.25">
      <c r="B396">
        <v>199</v>
      </c>
      <c r="C396" s="1">
        <v>41475</v>
      </c>
      <c r="D396" s="180">
        <v>0.61111111111111105</v>
      </c>
      <c r="E396">
        <v>10</v>
      </c>
      <c r="F396" t="s">
        <v>1192</v>
      </c>
      <c r="G396">
        <v>1</v>
      </c>
      <c r="H396" t="s">
        <v>1515</v>
      </c>
      <c r="I396">
        <v>2</v>
      </c>
      <c r="J396">
        <v>4</v>
      </c>
      <c r="K396" t="s">
        <v>1605</v>
      </c>
      <c r="N396">
        <v>32330</v>
      </c>
    </row>
    <row r="397" spans="2:14" x14ac:dyDescent="0.25">
      <c r="B397">
        <v>199</v>
      </c>
      <c r="C397" s="1">
        <v>41475</v>
      </c>
      <c r="D397" s="180">
        <v>0.61111111111111105</v>
      </c>
      <c r="E397">
        <v>10</v>
      </c>
      <c r="F397" t="s">
        <v>1192</v>
      </c>
      <c r="G397">
        <v>1</v>
      </c>
      <c r="H397" t="s">
        <v>1415</v>
      </c>
      <c r="I397">
        <v>6</v>
      </c>
      <c r="J397">
        <v>5</v>
      </c>
      <c r="K397" t="s">
        <v>1605</v>
      </c>
      <c r="N397">
        <v>32331</v>
      </c>
    </row>
    <row r="398" spans="2:14" x14ac:dyDescent="0.25">
      <c r="B398">
        <v>200</v>
      </c>
      <c r="C398" s="1">
        <v>41475</v>
      </c>
      <c r="D398" s="180">
        <v>0.61111111111111105</v>
      </c>
      <c r="E398">
        <v>11</v>
      </c>
      <c r="F398" t="s">
        <v>1192</v>
      </c>
      <c r="G398">
        <v>1</v>
      </c>
      <c r="H398" t="s">
        <v>1423</v>
      </c>
      <c r="I398">
        <v>1</v>
      </c>
      <c r="J398">
        <v>5</v>
      </c>
      <c r="K398" t="s">
        <v>1605</v>
      </c>
      <c r="N398">
        <v>32332</v>
      </c>
    </row>
    <row r="399" spans="2:14" x14ac:dyDescent="0.25">
      <c r="B399">
        <v>200</v>
      </c>
      <c r="C399" s="1">
        <v>41475</v>
      </c>
      <c r="D399" s="180">
        <v>0.61111111111111105</v>
      </c>
      <c r="E399">
        <v>11</v>
      </c>
      <c r="F399" t="s">
        <v>1192</v>
      </c>
      <c r="G399">
        <v>1</v>
      </c>
      <c r="H399" t="s">
        <v>1410</v>
      </c>
      <c r="I399">
        <v>7</v>
      </c>
      <c r="J399">
        <v>5</v>
      </c>
      <c r="K399" t="s">
        <v>1605</v>
      </c>
      <c r="N399">
        <v>32333</v>
      </c>
    </row>
    <row r="400" spans="2:14" x14ac:dyDescent="0.25">
      <c r="B400">
        <v>201</v>
      </c>
      <c r="C400" s="1">
        <v>41475</v>
      </c>
      <c r="D400" s="180">
        <v>0.61111111111111105</v>
      </c>
      <c r="E400">
        <v>12</v>
      </c>
      <c r="F400" t="s">
        <v>1192</v>
      </c>
      <c r="G400">
        <v>1</v>
      </c>
      <c r="H400" t="s">
        <v>1414</v>
      </c>
      <c r="I400">
        <v>2</v>
      </c>
      <c r="J400">
        <v>5</v>
      </c>
      <c r="K400" t="s">
        <v>1605</v>
      </c>
      <c r="N400">
        <v>32334</v>
      </c>
    </row>
    <row r="401" spans="2:14" x14ac:dyDescent="0.25">
      <c r="B401">
        <v>201</v>
      </c>
      <c r="C401" s="1">
        <v>41475</v>
      </c>
      <c r="D401" s="180">
        <v>0.61111111111111105</v>
      </c>
      <c r="E401">
        <v>12</v>
      </c>
      <c r="F401" t="s">
        <v>1192</v>
      </c>
      <c r="G401">
        <v>1</v>
      </c>
      <c r="H401" t="s">
        <v>1416</v>
      </c>
      <c r="I401">
        <v>8</v>
      </c>
      <c r="J401">
        <v>5</v>
      </c>
      <c r="K401" t="s">
        <v>1605</v>
      </c>
      <c r="N401">
        <v>32335</v>
      </c>
    </row>
    <row r="402" spans="2:14" x14ac:dyDescent="0.25">
      <c r="B402">
        <v>202</v>
      </c>
      <c r="C402" s="1">
        <v>41475</v>
      </c>
      <c r="D402" s="180">
        <v>0.61111111111111105</v>
      </c>
      <c r="E402">
        <v>13</v>
      </c>
      <c r="F402" t="s">
        <v>1192</v>
      </c>
      <c r="G402">
        <v>1</v>
      </c>
      <c r="H402" t="s">
        <v>1418</v>
      </c>
      <c r="I402">
        <v>6</v>
      </c>
      <c r="J402">
        <v>5</v>
      </c>
      <c r="K402" t="s">
        <v>1605</v>
      </c>
      <c r="N402">
        <v>32336</v>
      </c>
    </row>
    <row r="403" spans="2:14" x14ac:dyDescent="0.25">
      <c r="B403">
        <v>202</v>
      </c>
      <c r="C403" s="1">
        <v>41475</v>
      </c>
      <c r="D403" s="180">
        <v>0.61111111111111105</v>
      </c>
      <c r="E403">
        <v>13</v>
      </c>
      <c r="F403" t="s">
        <v>1192</v>
      </c>
      <c r="G403">
        <v>1</v>
      </c>
      <c r="H403" t="s">
        <v>1419</v>
      </c>
      <c r="I403">
        <v>5</v>
      </c>
      <c r="J403">
        <v>5</v>
      </c>
      <c r="K403" t="s">
        <v>1605</v>
      </c>
      <c r="N403">
        <v>32337</v>
      </c>
    </row>
    <row r="404" spans="2:14" x14ac:dyDescent="0.25">
      <c r="B404">
        <v>203</v>
      </c>
      <c r="C404" s="1">
        <v>41475</v>
      </c>
      <c r="D404" s="180">
        <v>0.61111111111111105</v>
      </c>
      <c r="E404">
        <v>14</v>
      </c>
      <c r="F404" t="s">
        <v>1161</v>
      </c>
      <c r="G404">
        <v>1</v>
      </c>
      <c r="H404" t="s">
        <v>1472</v>
      </c>
      <c r="I404">
        <v>3</v>
      </c>
      <c r="J404">
        <v>5</v>
      </c>
      <c r="K404" t="s">
        <v>1605</v>
      </c>
      <c r="N404">
        <v>32338</v>
      </c>
    </row>
    <row r="405" spans="2:14" x14ac:dyDescent="0.25">
      <c r="B405">
        <v>203</v>
      </c>
      <c r="C405" s="1">
        <v>41475</v>
      </c>
      <c r="D405" s="180">
        <v>0.61111111111111105</v>
      </c>
      <c r="E405">
        <v>14</v>
      </c>
      <c r="F405" t="s">
        <v>1161</v>
      </c>
      <c r="G405">
        <v>1</v>
      </c>
      <c r="H405" t="s">
        <v>1547</v>
      </c>
      <c r="I405">
        <v>4</v>
      </c>
      <c r="J405">
        <v>5</v>
      </c>
      <c r="K405" t="s">
        <v>1605</v>
      </c>
      <c r="N405">
        <v>32339</v>
      </c>
    </row>
    <row r="406" spans="2:14" x14ac:dyDescent="0.25">
      <c r="B406">
        <v>204</v>
      </c>
      <c r="C406" s="1">
        <v>41475</v>
      </c>
      <c r="D406" s="180">
        <v>0.61111111111111105</v>
      </c>
      <c r="E406">
        <v>15</v>
      </c>
      <c r="F406" t="s">
        <v>1161</v>
      </c>
      <c r="G406">
        <v>1</v>
      </c>
      <c r="H406" t="s">
        <v>1476</v>
      </c>
      <c r="I406">
        <v>4</v>
      </c>
      <c r="J406">
        <v>5</v>
      </c>
      <c r="K406" t="s">
        <v>1605</v>
      </c>
      <c r="N406">
        <v>32340</v>
      </c>
    </row>
    <row r="407" spans="2:14" x14ac:dyDescent="0.25">
      <c r="B407">
        <v>204</v>
      </c>
      <c r="C407" s="1">
        <v>41475</v>
      </c>
      <c r="D407" s="180">
        <v>0.61111111111111105</v>
      </c>
      <c r="E407">
        <v>15</v>
      </c>
      <c r="F407" t="s">
        <v>1161</v>
      </c>
      <c r="G407">
        <v>1</v>
      </c>
      <c r="H407" t="s">
        <v>1478</v>
      </c>
      <c r="I407">
        <v>5</v>
      </c>
      <c r="J407">
        <v>5</v>
      </c>
      <c r="K407" t="s">
        <v>1605</v>
      </c>
      <c r="N407">
        <v>32341</v>
      </c>
    </row>
    <row r="408" spans="2:14" x14ac:dyDescent="0.25">
      <c r="B408">
        <v>205</v>
      </c>
      <c r="C408" s="1">
        <v>41475</v>
      </c>
      <c r="D408" s="180">
        <v>0.61111111111111105</v>
      </c>
      <c r="E408">
        <v>16</v>
      </c>
      <c r="F408" t="s">
        <v>1161</v>
      </c>
      <c r="G408">
        <v>1</v>
      </c>
      <c r="H408" t="s">
        <v>1473</v>
      </c>
      <c r="I408">
        <v>4</v>
      </c>
      <c r="J408">
        <v>4</v>
      </c>
      <c r="K408" t="s">
        <v>1605</v>
      </c>
      <c r="N408">
        <v>32342</v>
      </c>
    </row>
    <row r="409" spans="2:14" x14ac:dyDescent="0.25">
      <c r="B409">
        <v>205</v>
      </c>
      <c r="C409" s="1">
        <v>41475</v>
      </c>
      <c r="D409" s="180">
        <v>0.61111111111111105</v>
      </c>
      <c r="E409">
        <v>16</v>
      </c>
      <c r="F409" t="s">
        <v>1161</v>
      </c>
      <c r="G409">
        <v>1</v>
      </c>
      <c r="H409" t="s">
        <v>1433</v>
      </c>
      <c r="I409">
        <v>3</v>
      </c>
      <c r="J409">
        <v>5</v>
      </c>
      <c r="K409" t="s">
        <v>1605</v>
      </c>
      <c r="N409">
        <v>32343</v>
      </c>
    </row>
    <row r="410" spans="2:14" x14ac:dyDescent="0.25">
      <c r="B410">
        <v>206</v>
      </c>
      <c r="C410" s="1">
        <v>41475</v>
      </c>
      <c r="D410" s="180">
        <v>0.61111111111111105</v>
      </c>
      <c r="E410">
        <v>17</v>
      </c>
      <c r="F410" t="s">
        <v>1161</v>
      </c>
      <c r="G410">
        <v>1</v>
      </c>
      <c r="H410" t="s">
        <v>1477</v>
      </c>
      <c r="I410">
        <v>6</v>
      </c>
      <c r="J410">
        <v>5</v>
      </c>
      <c r="K410" t="s">
        <v>1605</v>
      </c>
      <c r="N410">
        <v>32344</v>
      </c>
    </row>
    <row r="411" spans="2:14" x14ac:dyDescent="0.25">
      <c r="B411">
        <v>206</v>
      </c>
      <c r="C411" s="1">
        <v>41475</v>
      </c>
      <c r="D411" s="180">
        <v>0.61111111111111105</v>
      </c>
      <c r="E411">
        <v>17</v>
      </c>
      <c r="F411" t="s">
        <v>1161</v>
      </c>
      <c r="G411">
        <v>1</v>
      </c>
      <c r="H411" t="s">
        <v>1479</v>
      </c>
      <c r="I411">
        <v>2</v>
      </c>
      <c r="J411">
        <v>4</v>
      </c>
      <c r="K411" t="s">
        <v>1605</v>
      </c>
      <c r="N411">
        <v>32345</v>
      </c>
    </row>
    <row r="412" spans="2:14" x14ac:dyDescent="0.25">
      <c r="B412">
        <v>207</v>
      </c>
      <c r="C412" s="1">
        <v>41475</v>
      </c>
      <c r="D412" s="180">
        <v>0.61111111111111105</v>
      </c>
      <c r="E412">
        <v>18</v>
      </c>
      <c r="F412" t="s">
        <v>1181</v>
      </c>
      <c r="G412">
        <v>1</v>
      </c>
      <c r="H412" t="s">
        <v>1430</v>
      </c>
      <c r="I412">
        <v>12</v>
      </c>
      <c r="J412">
        <v>5</v>
      </c>
      <c r="K412" t="s">
        <v>1605</v>
      </c>
      <c r="N412">
        <v>32346</v>
      </c>
    </row>
    <row r="413" spans="2:14" x14ac:dyDescent="0.25">
      <c r="B413">
        <v>207</v>
      </c>
      <c r="C413" s="1">
        <v>41475</v>
      </c>
      <c r="D413" s="180">
        <v>0.61111111111111105</v>
      </c>
      <c r="E413">
        <v>18</v>
      </c>
      <c r="F413" t="s">
        <v>1181</v>
      </c>
      <c r="G413">
        <v>1</v>
      </c>
      <c r="H413" t="s">
        <v>1437</v>
      </c>
      <c r="I413">
        <v>3</v>
      </c>
      <c r="J413">
        <v>5</v>
      </c>
      <c r="K413" t="s">
        <v>1605</v>
      </c>
      <c r="N413">
        <v>32347</v>
      </c>
    </row>
    <row r="414" spans="2:14" x14ac:dyDescent="0.25">
      <c r="B414">
        <v>208</v>
      </c>
      <c r="C414" s="1">
        <v>41475</v>
      </c>
      <c r="D414" s="180">
        <v>0.61111111111111105</v>
      </c>
      <c r="E414">
        <v>19</v>
      </c>
      <c r="F414" t="s">
        <v>1181</v>
      </c>
      <c r="G414">
        <v>1</v>
      </c>
      <c r="H414" t="s">
        <v>1439</v>
      </c>
      <c r="I414">
        <v>5</v>
      </c>
      <c r="J414">
        <v>5</v>
      </c>
      <c r="K414" t="s">
        <v>1605</v>
      </c>
      <c r="N414">
        <v>32348</v>
      </c>
    </row>
    <row r="415" spans="2:14" x14ac:dyDescent="0.25">
      <c r="B415">
        <v>208</v>
      </c>
      <c r="C415" s="1">
        <v>41475</v>
      </c>
      <c r="D415" s="180">
        <v>0.61111111111111105</v>
      </c>
      <c r="E415">
        <v>19</v>
      </c>
      <c r="F415" t="s">
        <v>1181</v>
      </c>
      <c r="G415">
        <v>1</v>
      </c>
      <c r="H415" t="s">
        <v>1546</v>
      </c>
      <c r="I415">
        <v>4</v>
      </c>
      <c r="J415">
        <v>5</v>
      </c>
      <c r="K415" t="s">
        <v>1605</v>
      </c>
      <c r="N415">
        <v>32349</v>
      </c>
    </row>
    <row r="416" spans="2:14" x14ac:dyDescent="0.25">
      <c r="B416">
        <v>209</v>
      </c>
      <c r="C416" s="1">
        <v>41475</v>
      </c>
      <c r="D416" s="180">
        <v>0.61111111111111105</v>
      </c>
      <c r="E416">
        <v>20</v>
      </c>
      <c r="F416" t="s">
        <v>1181</v>
      </c>
      <c r="G416">
        <v>1</v>
      </c>
      <c r="H416" t="s">
        <v>1433</v>
      </c>
      <c r="I416">
        <v>2</v>
      </c>
      <c r="J416">
        <v>5</v>
      </c>
      <c r="K416" t="s">
        <v>1605</v>
      </c>
      <c r="N416">
        <v>32350</v>
      </c>
    </row>
    <row r="417" spans="2:14" x14ac:dyDescent="0.25">
      <c r="B417">
        <v>209</v>
      </c>
      <c r="C417" s="1">
        <v>41475</v>
      </c>
      <c r="D417" s="180">
        <v>0.61111111111111105</v>
      </c>
      <c r="E417">
        <v>20</v>
      </c>
      <c r="F417" t="s">
        <v>1181</v>
      </c>
      <c r="G417">
        <v>1</v>
      </c>
      <c r="H417" t="s">
        <v>1445</v>
      </c>
      <c r="I417">
        <v>4</v>
      </c>
      <c r="J417">
        <v>5</v>
      </c>
      <c r="K417" t="s">
        <v>1605</v>
      </c>
      <c r="N417">
        <v>32351</v>
      </c>
    </row>
    <row r="418" spans="2:14" x14ac:dyDescent="0.25">
      <c r="B418">
        <v>210</v>
      </c>
      <c r="C418" s="1">
        <v>41475</v>
      </c>
      <c r="D418" s="180">
        <v>0.61111111111111105</v>
      </c>
      <c r="E418">
        <v>21</v>
      </c>
      <c r="F418" t="s">
        <v>1181</v>
      </c>
      <c r="G418">
        <v>1</v>
      </c>
      <c r="H418" t="s">
        <v>1545</v>
      </c>
      <c r="I418">
        <v>1</v>
      </c>
      <c r="J418">
        <v>5</v>
      </c>
      <c r="K418" t="s">
        <v>1605</v>
      </c>
      <c r="N418">
        <v>32352</v>
      </c>
    </row>
    <row r="419" spans="2:14" x14ac:dyDescent="0.25">
      <c r="B419">
        <v>210</v>
      </c>
      <c r="C419" s="1">
        <v>41475</v>
      </c>
      <c r="D419" s="180">
        <v>0.61111111111111105</v>
      </c>
      <c r="E419">
        <v>21</v>
      </c>
      <c r="F419" t="s">
        <v>1181</v>
      </c>
      <c r="G419">
        <v>1</v>
      </c>
      <c r="H419" t="s">
        <v>1517</v>
      </c>
      <c r="I419">
        <v>5</v>
      </c>
      <c r="J419">
        <v>5</v>
      </c>
      <c r="K419" t="s">
        <v>1605</v>
      </c>
      <c r="N419">
        <v>32353</v>
      </c>
    </row>
    <row r="420" spans="2:14" x14ac:dyDescent="0.25">
      <c r="B420">
        <v>211</v>
      </c>
      <c r="C420" s="1">
        <v>41475</v>
      </c>
      <c r="D420" s="180">
        <v>0.61111111111111105</v>
      </c>
      <c r="E420">
        <v>22</v>
      </c>
      <c r="F420" s="151" t="s">
        <v>1596</v>
      </c>
      <c r="G420">
        <v>1</v>
      </c>
      <c r="H420" t="s">
        <v>1508</v>
      </c>
      <c r="I420">
        <v>6</v>
      </c>
      <c r="J420">
        <v>5</v>
      </c>
      <c r="K420" t="s">
        <v>1605</v>
      </c>
      <c r="N420">
        <v>33096</v>
      </c>
    </row>
    <row r="421" spans="2:14" x14ac:dyDescent="0.25">
      <c r="B421">
        <v>211</v>
      </c>
      <c r="C421" s="1">
        <v>41475</v>
      </c>
      <c r="D421" s="180">
        <v>0.61111111111111105</v>
      </c>
      <c r="E421">
        <v>22</v>
      </c>
      <c r="F421" s="151" t="s">
        <v>1596</v>
      </c>
      <c r="G421">
        <v>1</v>
      </c>
      <c r="H421" t="s">
        <v>1373</v>
      </c>
      <c r="I421">
        <v>4</v>
      </c>
      <c r="J421">
        <v>5</v>
      </c>
      <c r="K421" t="s">
        <v>1605</v>
      </c>
      <c r="N421">
        <v>33095</v>
      </c>
    </row>
    <row r="422" spans="2:14" x14ac:dyDescent="0.25">
      <c r="B422">
        <v>212</v>
      </c>
      <c r="C422" s="1">
        <v>41475</v>
      </c>
      <c r="D422" s="180">
        <v>0.61111111111111105</v>
      </c>
      <c r="E422">
        <v>23</v>
      </c>
      <c r="F422" s="151" t="s">
        <v>1596</v>
      </c>
      <c r="G422">
        <v>1</v>
      </c>
      <c r="H422" t="s">
        <v>1505</v>
      </c>
      <c r="I422">
        <v>0</v>
      </c>
      <c r="J422">
        <v>5</v>
      </c>
      <c r="K422" t="s">
        <v>1605</v>
      </c>
      <c r="N422">
        <v>33098</v>
      </c>
    </row>
    <row r="423" spans="2:14" x14ac:dyDescent="0.25">
      <c r="B423">
        <v>212</v>
      </c>
      <c r="C423" s="1">
        <v>41475</v>
      </c>
      <c r="D423" s="180">
        <v>0.61111111111111105</v>
      </c>
      <c r="E423">
        <v>23</v>
      </c>
      <c r="F423" s="151" t="s">
        <v>1596</v>
      </c>
      <c r="G423">
        <v>1</v>
      </c>
      <c r="H423" t="s">
        <v>1390</v>
      </c>
      <c r="I423">
        <v>10</v>
      </c>
      <c r="J423">
        <v>5</v>
      </c>
      <c r="K423" t="s">
        <v>1605</v>
      </c>
      <c r="N423">
        <v>33097</v>
      </c>
    </row>
    <row r="424" spans="2:14" x14ac:dyDescent="0.25">
      <c r="B424">
        <v>213</v>
      </c>
      <c r="C424" s="1">
        <v>41475</v>
      </c>
      <c r="D424" s="180">
        <v>0.61111111111111105</v>
      </c>
      <c r="E424">
        <v>24</v>
      </c>
      <c r="F424" s="151" t="s">
        <v>1596</v>
      </c>
      <c r="G424">
        <v>1</v>
      </c>
      <c r="H424" t="s">
        <v>1507</v>
      </c>
      <c r="I424">
        <v>3</v>
      </c>
      <c r="J424">
        <v>5</v>
      </c>
      <c r="K424" t="s">
        <v>1605</v>
      </c>
      <c r="N424">
        <v>33100</v>
      </c>
    </row>
    <row r="425" spans="2:14" x14ac:dyDescent="0.25">
      <c r="B425">
        <v>213</v>
      </c>
      <c r="C425" s="1">
        <v>41475</v>
      </c>
      <c r="D425" s="180">
        <v>0.61111111111111105</v>
      </c>
      <c r="E425">
        <v>24</v>
      </c>
      <c r="F425" s="151" t="s">
        <v>1596</v>
      </c>
      <c r="G425">
        <v>1</v>
      </c>
      <c r="H425" t="s">
        <v>1485</v>
      </c>
      <c r="I425">
        <v>7</v>
      </c>
      <c r="J425">
        <v>5</v>
      </c>
      <c r="K425" t="s">
        <v>1605</v>
      </c>
      <c r="N425">
        <v>33099</v>
      </c>
    </row>
    <row r="426" spans="2:14" x14ac:dyDescent="0.25">
      <c r="B426">
        <v>214</v>
      </c>
      <c r="C426" s="1">
        <v>41475</v>
      </c>
      <c r="D426" s="180">
        <v>0.61111111111111105</v>
      </c>
      <c r="E426">
        <v>25</v>
      </c>
      <c r="F426" s="151" t="s">
        <v>1594</v>
      </c>
      <c r="G426">
        <v>1</v>
      </c>
      <c r="H426" t="s">
        <v>1563</v>
      </c>
      <c r="I426">
        <v>5</v>
      </c>
      <c r="J426">
        <v>5</v>
      </c>
      <c r="K426" t="s">
        <v>1605</v>
      </c>
      <c r="N426">
        <v>32360</v>
      </c>
    </row>
    <row r="427" spans="2:14" x14ac:dyDescent="0.25">
      <c r="B427">
        <v>214</v>
      </c>
      <c r="C427" s="1">
        <v>41475</v>
      </c>
      <c r="D427" s="180">
        <v>0.61111111111111105</v>
      </c>
      <c r="E427">
        <v>25</v>
      </c>
      <c r="F427" s="151" t="s">
        <v>1594</v>
      </c>
      <c r="G427">
        <v>1</v>
      </c>
      <c r="H427" t="s">
        <v>1371</v>
      </c>
      <c r="I427">
        <v>4</v>
      </c>
      <c r="J427">
        <v>5</v>
      </c>
      <c r="K427" t="s">
        <v>1605</v>
      </c>
      <c r="N427">
        <v>32361</v>
      </c>
    </row>
    <row r="428" spans="2:14" x14ac:dyDescent="0.25">
      <c r="B428">
        <v>215</v>
      </c>
      <c r="C428" s="1">
        <v>41475</v>
      </c>
      <c r="D428" s="180">
        <v>0.61111111111111105</v>
      </c>
      <c r="E428">
        <v>26</v>
      </c>
      <c r="F428" s="151" t="s">
        <v>1594</v>
      </c>
      <c r="G428">
        <v>1</v>
      </c>
      <c r="H428" t="s">
        <v>1375</v>
      </c>
      <c r="I428">
        <v>2</v>
      </c>
      <c r="J428">
        <v>5</v>
      </c>
      <c r="K428" t="s">
        <v>1605</v>
      </c>
      <c r="N428">
        <v>32362</v>
      </c>
    </row>
    <row r="429" spans="2:14" x14ac:dyDescent="0.25">
      <c r="B429">
        <v>215</v>
      </c>
      <c r="C429" s="1">
        <v>41475</v>
      </c>
      <c r="D429" s="180">
        <v>0.61111111111111105</v>
      </c>
      <c r="E429">
        <v>26</v>
      </c>
      <c r="F429" s="151" t="s">
        <v>1594</v>
      </c>
      <c r="G429">
        <v>1</v>
      </c>
      <c r="H429" t="s">
        <v>1525</v>
      </c>
      <c r="I429">
        <v>8</v>
      </c>
      <c r="J429">
        <v>5</v>
      </c>
      <c r="K429" t="s">
        <v>1605</v>
      </c>
      <c r="N429">
        <v>32363</v>
      </c>
    </row>
    <row r="430" spans="2:14" x14ac:dyDescent="0.25">
      <c r="B430">
        <v>216</v>
      </c>
      <c r="C430" s="1">
        <v>41475</v>
      </c>
      <c r="D430" s="180">
        <v>0.61111111111111105</v>
      </c>
      <c r="E430">
        <v>27</v>
      </c>
      <c r="F430" s="151" t="s">
        <v>1594</v>
      </c>
      <c r="G430">
        <v>1</v>
      </c>
      <c r="H430" t="s">
        <v>1374</v>
      </c>
      <c r="I430">
        <v>3</v>
      </c>
      <c r="J430">
        <v>5</v>
      </c>
      <c r="K430" t="s">
        <v>1605</v>
      </c>
      <c r="N430">
        <v>32364</v>
      </c>
    </row>
    <row r="431" spans="2:14" x14ac:dyDescent="0.25">
      <c r="B431">
        <v>216</v>
      </c>
      <c r="C431" s="1">
        <v>41475</v>
      </c>
      <c r="D431" s="180">
        <v>0.61111111111111105</v>
      </c>
      <c r="E431">
        <v>27</v>
      </c>
      <c r="F431" s="151" t="s">
        <v>1594</v>
      </c>
      <c r="G431">
        <v>1</v>
      </c>
      <c r="H431" t="s">
        <v>1372</v>
      </c>
      <c r="I431">
        <v>4</v>
      </c>
      <c r="J431">
        <v>5</v>
      </c>
      <c r="K431" t="s">
        <v>1605</v>
      </c>
      <c r="N431">
        <v>32365</v>
      </c>
    </row>
    <row r="432" spans="2:14" x14ac:dyDescent="0.25">
      <c r="B432">
        <v>217</v>
      </c>
      <c r="C432" s="1">
        <v>41475</v>
      </c>
      <c r="D432" s="180">
        <v>0.64583333333333337</v>
      </c>
      <c r="E432">
        <v>1</v>
      </c>
      <c r="F432" t="s">
        <v>1592</v>
      </c>
      <c r="G432">
        <v>2</v>
      </c>
      <c r="H432" t="s">
        <v>1448</v>
      </c>
      <c r="I432">
        <v>10</v>
      </c>
      <c r="J432">
        <v>5</v>
      </c>
      <c r="K432" t="s">
        <v>1605</v>
      </c>
      <c r="N432">
        <v>32366</v>
      </c>
    </row>
    <row r="433" spans="2:14" x14ac:dyDescent="0.25">
      <c r="B433">
        <v>217</v>
      </c>
      <c r="C433" s="1">
        <v>41475</v>
      </c>
      <c r="D433" s="180">
        <v>0.64583333333333337</v>
      </c>
      <c r="E433">
        <v>1</v>
      </c>
      <c r="F433" t="s">
        <v>1592</v>
      </c>
      <c r="G433">
        <v>2</v>
      </c>
      <c r="H433" t="s">
        <v>1384</v>
      </c>
      <c r="I433">
        <v>1</v>
      </c>
      <c r="J433">
        <v>3</v>
      </c>
      <c r="K433" t="s">
        <v>1605</v>
      </c>
      <c r="N433">
        <v>32367</v>
      </c>
    </row>
    <row r="434" spans="2:14" x14ac:dyDescent="0.25">
      <c r="B434">
        <v>218</v>
      </c>
      <c r="C434" s="1">
        <v>41475</v>
      </c>
      <c r="D434" s="180">
        <v>0.64583333333333337</v>
      </c>
      <c r="E434">
        <v>2</v>
      </c>
      <c r="F434" t="s">
        <v>1592</v>
      </c>
      <c r="G434">
        <v>2</v>
      </c>
      <c r="H434" t="s">
        <v>1373</v>
      </c>
      <c r="I434">
        <v>0</v>
      </c>
      <c r="J434">
        <v>5</v>
      </c>
      <c r="K434" t="s">
        <v>1605</v>
      </c>
      <c r="N434">
        <v>32368</v>
      </c>
    </row>
    <row r="435" spans="2:14" x14ac:dyDescent="0.25">
      <c r="B435">
        <v>218</v>
      </c>
      <c r="C435" s="1">
        <v>41475</v>
      </c>
      <c r="D435" s="180">
        <v>0.64583333333333337</v>
      </c>
      <c r="E435">
        <v>2</v>
      </c>
      <c r="F435" t="s">
        <v>1592</v>
      </c>
      <c r="G435">
        <v>2</v>
      </c>
      <c r="H435" t="s">
        <v>1443</v>
      </c>
      <c r="I435">
        <v>11</v>
      </c>
      <c r="J435">
        <v>5</v>
      </c>
      <c r="K435" t="s">
        <v>1605</v>
      </c>
      <c r="N435">
        <v>32369</v>
      </c>
    </row>
    <row r="436" spans="2:14" x14ac:dyDescent="0.25">
      <c r="B436">
        <v>219</v>
      </c>
      <c r="C436" s="1">
        <v>41475</v>
      </c>
      <c r="D436" s="180">
        <v>0.64583333333333337</v>
      </c>
      <c r="E436">
        <v>3</v>
      </c>
      <c r="F436" t="s">
        <v>1592</v>
      </c>
      <c r="G436">
        <v>2</v>
      </c>
      <c r="H436" t="s">
        <v>1441</v>
      </c>
      <c r="I436">
        <v>10</v>
      </c>
      <c r="J436">
        <v>5</v>
      </c>
      <c r="K436" t="s">
        <v>1605</v>
      </c>
      <c r="N436">
        <v>32370</v>
      </c>
    </row>
    <row r="437" spans="2:14" x14ac:dyDescent="0.25">
      <c r="B437">
        <v>219</v>
      </c>
      <c r="C437" s="1">
        <v>41475</v>
      </c>
      <c r="D437" s="180">
        <v>0.64583333333333337</v>
      </c>
      <c r="E437">
        <v>3</v>
      </c>
      <c r="F437" t="s">
        <v>1592</v>
      </c>
      <c r="G437">
        <v>2</v>
      </c>
      <c r="H437" t="s">
        <v>1429</v>
      </c>
      <c r="I437">
        <v>0</v>
      </c>
      <c r="J437">
        <v>5</v>
      </c>
      <c r="K437" t="s">
        <v>1605</v>
      </c>
      <c r="N437">
        <v>32371</v>
      </c>
    </row>
    <row r="438" spans="2:14" x14ac:dyDescent="0.25">
      <c r="B438">
        <v>220</v>
      </c>
      <c r="C438" s="1">
        <v>41475</v>
      </c>
      <c r="D438" s="180">
        <v>0.64583333333333337</v>
      </c>
      <c r="E438">
        <v>4</v>
      </c>
      <c r="F438" t="s">
        <v>1592</v>
      </c>
      <c r="G438">
        <v>2</v>
      </c>
      <c r="H438" t="s">
        <v>1446</v>
      </c>
      <c r="I438">
        <v>9</v>
      </c>
      <c r="J438">
        <v>5</v>
      </c>
      <c r="K438" t="s">
        <v>1605</v>
      </c>
      <c r="N438">
        <v>32372</v>
      </c>
    </row>
    <row r="439" spans="2:14" x14ac:dyDescent="0.25">
      <c r="B439">
        <v>220</v>
      </c>
      <c r="C439" s="1">
        <v>41475</v>
      </c>
      <c r="D439" s="180">
        <v>0.64583333333333337</v>
      </c>
      <c r="E439">
        <v>4</v>
      </c>
      <c r="F439" t="s">
        <v>1592</v>
      </c>
      <c r="G439">
        <v>2</v>
      </c>
      <c r="H439" t="s">
        <v>1444</v>
      </c>
      <c r="I439">
        <v>3</v>
      </c>
      <c r="J439">
        <v>5</v>
      </c>
      <c r="K439" t="s">
        <v>1605</v>
      </c>
      <c r="N439">
        <v>32373</v>
      </c>
    </row>
    <row r="440" spans="2:14" x14ac:dyDescent="0.25">
      <c r="B440">
        <v>221</v>
      </c>
      <c r="C440" s="1">
        <v>41475</v>
      </c>
      <c r="D440" s="180">
        <v>0.64583333333333337</v>
      </c>
      <c r="E440">
        <v>5</v>
      </c>
      <c r="F440" t="s">
        <v>82</v>
      </c>
      <c r="G440">
        <v>2</v>
      </c>
      <c r="H440" t="s">
        <v>1394</v>
      </c>
      <c r="I440">
        <v>8</v>
      </c>
      <c r="J440">
        <v>5</v>
      </c>
      <c r="K440" t="s">
        <v>1605</v>
      </c>
      <c r="N440">
        <v>32374</v>
      </c>
    </row>
    <row r="441" spans="2:14" x14ac:dyDescent="0.25">
      <c r="B441">
        <v>221</v>
      </c>
      <c r="C441" s="1">
        <v>41475</v>
      </c>
      <c r="D441" s="180">
        <v>0.64583333333333337</v>
      </c>
      <c r="E441">
        <v>5</v>
      </c>
      <c r="F441" t="s">
        <v>82</v>
      </c>
      <c r="G441">
        <v>2</v>
      </c>
      <c r="H441" t="s">
        <v>1436</v>
      </c>
      <c r="I441">
        <v>1</v>
      </c>
      <c r="J441">
        <v>5</v>
      </c>
      <c r="K441" t="s">
        <v>1605</v>
      </c>
      <c r="N441">
        <v>32375</v>
      </c>
    </row>
    <row r="442" spans="2:14" x14ac:dyDescent="0.25">
      <c r="B442">
        <v>222</v>
      </c>
      <c r="C442" s="1">
        <v>41475</v>
      </c>
      <c r="D442" s="180">
        <v>0.64583333333333337</v>
      </c>
      <c r="E442">
        <v>6</v>
      </c>
      <c r="F442" t="s">
        <v>82</v>
      </c>
      <c r="G442">
        <v>2</v>
      </c>
      <c r="H442" t="s">
        <v>1511</v>
      </c>
      <c r="I442">
        <v>4</v>
      </c>
      <c r="J442">
        <v>3</v>
      </c>
      <c r="K442" t="s">
        <v>1605</v>
      </c>
      <c r="N442">
        <v>32376</v>
      </c>
    </row>
    <row r="443" spans="2:14" x14ac:dyDescent="0.25">
      <c r="B443">
        <v>222</v>
      </c>
      <c r="C443" s="1">
        <v>41475</v>
      </c>
      <c r="D443" s="180">
        <v>0.64583333333333337</v>
      </c>
      <c r="E443">
        <v>6</v>
      </c>
      <c r="F443" t="s">
        <v>82</v>
      </c>
      <c r="G443">
        <v>2</v>
      </c>
      <c r="H443" t="s">
        <v>1397</v>
      </c>
      <c r="I443">
        <v>5</v>
      </c>
      <c r="J443">
        <v>3</v>
      </c>
      <c r="K443" t="s">
        <v>1605</v>
      </c>
      <c r="N443">
        <v>32377</v>
      </c>
    </row>
    <row r="444" spans="2:14" x14ac:dyDescent="0.25">
      <c r="B444">
        <v>223</v>
      </c>
      <c r="C444" s="1">
        <v>41475</v>
      </c>
      <c r="D444" s="180">
        <v>0.64583333333333337</v>
      </c>
      <c r="E444">
        <v>7</v>
      </c>
      <c r="F444" t="s">
        <v>82</v>
      </c>
      <c r="G444">
        <v>2</v>
      </c>
      <c r="H444" t="s">
        <v>1392</v>
      </c>
      <c r="I444">
        <v>6</v>
      </c>
      <c r="J444">
        <v>5</v>
      </c>
      <c r="K444" t="s">
        <v>1605</v>
      </c>
      <c r="N444">
        <v>32378</v>
      </c>
    </row>
    <row r="445" spans="2:14" x14ac:dyDescent="0.25">
      <c r="B445">
        <v>223</v>
      </c>
      <c r="C445" s="1">
        <v>41475</v>
      </c>
      <c r="D445" s="180">
        <v>0.64583333333333337</v>
      </c>
      <c r="E445">
        <v>7</v>
      </c>
      <c r="F445" t="s">
        <v>82</v>
      </c>
      <c r="G445">
        <v>2</v>
      </c>
      <c r="H445" t="s">
        <v>1512</v>
      </c>
      <c r="I445">
        <v>4</v>
      </c>
      <c r="J445">
        <v>5</v>
      </c>
      <c r="K445" t="s">
        <v>1605</v>
      </c>
      <c r="N445">
        <v>32379</v>
      </c>
    </row>
    <row r="446" spans="2:14" x14ac:dyDescent="0.25">
      <c r="B446">
        <v>224</v>
      </c>
      <c r="C446" s="1">
        <v>41475</v>
      </c>
      <c r="D446" s="180">
        <v>0.64583333333333337</v>
      </c>
      <c r="E446">
        <v>8</v>
      </c>
      <c r="F446" t="s">
        <v>82</v>
      </c>
      <c r="G446">
        <v>2</v>
      </c>
      <c r="H446" t="s">
        <v>1395</v>
      </c>
      <c r="I446">
        <v>3</v>
      </c>
      <c r="J446">
        <v>5</v>
      </c>
      <c r="K446" t="s">
        <v>1605</v>
      </c>
      <c r="N446">
        <v>32380</v>
      </c>
    </row>
    <row r="447" spans="2:14" x14ac:dyDescent="0.25">
      <c r="B447">
        <v>224</v>
      </c>
      <c r="C447" s="1">
        <v>41475</v>
      </c>
      <c r="D447" s="180">
        <v>0.64583333333333337</v>
      </c>
      <c r="E447">
        <v>8</v>
      </c>
      <c r="F447" t="s">
        <v>82</v>
      </c>
      <c r="G447">
        <v>2</v>
      </c>
      <c r="H447" t="s">
        <v>1398</v>
      </c>
      <c r="I447">
        <v>3</v>
      </c>
      <c r="J447">
        <v>5</v>
      </c>
      <c r="K447" t="s">
        <v>1605</v>
      </c>
      <c r="N447">
        <v>32381</v>
      </c>
    </row>
    <row r="448" spans="2:14" x14ac:dyDescent="0.25">
      <c r="B448">
        <v>225</v>
      </c>
      <c r="C448" s="1">
        <v>41475</v>
      </c>
      <c r="D448" s="180">
        <v>0.64583333333333337</v>
      </c>
      <c r="E448">
        <v>9</v>
      </c>
      <c r="F448" t="s">
        <v>1173</v>
      </c>
      <c r="G448">
        <v>2</v>
      </c>
      <c r="H448" t="s">
        <v>1522</v>
      </c>
      <c r="I448">
        <v>7</v>
      </c>
      <c r="J448">
        <v>5</v>
      </c>
      <c r="K448" t="s">
        <v>1605</v>
      </c>
      <c r="N448">
        <v>32382</v>
      </c>
    </row>
    <row r="449" spans="2:14" x14ac:dyDescent="0.25">
      <c r="B449">
        <v>225</v>
      </c>
      <c r="C449" s="1">
        <v>41475</v>
      </c>
      <c r="D449" s="180">
        <v>0.64583333333333337</v>
      </c>
      <c r="E449">
        <v>9</v>
      </c>
      <c r="F449" t="s">
        <v>1173</v>
      </c>
      <c r="G449">
        <v>2</v>
      </c>
      <c r="H449" t="s">
        <v>1452</v>
      </c>
      <c r="I449">
        <v>3</v>
      </c>
      <c r="J449">
        <v>5</v>
      </c>
      <c r="K449" t="s">
        <v>1605</v>
      </c>
      <c r="N449">
        <v>32383</v>
      </c>
    </row>
    <row r="450" spans="2:14" x14ac:dyDescent="0.25">
      <c r="B450">
        <v>226</v>
      </c>
      <c r="C450" s="1">
        <v>41475</v>
      </c>
      <c r="D450" s="180">
        <v>0.64583333333333337</v>
      </c>
      <c r="E450">
        <v>10</v>
      </c>
      <c r="F450" t="s">
        <v>1173</v>
      </c>
      <c r="G450">
        <v>2</v>
      </c>
      <c r="H450" t="s">
        <v>1527</v>
      </c>
      <c r="I450">
        <v>4</v>
      </c>
      <c r="J450">
        <v>5</v>
      </c>
      <c r="K450" t="s">
        <v>1605</v>
      </c>
      <c r="N450">
        <v>32384</v>
      </c>
    </row>
    <row r="451" spans="2:14" x14ac:dyDescent="0.25">
      <c r="B451">
        <v>226</v>
      </c>
      <c r="C451" s="1">
        <v>41475</v>
      </c>
      <c r="D451" s="180">
        <v>0.64583333333333337</v>
      </c>
      <c r="E451">
        <v>10</v>
      </c>
      <c r="F451" t="s">
        <v>1173</v>
      </c>
      <c r="G451">
        <v>2</v>
      </c>
      <c r="H451" t="s">
        <v>1521</v>
      </c>
      <c r="I451">
        <v>8</v>
      </c>
      <c r="J451">
        <v>4</v>
      </c>
      <c r="K451" t="s">
        <v>1605</v>
      </c>
      <c r="N451">
        <v>32385</v>
      </c>
    </row>
    <row r="452" spans="2:14" x14ac:dyDescent="0.25">
      <c r="B452">
        <v>227</v>
      </c>
      <c r="C452" s="1">
        <v>41475</v>
      </c>
      <c r="D452" s="180">
        <v>0.64583333333333337</v>
      </c>
      <c r="E452">
        <v>11</v>
      </c>
      <c r="F452" t="s">
        <v>1173</v>
      </c>
      <c r="G452">
        <v>2</v>
      </c>
      <c r="H452" t="s">
        <v>1411</v>
      </c>
      <c r="I452">
        <v>7</v>
      </c>
      <c r="J452">
        <v>5</v>
      </c>
      <c r="K452" t="s">
        <v>1613</v>
      </c>
      <c r="N452">
        <v>33102</v>
      </c>
    </row>
    <row r="453" spans="2:14" x14ac:dyDescent="0.25">
      <c r="B453">
        <v>227</v>
      </c>
      <c r="C453" s="1">
        <v>41475</v>
      </c>
      <c r="D453" s="180">
        <v>0.64583333333333337</v>
      </c>
      <c r="E453">
        <v>11</v>
      </c>
      <c r="F453" t="s">
        <v>1173</v>
      </c>
      <c r="G453">
        <v>2</v>
      </c>
      <c r="H453" t="s">
        <v>1451</v>
      </c>
      <c r="I453">
        <v>5</v>
      </c>
      <c r="J453">
        <v>5</v>
      </c>
      <c r="K453" t="s">
        <v>1613</v>
      </c>
      <c r="N453">
        <v>33101</v>
      </c>
    </row>
    <row r="454" spans="2:14" x14ac:dyDescent="0.25">
      <c r="B454">
        <v>228</v>
      </c>
      <c r="C454" s="1">
        <v>41475</v>
      </c>
      <c r="D454" s="180">
        <v>0.64583333333333337</v>
      </c>
      <c r="E454">
        <v>12</v>
      </c>
      <c r="F454" t="s">
        <v>1173</v>
      </c>
      <c r="G454">
        <v>2</v>
      </c>
      <c r="H454" t="s">
        <v>1392</v>
      </c>
      <c r="I454">
        <v>9</v>
      </c>
      <c r="J454">
        <v>4</v>
      </c>
      <c r="K454" t="s">
        <v>1605</v>
      </c>
      <c r="N454">
        <v>33104</v>
      </c>
    </row>
    <row r="455" spans="2:14" x14ac:dyDescent="0.25">
      <c r="B455">
        <v>228</v>
      </c>
      <c r="C455" s="1">
        <v>41475</v>
      </c>
      <c r="D455" s="180">
        <v>0.64583333333333337</v>
      </c>
      <c r="E455">
        <v>12</v>
      </c>
      <c r="F455" t="s">
        <v>1173</v>
      </c>
      <c r="G455">
        <v>2</v>
      </c>
      <c r="H455" t="s">
        <v>1368</v>
      </c>
      <c r="I455">
        <v>7</v>
      </c>
      <c r="J455">
        <v>2</v>
      </c>
      <c r="K455" t="s">
        <v>1605</v>
      </c>
      <c r="N455">
        <v>33103</v>
      </c>
    </row>
    <row r="456" spans="2:14" x14ac:dyDescent="0.25">
      <c r="B456">
        <v>229</v>
      </c>
      <c r="C456" s="1">
        <v>41475</v>
      </c>
      <c r="D456" s="180">
        <v>0.64583333333333337</v>
      </c>
      <c r="E456">
        <v>13</v>
      </c>
      <c r="F456" t="s">
        <v>1173</v>
      </c>
      <c r="G456">
        <v>2</v>
      </c>
      <c r="H456" t="s">
        <v>1439</v>
      </c>
      <c r="I456">
        <v>3</v>
      </c>
      <c r="J456">
        <v>5</v>
      </c>
      <c r="K456" t="s">
        <v>1605</v>
      </c>
      <c r="N456">
        <v>33106</v>
      </c>
    </row>
    <row r="457" spans="2:14" x14ac:dyDescent="0.25">
      <c r="B457">
        <v>229</v>
      </c>
      <c r="C457" s="1">
        <v>41475</v>
      </c>
      <c r="D457" s="180">
        <v>0.64583333333333337</v>
      </c>
      <c r="E457">
        <v>13</v>
      </c>
      <c r="F457" t="s">
        <v>1173</v>
      </c>
      <c r="G457">
        <v>2</v>
      </c>
      <c r="H457" t="s">
        <v>1526</v>
      </c>
      <c r="I457">
        <v>4</v>
      </c>
      <c r="J457">
        <v>5</v>
      </c>
      <c r="K457" t="s">
        <v>1605</v>
      </c>
      <c r="N457">
        <v>33105</v>
      </c>
    </row>
    <row r="458" spans="2:14" x14ac:dyDescent="0.25">
      <c r="B458">
        <v>230</v>
      </c>
      <c r="C458" s="1">
        <v>41475</v>
      </c>
      <c r="D458" s="180">
        <v>0.64583333333333337</v>
      </c>
      <c r="E458">
        <v>14</v>
      </c>
      <c r="F458" t="s">
        <v>1174</v>
      </c>
      <c r="G458">
        <v>2</v>
      </c>
      <c r="H458" t="s">
        <v>1455</v>
      </c>
      <c r="I458">
        <v>3</v>
      </c>
      <c r="J458">
        <v>3</v>
      </c>
      <c r="K458" t="s">
        <v>1605</v>
      </c>
      <c r="N458">
        <v>33108</v>
      </c>
    </row>
    <row r="459" spans="2:14" x14ac:dyDescent="0.25">
      <c r="B459">
        <v>230</v>
      </c>
      <c r="C459" s="1">
        <v>41475</v>
      </c>
      <c r="D459" s="180">
        <v>0.64583333333333337</v>
      </c>
      <c r="E459">
        <v>14</v>
      </c>
      <c r="F459" t="s">
        <v>1174</v>
      </c>
      <c r="G459">
        <v>2</v>
      </c>
      <c r="H459" t="s">
        <v>1583</v>
      </c>
      <c r="I459">
        <v>3</v>
      </c>
      <c r="J459">
        <v>3</v>
      </c>
      <c r="K459" t="s">
        <v>1605</v>
      </c>
      <c r="N459">
        <v>33107</v>
      </c>
    </row>
    <row r="460" spans="2:14" x14ac:dyDescent="0.25">
      <c r="B460">
        <v>231</v>
      </c>
      <c r="C460" s="1">
        <v>41475</v>
      </c>
      <c r="D460" s="180">
        <v>0.64583333333333337</v>
      </c>
      <c r="E460">
        <v>15</v>
      </c>
      <c r="F460" t="s">
        <v>1174</v>
      </c>
      <c r="G460">
        <v>2</v>
      </c>
      <c r="H460" t="s">
        <v>1410</v>
      </c>
      <c r="I460">
        <v>8</v>
      </c>
      <c r="J460">
        <v>5</v>
      </c>
      <c r="K460" t="s">
        <v>1605</v>
      </c>
      <c r="N460">
        <v>33110</v>
      </c>
    </row>
    <row r="461" spans="2:14" x14ac:dyDescent="0.25">
      <c r="B461">
        <v>231</v>
      </c>
      <c r="C461" s="1">
        <v>41475</v>
      </c>
      <c r="D461" s="180">
        <v>0.64583333333333337</v>
      </c>
      <c r="E461">
        <v>15</v>
      </c>
      <c r="F461" t="s">
        <v>1174</v>
      </c>
      <c r="G461">
        <v>2</v>
      </c>
      <c r="H461" t="s">
        <v>1423</v>
      </c>
      <c r="I461">
        <v>2</v>
      </c>
      <c r="J461">
        <v>1</v>
      </c>
      <c r="K461" t="s">
        <v>1614</v>
      </c>
      <c r="N461">
        <v>33109</v>
      </c>
    </row>
    <row r="462" spans="2:14" x14ac:dyDescent="0.25">
      <c r="B462">
        <v>232</v>
      </c>
      <c r="C462" s="1">
        <v>41475</v>
      </c>
      <c r="D462" s="180">
        <v>0.64583333333333337</v>
      </c>
      <c r="E462">
        <v>16</v>
      </c>
      <c r="F462" t="s">
        <v>1174</v>
      </c>
      <c r="G462">
        <v>2</v>
      </c>
      <c r="H462" t="s">
        <v>1456</v>
      </c>
      <c r="I462">
        <v>11</v>
      </c>
      <c r="J462">
        <v>4</v>
      </c>
      <c r="K462" t="s">
        <v>1605</v>
      </c>
      <c r="N462">
        <v>33112</v>
      </c>
    </row>
    <row r="463" spans="2:14" x14ac:dyDescent="0.25">
      <c r="B463">
        <v>232</v>
      </c>
      <c r="C463" s="1">
        <v>41475</v>
      </c>
      <c r="D463" s="180">
        <v>0.64583333333333337</v>
      </c>
      <c r="E463">
        <v>16</v>
      </c>
      <c r="F463" t="s">
        <v>1174</v>
      </c>
      <c r="G463">
        <v>2</v>
      </c>
      <c r="H463" t="s">
        <v>1454</v>
      </c>
      <c r="I463">
        <v>3</v>
      </c>
      <c r="J463">
        <v>5</v>
      </c>
      <c r="K463" t="s">
        <v>1605</v>
      </c>
      <c r="N463">
        <v>33111</v>
      </c>
    </row>
    <row r="464" spans="2:14" x14ac:dyDescent="0.25">
      <c r="B464">
        <v>233</v>
      </c>
      <c r="C464" s="1">
        <v>41475</v>
      </c>
      <c r="D464" s="180">
        <v>0.64583333333333337</v>
      </c>
      <c r="E464">
        <v>17</v>
      </c>
      <c r="F464" t="s">
        <v>1174</v>
      </c>
      <c r="G464">
        <v>2</v>
      </c>
      <c r="H464" t="s">
        <v>1457</v>
      </c>
      <c r="I464">
        <v>4</v>
      </c>
      <c r="J464">
        <v>3</v>
      </c>
      <c r="K464" t="s">
        <v>1613</v>
      </c>
      <c r="N464">
        <v>33114</v>
      </c>
    </row>
    <row r="465" spans="2:14" x14ac:dyDescent="0.25">
      <c r="B465">
        <v>233</v>
      </c>
      <c r="C465" s="1">
        <v>41475</v>
      </c>
      <c r="D465" s="180">
        <v>0.64583333333333337</v>
      </c>
      <c r="E465">
        <v>17</v>
      </c>
      <c r="F465" t="s">
        <v>1174</v>
      </c>
      <c r="G465">
        <v>2</v>
      </c>
      <c r="H465" t="s">
        <v>1453</v>
      </c>
      <c r="I465">
        <v>9</v>
      </c>
      <c r="J465">
        <v>5</v>
      </c>
      <c r="K465" t="s">
        <v>1613</v>
      </c>
      <c r="N465">
        <v>33113</v>
      </c>
    </row>
    <row r="466" spans="2:14" x14ac:dyDescent="0.25">
      <c r="B466">
        <v>234</v>
      </c>
      <c r="C466" s="1">
        <v>41475</v>
      </c>
      <c r="D466" s="180">
        <v>0.64583333333333337</v>
      </c>
      <c r="E466">
        <v>18</v>
      </c>
      <c r="F466" t="s">
        <v>1175</v>
      </c>
      <c r="G466">
        <v>2</v>
      </c>
      <c r="H466" t="s">
        <v>1435</v>
      </c>
      <c r="I466">
        <v>7</v>
      </c>
      <c r="J466">
        <v>5</v>
      </c>
      <c r="N466">
        <v>34613</v>
      </c>
    </row>
    <row r="467" spans="2:14" x14ac:dyDescent="0.25">
      <c r="B467">
        <v>234</v>
      </c>
      <c r="C467" s="1">
        <v>41475</v>
      </c>
      <c r="D467" s="180">
        <v>0.64583333333333337</v>
      </c>
      <c r="E467">
        <v>18</v>
      </c>
      <c r="F467" t="s">
        <v>1175</v>
      </c>
      <c r="G467">
        <v>2</v>
      </c>
      <c r="H467" t="s">
        <v>1432</v>
      </c>
      <c r="I467">
        <v>6</v>
      </c>
      <c r="J467">
        <v>5</v>
      </c>
      <c r="N467">
        <v>34614</v>
      </c>
    </row>
    <row r="468" spans="2:14" x14ac:dyDescent="0.25">
      <c r="B468">
        <v>235</v>
      </c>
      <c r="C468" s="1">
        <v>41475</v>
      </c>
      <c r="D468" s="180">
        <v>0.64583333333333337</v>
      </c>
      <c r="E468">
        <v>19</v>
      </c>
      <c r="F468" t="s">
        <v>1175</v>
      </c>
      <c r="G468">
        <v>2</v>
      </c>
      <c r="H468" t="s">
        <v>1428</v>
      </c>
      <c r="I468">
        <v>5</v>
      </c>
      <c r="J468">
        <v>5</v>
      </c>
      <c r="N468">
        <v>34616</v>
      </c>
    </row>
    <row r="469" spans="2:14" x14ac:dyDescent="0.25">
      <c r="B469">
        <v>235</v>
      </c>
      <c r="C469" s="1">
        <v>41475</v>
      </c>
      <c r="D469" s="180">
        <v>0.64583333333333337</v>
      </c>
      <c r="E469">
        <v>19</v>
      </c>
      <c r="F469" t="s">
        <v>1175</v>
      </c>
      <c r="G469">
        <v>2</v>
      </c>
      <c r="H469" t="s">
        <v>1434</v>
      </c>
      <c r="I469">
        <v>8</v>
      </c>
      <c r="J469">
        <v>5</v>
      </c>
      <c r="N469">
        <v>34615</v>
      </c>
    </row>
    <row r="470" spans="2:14" x14ac:dyDescent="0.25">
      <c r="B470">
        <v>236</v>
      </c>
      <c r="C470" s="1">
        <v>41475</v>
      </c>
      <c r="D470" s="180">
        <v>0.64583333333333337</v>
      </c>
      <c r="E470">
        <v>20</v>
      </c>
      <c r="F470" t="s">
        <v>1175</v>
      </c>
      <c r="G470">
        <v>2</v>
      </c>
      <c r="H470" t="s">
        <v>1431</v>
      </c>
      <c r="I470">
        <v>7</v>
      </c>
      <c r="J470">
        <v>5</v>
      </c>
      <c r="N470">
        <v>34617</v>
      </c>
    </row>
    <row r="471" spans="2:14" x14ac:dyDescent="0.25">
      <c r="B471">
        <v>236</v>
      </c>
      <c r="C471" s="1">
        <v>41475</v>
      </c>
      <c r="D471" s="180">
        <v>0.64583333333333337</v>
      </c>
      <c r="E471">
        <v>20</v>
      </c>
      <c r="F471" t="s">
        <v>1175</v>
      </c>
      <c r="G471">
        <v>2</v>
      </c>
      <c r="H471" t="s">
        <v>1396</v>
      </c>
      <c r="I471">
        <v>3</v>
      </c>
      <c r="J471">
        <v>5</v>
      </c>
      <c r="N471">
        <v>34618</v>
      </c>
    </row>
    <row r="472" spans="2:14" x14ac:dyDescent="0.25">
      <c r="B472">
        <v>237</v>
      </c>
      <c r="C472" s="1">
        <v>41475</v>
      </c>
      <c r="D472" s="180">
        <v>0.64583333333333337</v>
      </c>
      <c r="E472">
        <v>21</v>
      </c>
      <c r="F472" t="s">
        <v>1175</v>
      </c>
      <c r="G472">
        <v>2</v>
      </c>
      <c r="H472" t="s">
        <v>1442</v>
      </c>
      <c r="I472">
        <v>12</v>
      </c>
      <c r="J472">
        <v>5</v>
      </c>
      <c r="N472">
        <v>34619</v>
      </c>
    </row>
    <row r="473" spans="2:14" x14ac:dyDescent="0.25">
      <c r="B473">
        <v>237</v>
      </c>
      <c r="C473" s="1">
        <v>41475</v>
      </c>
      <c r="D473" s="180">
        <v>0.64583333333333337</v>
      </c>
      <c r="E473">
        <v>21</v>
      </c>
      <c r="F473" t="s">
        <v>1175</v>
      </c>
      <c r="G473">
        <v>2</v>
      </c>
      <c r="H473" t="s">
        <v>1450</v>
      </c>
      <c r="I473">
        <v>0</v>
      </c>
      <c r="J473">
        <v>5</v>
      </c>
      <c r="N473">
        <v>34620</v>
      </c>
    </row>
    <row r="474" spans="2:14" x14ac:dyDescent="0.25">
      <c r="B474">
        <v>238</v>
      </c>
      <c r="C474" s="1">
        <v>41475</v>
      </c>
      <c r="D474" s="180">
        <v>0.64583333333333337</v>
      </c>
      <c r="E474">
        <v>22</v>
      </c>
      <c r="F474" s="151" t="s">
        <v>1596</v>
      </c>
      <c r="G474">
        <v>2</v>
      </c>
      <c r="H474" t="s">
        <v>1506</v>
      </c>
      <c r="I474">
        <v>8</v>
      </c>
      <c r="J474">
        <v>5</v>
      </c>
      <c r="K474" t="s">
        <v>1605</v>
      </c>
      <c r="N474">
        <v>32408</v>
      </c>
    </row>
    <row r="475" spans="2:14" x14ac:dyDescent="0.25">
      <c r="B475">
        <v>238</v>
      </c>
      <c r="C475" s="1">
        <v>41475</v>
      </c>
      <c r="D475" s="180">
        <v>0.64583333333333337</v>
      </c>
      <c r="E475">
        <v>22</v>
      </c>
      <c r="F475" s="151" t="s">
        <v>1596</v>
      </c>
      <c r="G475">
        <v>2</v>
      </c>
      <c r="H475" t="s">
        <v>1509</v>
      </c>
      <c r="I475">
        <v>3</v>
      </c>
      <c r="J475">
        <v>5</v>
      </c>
      <c r="K475" t="s">
        <v>1605</v>
      </c>
      <c r="N475">
        <v>32409</v>
      </c>
    </row>
    <row r="476" spans="2:14" x14ac:dyDescent="0.25">
      <c r="B476">
        <v>239</v>
      </c>
      <c r="C476" s="1">
        <v>41475</v>
      </c>
      <c r="D476" s="180">
        <v>0.64583333333333337</v>
      </c>
      <c r="E476">
        <v>23</v>
      </c>
      <c r="F476" s="151" t="s">
        <v>1596</v>
      </c>
      <c r="G476">
        <v>2</v>
      </c>
      <c r="H476" t="s">
        <v>1504</v>
      </c>
      <c r="I476">
        <v>3</v>
      </c>
      <c r="J476">
        <v>5</v>
      </c>
      <c r="K476" t="s">
        <v>1605</v>
      </c>
      <c r="N476">
        <v>32410</v>
      </c>
    </row>
    <row r="477" spans="2:14" x14ac:dyDescent="0.25">
      <c r="B477">
        <v>239</v>
      </c>
      <c r="C477" s="1">
        <v>41475</v>
      </c>
      <c r="D477" s="180">
        <v>0.64583333333333337</v>
      </c>
      <c r="E477">
        <v>23</v>
      </c>
      <c r="F477" s="151" t="s">
        <v>1596</v>
      </c>
      <c r="G477">
        <v>2</v>
      </c>
      <c r="H477" t="s">
        <v>1510</v>
      </c>
      <c r="I477">
        <v>5</v>
      </c>
      <c r="J477">
        <v>5</v>
      </c>
      <c r="K477" t="s">
        <v>1605</v>
      </c>
      <c r="N477">
        <v>32411</v>
      </c>
    </row>
    <row r="478" spans="2:14" x14ac:dyDescent="0.25">
      <c r="B478">
        <v>240</v>
      </c>
      <c r="C478" s="1">
        <v>41475</v>
      </c>
      <c r="D478" s="180">
        <v>0.64583333333333337</v>
      </c>
      <c r="E478">
        <v>24</v>
      </c>
      <c r="F478" s="151" t="s">
        <v>1596</v>
      </c>
      <c r="G478">
        <v>2</v>
      </c>
      <c r="H478" t="s">
        <v>1388</v>
      </c>
      <c r="I478">
        <v>10</v>
      </c>
      <c r="J478">
        <v>5</v>
      </c>
      <c r="K478" t="s">
        <v>1605</v>
      </c>
      <c r="N478">
        <v>32412</v>
      </c>
    </row>
    <row r="479" spans="2:14" x14ac:dyDescent="0.25">
      <c r="B479">
        <v>240</v>
      </c>
      <c r="C479" s="1">
        <v>41475</v>
      </c>
      <c r="D479" s="180">
        <v>0.64583333333333337</v>
      </c>
      <c r="E479">
        <v>24</v>
      </c>
      <c r="F479" s="151" t="s">
        <v>1596</v>
      </c>
      <c r="G479">
        <v>2</v>
      </c>
      <c r="H479" t="s">
        <v>1494</v>
      </c>
      <c r="I479">
        <v>2</v>
      </c>
      <c r="J479">
        <v>5</v>
      </c>
      <c r="K479" t="s">
        <v>1605</v>
      </c>
      <c r="N479">
        <v>32413</v>
      </c>
    </row>
    <row r="480" spans="2:14" x14ac:dyDescent="0.25">
      <c r="B480">
        <v>241</v>
      </c>
      <c r="C480" s="1">
        <v>41475</v>
      </c>
      <c r="D480" s="180">
        <v>0.64583333333333337</v>
      </c>
      <c r="E480">
        <v>25</v>
      </c>
      <c r="F480" s="151" t="s">
        <v>1594</v>
      </c>
      <c r="G480">
        <v>2</v>
      </c>
      <c r="H480" t="s">
        <v>1369</v>
      </c>
      <c r="I480">
        <v>6</v>
      </c>
      <c r="J480">
        <v>5</v>
      </c>
      <c r="K480" t="s">
        <v>1605</v>
      </c>
      <c r="N480">
        <v>32414</v>
      </c>
    </row>
    <row r="481" spans="2:14" x14ac:dyDescent="0.25">
      <c r="B481">
        <v>241</v>
      </c>
      <c r="C481" s="1">
        <v>41475</v>
      </c>
      <c r="D481" s="180">
        <v>0.64583333333333337</v>
      </c>
      <c r="E481">
        <v>25</v>
      </c>
      <c r="F481" s="151" t="s">
        <v>1594</v>
      </c>
      <c r="G481">
        <v>2</v>
      </c>
      <c r="H481" t="s">
        <v>1373</v>
      </c>
      <c r="I481">
        <v>0</v>
      </c>
      <c r="J481">
        <v>4</v>
      </c>
      <c r="K481" t="s">
        <v>1605</v>
      </c>
      <c r="N481">
        <v>32415</v>
      </c>
    </row>
    <row r="482" spans="2:14" x14ac:dyDescent="0.25">
      <c r="B482">
        <v>242</v>
      </c>
      <c r="C482" s="1">
        <v>41475</v>
      </c>
      <c r="D482" s="180">
        <v>0.64583333333333337</v>
      </c>
      <c r="E482">
        <v>26</v>
      </c>
      <c r="F482" s="151" t="s">
        <v>1594</v>
      </c>
      <c r="G482">
        <v>2</v>
      </c>
      <c r="H482" t="s">
        <v>1367</v>
      </c>
      <c r="I482">
        <v>1</v>
      </c>
      <c r="J482">
        <v>5</v>
      </c>
      <c r="K482" t="s">
        <v>1605</v>
      </c>
      <c r="N482">
        <v>32416</v>
      </c>
    </row>
    <row r="483" spans="2:14" x14ac:dyDescent="0.25">
      <c r="B483">
        <v>242</v>
      </c>
      <c r="C483" s="1">
        <v>41475</v>
      </c>
      <c r="D483" s="180">
        <v>0.64583333333333337</v>
      </c>
      <c r="E483">
        <v>26</v>
      </c>
      <c r="F483" s="151" t="s">
        <v>1594</v>
      </c>
      <c r="G483">
        <v>2</v>
      </c>
      <c r="H483" t="s">
        <v>1370</v>
      </c>
      <c r="I483">
        <v>6</v>
      </c>
      <c r="J483">
        <v>5</v>
      </c>
      <c r="K483" t="s">
        <v>1605</v>
      </c>
      <c r="N483">
        <v>32417</v>
      </c>
    </row>
    <row r="484" spans="2:14" x14ac:dyDescent="0.25">
      <c r="B484">
        <v>243</v>
      </c>
      <c r="C484" s="1">
        <v>41475</v>
      </c>
      <c r="D484" s="180">
        <v>0.64583333333333337</v>
      </c>
      <c r="E484">
        <v>27</v>
      </c>
      <c r="F484" s="151" t="s">
        <v>1594</v>
      </c>
      <c r="G484">
        <v>2</v>
      </c>
      <c r="H484" t="s">
        <v>1498</v>
      </c>
      <c r="I484">
        <v>3</v>
      </c>
      <c r="J484">
        <v>5</v>
      </c>
      <c r="K484" t="s">
        <v>1605</v>
      </c>
      <c r="N484">
        <v>32418</v>
      </c>
    </row>
    <row r="485" spans="2:14" x14ac:dyDescent="0.25">
      <c r="B485">
        <v>243</v>
      </c>
      <c r="C485" s="1">
        <v>41475</v>
      </c>
      <c r="D485" s="180">
        <v>0.64583333333333337</v>
      </c>
      <c r="E485">
        <v>27</v>
      </c>
      <c r="F485" s="151" t="s">
        <v>1594</v>
      </c>
      <c r="G485">
        <v>2</v>
      </c>
      <c r="H485" t="s">
        <v>1366</v>
      </c>
      <c r="I485">
        <v>6</v>
      </c>
      <c r="J485">
        <v>5</v>
      </c>
      <c r="K485" t="s">
        <v>1605</v>
      </c>
      <c r="N485">
        <v>32419</v>
      </c>
    </row>
    <row r="486" spans="2:14" x14ac:dyDescent="0.25">
      <c r="B486">
        <v>244</v>
      </c>
      <c r="C486" s="1">
        <v>41475</v>
      </c>
      <c r="D486" s="180">
        <v>0.68055555555555547</v>
      </c>
      <c r="E486">
        <v>1</v>
      </c>
      <c r="F486" t="s">
        <v>123</v>
      </c>
      <c r="G486">
        <v>2</v>
      </c>
      <c r="H486" t="s">
        <v>1417</v>
      </c>
      <c r="I486">
        <v>8</v>
      </c>
      <c r="J486">
        <v>5</v>
      </c>
      <c r="K486" t="s">
        <v>1605</v>
      </c>
      <c r="N486">
        <v>33124</v>
      </c>
    </row>
    <row r="487" spans="2:14" x14ac:dyDescent="0.25">
      <c r="B487">
        <v>244</v>
      </c>
      <c r="C487" s="1">
        <v>41475</v>
      </c>
      <c r="D487" s="180">
        <v>0.68055555555555547</v>
      </c>
      <c r="E487">
        <v>1</v>
      </c>
      <c r="F487" t="s">
        <v>123</v>
      </c>
      <c r="G487">
        <v>2</v>
      </c>
      <c r="H487" t="s">
        <v>1422</v>
      </c>
      <c r="I487">
        <v>3</v>
      </c>
      <c r="J487">
        <v>5</v>
      </c>
      <c r="K487" t="s">
        <v>1605</v>
      </c>
      <c r="N487">
        <v>33123</v>
      </c>
    </row>
    <row r="488" spans="2:14" x14ac:dyDescent="0.25">
      <c r="B488">
        <v>245</v>
      </c>
      <c r="C488" s="1">
        <v>41475</v>
      </c>
      <c r="D488" s="180">
        <v>0.68055555555555547</v>
      </c>
      <c r="E488">
        <v>2</v>
      </c>
      <c r="F488" t="s">
        <v>123</v>
      </c>
      <c r="G488">
        <v>2</v>
      </c>
      <c r="H488" t="s">
        <v>1427</v>
      </c>
      <c r="I488">
        <v>4</v>
      </c>
      <c r="J488">
        <v>2</v>
      </c>
      <c r="K488" t="s">
        <v>1605</v>
      </c>
      <c r="N488">
        <v>33126</v>
      </c>
    </row>
    <row r="489" spans="2:14" x14ac:dyDescent="0.25">
      <c r="B489">
        <v>245</v>
      </c>
      <c r="C489" s="1">
        <v>41475</v>
      </c>
      <c r="D489" s="180">
        <v>0.68055555555555547</v>
      </c>
      <c r="E489">
        <v>2</v>
      </c>
      <c r="F489" t="s">
        <v>123</v>
      </c>
      <c r="G489">
        <v>2</v>
      </c>
      <c r="H489" t="s">
        <v>1420</v>
      </c>
      <c r="I489">
        <v>3</v>
      </c>
      <c r="J489">
        <v>3</v>
      </c>
      <c r="K489" t="s">
        <v>1605</v>
      </c>
      <c r="N489">
        <v>33125</v>
      </c>
    </row>
    <row r="490" spans="2:14" x14ac:dyDescent="0.25">
      <c r="B490">
        <v>246</v>
      </c>
      <c r="C490" s="1">
        <v>41475</v>
      </c>
      <c r="D490" s="180">
        <v>0.68055555555555547</v>
      </c>
      <c r="E490">
        <v>3</v>
      </c>
      <c r="F490" t="s">
        <v>123</v>
      </c>
      <c r="G490">
        <v>2</v>
      </c>
      <c r="H490" t="s">
        <v>1425</v>
      </c>
      <c r="I490">
        <v>6</v>
      </c>
      <c r="J490">
        <v>5</v>
      </c>
      <c r="K490" t="s">
        <v>1605</v>
      </c>
      <c r="N490">
        <v>33128</v>
      </c>
    </row>
    <row r="491" spans="2:14" x14ac:dyDescent="0.25">
      <c r="B491">
        <v>246</v>
      </c>
      <c r="C491" s="1">
        <v>41475</v>
      </c>
      <c r="D491" s="180">
        <v>0.68055555555555547</v>
      </c>
      <c r="E491">
        <v>3</v>
      </c>
      <c r="F491" t="s">
        <v>123</v>
      </c>
      <c r="G491">
        <v>2</v>
      </c>
      <c r="H491" t="s">
        <v>1424</v>
      </c>
      <c r="I491">
        <v>3</v>
      </c>
      <c r="J491">
        <v>5</v>
      </c>
      <c r="K491" t="s">
        <v>1605</v>
      </c>
      <c r="N491">
        <v>33127</v>
      </c>
    </row>
    <row r="492" spans="2:14" x14ac:dyDescent="0.25">
      <c r="B492">
        <v>247</v>
      </c>
      <c r="C492" s="1">
        <v>41475</v>
      </c>
      <c r="D492" s="180">
        <v>0.68055555555555547</v>
      </c>
      <c r="E492">
        <v>4</v>
      </c>
      <c r="F492" t="s">
        <v>123</v>
      </c>
      <c r="G492">
        <v>2</v>
      </c>
      <c r="H492" t="s">
        <v>1426</v>
      </c>
      <c r="I492">
        <v>1</v>
      </c>
      <c r="J492">
        <v>5</v>
      </c>
      <c r="K492" t="s">
        <v>1605</v>
      </c>
      <c r="N492">
        <v>33130</v>
      </c>
    </row>
    <row r="493" spans="2:14" x14ac:dyDescent="0.25">
      <c r="B493">
        <v>247</v>
      </c>
      <c r="C493" s="1">
        <v>41475</v>
      </c>
      <c r="D493" s="180">
        <v>0.68055555555555547</v>
      </c>
      <c r="E493">
        <v>4</v>
      </c>
      <c r="F493" t="s">
        <v>123</v>
      </c>
      <c r="G493">
        <v>2</v>
      </c>
      <c r="H493" t="s">
        <v>1421</v>
      </c>
      <c r="I493">
        <v>10</v>
      </c>
      <c r="J493">
        <v>5</v>
      </c>
      <c r="K493" t="s">
        <v>1605</v>
      </c>
      <c r="N493">
        <v>33129</v>
      </c>
    </row>
    <row r="494" spans="2:14" x14ac:dyDescent="0.25">
      <c r="B494">
        <v>248</v>
      </c>
      <c r="C494" s="1">
        <v>41475</v>
      </c>
      <c r="D494" s="180">
        <v>0.68055555555555547</v>
      </c>
      <c r="E494">
        <v>5</v>
      </c>
      <c r="F494" t="s">
        <v>1191</v>
      </c>
      <c r="G494">
        <v>2</v>
      </c>
      <c r="H494" t="s">
        <v>1526</v>
      </c>
      <c r="I494">
        <v>5</v>
      </c>
      <c r="J494">
        <v>5</v>
      </c>
      <c r="K494" t="s">
        <v>1605</v>
      </c>
      <c r="N494">
        <v>33132</v>
      </c>
    </row>
    <row r="495" spans="2:14" x14ac:dyDescent="0.25">
      <c r="B495">
        <v>248</v>
      </c>
      <c r="C495" s="1">
        <v>41475</v>
      </c>
      <c r="D495" s="180">
        <v>0.68055555555555547</v>
      </c>
      <c r="E495">
        <v>5</v>
      </c>
      <c r="F495" t="s">
        <v>1191</v>
      </c>
      <c r="G495">
        <v>2</v>
      </c>
      <c r="H495" t="s">
        <v>1411</v>
      </c>
      <c r="I495">
        <v>4</v>
      </c>
      <c r="J495">
        <v>5</v>
      </c>
      <c r="K495" t="s">
        <v>1605</v>
      </c>
      <c r="N495">
        <v>33131</v>
      </c>
    </row>
    <row r="496" spans="2:14" x14ac:dyDescent="0.25">
      <c r="B496">
        <v>249</v>
      </c>
      <c r="C496" s="1">
        <v>41475</v>
      </c>
      <c r="D496" s="180">
        <v>0.68055555555555547</v>
      </c>
      <c r="E496">
        <v>6</v>
      </c>
      <c r="F496" t="s">
        <v>1191</v>
      </c>
      <c r="G496">
        <v>2</v>
      </c>
      <c r="H496" t="s">
        <v>1392</v>
      </c>
      <c r="I496">
        <v>5</v>
      </c>
      <c r="J496">
        <v>5</v>
      </c>
      <c r="K496" t="s">
        <v>1605</v>
      </c>
      <c r="N496">
        <v>33134</v>
      </c>
    </row>
    <row r="497" spans="2:14" x14ac:dyDescent="0.25">
      <c r="B497">
        <v>249</v>
      </c>
      <c r="C497" s="1">
        <v>41475</v>
      </c>
      <c r="D497" s="180">
        <v>0.68055555555555547</v>
      </c>
      <c r="E497">
        <v>6</v>
      </c>
      <c r="F497" t="s">
        <v>1191</v>
      </c>
      <c r="G497">
        <v>2</v>
      </c>
      <c r="H497" t="s">
        <v>1516</v>
      </c>
      <c r="I497">
        <v>8</v>
      </c>
      <c r="J497">
        <v>5</v>
      </c>
      <c r="K497" t="s">
        <v>1605</v>
      </c>
      <c r="N497">
        <v>33133</v>
      </c>
    </row>
    <row r="498" spans="2:14" x14ac:dyDescent="0.25">
      <c r="B498">
        <v>250</v>
      </c>
      <c r="C498" s="1">
        <v>41475</v>
      </c>
      <c r="D498" s="180">
        <v>0.68055555555555547</v>
      </c>
      <c r="E498">
        <v>7</v>
      </c>
      <c r="F498" t="s">
        <v>1191</v>
      </c>
      <c r="G498">
        <v>2</v>
      </c>
      <c r="H498" t="s">
        <v>1514</v>
      </c>
      <c r="I498">
        <v>6</v>
      </c>
      <c r="J498">
        <v>1</v>
      </c>
      <c r="K498" t="s">
        <v>1605</v>
      </c>
      <c r="N498">
        <v>33136</v>
      </c>
    </row>
    <row r="499" spans="2:14" x14ac:dyDescent="0.25">
      <c r="B499">
        <v>250</v>
      </c>
      <c r="C499" s="1">
        <v>41475</v>
      </c>
      <c r="D499" s="180">
        <v>0.68055555555555547</v>
      </c>
      <c r="E499">
        <v>7</v>
      </c>
      <c r="F499" t="s">
        <v>1191</v>
      </c>
      <c r="G499">
        <v>2</v>
      </c>
      <c r="H499" t="s">
        <v>1513</v>
      </c>
      <c r="I499">
        <v>5</v>
      </c>
      <c r="J499">
        <v>5</v>
      </c>
      <c r="K499" t="s">
        <v>1605</v>
      </c>
      <c r="N499">
        <v>33135</v>
      </c>
    </row>
    <row r="500" spans="2:14" x14ac:dyDescent="0.25">
      <c r="B500">
        <v>251</v>
      </c>
      <c r="C500" s="1">
        <v>41475</v>
      </c>
      <c r="D500" s="180">
        <v>0.68055555555555547</v>
      </c>
      <c r="E500">
        <v>8</v>
      </c>
      <c r="F500" t="s">
        <v>1191</v>
      </c>
      <c r="G500">
        <v>2</v>
      </c>
      <c r="H500" t="s">
        <v>1412</v>
      </c>
      <c r="I500">
        <v>2</v>
      </c>
      <c r="J500">
        <v>5</v>
      </c>
      <c r="K500" t="s">
        <v>1605</v>
      </c>
      <c r="N500">
        <v>33138</v>
      </c>
    </row>
    <row r="501" spans="2:14" x14ac:dyDescent="0.25">
      <c r="B501">
        <v>251</v>
      </c>
      <c r="C501" s="1">
        <v>41475</v>
      </c>
      <c r="D501" s="180">
        <v>0.68055555555555547</v>
      </c>
      <c r="E501">
        <v>8</v>
      </c>
      <c r="F501" t="s">
        <v>1191</v>
      </c>
      <c r="G501">
        <v>2</v>
      </c>
      <c r="H501" t="s">
        <v>1413</v>
      </c>
      <c r="I501">
        <v>8</v>
      </c>
      <c r="J501">
        <v>5</v>
      </c>
      <c r="K501" t="s">
        <v>1605</v>
      </c>
      <c r="N501">
        <v>33137</v>
      </c>
    </row>
    <row r="502" spans="2:14" x14ac:dyDescent="0.25">
      <c r="B502">
        <v>253</v>
      </c>
      <c r="C502" s="1">
        <v>41475</v>
      </c>
      <c r="D502" s="180">
        <v>0.68055555555555547</v>
      </c>
      <c r="E502">
        <v>10</v>
      </c>
      <c r="F502" t="s">
        <v>1192</v>
      </c>
      <c r="G502">
        <v>2</v>
      </c>
      <c r="H502" t="s">
        <v>1423</v>
      </c>
      <c r="I502">
        <v>2</v>
      </c>
      <c r="J502">
        <v>5</v>
      </c>
      <c r="K502" t="s">
        <v>1613</v>
      </c>
      <c r="N502">
        <v>33140</v>
      </c>
    </row>
    <row r="503" spans="2:14" x14ac:dyDescent="0.25">
      <c r="B503">
        <v>253</v>
      </c>
      <c r="C503" s="1">
        <v>41475</v>
      </c>
      <c r="D503" s="180">
        <v>0.68055555555555547</v>
      </c>
      <c r="E503">
        <v>10</v>
      </c>
      <c r="F503" t="s">
        <v>1192</v>
      </c>
      <c r="G503">
        <v>2</v>
      </c>
      <c r="H503" t="s">
        <v>1415</v>
      </c>
      <c r="I503">
        <v>8</v>
      </c>
      <c r="J503">
        <v>5</v>
      </c>
      <c r="K503" t="s">
        <v>1613</v>
      </c>
      <c r="N503">
        <v>33139</v>
      </c>
    </row>
    <row r="504" spans="2:14" x14ac:dyDescent="0.25">
      <c r="B504">
        <v>254</v>
      </c>
      <c r="C504" s="1">
        <v>41475</v>
      </c>
      <c r="D504" s="180">
        <v>0.68055555555555547</v>
      </c>
      <c r="E504">
        <v>11</v>
      </c>
      <c r="F504" t="s">
        <v>1192</v>
      </c>
      <c r="G504">
        <v>2</v>
      </c>
      <c r="H504" t="s">
        <v>1410</v>
      </c>
      <c r="I504">
        <v>10</v>
      </c>
      <c r="J504">
        <v>5</v>
      </c>
      <c r="K504" t="s">
        <v>1613</v>
      </c>
      <c r="N504">
        <v>33142</v>
      </c>
    </row>
    <row r="505" spans="2:14" x14ac:dyDescent="0.25">
      <c r="B505">
        <v>254</v>
      </c>
      <c r="C505" s="1">
        <v>41475</v>
      </c>
      <c r="D505" s="180">
        <v>0.68055555555555547</v>
      </c>
      <c r="E505">
        <v>11</v>
      </c>
      <c r="F505" t="s">
        <v>1192</v>
      </c>
      <c r="G505">
        <v>2</v>
      </c>
      <c r="H505" t="s">
        <v>1515</v>
      </c>
      <c r="I505">
        <v>4</v>
      </c>
      <c r="J505">
        <v>5</v>
      </c>
      <c r="K505" t="s">
        <v>1613</v>
      </c>
      <c r="N505">
        <v>33141</v>
      </c>
    </row>
    <row r="506" spans="2:14" x14ac:dyDescent="0.25">
      <c r="B506">
        <v>255</v>
      </c>
      <c r="C506" s="1">
        <v>41475</v>
      </c>
      <c r="D506" s="180">
        <v>0.68055555555555547</v>
      </c>
      <c r="E506">
        <v>12</v>
      </c>
      <c r="F506" t="s">
        <v>1192</v>
      </c>
      <c r="G506">
        <v>2</v>
      </c>
      <c r="H506" t="s">
        <v>1418</v>
      </c>
      <c r="I506">
        <v>6</v>
      </c>
      <c r="J506">
        <v>5</v>
      </c>
      <c r="K506" t="s">
        <v>1613</v>
      </c>
      <c r="N506">
        <v>33144</v>
      </c>
    </row>
    <row r="507" spans="2:14" x14ac:dyDescent="0.25">
      <c r="B507">
        <v>255</v>
      </c>
      <c r="C507" s="1">
        <v>41475</v>
      </c>
      <c r="D507" s="180">
        <v>0.68055555555555547</v>
      </c>
      <c r="E507">
        <v>12</v>
      </c>
      <c r="F507" t="s">
        <v>1192</v>
      </c>
      <c r="G507">
        <v>2</v>
      </c>
      <c r="H507" t="s">
        <v>1416</v>
      </c>
      <c r="I507">
        <v>1</v>
      </c>
      <c r="J507">
        <v>5</v>
      </c>
      <c r="K507" t="s">
        <v>1613</v>
      </c>
      <c r="N507">
        <v>33143</v>
      </c>
    </row>
    <row r="508" spans="2:14" x14ac:dyDescent="0.25">
      <c r="B508">
        <v>256</v>
      </c>
      <c r="C508" s="1">
        <v>41475</v>
      </c>
      <c r="D508" s="180">
        <v>0.68055555555555547</v>
      </c>
      <c r="E508">
        <v>13</v>
      </c>
      <c r="F508" t="s">
        <v>1192</v>
      </c>
      <c r="G508">
        <v>2</v>
      </c>
      <c r="H508" t="s">
        <v>1419</v>
      </c>
      <c r="I508">
        <v>8</v>
      </c>
      <c r="J508">
        <v>5</v>
      </c>
      <c r="K508" t="s">
        <v>1613</v>
      </c>
      <c r="N508">
        <v>33146</v>
      </c>
    </row>
    <row r="509" spans="2:14" x14ac:dyDescent="0.25">
      <c r="B509">
        <v>256</v>
      </c>
      <c r="C509" s="1">
        <v>41475</v>
      </c>
      <c r="D509" s="180">
        <v>0.68055555555555547</v>
      </c>
      <c r="E509">
        <v>13</v>
      </c>
      <c r="F509" t="s">
        <v>1192</v>
      </c>
      <c r="G509">
        <v>2</v>
      </c>
      <c r="H509" t="s">
        <v>1414</v>
      </c>
      <c r="I509">
        <v>2</v>
      </c>
      <c r="J509">
        <v>5</v>
      </c>
      <c r="K509" t="s">
        <v>1613</v>
      </c>
      <c r="N509">
        <v>33145</v>
      </c>
    </row>
    <row r="510" spans="2:14" x14ac:dyDescent="0.25">
      <c r="B510">
        <v>257</v>
      </c>
      <c r="C510" s="1">
        <v>41475</v>
      </c>
      <c r="D510" s="180">
        <v>0.68055555555555547</v>
      </c>
      <c r="E510">
        <v>14</v>
      </c>
      <c r="F510" t="s">
        <v>1161</v>
      </c>
      <c r="G510">
        <v>2</v>
      </c>
      <c r="H510" t="s">
        <v>1476</v>
      </c>
      <c r="I510">
        <v>6</v>
      </c>
      <c r="J510">
        <v>2</v>
      </c>
      <c r="K510" t="s">
        <v>1615</v>
      </c>
      <c r="N510">
        <v>33148</v>
      </c>
    </row>
    <row r="511" spans="2:14" x14ac:dyDescent="0.25">
      <c r="B511">
        <v>257</v>
      </c>
      <c r="C511" s="1">
        <v>41475</v>
      </c>
      <c r="D511" s="180">
        <v>0.68055555555555547</v>
      </c>
      <c r="E511">
        <v>14</v>
      </c>
      <c r="F511" t="s">
        <v>1161</v>
      </c>
      <c r="G511">
        <v>2</v>
      </c>
      <c r="H511" t="s">
        <v>1547</v>
      </c>
      <c r="I511">
        <v>5</v>
      </c>
      <c r="J511">
        <v>5</v>
      </c>
      <c r="K511" t="s">
        <v>1613</v>
      </c>
      <c r="N511">
        <v>33147</v>
      </c>
    </row>
    <row r="512" spans="2:14" x14ac:dyDescent="0.25">
      <c r="B512">
        <v>258</v>
      </c>
      <c r="C512" s="1">
        <v>41475</v>
      </c>
      <c r="D512" s="180">
        <v>0.68055555555555547</v>
      </c>
      <c r="E512">
        <v>15</v>
      </c>
      <c r="F512" t="s">
        <v>1161</v>
      </c>
      <c r="G512">
        <v>2</v>
      </c>
      <c r="H512" t="s">
        <v>1478</v>
      </c>
      <c r="I512">
        <v>5</v>
      </c>
      <c r="J512">
        <v>2</v>
      </c>
      <c r="K512" t="s">
        <v>1616</v>
      </c>
      <c r="N512">
        <v>33150</v>
      </c>
    </row>
    <row r="513" spans="2:14" x14ac:dyDescent="0.25">
      <c r="B513">
        <v>258</v>
      </c>
      <c r="C513" s="1">
        <v>41475</v>
      </c>
      <c r="D513" s="180">
        <v>0.68055555555555547</v>
      </c>
      <c r="E513">
        <v>15</v>
      </c>
      <c r="F513" t="s">
        <v>1161</v>
      </c>
      <c r="G513">
        <v>2</v>
      </c>
      <c r="H513" t="s">
        <v>1472</v>
      </c>
      <c r="I513">
        <v>3</v>
      </c>
      <c r="J513">
        <v>5</v>
      </c>
      <c r="K513" t="s">
        <v>1613</v>
      </c>
      <c r="N513">
        <v>33149</v>
      </c>
    </row>
    <row r="514" spans="2:14" x14ac:dyDescent="0.25">
      <c r="B514">
        <v>259</v>
      </c>
      <c r="C514" s="1">
        <v>41475</v>
      </c>
      <c r="D514" s="180">
        <v>0.68055555555555547</v>
      </c>
      <c r="E514">
        <v>16</v>
      </c>
      <c r="F514" t="s">
        <v>1161</v>
      </c>
      <c r="G514">
        <v>2</v>
      </c>
      <c r="H514" t="s">
        <v>1477</v>
      </c>
      <c r="I514">
        <v>3</v>
      </c>
      <c r="J514">
        <v>4</v>
      </c>
      <c r="K514" t="s">
        <v>1613</v>
      </c>
      <c r="N514">
        <v>33152</v>
      </c>
    </row>
    <row r="515" spans="2:14" x14ac:dyDescent="0.25">
      <c r="B515">
        <v>259</v>
      </c>
      <c r="C515" s="1">
        <v>41475</v>
      </c>
      <c r="D515" s="180">
        <v>0.68055555555555547</v>
      </c>
      <c r="E515">
        <v>16</v>
      </c>
      <c r="F515" t="s">
        <v>1161</v>
      </c>
      <c r="G515">
        <v>2</v>
      </c>
      <c r="H515" t="s">
        <v>1433</v>
      </c>
      <c r="I515">
        <v>6</v>
      </c>
      <c r="J515">
        <v>5</v>
      </c>
      <c r="K515" t="s">
        <v>1613</v>
      </c>
      <c r="N515">
        <v>33151</v>
      </c>
    </row>
    <row r="516" spans="2:14" x14ac:dyDescent="0.25">
      <c r="B516">
        <v>260</v>
      </c>
      <c r="C516" s="1">
        <v>41475</v>
      </c>
      <c r="D516" s="180">
        <v>0.68055555555555547</v>
      </c>
      <c r="E516">
        <v>17</v>
      </c>
      <c r="F516" t="s">
        <v>1161</v>
      </c>
      <c r="G516">
        <v>2</v>
      </c>
      <c r="H516" t="s">
        <v>1479</v>
      </c>
      <c r="I516">
        <v>3</v>
      </c>
      <c r="J516">
        <v>2</v>
      </c>
      <c r="K516" t="s">
        <v>1613</v>
      </c>
      <c r="N516">
        <v>33154</v>
      </c>
    </row>
    <row r="517" spans="2:14" x14ac:dyDescent="0.25">
      <c r="B517">
        <v>260</v>
      </c>
      <c r="C517" s="1">
        <v>41475</v>
      </c>
      <c r="D517" s="180">
        <v>0.68055555555555547</v>
      </c>
      <c r="E517">
        <v>17</v>
      </c>
      <c r="F517" t="s">
        <v>1161</v>
      </c>
      <c r="G517">
        <v>2</v>
      </c>
      <c r="H517" t="s">
        <v>1473</v>
      </c>
      <c r="I517">
        <v>6</v>
      </c>
      <c r="J517">
        <v>4</v>
      </c>
      <c r="K517" t="s">
        <v>1613</v>
      </c>
      <c r="N517">
        <v>33153</v>
      </c>
    </row>
    <row r="518" spans="2:14" x14ac:dyDescent="0.25">
      <c r="B518">
        <v>261</v>
      </c>
      <c r="C518" s="1">
        <v>41475</v>
      </c>
      <c r="D518" s="180">
        <v>0.68055555555555547</v>
      </c>
      <c r="E518">
        <v>18</v>
      </c>
      <c r="F518" t="s">
        <v>1181</v>
      </c>
      <c r="G518">
        <v>2</v>
      </c>
      <c r="H518" t="s">
        <v>1439</v>
      </c>
      <c r="I518">
        <v>5</v>
      </c>
      <c r="J518">
        <v>5</v>
      </c>
      <c r="K518" t="s">
        <v>1605</v>
      </c>
      <c r="N518">
        <v>33156</v>
      </c>
    </row>
    <row r="519" spans="2:14" x14ac:dyDescent="0.25">
      <c r="B519">
        <v>261</v>
      </c>
      <c r="C519" s="1">
        <v>41475</v>
      </c>
      <c r="D519" s="180">
        <v>0.68055555555555547</v>
      </c>
      <c r="E519">
        <v>18</v>
      </c>
      <c r="F519" t="s">
        <v>1181</v>
      </c>
      <c r="G519">
        <v>2</v>
      </c>
      <c r="H519" t="s">
        <v>1437</v>
      </c>
      <c r="I519">
        <v>1</v>
      </c>
      <c r="J519">
        <v>5</v>
      </c>
      <c r="K519" t="s">
        <v>1605</v>
      </c>
      <c r="N519">
        <v>33155</v>
      </c>
    </row>
    <row r="520" spans="2:14" x14ac:dyDescent="0.25">
      <c r="B520">
        <v>262</v>
      </c>
      <c r="C520" s="1">
        <v>41475</v>
      </c>
      <c r="D520" s="180">
        <v>0.68055555555555547</v>
      </c>
      <c r="E520">
        <v>19</v>
      </c>
      <c r="F520" t="s">
        <v>1181</v>
      </c>
      <c r="G520">
        <v>2</v>
      </c>
      <c r="H520" t="s">
        <v>1546</v>
      </c>
      <c r="I520">
        <v>8</v>
      </c>
      <c r="J520">
        <v>5</v>
      </c>
      <c r="K520" t="s">
        <v>1605</v>
      </c>
      <c r="N520">
        <v>33158</v>
      </c>
    </row>
    <row r="521" spans="2:14" x14ac:dyDescent="0.25">
      <c r="B521">
        <v>262</v>
      </c>
      <c r="C521" s="1">
        <v>41475</v>
      </c>
      <c r="D521" s="180">
        <v>0.68055555555555547</v>
      </c>
      <c r="E521">
        <v>19</v>
      </c>
      <c r="F521" t="s">
        <v>1181</v>
      </c>
      <c r="G521">
        <v>2</v>
      </c>
      <c r="H521" t="s">
        <v>1430</v>
      </c>
      <c r="I521">
        <v>5</v>
      </c>
      <c r="J521">
        <v>3</v>
      </c>
      <c r="K521" t="s">
        <v>1605</v>
      </c>
      <c r="N521">
        <v>33157</v>
      </c>
    </row>
    <row r="522" spans="2:14" x14ac:dyDescent="0.25">
      <c r="B522">
        <v>263</v>
      </c>
      <c r="C522" s="1">
        <v>41475</v>
      </c>
      <c r="D522" s="180">
        <v>0.68055555555555547</v>
      </c>
      <c r="E522">
        <v>20</v>
      </c>
      <c r="F522" t="s">
        <v>1181</v>
      </c>
      <c r="G522">
        <v>2</v>
      </c>
      <c r="H522" t="s">
        <v>1545</v>
      </c>
      <c r="I522">
        <v>1</v>
      </c>
      <c r="J522">
        <v>5</v>
      </c>
      <c r="K522" t="s">
        <v>1605</v>
      </c>
      <c r="N522">
        <v>33160</v>
      </c>
    </row>
    <row r="523" spans="2:14" x14ac:dyDescent="0.25">
      <c r="B523">
        <v>263</v>
      </c>
      <c r="C523" s="1">
        <v>41475</v>
      </c>
      <c r="D523" s="180">
        <v>0.68055555555555547</v>
      </c>
      <c r="E523">
        <v>20</v>
      </c>
      <c r="F523" t="s">
        <v>1181</v>
      </c>
      <c r="G523">
        <v>2</v>
      </c>
      <c r="H523" t="s">
        <v>1445</v>
      </c>
      <c r="I523">
        <v>7</v>
      </c>
      <c r="J523">
        <v>5</v>
      </c>
      <c r="K523" t="s">
        <v>1605</v>
      </c>
      <c r="N523">
        <v>33159</v>
      </c>
    </row>
    <row r="524" spans="2:14" x14ac:dyDescent="0.25">
      <c r="B524">
        <v>264</v>
      </c>
      <c r="C524" s="1">
        <v>41475</v>
      </c>
      <c r="D524" s="180">
        <v>0.68055555555555547</v>
      </c>
      <c r="E524">
        <v>21</v>
      </c>
      <c r="F524" t="s">
        <v>1181</v>
      </c>
      <c r="G524">
        <v>2</v>
      </c>
      <c r="H524" t="s">
        <v>1517</v>
      </c>
      <c r="I524">
        <v>8</v>
      </c>
      <c r="J524">
        <v>5</v>
      </c>
      <c r="K524" t="s">
        <v>1605</v>
      </c>
      <c r="N524">
        <v>33162</v>
      </c>
    </row>
    <row r="525" spans="2:14" x14ac:dyDescent="0.25">
      <c r="B525">
        <v>264</v>
      </c>
      <c r="C525" s="1">
        <v>41475</v>
      </c>
      <c r="D525" s="180">
        <v>0.68055555555555547</v>
      </c>
      <c r="E525">
        <v>21</v>
      </c>
      <c r="F525" t="s">
        <v>1181</v>
      </c>
      <c r="G525">
        <v>2</v>
      </c>
      <c r="H525" t="s">
        <v>1433</v>
      </c>
      <c r="I525">
        <v>1</v>
      </c>
      <c r="J525">
        <v>5</v>
      </c>
      <c r="K525" t="s">
        <v>1605</v>
      </c>
      <c r="N525">
        <v>33161</v>
      </c>
    </row>
    <row r="526" spans="2:14" x14ac:dyDescent="0.25">
      <c r="B526">
        <v>265</v>
      </c>
      <c r="C526" s="1">
        <v>41475</v>
      </c>
      <c r="D526" s="180">
        <v>0.68055555555555547</v>
      </c>
      <c r="E526">
        <v>22</v>
      </c>
      <c r="F526" s="151" t="s">
        <v>1596</v>
      </c>
      <c r="G526">
        <v>2</v>
      </c>
      <c r="H526" t="s">
        <v>1508</v>
      </c>
      <c r="I526">
        <v>6</v>
      </c>
      <c r="J526">
        <v>5</v>
      </c>
      <c r="K526" t="s">
        <v>1605</v>
      </c>
      <c r="N526">
        <v>33163</v>
      </c>
    </row>
    <row r="527" spans="2:14" x14ac:dyDescent="0.25">
      <c r="B527">
        <v>265</v>
      </c>
      <c r="C527" s="1">
        <v>41475</v>
      </c>
      <c r="D527" s="180">
        <v>0.68055555555555547</v>
      </c>
      <c r="E527">
        <v>22</v>
      </c>
      <c r="F527" s="151" t="s">
        <v>1596</v>
      </c>
      <c r="G527">
        <v>2</v>
      </c>
      <c r="H527" t="s">
        <v>1390</v>
      </c>
      <c r="I527">
        <v>5</v>
      </c>
      <c r="J527">
        <v>5</v>
      </c>
      <c r="K527" t="s">
        <v>1605</v>
      </c>
      <c r="N527">
        <v>33164</v>
      </c>
    </row>
    <row r="528" spans="2:14" x14ac:dyDescent="0.25">
      <c r="B528">
        <v>266</v>
      </c>
      <c r="C528" s="1">
        <v>41475</v>
      </c>
      <c r="D528" s="180">
        <v>0.68055555555555547</v>
      </c>
      <c r="E528">
        <v>23</v>
      </c>
      <c r="F528" s="151" t="s">
        <v>1596</v>
      </c>
      <c r="G528">
        <v>2</v>
      </c>
      <c r="H528" t="s">
        <v>1485</v>
      </c>
      <c r="I528">
        <v>12</v>
      </c>
      <c r="J528">
        <v>5</v>
      </c>
      <c r="K528" t="s">
        <v>1605</v>
      </c>
      <c r="N528">
        <v>33166</v>
      </c>
    </row>
    <row r="529" spans="2:14" x14ac:dyDescent="0.25">
      <c r="B529">
        <v>266</v>
      </c>
      <c r="C529" s="1">
        <v>41475</v>
      </c>
      <c r="D529" s="180">
        <v>0.68055555555555547</v>
      </c>
      <c r="E529">
        <v>23</v>
      </c>
      <c r="F529" s="151" t="s">
        <v>1596</v>
      </c>
      <c r="G529">
        <v>2</v>
      </c>
      <c r="H529" t="s">
        <v>1505</v>
      </c>
      <c r="I529">
        <v>0</v>
      </c>
      <c r="J529">
        <v>5</v>
      </c>
      <c r="K529" t="s">
        <v>1605</v>
      </c>
      <c r="N529">
        <v>33165</v>
      </c>
    </row>
    <row r="530" spans="2:14" x14ac:dyDescent="0.25">
      <c r="B530">
        <v>267</v>
      </c>
      <c r="C530" s="1">
        <v>41475</v>
      </c>
      <c r="D530" s="180">
        <v>0.68055555555555547</v>
      </c>
      <c r="E530">
        <v>24</v>
      </c>
      <c r="F530" s="151" t="s">
        <v>1596</v>
      </c>
      <c r="G530">
        <v>2</v>
      </c>
      <c r="H530" t="s">
        <v>1373</v>
      </c>
      <c r="I530">
        <v>9</v>
      </c>
      <c r="J530">
        <v>5</v>
      </c>
      <c r="K530" t="s">
        <v>1605</v>
      </c>
      <c r="N530">
        <v>33168</v>
      </c>
    </row>
    <row r="531" spans="2:14" x14ac:dyDescent="0.25">
      <c r="B531">
        <v>267</v>
      </c>
      <c r="C531" s="1">
        <v>41475</v>
      </c>
      <c r="D531" s="180">
        <v>0.68055555555555547</v>
      </c>
      <c r="E531">
        <v>24</v>
      </c>
      <c r="F531" s="151" t="s">
        <v>1596</v>
      </c>
      <c r="G531">
        <v>2</v>
      </c>
      <c r="H531" t="s">
        <v>1507</v>
      </c>
      <c r="I531">
        <v>1</v>
      </c>
      <c r="J531">
        <v>5</v>
      </c>
      <c r="K531" t="s">
        <v>1605</v>
      </c>
      <c r="N531">
        <v>33167</v>
      </c>
    </row>
    <row r="532" spans="2:14" x14ac:dyDescent="0.25">
      <c r="B532">
        <v>268</v>
      </c>
      <c r="C532" s="1">
        <v>41475</v>
      </c>
      <c r="D532" s="180">
        <v>0.68055555555555547</v>
      </c>
      <c r="E532">
        <v>25</v>
      </c>
      <c r="F532" s="151" t="s">
        <v>1594</v>
      </c>
      <c r="G532">
        <v>2</v>
      </c>
      <c r="H532" t="s">
        <v>1375</v>
      </c>
      <c r="I532">
        <v>4</v>
      </c>
      <c r="J532">
        <v>5</v>
      </c>
      <c r="K532" t="s">
        <v>1605</v>
      </c>
      <c r="N532">
        <v>33170</v>
      </c>
    </row>
    <row r="533" spans="2:14" x14ac:dyDescent="0.25">
      <c r="B533">
        <v>268</v>
      </c>
      <c r="C533" s="1">
        <v>41475</v>
      </c>
      <c r="D533" s="180">
        <v>0.68055555555555547</v>
      </c>
      <c r="E533">
        <v>25</v>
      </c>
      <c r="F533" s="151" t="s">
        <v>1594</v>
      </c>
      <c r="G533">
        <v>2</v>
      </c>
      <c r="H533" t="s">
        <v>1371</v>
      </c>
      <c r="I533">
        <v>5</v>
      </c>
      <c r="J533">
        <v>5</v>
      </c>
      <c r="K533" t="s">
        <v>1605</v>
      </c>
      <c r="N533">
        <v>33169</v>
      </c>
    </row>
    <row r="534" spans="2:14" x14ac:dyDescent="0.25">
      <c r="B534">
        <v>269</v>
      </c>
      <c r="C534" s="1">
        <v>41475</v>
      </c>
      <c r="D534" s="180">
        <v>0.68055555555555547</v>
      </c>
      <c r="E534">
        <v>26</v>
      </c>
      <c r="F534" s="151" t="s">
        <v>1594</v>
      </c>
      <c r="G534">
        <v>2</v>
      </c>
      <c r="H534" t="s">
        <v>1374</v>
      </c>
      <c r="I534">
        <v>6</v>
      </c>
      <c r="J534">
        <v>5</v>
      </c>
      <c r="K534" t="s">
        <v>1605</v>
      </c>
      <c r="N534">
        <v>33172</v>
      </c>
    </row>
    <row r="535" spans="2:14" x14ac:dyDescent="0.25">
      <c r="B535">
        <v>269</v>
      </c>
      <c r="C535" s="1">
        <v>41475</v>
      </c>
      <c r="D535" s="180">
        <v>0.68055555555555547</v>
      </c>
      <c r="E535">
        <v>26</v>
      </c>
      <c r="F535" s="151" t="s">
        <v>1594</v>
      </c>
      <c r="G535">
        <v>2</v>
      </c>
      <c r="H535" t="s">
        <v>1525</v>
      </c>
      <c r="I535">
        <v>2</v>
      </c>
      <c r="J535">
        <v>5</v>
      </c>
      <c r="K535" t="s">
        <v>1605</v>
      </c>
      <c r="N535">
        <v>33171</v>
      </c>
    </row>
    <row r="536" spans="2:14" x14ac:dyDescent="0.25">
      <c r="B536">
        <v>270</v>
      </c>
      <c r="C536" s="1">
        <v>41475</v>
      </c>
      <c r="D536" s="180">
        <v>0.68055555555555547</v>
      </c>
      <c r="E536">
        <v>27</v>
      </c>
      <c r="F536" s="151" t="s">
        <v>1594</v>
      </c>
      <c r="G536">
        <v>2</v>
      </c>
      <c r="H536" t="s">
        <v>1563</v>
      </c>
      <c r="I536">
        <v>2</v>
      </c>
      <c r="J536">
        <v>5</v>
      </c>
      <c r="K536" t="s">
        <v>1605</v>
      </c>
      <c r="N536">
        <v>33174</v>
      </c>
    </row>
    <row r="537" spans="2:14" x14ac:dyDescent="0.25">
      <c r="B537">
        <v>270</v>
      </c>
      <c r="C537" s="1">
        <v>41475</v>
      </c>
      <c r="D537" s="180">
        <v>0.68055555555555547</v>
      </c>
      <c r="E537">
        <v>27</v>
      </c>
      <c r="F537" s="151" t="s">
        <v>1594</v>
      </c>
      <c r="G537">
        <v>2</v>
      </c>
      <c r="H537" t="s">
        <v>1372</v>
      </c>
      <c r="I537">
        <v>7</v>
      </c>
      <c r="J537">
        <v>5</v>
      </c>
      <c r="K537" t="s">
        <v>1605</v>
      </c>
      <c r="N537">
        <v>33173</v>
      </c>
    </row>
    <row r="538" spans="2:14" x14ac:dyDescent="0.25">
      <c r="B538">
        <v>271</v>
      </c>
      <c r="C538" s="1">
        <v>41475</v>
      </c>
      <c r="D538" s="180">
        <v>0.71527777777777779</v>
      </c>
      <c r="E538">
        <v>1</v>
      </c>
      <c r="F538" t="s">
        <v>1592</v>
      </c>
      <c r="G538">
        <v>3</v>
      </c>
      <c r="H538" t="s">
        <v>1384</v>
      </c>
      <c r="I538">
        <v>5</v>
      </c>
      <c r="J538">
        <v>5</v>
      </c>
      <c r="K538" t="s">
        <v>1605</v>
      </c>
      <c r="N538">
        <v>33176</v>
      </c>
    </row>
    <row r="539" spans="2:14" x14ac:dyDescent="0.25">
      <c r="B539">
        <v>271</v>
      </c>
      <c r="C539" s="1">
        <v>41475</v>
      </c>
      <c r="D539" s="180">
        <v>0.71527777777777779</v>
      </c>
      <c r="E539">
        <v>1</v>
      </c>
      <c r="F539" t="s">
        <v>1592</v>
      </c>
      <c r="G539">
        <v>3</v>
      </c>
      <c r="H539" t="s">
        <v>1373</v>
      </c>
      <c r="I539">
        <v>7</v>
      </c>
      <c r="J539">
        <v>5</v>
      </c>
      <c r="K539" t="s">
        <v>1605</v>
      </c>
      <c r="N539">
        <v>33175</v>
      </c>
    </row>
    <row r="540" spans="2:14" x14ac:dyDescent="0.25">
      <c r="B540">
        <v>272</v>
      </c>
      <c r="C540" s="1">
        <v>41475</v>
      </c>
      <c r="D540" s="180">
        <v>0.71527777777777779</v>
      </c>
      <c r="E540">
        <v>2</v>
      </c>
      <c r="F540" t="s">
        <v>1592</v>
      </c>
      <c r="G540">
        <v>3</v>
      </c>
      <c r="H540" t="s">
        <v>1448</v>
      </c>
      <c r="I540">
        <v>5</v>
      </c>
      <c r="J540">
        <v>5</v>
      </c>
      <c r="K540" t="s">
        <v>1605</v>
      </c>
      <c r="N540">
        <v>33177</v>
      </c>
    </row>
    <row r="541" spans="2:14" x14ac:dyDescent="0.25">
      <c r="B541">
        <v>272</v>
      </c>
      <c r="C541" s="1">
        <v>41475</v>
      </c>
      <c r="D541" s="180">
        <v>0.71527777777777779</v>
      </c>
      <c r="E541">
        <v>2</v>
      </c>
      <c r="F541" t="s">
        <v>1592</v>
      </c>
      <c r="G541">
        <v>3</v>
      </c>
      <c r="H541" t="s">
        <v>1443</v>
      </c>
      <c r="I541">
        <v>4</v>
      </c>
      <c r="J541">
        <v>4</v>
      </c>
      <c r="K541" t="s">
        <v>1605</v>
      </c>
      <c r="N541">
        <v>33178</v>
      </c>
    </row>
    <row r="542" spans="2:14" x14ac:dyDescent="0.25">
      <c r="B542">
        <v>273</v>
      </c>
      <c r="C542" s="1">
        <v>41475</v>
      </c>
      <c r="D542" s="180">
        <v>0.71527777777777779</v>
      </c>
      <c r="E542">
        <v>3</v>
      </c>
      <c r="F542" t="s">
        <v>1592</v>
      </c>
      <c r="G542">
        <v>3</v>
      </c>
      <c r="H542" t="s">
        <v>1429</v>
      </c>
      <c r="I542">
        <v>0</v>
      </c>
      <c r="J542">
        <v>5</v>
      </c>
      <c r="K542" t="s">
        <v>1605</v>
      </c>
      <c r="N542">
        <v>33180</v>
      </c>
    </row>
    <row r="543" spans="2:14" x14ac:dyDescent="0.25">
      <c r="B543">
        <v>273</v>
      </c>
      <c r="C543" s="1">
        <v>41475</v>
      </c>
      <c r="D543" s="180">
        <v>0.71527777777777779</v>
      </c>
      <c r="E543">
        <v>3</v>
      </c>
      <c r="F543" t="s">
        <v>1592</v>
      </c>
      <c r="G543">
        <v>3</v>
      </c>
      <c r="H543" t="s">
        <v>1446</v>
      </c>
      <c r="I543">
        <v>12</v>
      </c>
      <c r="J543">
        <v>5</v>
      </c>
      <c r="K543" t="s">
        <v>1605</v>
      </c>
      <c r="N543">
        <v>33179</v>
      </c>
    </row>
    <row r="544" spans="2:14" x14ac:dyDescent="0.25">
      <c r="B544">
        <v>274</v>
      </c>
      <c r="C544" s="1">
        <v>41475</v>
      </c>
      <c r="D544" s="180">
        <v>0.71527777777777779</v>
      </c>
      <c r="E544">
        <v>4</v>
      </c>
      <c r="F544" t="s">
        <v>1592</v>
      </c>
      <c r="G544">
        <v>3</v>
      </c>
      <c r="H544" t="s">
        <v>1444</v>
      </c>
      <c r="I544">
        <v>6</v>
      </c>
      <c r="J544">
        <v>5</v>
      </c>
      <c r="K544" t="s">
        <v>1605</v>
      </c>
      <c r="N544">
        <v>33182</v>
      </c>
    </row>
    <row r="545" spans="2:14" x14ac:dyDescent="0.25">
      <c r="B545">
        <v>274</v>
      </c>
      <c r="C545" s="1">
        <v>41475</v>
      </c>
      <c r="D545" s="180">
        <v>0.71527777777777779</v>
      </c>
      <c r="E545">
        <v>4</v>
      </c>
      <c r="F545" t="s">
        <v>1592</v>
      </c>
      <c r="G545">
        <v>3</v>
      </c>
      <c r="H545" t="s">
        <v>1441</v>
      </c>
      <c r="I545">
        <v>9</v>
      </c>
      <c r="J545">
        <v>5</v>
      </c>
      <c r="K545" t="s">
        <v>1605</v>
      </c>
      <c r="N545">
        <v>33181</v>
      </c>
    </row>
    <row r="546" spans="2:14" x14ac:dyDescent="0.25">
      <c r="B546">
        <v>275</v>
      </c>
      <c r="C546" s="1">
        <v>41475</v>
      </c>
      <c r="D546" s="180">
        <v>0.71527777777777779</v>
      </c>
      <c r="E546">
        <v>5</v>
      </c>
      <c r="F546" t="s">
        <v>82</v>
      </c>
      <c r="G546">
        <v>3</v>
      </c>
      <c r="H546" t="s">
        <v>1436</v>
      </c>
      <c r="I546">
        <v>5</v>
      </c>
      <c r="J546">
        <v>5</v>
      </c>
      <c r="K546" t="s">
        <v>1605</v>
      </c>
      <c r="N546">
        <v>33184</v>
      </c>
    </row>
    <row r="547" spans="2:14" x14ac:dyDescent="0.25">
      <c r="B547">
        <v>275</v>
      </c>
      <c r="C547" s="1">
        <v>41475</v>
      </c>
      <c r="D547" s="180">
        <v>0.71527777777777779</v>
      </c>
      <c r="E547">
        <v>5</v>
      </c>
      <c r="F547" t="s">
        <v>82</v>
      </c>
      <c r="G547">
        <v>3</v>
      </c>
      <c r="H547" t="s">
        <v>1511</v>
      </c>
      <c r="I547">
        <v>4</v>
      </c>
      <c r="J547">
        <v>5</v>
      </c>
      <c r="K547" t="s">
        <v>1605</v>
      </c>
      <c r="N547">
        <v>33183</v>
      </c>
    </row>
    <row r="548" spans="2:14" x14ac:dyDescent="0.25">
      <c r="B548">
        <v>276</v>
      </c>
      <c r="C548" s="1">
        <v>41475</v>
      </c>
      <c r="D548" s="180">
        <v>0.71527777777777779</v>
      </c>
      <c r="E548">
        <v>6</v>
      </c>
      <c r="F548" t="s">
        <v>82</v>
      </c>
      <c r="G548">
        <v>3</v>
      </c>
      <c r="H548" t="s">
        <v>1397</v>
      </c>
      <c r="I548">
        <v>2</v>
      </c>
      <c r="J548">
        <v>4</v>
      </c>
      <c r="K548" t="s">
        <v>1605</v>
      </c>
      <c r="N548">
        <v>33186</v>
      </c>
    </row>
    <row r="549" spans="2:14" x14ac:dyDescent="0.25">
      <c r="B549">
        <v>276</v>
      </c>
      <c r="C549" s="1">
        <v>41475</v>
      </c>
      <c r="D549" s="180">
        <v>0.71527777777777779</v>
      </c>
      <c r="E549">
        <v>6</v>
      </c>
      <c r="F549" t="s">
        <v>82</v>
      </c>
      <c r="G549">
        <v>3</v>
      </c>
      <c r="H549" t="s">
        <v>1394</v>
      </c>
      <c r="I549">
        <v>10</v>
      </c>
      <c r="J549">
        <v>5</v>
      </c>
      <c r="K549" t="s">
        <v>1605</v>
      </c>
      <c r="N549">
        <v>33185</v>
      </c>
    </row>
    <row r="550" spans="2:14" x14ac:dyDescent="0.25">
      <c r="B550">
        <v>277</v>
      </c>
      <c r="C550" s="1">
        <v>41475</v>
      </c>
      <c r="D550" s="180">
        <v>0.71527777777777779</v>
      </c>
      <c r="E550">
        <v>7</v>
      </c>
      <c r="F550" t="s">
        <v>82</v>
      </c>
      <c r="G550">
        <v>3</v>
      </c>
      <c r="H550" t="s">
        <v>1512</v>
      </c>
      <c r="I550">
        <v>4</v>
      </c>
      <c r="J550">
        <v>5</v>
      </c>
      <c r="K550" t="s">
        <v>1605</v>
      </c>
      <c r="N550">
        <v>33188</v>
      </c>
    </row>
    <row r="551" spans="2:14" x14ac:dyDescent="0.25">
      <c r="B551">
        <v>277</v>
      </c>
      <c r="C551" s="1">
        <v>41475</v>
      </c>
      <c r="D551" s="180">
        <v>0.71527777777777779</v>
      </c>
      <c r="E551">
        <v>7</v>
      </c>
      <c r="F551" t="s">
        <v>82</v>
      </c>
      <c r="G551">
        <v>3</v>
      </c>
      <c r="H551" t="s">
        <v>1395</v>
      </c>
      <c r="I551">
        <v>7</v>
      </c>
      <c r="J551">
        <v>5</v>
      </c>
      <c r="K551" t="s">
        <v>1605</v>
      </c>
      <c r="N551">
        <v>33187</v>
      </c>
    </row>
    <row r="552" spans="2:14" x14ac:dyDescent="0.25">
      <c r="B552">
        <v>278</v>
      </c>
      <c r="C552" s="1">
        <v>41475</v>
      </c>
      <c r="D552" s="180">
        <v>0.71527777777777779</v>
      </c>
      <c r="E552">
        <v>8</v>
      </c>
      <c r="F552" t="s">
        <v>82</v>
      </c>
      <c r="G552">
        <v>3</v>
      </c>
      <c r="H552" t="s">
        <v>1398</v>
      </c>
      <c r="I552">
        <v>6</v>
      </c>
      <c r="J552">
        <v>5</v>
      </c>
      <c r="K552" t="s">
        <v>1605</v>
      </c>
      <c r="N552">
        <v>33190</v>
      </c>
    </row>
    <row r="553" spans="2:14" x14ac:dyDescent="0.25">
      <c r="B553">
        <v>278</v>
      </c>
      <c r="C553" s="1">
        <v>41475</v>
      </c>
      <c r="D553" s="180">
        <v>0.71527777777777779</v>
      </c>
      <c r="E553">
        <v>8</v>
      </c>
      <c r="F553" t="s">
        <v>82</v>
      </c>
      <c r="G553">
        <v>3</v>
      </c>
      <c r="H553" t="s">
        <v>1392</v>
      </c>
      <c r="I553">
        <v>4</v>
      </c>
      <c r="J553">
        <v>5</v>
      </c>
      <c r="K553" t="s">
        <v>1605</v>
      </c>
      <c r="N553">
        <v>33189</v>
      </c>
    </row>
    <row r="554" spans="2:14" x14ac:dyDescent="0.25">
      <c r="B554">
        <v>279</v>
      </c>
      <c r="C554" s="1">
        <v>41475</v>
      </c>
      <c r="D554" s="180">
        <v>0.71527777777777779</v>
      </c>
      <c r="E554">
        <v>9</v>
      </c>
      <c r="F554" t="s">
        <v>1173</v>
      </c>
      <c r="G554">
        <v>3</v>
      </c>
      <c r="H554" t="s">
        <v>1527</v>
      </c>
      <c r="I554">
        <v>2</v>
      </c>
      <c r="J554">
        <v>3</v>
      </c>
      <c r="K554" t="s">
        <v>1613</v>
      </c>
      <c r="N554">
        <v>33192</v>
      </c>
    </row>
    <row r="555" spans="2:14" x14ac:dyDescent="0.25">
      <c r="B555">
        <v>279</v>
      </c>
      <c r="C555" s="1">
        <v>41475</v>
      </c>
      <c r="D555" s="180">
        <v>0.71527777777777779</v>
      </c>
      <c r="E555">
        <v>9</v>
      </c>
      <c r="F555" t="s">
        <v>1173</v>
      </c>
      <c r="G555">
        <v>3</v>
      </c>
      <c r="H555" t="s">
        <v>1451</v>
      </c>
      <c r="I555">
        <v>9</v>
      </c>
      <c r="J555">
        <v>5</v>
      </c>
      <c r="K555" t="s">
        <v>1613</v>
      </c>
      <c r="N555">
        <v>33191</v>
      </c>
    </row>
    <row r="556" spans="2:14" x14ac:dyDescent="0.25">
      <c r="B556">
        <v>280</v>
      </c>
      <c r="C556" s="1">
        <v>41475</v>
      </c>
      <c r="D556" s="180">
        <v>0.71527777777777779</v>
      </c>
      <c r="E556">
        <v>10</v>
      </c>
      <c r="F556" t="s">
        <v>1173</v>
      </c>
      <c r="G556">
        <v>3</v>
      </c>
      <c r="H556" t="s">
        <v>1521</v>
      </c>
      <c r="I556">
        <v>3</v>
      </c>
      <c r="J556">
        <v>4</v>
      </c>
      <c r="K556" t="s">
        <v>1613</v>
      </c>
      <c r="N556">
        <v>33194</v>
      </c>
    </row>
    <row r="557" spans="2:14" x14ac:dyDescent="0.25">
      <c r="B557">
        <v>280</v>
      </c>
      <c r="C557" s="1">
        <v>41475</v>
      </c>
      <c r="D557" s="180">
        <v>0.71527777777777779</v>
      </c>
      <c r="E557">
        <v>10</v>
      </c>
      <c r="F557" t="s">
        <v>1173</v>
      </c>
      <c r="G557">
        <v>3</v>
      </c>
      <c r="H557" t="s">
        <v>1522</v>
      </c>
      <c r="I557">
        <v>5</v>
      </c>
      <c r="J557">
        <v>5</v>
      </c>
      <c r="K557" t="s">
        <v>1613</v>
      </c>
      <c r="N557">
        <v>33193</v>
      </c>
    </row>
    <row r="558" spans="2:14" x14ac:dyDescent="0.25">
      <c r="B558">
        <v>281</v>
      </c>
      <c r="C558" s="1">
        <v>41475</v>
      </c>
      <c r="D558" s="180">
        <v>0.71527777777777779</v>
      </c>
      <c r="E558">
        <v>11</v>
      </c>
      <c r="F558" t="s">
        <v>1173</v>
      </c>
      <c r="G558">
        <v>3</v>
      </c>
      <c r="H558" t="s">
        <v>1392</v>
      </c>
      <c r="I558">
        <v>7</v>
      </c>
      <c r="J558">
        <v>2</v>
      </c>
      <c r="K558" t="s">
        <v>1613</v>
      </c>
      <c r="N558">
        <v>33196</v>
      </c>
    </row>
    <row r="559" spans="2:14" x14ac:dyDescent="0.25">
      <c r="B559">
        <v>281</v>
      </c>
      <c r="C559" s="1">
        <v>41475</v>
      </c>
      <c r="D559" s="180">
        <v>0.71527777777777779</v>
      </c>
      <c r="E559">
        <v>11</v>
      </c>
      <c r="F559" t="s">
        <v>1173</v>
      </c>
      <c r="G559">
        <v>3</v>
      </c>
      <c r="H559" t="s">
        <v>1452</v>
      </c>
      <c r="I559">
        <v>3</v>
      </c>
      <c r="J559">
        <v>5</v>
      </c>
      <c r="K559" t="s">
        <v>1613</v>
      </c>
      <c r="N559">
        <v>33195</v>
      </c>
    </row>
    <row r="560" spans="2:14" x14ac:dyDescent="0.25">
      <c r="B560">
        <v>282</v>
      </c>
      <c r="C560" s="1">
        <v>41475</v>
      </c>
      <c r="D560" s="180">
        <v>0.71527777777777779</v>
      </c>
      <c r="E560">
        <v>12</v>
      </c>
      <c r="F560" t="s">
        <v>1173</v>
      </c>
      <c r="G560">
        <v>3</v>
      </c>
      <c r="H560" t="s">
        <v>1526</v>
      </c>
      <c r="I560">
        <v>5</v>
      </c>
      <c r="J560">
        <v>5</v>
      </c>
      <c r="K560" t="s">
        <v>1613</v>
      </c>
      <c r="N560">
        <v>33198</v>
      </c>
    </row>
    <row r="561" spans="2:14" x14ac:dyDescent="0.25">
      <c r="B561">
        <v>282</v>
      </c>
      <c r="C561" s="1">
        <v>41475</v>
      </c>
      <c r="D561" s="180">
        <v>0.71527777777777779</v>
      </c>
      <c r="E561">
        <v>12</v>
      </c>
      <c r="F561" t="s">
        <v>1173</v>
      </c>
      <c r="G561">
        <v>3</v>
      </c>
      <c r="H561" t="s">
        <v>1411</v>
      </c>
      <c r="I561">
        <v>3</v>
      </c>
      <c r="J561">
        <v>5</v>
      </c>
      <c r="K561" t="s">
        <v>1613</v>
      </c>
      <c r="N561">
        <v>33197</v>
      </c>
    </row>
    <row r="562" spans="2:14" x14ac:dyDescent="0.25">
      <c r="B562">
        <v>283</v>
      </c>
      <c r="C562" s="1">
        <v>41475</v>
      </c>
      <c r="D562" s="180">
        <v>0.71527777777777779</v>
      </c>
      <c r="E562">
        <v>13</v>
      </c>
      <c r="F562" t="s">
        <v>1173</v>
      </c>
      <c r="G562">
        <v>3</v>
      </c>
      <c r="H562" t="s">
        <v>1439</v>
      </c>
      <c r="I562">
        <v>1</v>
      </c>
      <c r="J562">
        <v>4</v>
      </c>
      <c r="K562" t="s">
        <v>1617</v>
      </c>
      <c r="N562">
        <v>33200</v>
      </c>
    </row>
    <row r="563" spans="2:14" x14ac:dyDescent="0.25">
      <c r="B563">
        <v>283</v>
      </c>
      <c r="C563" s="1">
        <v>41475</v>
      </c>
      <c r="D563" s="180">
        <v>0.71527777777777779</v>
      </c>
      <c r="E563">
        <v>13</v>
      </c>
      <c r="F563" t="s">
        <v>1173</v>
      </c>
      <c r="G563">
        <v>3</v>
      </c>
      <c r="H563" t="s">
        <v>1368</v>
      </c>
      <c r="I563">
        <v>11</v>
      </c>
      <c r="J563">
        <v>4</v>
      </c>
      <c r="K563" t="s">
        <v>1613</v>
      </c>
      <c r="N563">
        <v>33199</v>
      </c>
    </row>
    <row r="564" spans="2:14" x14ac:dyDescent="0.25">
      <c r="B564">
        <v>284</v>
      </c>
      <c r="C564" s="1">
        <v>41475</v>
      </c>
      <c r="D564" s="180">
        <v>0.71527777777777779</v>
      </c>
      <c r="E564">
        <v>14</v>
      </c>
      <c r="F564" t="s">
        <v>1174</v>
      </c>
      <c r="G564">
        <v>3</v>
      </c>
      <c r="H564" t="s">
        <v>1455</v>
      </c>
      <c r="I564">
        <v>12</v>
      </c>
      <c r="J564">
        <v>5</v>
      </c>
      <c r="K564" t="s">
        <v>1613</v>
      </c>
      <c r="N564">
        <v>33202</v>
      </c>
    </row>
    <row r="565" spans="2:14" x14ac:dyDescent="0.25">
      <c r="B565">
        <v>284</v>
      </c>
      <c r="C565" s="1">
        <v>41475</v>
      </c>
      <c r="D565" s="180">
        <v>0.71527777777777779</v>
      </c>
      <c r="E565">
        <v>14</v>
      </c>
      <c r="F565" t="s">
        <v>1174</v>
      </c>
      <c r="G565">
        <v>3</v>
      </c>
      <c r="H565" t="s">
        <v>1423</v>
      </c>
      <c r="I565">
        <v>2</v>
      </c>
      <c r="J565">
        <v>5</v>
      </c>
      <c r="K565" t="s">
        <v>1613</v>
      </c>
      <c r="N565">
        <v>33201</v>
      </c>
    </row>
    <row r="566" spans="2:14" x14ac:dyDescent="0.25">
      <c r="B566">
        <v>285</v>
      </c>
      <c r="C566" s="1">
        <v>41475</v>
      </c>
      <c r="D566" s="180">
        <v>0.71527777777777779</v>
      </c>
      <c r="E566">
        <v>15</v>
      </c>
      <c r="F566" t="s">
        <v>1174</v>
      </c>
      <c r="G566">
        <v>3</v>
      </c>
      <c r="H566" t="s">
        <v>1410</v>
      </c>
      <c r="I566">
        <v>1</v>
      </c>
      <c r="J566">
        <v>5</v>
      </c>
      <c r="K566" t="s">
        <v>1613</v>
      </c>
      <c r="N566">
        <v>33204</v>
      </c>
    </row>
    <row r="567" spans="2:14" x14ac:dyDescent="0.25">
      <c r="B567">
        <v>285</v>
      </c>
      <c r="C567" s="1">
        <v>41475</v>
      </c>
      <c r="D567" s="180">
        <v>0.71527777777777779</v>
      </c>
      <c r="E567">
        <v>15</v>
      </c>
      <c r="F567" t="s">
        <v>1174</v>
      </c>
      <c r="G567">
        <v>3</v>
      </c>
      <c r="H567" t="s">
        <v>1583</v>
      </c>
      <c r="I567">
        <v>6</v>
      </c>
      <c r="J567">
        <v>5</v>
      </c>
      <c r="K567" t="s">
        <v>1613</v>
      </c>
      <c r="N567">
        <v>33203</v>
      </c>
    </row>
    <row r="568" spans="2:14" x14ac:dyDescent="0.25">
      <c r="B568">
        <v>286</v>
      </c>
      <c r="C568" s="1">
        <v>41475</v>
      </c>
      <c r="D568" s="180">
        <v>0.71527777777777779</v>
      </c>
      <c r="E568">
        <v>16</v>
      </c>
      <c r="F568" t="s">
        <v>1174</v>
      </c>
      <c r="G568">
        <v>3</v>
      </c>
      <c r="H568" t="s">
        <v>1456</v>
      </c>
      <c r="I568">
        <v>7</v>
      </c>
      <c r="J568">
        <v>5</v>
      </c>
      <c r="K568" t="s">
        <v>1613</v>
      </c>
      <c r="N568">
        <v>33206</v>
      </c>
    </row>
    <row r="569" spans="2:14" x14ac:dyDescent="0.25">
      <c r="B569">
        <v>286</v>
      </c>
      <c r="C569" s="1">
        <v>41475</v>
      </c>
      <c r="D569" s="180">
        <v>0.71527777777777779</v>
      </c>
      <c r="E569">
        <v>16</v>
      </c>
      <c r="F569" t="s">
        <v>1174</v>
      </c>
      <c r="G569">
        <v>3</v>
      </c>
      <c r="H569" t="s">
        <v>1453</v>
      </c>
      <c r="I569">
        <v>8</v>
      </c>
      <c r="J569">
        <v>5</v>
      </c>
      <c r="K569" t="s">
        <v>1613</v>
      </c>
      <c r="N569">
        <v>33205</v>
      </c>
    </row>
    <row r="570" spans="2:14" x14ac:dyDescent="0.25">
      <c r="B570">
        <v>287</v>
      </c>
      <c r="C570" s="1">
        <v>41475</v>
      </c>
      <c r="D570" s="180">
        <v>0.71527777777777779</v>
      </c>
      <c r="E570">
        <v>17</v>
      </c>
      <c r="F570" t="s">
        <v>1174</v>
      </c>
      <c r="G570">
        <v>3</v>
      </c>
      <c r="H570" t="s">
        <v>1457</v>
      </c>
      <c r="I570">
        <v>11</v>
      </c>
      <c r="J570">
        <v>4</v>
      </c>
      <c r="K570" t="s">
        <v>1613</v>
      </c>
      <c r="N570">
        <v>33208</v>
      </c>
    </row>
    <row r="571" spans="2:14" x14ac:dyDescent="0.25">
      <c r="B571">
        <v>287</v>
      </c>
      <c r="C571" s="1">
        <v>41475</v>
      </c>
      <c r="D571" s="180">
        <v>0.71527777777777779</v>
      </c>
      <c r="E571">
        <v>17</v>
      </c>
      <c r="F571" t="s">
        <v>1174</v>
      </c>
      <c r="G571">
        <v>3</v>
      </c>
      <c r="H571" t="s">
        <v>1454</v>
      </c>
      <c r="I571">
        <v>4</v>
      </c>
      <c r="J571">
        <v>3</v>
      </c>
      <c r="K571" t="s">
        <v>1613</v>
      </c>
      <c r="N571">
        <v>33207</v>
      </c>
    </row>
    <row r="572" spans="2:14" x14ac:dyDescent="0.25">
      <c r="B572">
        <v>288</v>
      </c>
      <c r="C572" s="1">
        <v>41475</v>
      </c>
      <c r="D572" s="180">
        <v>0.71527777777777779</v>
      </c>
      <c r="E572">
        <v>18</v>
      </c>
      <c r="F572" t="s">
        <v>1175</v>
      </c>
      <c r="G572">
        <v>3</v>
      </c>
      <c r="H572" t="s">
        <v>1428</v>
      </c>
      <c r="I572">
        <v>8</v>
      </c>
      <c r="J572">
        <v>5</v>
      </c>
      <c r="N572">
        <v>34621</v>
      </c>
    </row>
    <row r="573" spans="2:14" x14ac:dyDescent="0.25">
      <c r="B573">
        <v>288</v>
      </c>
      <c r="C573" s="1">
        <v>41475</v>
      </c>
      <c r="D573" s="180">
        <v>0.71527777777777779</v>
      </c>
      <c r="E573">
        <v>18</v>
      </c>
      <c r="F573" t="s">
        <v>1175</v>
      </c>
      <c r="G573">
        <v>3</v>
      </c>
      <c r="H573" t="s">
        <v>1432</v>
      </c>
      <c r="I573">
        <v>3</v>
      </c>
      <c r="J573">
        <v>5</v>
      </c>
      <c r="N573">
        <v>34622</v>
      </c>
    </row>
    <row r="574" spans="2:14" x14ac:dyDescent="0.25">
      <c r="B574">
        <v>289</v>
      </c>
      <c r="C574" s="1">
        <v>41475</v>
      </c>
      <c r="D574" s="180">
        <v>0.71527777777777779</v>
      </c>
      <c r="E574">
        <v>19</v>
      </c>
      <c r="F574" t="s">
        <v>1175</v>
      </c>
      <c r="G574">
        <v>3</v>
      </c>
      <c r="H574" t="s">
        <v>1435</v>
      </c>
      <c r="I574">
        <v>2</v>
      </c>
      <c r="J574">
        <v>5</v>
      </c>
      <c r="N574">
        <v>34623</v>
      </c>
    </row>
    <row r="575" spans="2:14" x14ac:dyDescent="0.25">
      <c r="B575">
        <v>289</v>
      </c>
      <c r="C575" s="1">
        <v>41475</v>
      </c>
      <c r="D575" s="180">
        <v>0.71527777777777779</v>
      </c>
      <c r="E575">
        <v>19</v>
      </c>
      <c r="F575" t="s">
        <v>1175</v>
      </c>
      <c r="G575">
        <v>3</v>
      </c>
      <c r="H575" t="s">
        <v>1434</v>
      </c>
      <c r="I575">
        <v>5</v>
      </c>
      <c r="J575">
        <v>3</v>
      </c>
      <c r="N575">
        <v>34624</v>
      </c>
    </row>
    <row r="576" spans="2:14" x14ac:dyDescent="0.25">
      <c r="B576">
        <v>290</v>
      </c>
      <c r="C576" s="1">
        <v>41475</v>
      </c>
      <c r="D576" s="180">
        <v>0.71527777777777779</v>
      </c>
      <c r="E576">
        <v>20</v>
      </c>
      <c r="F576" t="s">
        <v>1175</v>
      </c>
      <c r="G576">
        <v>3</v>
      </c>
      <c r="H576" t="s">
        <v>1442</v>
      </c>
      <c r="I576">
        <v>10</v>
      </c>
      <c r="J576">
        <v>5</v>
      </c>
      <c r="N576">
        <v>34625</v>
      </c>
    </row>
    <row r="577" spans="2:14" x14ac:dyDescent="0.25">
      <c r="B577">
        <v>290</v>
      </c>
      <c r="C577" s="1">
        <v>41475</v>
      </c>
      <c r="D577" s="180">
        <v>0.71527777777777779</v>
      </c>
      <c r="E577">
        <v>20</v>
      </c>
      <c r="F577" t="s">
        <v>1175</v>
      </c>
      <c r="G577">
        <v>3</v>
      </c>
      <c r="H577" t="s">
        <v>1396</v>
      </c>
      <c r="I577">
        <v>0</v>
      </c>
      <c r="J577">
        <v>5</v>
      </c>
      <c r="N577">
        <v>34626</v>
      </c>
    </row>
    <row r="578" spans="2:14" x14ac:dyDescent="0.25">
      <c r="B578">
        <v>291</v>
      </c>
      <c r="C578" s="1">
        <v>41475</v>
      </c>
      <c r="D578" s="180">
        <v>0.71527777777777779</v>
      </c>
      <c r="E578">
        <v>21</v>
      </c>
      <c r="F578" t="s">
        <v>1175</v>
      </c>
      <c r="G578">
        <v>3</v>
      </c>
      <c r="H578" t="s">
        <v>1431</v>
      </c>
      <c r="I578">
        <v>10</v>
      </c>
      <c r="J578">
        <v>5</v>
      </c>
      <c r="N578">
        <v>34627</v>
      </c>
    </row>
    <row r="579" spans="2:14" x14ac:dyDescent="0.25">
      <c r="B579">
        <v>291</v>
      </c>
      <c r="C579" s="1">
        <v>41475</v>
      </c>
      <c r="D579" s="180">
        <v>0.71527777777777779</v>
      </c>
      <c r="E579">
        <v>21</v>
      </c>
      <c r="F579" t="s">
        <v>1175</v>
      </c>
      <c r="G579">
        <v>3</v>
      </c>
      <c r="H579" t="s">
        <v>1450</v>
      </c>
      <c r="I579">
        <v>2</v>
      </c>
      <c r="J579">
        <v>5</v>
      </c>
      <c r="N579">
        <v>34628</v>
      </c>
    </row>
    <row r="580" spans="2:14" x14ac:dyDescent="0.25">
      <c r="B580">
        <v>292</v>
      </c>
      <c r="C580" s="1">
        <v>41475</v>
      </c>
      <c r="D580" s="180">
        <v>0.71527777777777779</v>
      </c>
      <c r="E580">
        <v>22</v>
      </c>
      <c r="F580" s="151" t="s">
        <v>1596</v>
      </c>
      <c r="G580">
        <v>3</v>
      </c>
      <c r="H580" t="s">
        <v>1509</v>
      </c>
      <c r="I580">
        <v>9</v>
      </c>
      <c r="J580">
        <v>5</v>
      </c>
      <c r="K580" t="s">
        <v>1605</v>
      </c>
      <c r="N580">
        <v>33218</v>
      </c>
    </row>
    <row r="581" spans="2:14" x14ac:dyDescent="0.25">
      <c r="B581">
        <v>292</v>
      </c>
      <c r="C581" s="1">
        <v>41475</v>
      </c>
      <c r="D581" s="180">
        <v>0.71527777777777779</v>
      </c>
      <c r="E581">
        <v>22</v>
      </c>
      <c r="F581" s="151" t="s">
        <v>1596</v>
      </c>
      <c r="G581">
        <v>3</v>
      </c>
      <c r="H581" t="s">
        <v>1494</v>
      </c>
      <c r="I581">
        <v>5</v>
      </c>
      <c r="J581">
        <v>5</v>
      </c>
      <c r="K581" t="s">
        <v>1605</v>
      </c>
      <c r="N581">
        <v>33217</v>
      </c>
    </row>
    <row r="582" spans="2:14" x14ac:dyDescent="0.25">
      <c r="B582">
        <v>293</v>
      </c>
      <c r="C582" s="1">
        <v>41475</v>
      </c>
      <c r="D582" s="180">
        <v>0.71527777777777779</v>
      </c>
      <c r="E582">
        <v>23</v>
      </c>
      <c r="F582" s="151" t="s">
        <v>1596</v>
      </c>
      <c r="G582">
        <v>3</v>
      </c>
      <c r="H582" t="s">
        <v>1510</v>
      </c>
      <c r="I582">
        <v>2</v>
      </c>
      <c r="J582">
        <v>5</v>
      </c>
      <c r="K582" t="s">
        <v>1605</v>
      </c>
      <c r="N582">
        <v>33220</v>
      </c>
    </row>
    <row r="583" spans="2:14" x14ac:dyDescent="0.25">
      <c r="B583">
        <v>293</v>
      </c>
      <c r="C583" s="1">
        <v>41475</v>
      </c>
      <c r="D583" s="180">
        <v>0.71527777777777779</v>
      </c>
      <c r="E583">
        <v>23</v>
      </c>
      <c r="F583" s="151" t="s">
        <v>1596</v>
      </c>
      <c r="G583">
        <v>3</v>
      </c>
      <c r="H583" t="s">
        <v>1506</v>
      </c>
      <c r="I583">
        <v>12</v>
      </c>
      <c r="J583">
        <v>5</v>
      </c>
      <c r="K583" t="s">
        <v>1605</v>
      </c>
      <c r="N583">
        <v>33219</v>
      </c>
    </row>
    <row r="584" spans="2:14" x14ac:dyDescent="0.25">
      <c r="B584">
        <v>294</v>
      </c>
      <c r="C584" s="1">
        <v>41475</v>
      </c>
      <c r="D584" s="180">
        <v>0.71527777777777779</v>
      </c>
      <c r="E584">
        <v>24</v>
      </c>
      <c r="F584" s="151" t="s">
        <v>1596</v>
      </c>
      <c r="G584">
        <v>3</v>
      </c>
      <c r="H584" t="s">
        <v>1388</v>
      </c>
      <c r="I584">
        <v>9</v>
      </c>
      <c r="J584">
        <v>5</v>
      </c>
      <c r="K584" t="s">
        <v>1605</v>
      </c>
      <c r="N584">
        <v>33222</v>
      </c>
    </row>
    <row r="585" spans="2:14" x14ac:dyDescent="0.25">
      <c r="B585">
        <v>294</v>
      </c>
      <c r="C585" s="1">
        <v>41475</v>
      </c>
      <c r="D585" s="180">
        <v>0.71527777777777779</v>
      </c>
      <c r="E585">
        <v>24</v>
      </c>
      <c r="F585" s="151" t="s">
        <v>1596</v>
      </c>
      <c r="G585">
        <v>3</v>
      </c>
      <c r="H585" t="s">
        <v>1504</v>
      </c>
      <c r="I585">
        <v>5</v>
      </c>
      <c r="J585">
        <v>5</v>
      </c>
      <c r="K585" t="s">
        <v>1605</v>
      </c>
      <c r="N585">
        <v>33221</v>
      </c>
    </row>
    <row r="586" spans="2:14" x14ac:dyDescent="0.25">
      <c r="B586">
        <v>295</v>
      </c>
      <c r="C586" s="1">
        <v>41475</v>
      </c>
      <c r="D586" s="180">
        <v>0.71527777777777779</v>
      </c>
      <c r="E586">
        <v>25</v>
      </c>
      <c r="F586" s="151" t="s">
        <v>1594</v>
      </c>
      <c r="G586">
        <v>3</v>
      </c>
      <c r="H586" t="s">
        <v>1373</v>
      </c>
      <c r="I586">
        <v>1</v>
      </c>
      <c r="J586">
        <v>5</v>
      </c>
      <c r="K586" t="s">
        <v>1605</v>
      </c>
      <c r="N586">
        <v>33224</v>
      </c>
    </row>
    <row r="587" spans="2:14" x14ac:dyDescent="0.25">
      <c r="B587">
        <v>295</v>
      </c>
      <c r="C587" s="1">
        <v>41475</v>
      </c>
      <c r="D587" s="180">
        <v>0.71527777777777779</v>
      </c>
      <c r="E587">
        <v>25</v>
      </c>
      <c r="F587" s="151" t="s">
        <v>1594</v>
      </c>
      <c r="G587">
        <v>3</v>
      </c>
      <c r="H587" t="s">
        <v>1366</v>
      </c>
      <c r="I587">
        <v>11</v>
      </c>
      <c r="J587">
        <v>5</v>
      </c>
      <c r="K587" t="s">
        <v>1605</v>
      </c>
      <c r="N587">
        <v>33223</v>
      </c>
    </row>
    <row r="588" spans="2:14" x14ac:dyDescent="0.25">
      <c r="B588">
        <v>296</v>
      </c>
      <c r="C588" s="1">
        <v>41475</v>
      </c>
      <c r="D588" s="180">
        <v>0.71527777777777779</v>
      </c>
      <c r="E588">
        <v>26</v>
      </c>
      <c r="F588" s="151" t="s">
        <v>1594</v>
      </c>
      <c r="G588">
        <v>3</v>
      </c>
      <c r="H588" t="s">
        <v>1370</v>
      </c>
      <c r="I588">
        <v>9</v>
      </c>
      <c r="J588">
        <v>4</v>
      </c>
      <c r="K588" t="s">
        <v>1605</v>
      </c>
      <c r="N588">
        <v>33226</v>
      </c>
    </row>
    <row r="589" spans="2:14" x14ac:dyDescent="0.25">
      <c r="B589">
        <v>296</v>
      </c>
      <c r="C589" s="1">
        <v>41475</v>
      </c>
      <c r="D589" s="180">
        <v>0.71527777777777779</v>
      </c>
      <c r="E589">
        <v>26</v>
      </c>
      <c r="F589" s="151" t="s">
        <v>1594</v>
      </c>
      <c r="G589">
        <v>3</v>
      </c>
      <c r="H589" t="s">
        <v>1369</v>
      </c>
      <c r="I589">
        <v>3</v>
      </c>
      <c r="J589">
        <v>5</v>
      </c>
      <c r="K589" t="s">
        <v>1605</v>
      </c>
      <c r="N589">
        <v>33225</v>
      </c>
    </row>
    <row r="590" spans="2:14" x14ac:dyDescent="0.25">
      <c r="B590">
        <v>297</v>
      </c>
      <c r="C590" s="1">
        <v>41475</v>
      </c>
      <c r="D590" s="180">
        <v>0.71527777777777779</v>
      </c>
      <c r="E590">
        <v>27</v>
      </c>
      <c r="F590" s="151" t="s">
        <v>1594</v>
      </c>
      <c r="G590">
        <v>3</v>
      </c>
      <c r="H590" t="s">
        <v>1498</v>
      </c>
      <c r="I590">
        <v>4</v>
      </c>
      <c r="J590">
        <v>5</v>
      </c>
      <c r="K590" t="s">
        <v>1605</v>
      </c>
      <c r="N590">
        <v>33228</v>
      </c>
    </row>
    <row r="591" spans="2:14" x14ac:dyDescent="0.25">
      <c r="B591">
        <v>297</v>
      </c>
      <c r="C591" s="1">
        <v>41475</v>
      </c>
      <c r="D591" s="180">
        <v>0.71527777777777779</v>
      </c>
      <c r="E591">
        <v>27</v>
      </c>
      <c r="F591" s="151" t="s">
        <v>1594</v>
      </c>
      <c r="G591">
        <v>3</v>
      </c>
      <c r="H591" t="s">
        <v>1367</v>
      </c>
      <c r="I591">
        <v>7</v>
      </c>
      <c r="J591">
        <v>5</v>
      </c>
      <c r="K591" t="s">
        <v>1605</v>
      </c>
      <c r="N591">
        <v>33227</v>
      </c>
    </row>
    <row r="592" spans="2:14" x14ac:dyDescent="0.25">
      <c r="B592">
        <v>298</v>
      </c>
      <c r="C592" s="1">
        <v>41475</v>
      </c>
      <c r="D592" s="180">
        <v>0.75</v>
      </c>
      <c r="E592">
        <v>1</v>
      </c>
      <c r="F592" t="s">
        <v>123</v>
      </c>
      <c r="G592">
        <v>3</v>
      </c>
      <c r="H592" t="s">
        <v>1417</v>
      </c>
      <c r="I592">
        <v>3</v>
      </c>
      <c r="J592">
        <v>5</v>
      </c>
      <c r="K592" t="s">
        <v>1605</v>
      </c>
      <c r="N592">
        <v>33230</v>
      </c>
    </row>
    <row r="593" spans="2:14" x14ac:dyDescent="0.25">
      <c r="B593">
        <v>298</v>
      </c>
      <c r="C593" s="1">
        <v>41475</v>
      </c>
      <c r="D593" s="180">
        <v>0.75</v>
      </c>
      <c r="E593">
        <v>1</v>
      </c>
      <c r="F593" t="s">
        <v>123</v>
      </c>
      <c r="G593">
        <v>3</v>
      </c>
      <c r="H593" t="s">
        <v>1420</v>
      </c>
      <c r="I593">
        <v>7</v>
      </c>
      <c r="J593">
        <v>5</v>
      </c>
      <c r="K593" t="s">
        <v>1605</v>
      </c>
      <c r="N593">
        <v>33229</v>
      </c>
    </row>
    <row r="594" spans="2:14" x14ac:dyDescent="0.25">
      <c r="B594">
        <v>299</v>
      </c>
      <c r="C594" s="1">
        <v>41475</v>
      </c>
      <c r="D594" s="180">
        <v>0.75</v>
      </c>
      <c r="E594">
        <v>2</v>
      </c>
      <c r="F594" t="s">
        <v>123</v>
      </c>
      <c r="G594">
        <v>3</v>
      </c>
      <c r="H594" t="s">
        <v>1427</v>
      </c>
      <c r="I594">
        <v>8</v>
      </c>
      <c r="J594">
        <v>4</v>
      </c>
      <c r="K594" t="s">
        <v>1605</v>
      </c>
      <c r="N594">
        <v>33232</v>
      </c>
    </row>
    <row r="595" spans="2:14" x14ac:dyDescent="0.25">
      <c r="B595">
        <v>299</v>
      </c>
      <c r="C595" s="1">
        <v>41475</v>
      </c>
      <c r="D595" s="180">
        <v>0.75</v>
      </c>
      <c r="E595">
        <v>2</v>
      </c>
      <c r="F595" t="s">
        <v>123</v>
      </c>
      <c r="G595">
        <v>3</v>
      </c>
      <c r="H595" t="s">
        <v>1422</v>
      </c>
      <c r="I595">
        <v>3</v>
      </c>
      <c r="J595">
        <v>3</v>
      </c>
      <c r="K595" t="s">
        <v>1605</v>
      </c>
      <c r="N595">
        <v>33231</v>
      </c>
    </row>
    <row r="596" spans="2:14" x14ac:dyDescent="0.25">
      <c r="B596">
        <v>300</v>
      </c>
      <c r="C596" s="1">
        <v>41475</v>
      </c>
      <c r="D596" s="180">
        <v>0.75</v>
      </c>
      <c r="E596">
        <v>3</v>
      </c>
      <c r="F596" t="s">
        <v>123</v>
      </c>
      <c r="G596">
        <v>3</v>
      </c>
      <c r="H596" t="s">
        <v>1425</v>
      </c>
      <c r="I596">
        <v>6</v>
      </c>
      <c r="J596">
        <v>5</v>
      </c>
      <c r="K596" t="s">
        <v>1605</v>
      </c>
      <c r="N596">
        <v>33234</v>
      </c>
    </row>
    <row r="597" spans="2:14" x14ac:dyDescent="0.25">
      <c r="B597">
        <v>300</v>
      </c>
      <c r="C597" s="1">
        <v>41475</v>
      </c>
      <c r="D597" s="180">
        <v>0.75</v>
      </c>
      <c r="E597">
        <v>3</v>
      </c>
      <c r="F597" t="s">
        <v>123</v>
      </c>
      <c r="G597">
        <v>3</v>
      </c>
      <c r="H597" t="s">
        <v>1421</v>
      </c>
      <c r="I597">
        <v>7</v>
      </c>
      <c r="J597">
        <v>5</v>
      </c>
      <c r="K597" t="s">
        <v>1605</v>
      </c>
      <c r="N597">
        <v>33233</v>
      </c>
    </row>
    <row r="598" spans="2:14" x14ac:dyDescent="0.25">
      <c r="B598">
        <v>301</v>
      </c>
      <c r="C598" s="1">
        <v>41475</v>
      </c>
      <c r="D598" s="180">
        <v>0.75</v>
      </c>
      <c r="E598">
        <v>4</v>
      </c>
      <c r="F598" t="s">
        <v>123</v>
      </c>
      <c r="G598">
        <v>3</v>
      </c>
      <c r="H598" t="s">
        <v>1426</v>
      </c>
      <c r="I598">
        <v>2</v>
      </c>
      <c r="J598">
        <v>2</v>
      </c>
      <c r="K598" t="s">
        <v>1605</v>
      </c>
      <c r="N598">
        <v>33236</v>
      </c>
    </row>
    <row r="599" spans="2:14" x14ac:dyDescent="0.25">
      <c r="B599">
        <v>301</v>
      </c>
      <c r="C599" s="1">
        <v>41475</v>
      </c>
      <c r="D599" s="180">
        <v>0.75</v>
      </c>
      <c r="E599">
        <v>4</v>
      </c>
      <c r="F599" t="s">
        <v>123</v>
      </c>
      <c r="G599">
        <v>3</v>
      </c>
      <c r="H599" t="s">
        <v>1424</v>
      </c>
      <c r="I599">
        <v>11</v>
      </c>
      <c r="J599">
        <v>5</v>
      </c>
      <c r="K599" t="s">
        <v>1605</v>
      </c>
      <c r="N599">
        <v>33235</v>
      </c>
    </row>
    <row r="600" spans="2:14" x14ac:dyDescent="0.25">
      <c r="B600">
        <v>302</v>
      </c>
      <c r="C600" s="1">
        <v>41475</v>
      </c>
      <c r="D600" s="180">
        <v>0.75</v>
      </c>
      <c r="E600">
        <v>5</v>
      </c>
      <c r="F600" t="s">
        <v>1191</v>
      </c>
      <c r="G600">
        <v>3</v>
      </c>
      <c r="H600" t="s">
        <v>1526</v>
      </c>
      <c r="I600">
        <v>9</v>
      </c>
      <c r="J600">
        <v>5</v>
      </c>
      <c r="K600" t="s">
        <v>1605</v>
      </c>
      <c r="N600">
        <v>33238</v>
      </c>
    </row>
    <row r="601" spans="2:14" x14ac:dyDescent="0.25">
      <c r="B601">
        <v>302</v>
      </c>
      <c r="C601" s="1">
        <v>41475</v>
      </c>
      <c r="D601" s="180">
        <v>0.75</v>
      </c>
      <c r="E601">
        <v>5</v>
      </c>
      <c r="F601" t="s">
        <v>1191</v>
      </c>
      <c r="G601">
        <v>3</v>
      </c>
      <c r="H601" t="s">
        <v>1516</v>
      </c>
      <c r="I601">
        <v>2</v>
      </c>
      <c r="J601">
        <v>5</v>
      </c>
      <c r="K601" t="s">
        <v>1605</v>
      </c>
      <c r="N601">
        <v>33237</v>
      </c>
    </row>
    <row r="602" spans="2:14" x14ac:dyDescent="0.25">
      <c r="B602">
        <v>303</v>
      </c>
      <c r="C602" s="1">
        <v>41475</v>
      </c>
      <c r="D602" s="180">
        <v>0.75</v>
      </c>
      <c r="E602">
        <v>6</v>
      </c>
      <c r="F602" t="s">
        <v>1191</v>
      </c>
      <c r="G602">
        <v>3</v>
      </c>
      <c r="H602" t="s">
        <v>1392</v>
      </c>
      <c r="I602">
        <v>6</v>
      </c>
      <c r="J602">
        <v>4</v>
      </c>
      <c r="K602" t="s">
        <v>1605</v>
      </c>
      <c r="N602">
        <v>33240</v>
      </c>
    </row>
    <row r="603" spans="2:14" x14ac:dyDescent="0.25">
      <c r="B603">
        <v>303</v>
      </c>
      <c r="C603" s="1">
        <v>41475</v>
      </c>
      <c r="D603" s="180">
        <v>0.75</v>
      </c>
      <c r="E603">
        <v>6</v>
      </c>
      <c r="F603" t="s">
        <v>1191</v>
      </c>
      <c r="G603">
        <v>3</v>
      </c>
      <c r="H603" t="s">
        <v>1411</v>
      </c>
      <c r="I603">
        <v>8</v>
      </c>
      <c r="J603">
        <v>3</v>
      </c>
      <c r="K603" t="s">
        <v>1605</v>
      </c>
      <c r="N603">
        <v>33239</v>
      </c>
    </row>
    <row r="604" spans="2:14" x14ac:dyDescent="0.25">
      <c r="B604">
        <v>304</v>
      </c>
      <c r="C604" s="1">
        <v>41475</v>
      </c>
      <c r="D604" s="180">
        <v>0.75</v>
      </c>
      <c r="E604">
        <v>7</v>
      </c>
      <c r="F604" t="s">
        <v>1191</v>
      </c>
      <c r="G604">
        <v>3</v>
      </c>
      <c r="H604" t="s">
        <v>1514</v>
      </c>
      <c r="I604">
        <v>0</v>
      </c>
      <c r="J604">
        <v>1</v>
      </c>
      <c r="K604" t="s">
        <v>1605</v>
      </c>
      <c r="N604">
        <v>33242</v>
      </c>
    </row>
    <row r="605" spans="2:14" x14ac:dyDescent="0.25">
      <c r="B605">
        <v>304</v>
      </c>
      <c r="C605" s="1">
        <v>41475</v>
      </c>
      <c r="D605" s="180">
        <v>0.75</v>
      </c>
      <c r="E605">
        <v>7</v>
      </c>
      <c r="F605" t="s">
        <v>1191</v>
      </c>
      <c r="G605">
        <v>3</v>
      </c>
      <c r="H605" t="s">
        <v>1413</v>
      </c>
      <c r="I605">
        <v>1</v>
      </c>
      <c r="J605">
        <v>5</v>
      </c>
      <c r="K605" t="s">
        <v>1605</v>
      </c>
      <c r="N605">
        <v>33241</v>
      </c>
    </row>
    <row r="606" spans="2:14" x14ac:dyDescent="0.25">
      <c r="B606">
        <v>305</v>
      </c>
      <c r="C606" s="1">
        <v>41475</v>
      </c>
      <c r="D606" s="180">
        <v>0.75</v>
      </c>
      <c r="E606">
        <v>8</v>
      </c>
      <c r="F606" t="s">
        <v>1191</v>
      </c>
      <c r="G606">
        <v>3</v>
      </c>
      <c r="H606" t="s">
        <v>1412</v>
      </c>
      <c r="I606">
        <v>0</v>
      </c>
      <c r="J606">
        <v>5</v>
      </c>
      <c r="K606" t="s">
        <v>1605</v>
      </c>
      <c r="N606">
        <v>33244</v>
      </c>
    </row>
    <row r="607" spans="2:14" x14ac:dyDescent="0.25">
      <c r="B607">
        <v>305</v>
      </c>
      <c r="C607" s="1">
        <v>41475</v>
      </c>
      <c r="D607" s="180">
        <v>0.75</v>
      </c>
      <c r="E607">
        <v>8</v>
      </c>
      <c r="F607" t="s">
        <v>1191</v>
      </c>
      <c r="G607">
        <v>3</v>
      </c>
      <c r="H607" t="s">
        <v>1513</v>
      </c>
      <c r="I607">
        <v>8</v>
      </c>
      <c r="J607">
        <v>5</v>
      </c>
      <c r="K607" t="s">
        <v>1605</v>
      </c>
      <c r="N607">
        <v>33243</v>
      </c>
    </row>
    <row r="608" spans="2:14" x14ac:dyDescent="0.25">
      <c r="B608">
        <v>307</v>
      </c>
      <c r="C608" s="1">
        <v>41475</v>
      </c>
      <c r="D608" s="180">
        <v>0.75</v>
      </c>
      <c r="E608">
        <v>10</v>
      </c>
      <c r="F608" t="s">
        <v>1192</v>
      </c>
      <c r="G608">
        <v>3</v>
      </c>
      <c r="H608" t="s">
        <v>1423</v>
      </c>
      <c r="I608">
        <v>4</v>
      </c>
      <c r="J608">
        <v>5</v>
      </c>
      <c r="K608" t="s">
        <v>1613</v>
      </c>
      <c r="N608">
        <v>33246</v>
      </c>
    </row>
    <row r="609" spans="2:14" x14ac:dyDescent="0.25">
      <c r="B609">
        <v>307</v>
      </c>
      <c r="C609" s="1">
        <v>41475</v>
      </c>
      <c r="D609" s="180">
        <v>0.75</v>
      </c>
      <c r="E609">
        <v>10</v>
      </c>
      <c r="F609" t="s">
        <v>1192</v>
      </c>
      <c r="G609">
        <v>3</v>
      </c>
      <c r="H609" t="s">
        <v>1515</v>
      </c>
      <c r="I609">
        <v>2</v>
      </c>
      <c r="J609">
        <v>5</v>
      </c>
      <c r="K609" t="s">
        <v>1613</v>
      </c>
      <c r="N609">
        <v>33245</v>
      </c>
    </row>
    <row r="610" spans="2:14" x14ac:dyDescent="0.25">
      <c r="B610">
        <v>308</v>
      </c>
      <c r="C610" s="1">
        <v>41475</v>
      </c>
      <c r="D610" s="180">
        <v>0.75</v>
      </c>
      <c r="E610">
        <v>11</v>
      </c>
      <c r="F610" t="s">
        <v>1192</v>
      </c>
      <c r="G610">
        <v>3</v>
      </c>
      <c r="H610" t="s">
        <v>1410</v>
      </c>
      <c r="I610">
        <v>5</v>
      </c>
      <c r="J610">
        <v>5</v>
      </c>
      <c r="K610" t="s">
        <v>1613</v>
      </c>
      <c r="N610">
        <v>33248</v>
      </c>
    </row>
    <row r="611" spans="2:14" x14ac:dyDescent="0.25">
      <c r="B611">
        <v>308</v>
      </c>
      <c r="C611" s="1">
        <v>41475</v>
      </c>
      <c r="D611" s="180">
        <v>0.75</v>
      </c>
      <c r="E611">
        <v>11</v>
      </c>
      <c r="F611" t="s">
        <v>1192</v>
      </c>
      <c r="G611">
        <v>3</v>
      </c>
      <c r="H611" t="s">
        <v>1415</v>
      </c>
      <c r="I611">
        <v>2</v>
      </c>
      <c r="J611">
        <v>3</v>
      </c>
      <c r="K611" t="s">
        <v>1613</v>
      </c>
      <c r="N611">
        <v>33247</v>
      </c>
    </row>
    <row r="612" spans="2:14" x14ac:dyDescent="0.25">
      <c r="B612">
        <v>309</v>
      </c>
      <c r="C612" s="1">
        <v>41475</v>
      </c>
      <c r="D612" s="180">
        <v>0.75</v>
      </c>
      <c r="E612">
        <v>12</v>
      </c>
      <c r="F612" t="s">
        <v>1192</v>
      </c>
      <c r="G612">
        <v>3</v>
      </c>
      <c r="H612" t="s">
        <v>1418</v>
      </c>
      <c r="I612">
        <v>8</v>
      </c>
      <c r="J612">
        <v>5</v>
      </c>
      <c r="K612" t="s">
        <v>1613</v>
      </c>
      <c r="N612">
        <v>33250</v>
      </c>
    </row>
    <row r="613" spans="2:14" x14ac:dyDescent="0.25">
      <c r="B613">
        <v>309</v>
      </c>
      <c r="C613" s="1">
        <v>41475</v>
      </c>
      <c r="D613" s="180">
        <v>0.75</v>
      </c>
      <c r="E613">
        <v>12</v>
      </c>
      <c r="F613" t="s">
        <v>1192</v>
      </c>
      <c r="G613">
        <v>3</v>
      </c>
      <c r="H613" t="s">
        <v>1414</v>
      </c>
      <c r="I613">
        <v>1</v>
      </c>
      <c r="J613">
        <v>2</v>
      </c>
      <c r="K613" t="s">
        <v>1613</v>
      </c>
      <c r="N613">
        <v>33249</v>
      </c>
    </row>
    <row r="614" spans="2:14" x14ac:dyDescent="0.25">
      <c r="B614">
        <v>310</v>
      </c>
      <c r="C614" s="1">
        <v>41475</v>
      </c>
      <c r="D614" s="180">
        <v>0.75</v>
      </c>
      <c r="E614">
        <v>13</v>
      </c>
      <c r="F614" t="s">
        <v>1192</v>
      </c>
      <c r="G614">
        <v>3</v>
      </c>
      <c r="H614" t="s">
        <v>1419</v>
      </c>
      <c r="I614">
        <v>5</v>
      </c>
      <c r="J614">
        <v>5</v>
      </c>
      <c r="K614" t="s">
        <v>1613</v>
      </c>
      <c r="N614">
        <v>33252</v>
      </c>
    </row>
    <row r="615" spans="2:14" x14ac:dyDescent="0.25">
      <c r="B615">
        <v>310</v>
      </c>
      <c r="C615" s="1">
        <v>41475</v>
      </c>
      <c r="D615" s="180">
        <v>0.75</v>
      </c>
      <c r="E615">
        <v>13</v>
      </c>
      <c r="F615" t="s">
        <v>1192</v>
      </c>
      <c r="G615">
        <v>3</v>
      </c>
      <c r="H615" t="s">
        <v>1416</v>
      </c>
      <c r="I615">
        <v>1</v>
      </c>
      <c r="J615">
        <v>5</v>
      </c>
      <c r="K615" t="s">
        <v>1613</v>
      </c>
      <c r="N615">
        <v>33251</v>
      </c>
    </row>
    <row r="616" spans="2:14" x14ac:dyDescent="0.25">
      <c r="B616">
        <v>311</v>
      </c>
      <c r="C616" s="1">
        <v>41475</v>
      </c>
      <c r="D616" s="180">
        <v>0.75</v>
      </c>
      <c r="E616">
        <v>14</v>
      </c>
      <c r="F616" t="s">
        <v>1161</v>
      </c>
      <c r="G616">
        <v>3</v>
      </c>
      <c r="H616" t="s">
        <v>1476</v>
      </c>
      <c r="I616">
        <v>5</v>
      </c>
      <c r="J616">
        <v>5</v>
      </c>
      <c r="K616" t="s">
        <v>1613</v>
      </c>
      <c r="N616">
        <v>33254</v>
      </c>
    </row>
    <row r="617" spans="2:14" x14ac:dyDescent="0.25">
      <c r="B617">
        <v>311</v>
      </c>
      <c r="C617" s="1">
        <v>41475</v>
      </c>
      <c r="D617" s="180">
        <v>0.75</v>
      </c>
      <c r="E617">
        <v>14</v>
      </c>
      <c r="F617" t="s">
        <v>1161</v>
      </c>
      <c r="G617">
        <v>3</v>
      </c>
      <c r="H617" t="s">
        <v>1472</v>
      </c>
      <c r="I617">
        <v>4</v>
      </c>
      <c r="J617">
        <v>1</v>
      </c>
      <c r="K617" t="s">
        <v>1618</v>
      </c>
      <c r="N617">
        <v>33253</v>
      </c>
    </row>
    <row r="618" spans="2:14" x14ac:dyDescent="0.25">
      <c r="B618">
        <v>312</v>
      </c>
      <c r="C618" s="1">
        <v>41475</v>
      </c>
      <c r="D618" s="180">
        <v>0.75</v>
      </c>
      <c r="E618">
        <v>15</v>
      </c>
      <c r="F618" t="s">
        <v>1161</v>
      </c>
      <c r="G618">
        <v>3</v>
      </c>
      <c r="H618" t="s">
        <v>1478</v>
      </c>
      <c r="I618">
        <v>7</v>
      </c>
      <c r="J618">
        <v>5</v>
      </c>
      <c r="K618" t="s">
        <v>1613</v>
      </c>
      <c r="N618">
        <v>33256</v>
      </c>
    </row>
    <row r="619" spans="2:14" x14ac:dyDescent="0.25">
      <c r="B619">
        <v>312</v>
      </c>
      <c r="C619" s="1">
        <v>41475</v>
      </c>
      <c r="D619" s="180">
        <v>0.75</v>
      </c>
      <c r="E619">
        <v>15</v>
      </c>
      <c r="F619" t="s">
        <v>1161</v>
      </c>
      <c r="G619">
        <v>3</v>
      </c>
      <c r="H619" t="s">
        <v>1547</v>
      </c>
      <c r="I619">
        <v>5</v>
      </c>
      <c r="J619">
        <v>5</v>
      </c>
      <c r="K619" t="s">
        <v>1613</v>
      </c>
      <c r="N619">
        <v>33255</v>
      </c>
    </row>
    <row r="620" spans="2:14" x14ac:dyDescent="0.25">
      <c r="B620">
        <v>313</v>
      </c>
      <c r="C620" s="1">
        <v>41475</v>
      </c>
      <c r="D620" s="180">
        <v>0.75</v>
      </c>
      <c r="E620">
        <v>16</v>
      </c>
      <c r="F620" t="s">
        <v>1161</v>
      </c>
      <c r="G620">
        <v>3</v>
      </c>
      <c r="H620" t="s">
        <v>1477</v>
      </c>
      <c r="I620">
        <v>6</v>
      </c>
      <c r="J620">
        <v>4</v>
      </c>
      <c r="K620" t="s">
        <v>1613</v>
      </c>
      <c r="N620">
        <v>33258</v>
      </c>
    </row>
    <row r="621" spans="2:14" x14ac:dyDescent="0.25">
      <c r="B621">
        <v>313</v>
      </c>
      <c r="C621" s="1">
        <v>41475</v>
      </c>
      <c r="D621" s="180">
        <v>0.75</v>
      </c>
      <c r="E621">
        <v>16</v>
      </c>
      <c r="F621" t="s">
        <v>1161</v>
      </c>
      <c r="G621">
        <v>3</v>
      </c>
      <c r="H621" t="s">
        <v>1473</v>
      </c>
      <c r="I621">
        <v>1</v>
      </c>
      <c r="J621">
        <v>3</v>
      </c>
      <c r="K621" t="s">
        <v>1613</v>
      </c>
      <c r="N621">
        <v>33257</v>
      </c>
    </row>
    <row r="622" spans="2:14" x14ac:dyDescent="0.25">
      <c r="B622">
        <v>314</v>
      </c>
      <c r="C622" s="1">
        <v>41475</v>
      </c>
      <c r="D622" s="180">
        <v>0.75</v>
      </c>
      <c r="E622">
        <v>17</v>
      </c>
      <c r="F622" t="s">
        <v>1161</v>
      </c>
      <c r="G622">
        <v>3</v>
      </c>
      <c r="H622" t="s">
        <v>1479</v>
      </c>
      <c r="I622">
        <v>0</v>
      </c>
      <c r="J622">
        <v>1</v>
      </c>
      <c r="K622" t="s">
        <v>1619</v>
      </c>
      <c r="N622">
        <v>33260</v>
      </c>
    </row>
    <row r="623" spans="2:14" x14ac:dyDescent="0.25">
      <c r="B623">
        <v>314</v>
      </c>
      <c r="C623" s="1">
        <v>41475</v>
      </c>
      <c r="D623" s="180">
        <v>0.75</v>
      </c>
      <c r="E623">
        <v>17</v>
      </c>
      <c r="F623" t="s">
        <v>1161</v>
      </c>
      <c r="G623">
        <v>3</v>
      </c>
      <c r="H623" t="s">
        <v>1433</v>
      </c>
      <c r="I623">
        <v>5</v>
      </c>
      <c r="J623">
        <v>4</v>
      </c>
      <c r="K623" t="s">
        <v>1613</v>
      </c>
      <c r="N623">
        <v>33259</v>
      </c>
    </row>
    <row r="624" spans="2:14" x14ac:dyDescent="0.25">
      <c r="B624">
        <v>315</v>
      </c>
      <c r="C624" s="1">
        <v>41475</v>
      </c>
      <c r="D624" s="180">
        <v>0.75</v>
      </c>
      <c r="E624">
        <v>18</v>
      </c>
      <c r="F624" t="s">
        <v>1181</v>
      </c>
      <c r="G624">
        <v>3</v>
      </c>
      <c r="H624" t="s">
        <v>1439</v>
      </c>
      <c r="I624">
        <v>5</v>
      </c>
      <c r="J624">
        <v>4</v>
      </c>
      <c r="K624" t="s">
        <v>1605</v>
      </c>
      <c r="N624">
        <v>33262</v>
      </c>
    </row>
    <row r="625" spans="2:14" x14ac:dyDescent="0.25">
      <c r="B625">
        <v>315</v>
      </c>
      <c r="C625" s="1">
        <v>41475</v>
      </c>
      <c r="D625" s="180">
        <v>0.75</v>
      </c>
      <c r="E625">
        <v>18</v>
      </c>
      <c r="F625" t="s">
        <v>1181</v>
      </c>
      <c r="G625">
        <v>3</v>
      </c>
      <c r="H625" t="s">
        <v>1430</v>
      </c>
      <c r="I625">
        <v>4</v>
      </c>
      <c r="J625">
        <v>5</v>
      </c>
      <c r="K625" t="s">
        <v>1605</v>
      </c>
      <c r="N625">
        <v>33261</v>
      </c>
    </row>
    <row r="626" spans="2:14" x14ac:dyDescent="0.25">
      <c r="B626">
        <v>316</v>
      </c>
      <c r="C626" s="1">
        <v>41475</v>
      </c>
      <c r="D626" s="180">
        <v>0.75</v>
      </c>
      <c r="E626">
        <v>19</v>
      </c>
      <c r="F626" t="s">
        <v>1181</v>
      </c>
      <c r="G626">
        <v>3</v>
      </c>
      <c r="H626" t="s">
        <v>1546</v>
      </c>
      <c r="I626">
        <v>10</v>
      </c>
      <c r="J626">
        <v>5</v>
      </c>
      <c r="K626" t="s">
        <v>1605</v>
      </c>
      <c r="N626">
        <v>33264</v>
      </c>
    </row>
    <row r="627" spans="2:14" x14ac:dyDescent="0.25">
      <c r="B627">
        <v>316</v>
      </c>
      <c r="C627" s="1">
        <v>41475</v>
      </c>
      <c r="D627" s="180">
        <v>0.75</v>
      </c>
      <c r="E627">
        <v>19</v>
      </c>
      <c r="F627" t="s">
        <v>1181</v>
      </c>
      <c r="G627">
        <v>3</v>
      </c>
      <c r="H627" t="s">
        <v>1437</v>
      </c>
      <c r="I627">
        <v>2</v>
      </c>
      <c r="J627">
        <v>5</v>
      </c>
      <c r="K627" t="s">
        <v>1605</v>
      </c>
      <c r="N627">
        <v>33263</v>
      </c>
    </row>
    <row r="628" spans="2:14" x14ac:dyDescent="0.25">
      <c r="B628">
        <v>317</v>
      </c>
      <c r="C628" s="1">
        <v>41475</v>
      </c>
      <c r="D628" s="180">
        <v>0.75</v>
      </c>
      <c r="E628">
        <v>20</v>
      </c>
      <c r="F628" t="s">
        <v>1181</v>
      </c>
      <c r="G628">
        <v>3</v>
      </c>
      <c r="H628" t="s">
        <v>1545</v>
      </c>
      <c r="I628">
        <v>7</v>
      </c>
      <c r="J628">
        <v>5</v>
      </c>
      <c r="K628" t="s">
        <v>1605</v>
      </c>
      <c r="N628">
        <v>33266</v>
      </c>
    </row>
    <row r="629" spans="2:14" x14ac:dyDescent="0.25">
      <c r="B629">
        <v>317</v>
      </c>
      <c r="C629" s="1">
        <v>41475</v>
      </c>
      <c r="D629" s="180">
        <v>0.75</v>
      </c>
      <c r="E629">
        <v>20</v>
      </c>
      <c r="F629" t="s">
        <v>1181</v>
      </c>
      <c r="G629">
        <v>3</v>
      </c>
      <c r="H629" t="s">
        <v>1433</v>
      </c>
      <c r="I629">
        <v>4</v>
      </c>
      <c r="J629">
        <v>5</v>
      </c>
      <c r="K629" t="s">
        <v>1605</v>
      </c>
      <c r="N629">
        <v>33265</v>
      </c>
    </row>
    <row r="630" spans="2:14" x14ac:dyDescent="0.25">
      <c r="B630">
        <v>318</v>
      </c>
      <c r="C630" s="1">
        <v>41475</v>
      </c>
      <c r="D630" s="180">
        <v>0.75</v>
      </c>
      <c r="E630">
        <v>21</v>
      </c>
      <c r="F630" t="s">
        <v>1181</v>
      </c>
      <c r="G630">
        <v>3</v>
      </c>
      <c r="H630" t="s">
        <v>1517</v>
      </c>
      <c r="I630">
        <v>5</v>
      </c>
      <c r="J630">
        <v>5</v>
      </c>
      <c r="K630" t="s">
        <v>1605</v>
      </c>
      <c r="N630">
        <v>33268</v>
      </c>
    </row>
    <row r="631" spans="2:14" x14ac:dyDescent="0.25">
      <c r="B631">
        <v>318</v>
      </c>
      <c r="C631" s="1">
        <v>41475</v>
      </c>
      <c r="D631" s="180">
        <v>0.75</v>
      </c>
      <c r="E631">
        <v>21</v>
      </c>
      <c r="F631" t="s">
        <v>1181</v>
      </c>
      <c r="G631">
        <v>3</v>
      </c>
      <c r="H631" t="s">
        <v>1445</v>
      </c>
      <c r="I631">
        <v>4</v>
      </c>
      <c r="J631">
        <v>4</v>
      </c>
      <c r="K631" t="s">
        <v>1605</v>
      </c>
      <c r="N631">
        <v>33267</v>
      </c>
    </row>
    <row r="632" spans="2:14" x14ac:dyDescent="0.25">
      <c r="B632">
        <v>319</v>
      </c>
      <c r="C632" s="1">
        <v>41475</v>
      </c>
      <c r="D632" s="180">
        <v>0.75</v>
      </c>
      <c r="E632">
        <v>22</v>
      </c>
      <c r="F632" s="151" t="s">
        <v>1596</v>
      </c>
      <c r="G632">
        <v>3</v>
      </c>
      <c r="H632" t="s">
        <v>1390</v>
      </c>
      <c r="I632">
        <v>8</v>
      </c>
      <c r="J632">
        <v>3</v>
      </c>
      <c r="K632" t="s">
        <v>1605</v>
      </c>
      <c r="N632">
        <v>33270</v>
      </c>
    </row>
    <row r="633" spans="2:14" x14ac:dyDescent="0.25">
      <c r="B633">
        <v>319</v>
      </c>
      <c r="C633" s="1">
        <v>41475</v>
      </c>
      <c r="D633" s="180">
        <v>0.75</v>
      </c>
      <c r="E633">
        <v>22</v>
      </c>
      <c r="F633" s="151" t="s">
        <v>1596</v>
      </c>
      <c r="G633">
        <v>3</v>
      </c>
      <c r="H633" t="s">
        <v>1373</v>
      </c>
      <c r="I633">
        <v>3</v>
      </c>
      <c r="J633">
        <v>3</v>
      </c>
      <c r="K633" t="s">
        <v>1605</v>
      </c>
      <c r="N633">
        <v>33269</v>
      </c>
    </row>
    <row r="634" spans="2:14" x14ac:dyDescent="0.25">
      <c r="B634">
        <v>320</v>
      </c>
      <c r="C634" s="1">
        <v>41475</v>
      </c>
      <c r="D634" s="180">
        <v>0.75</v>
      </c>
      <c r="E634">
        <v>23</v>
      </c>
      <c r="F634" s="151" t="s">
        <v>1596</v>
      </c>
      <c r="G634">
        <v>3</v>
      </c>
      <c r="H634" t="s">
        <v>1485</v>
      </c>
      <c r="I634">
        <v>7</v>
      </c>
      <c r="J634">
        <v>5</v>
      </c>
      <c r="K634" t="s">
        <v>1605</v>
      </c>
      <c r="N634">
        <v>33272</v>
      </c>
    </row>
    <row r="635" spans="2:14" x14ac:dyDescent="0.25">
      <c r="B635">
        <v>320</v>
      </c>
      <c r="C635" s="1">
        <v>41475</v>
      </c>
      <c r="D635" s="180">
        <v>0.75</v>
      </c>
      <c r="E635">
        <v>23</v>
      </c>
      <c r="F635" s="151" t="s">
        <v>1596</v>
      </c>
      <c r="G635">
        <v>3</v>
      </c>
      <c r="H635" t="s">
        <v>1508</v>
      </c>
      <c r="I635">
        <v>6</v>
      </c>
      <c r="J635">
        <v>5</v>
      </c>
      <c r="K635" t="s">
        <v>1605</v>
      </c>
      <c r="N635">
        <v>33271</v>
      </c>
    </row>
    <row r="636" spans="2:14" x14ac:dyDescent="0.25">
      <c r="B636">
        <v>321</v>
      </c>
      <c r="C636" s="1">
        <v>41475</v>
      </c>
      <c r="D636" s="180">
        <v>0.75</v>
      </c>
      <c r="E636">
        <v>24</v>
      </c>
      <c r="F636" s="151" t="s">
        <v>1596</v>
      </c>
      <c r="G636">
        <v>3</v>
      </c>
      <c r="H636" t="s">
        <v>1507</v>
      </c>
      <c r="I636">
        <v>8</v>
      </c>
      <c r="J636">
        <v>5</v>
      </c>
      <c r="K636" t="s">
        <v>1605</v>
      </c>
      <c r="N636">
        <v>33274</v>
      </c>
    </row>
    <row r="637" spans="2:14" x14ac:dyDescent="0.25">
      <c r="B637">
        <v>321</v>
      </c>
      <c r="C637" s="1">
        <v>41475</v>
      </c>
      <c r="D637" s="180">
        <v>0.75</v>
      </c>
      <c r="E637">
        <v>24</v>
      </c>
      <c r="F637" s="151" t="s">
        <v>1596</v>
      </c>
      <c r="G637">
        <v>3</v>
      </c>
      <c r="H637" t="s">
        <v>1505</v>
      </c>
      <c r="I637">
        <v>4</v>
      </c>
      <c r="J637">
        <v>5</v>
      </c>
      <c r="K637" t="s">
        <v>1605</v>
      </c>
      <c r="N637">
        <v>33273</v>
      </c>
    </row>
    <row r="638" spans="2:14" x14ac:dyDescent="0.25">
      <c r="B638">
        <v>322</v>
      </c>
      <c r="C638" s="1">
        <v>41475</v>
      </c>
      <c r="D638" s="180">
        <v>0.75</v>
      </c>
      <c r="E638">
        <v>25</v>
      </c>
      <c r="F638" s="151" t="s">
        <v>1594</v>
      </c>
      <c r="G638">
        <v>3</v>
      </c>
      <c r="H638" t="s">
        <v>1375</v>
      </c>
      <c r="I638">
        <v>3</v>
      </c>
      <c r="J638">
        <v>5</v>
      </c>
      <c r="K638" t="s">
        <v>1605</v>
      </c>
      <c r="N638">
        <v>33276</v>
      </c>
    </row>
    <row r="639" spans="2:14" x14ac:dyDescent="0.25">
      <c r="B639">
        <v>322</v>
      </c>
      <c r="C639" s="1">
        <v>41475</v>
      </c>
      <c r="D639" s="180">
        <v>0.75</v>
      </c>
      <c r="E639">
        <v>25</v>
      </c>
      <c r="F639" s="151" t="s">
        <v>1594</v>
      </c>
      <c r="G639">
        <v>3</v>
      </c>
      <c r="H639" t="s">
        <v>1563</v>
      </c>
      <c r="I639">
        <v>2</v>
      </c>
      <c r="J639">
        <v>5</v>
      </c>
      <c r="K639" t="s">
        <v>1605</v>
      </c>
      <c r="N639">
        <v>33275</v>
      </c>
    </row>
    <row r="640" spans="2:14" x14ac:dyDescent="0.25">
      <c r="B640">
        <v>323</v>
      </c>
      <c r="C640" s="1">
        <v>41475</v>
      </c>
      <c r="D640" s="180">
        <v>0.75</v>
      </c>
      <c r="E640">
        <v>26</v>
      </c>
      <c r="F640" s="151" t="s">
        <v>1594</v>
      </c>
      <c r="G640">
        <v>3</v>
      </c>
      <c r="H640" t="s">
        <v>1374</v>
      </c>
      <c r="I640">
        <v>10</v>
      </c>
      <c r="J640">
        <v>5</v>
      </c>
      <c r="K640" t="s">
        <v>1605</v>
      </c>
      <c r="N640">
        <v>33278</v>
      </c>
    </row>
    <row r="641" spans="2:14" x14ac:dyDescent="0.25">
      <c r="B641">
        <v>323</v>
      </c>
      <c r="C641" s="1">
        <v>41475</v>
      </c>
      <c r="D641" s="180">
        <v>0.75</v>
      </c>
      <c r="E641">
        <v>26</v>
      </c>
      <c r="F641" s="151" t="s">
        <v>1594</v>
      </c>
      <c r="G641">
        <v>3</v>
      </c>
      <c r="H641" t="s">
        <v>1371</v>
      </c>
      <c r="I641">
        <v>2</v>
      </c>
      <c r="J641">
        <v>5</v>
      </c>
      <c r="K641" t="s">
        <v>1605</v>
      </c>
      <c r="N641">
        <v>33277</v>
      </c>
    </row>
    <row r="642" spans="2:14" x14ac:dyDescent="0.25">
      <c r="B642">
        <v>324</v>
      </c>
      <c r="C642" s="1">
        <v>41475</v>
      </c>
      <c r="D642" s="180">
        <v>0.75</v>
      </c>
      <c r="E642">
        <v>27</v>
      </c>
      <c r="F642" s="151" t="s">
        <v>1594</v>
      </c>
      <c r="G642">
        <v>3</v>
      </c>
      <c r="H642" t="s">
        <v>1372</v>
      </c>
      <c r="I642">
        <v>2</v>
      </c>
      <c r="J642">
        <v>5</v>
      </c>
      <c r="K642" t="s">
        <v>1605</v>
      </c>
      <c r="N642">
        <v>33280</v>
      </c>
    </row>
    <row r="643" spans="2:14" x14ac:dyDescent="0.25">
      <c r="B643">
        <v>324</v>
      </c>
      <c r="C643" s="1">
        <v>41475</v>
      </c>
      <c r="D643" s="180">
        <v>0.75</v>
      </c>
      <c r="E643">
        <v>27</v>
      </c>
      <c r="F643" s="151" t="s">
        <v>1594</v>
      </c>
      <c r="G643">
        <v>3</v>
      </c>
      <c r="H643" t="s">
        <v>1525</v>
      </c>
      <c r="I643">
        <v>6</v>
      </c>
      <c r="J643">
        <v>5</v>
      </c>
      <c r="K643" t="s">
        <v>1605</v>
      </c>
      <c r="N643">
        <v>33279</v>
      </c>
    </row>
    <row r="644" spans="2:14" x14ac:dyDescent="0.25">
      <c r="B644">
        <v>325</v>
      </c>
      <c r="C644" s="1">
        <v>41476</v>
      </c>
      <c r="D644" s="180">
        <v>0.36805555555555558</v>
      </c>
      <c r="E644">
        <v>1</v>
      </c>
      <c r="F644" s="151" t="s">
        <v>1593</v>
      </c>
      <c r="G644">
        <v>4</v>
      </c>
      <c r="H644" t="s">
        <v>1549</v>
      </c>
      <c r="I644">
        <v>7</v>
      </c>
      <c r="J644">
        <v>5</v>
      </c>
      <c r="K644" t="s">
        <v>1605</v>
      </c>
      <c r="N644">
        <v>33766</v>
      </c>
    </row>
    <row r="645" spans="2:14" x14ac:dyDescent="0.25">
      <c r="B645">
        <v>325</v>
      </c>
      <c r="C645" s="1">
        <v>41476</v>
      </c>
      <c r="D645" s="180">
        <v>0.36805555555555558</v>
      </c>
      <c r="E645">
        <v>1</v>
      </c>
      <c r="F645" s="151" t="s">
        <v>1593</v>
      </c>
      <c r="G645">
        <v>4</v>
      </c>
      <c r="H645" t="s">
        <v>1439</v>
      </c>
      <c r="I645">
        <v>1</v>
      </c>
      <c r="J645">
        <v>5</v>
      </c>
      <c r="K645" t="s">
        <v>1605</v>
      </c>
      <c r="N645">
        <v>33767</v>
      </c>
    </row>
    <row r="646" spans="2:14" x14ac:dyDescent="0.25">
      <c r="B646">
        <v>326</v>
      </c>
      <c r="C646" s="1">
        <v>41476</v>
      </c>
      <c r="D646" s="180">
        <v>0.36805555555555558</v>
      </c>
      <c r="E646">
        <v>2</v>
      </c>
      <c r="F646" s="151" t="s">
        <v>1593</v>
      </c>
      <c r="G646">
        <v>4</v>
      </c>
      <c r="H646" t="s">
        <v>1470</v>
      </c>
      <c r="I646">
        <v>7</v>
      </c>
      <c r="J646">
        <v>5</v>
      </c>
      <c r="K646" t="s">
        <v>1605</v>
      </c>
      <c r="N646">
        <v>33768</v>
      </c>
    </row>
    <row r="647" spans="2:14" x14ac:dyDescent="0.25">
      <c r="B647">
        <v>326</v>
      </c>
      <c r="C647" s="1">
        <v>41476</v>
      </c>
      <c r="D647" s="180">
        <v>0.36805555555555558</v>
      </c>
      <c r="E647">
        <v>2</v>
      </c>
      <c r="F647" s="151" t="s">
        <v>1593</v>
      </c>
      <c r="G647">
        <v>4</v>
      </c>
      <c r="H647" t="s">
        <v>1467</v>
      </c>
      <c r="I647">
        <v>3</v>
      </c>
      <c r="J647">
        <v>5</v>
      </c>
      <c r="K647" t="s">
        <v>1605</v>
      </c>
      <c r="N647">
        <v>33769</v>
      </c>
    </row>
    <row r="648" spans="2:14" x14ac:dyDescent="0.25">
      <c r="B648">
        <v>327</v>
      </c>
      <c r="C648" s="1">
        <v>41476</v>
      </c>
      <c r="D648" s="180">
        <v>0.36805555555555558</v>
      </c>
      <c r="E648">
        <v>3</v>
      </c>
      <c r="F648" s="151" t="s">
        <v>1593</v>
      </c>
      <c r="G648">
        <v>4</v>
      </c>
      <c r="H648" t="s">
        <v>1463</v>
      </c>
      <c r="I648">
        <v>8</v>
      </c>
      <c r="J648">
        <v>5</v>
      </c>
      <c r="K648" t="s">
        <v>1605</v>
      </c>
      <c r="N648">
        <v>33770</v>
      </c>
    </row>
    <row r="649" spans="2:14" x14ac:dyDescent="0.25">
      <c r="B649">
        <v>327</v>
      </c>
      <c r="C649" s="1">
        <v>41476</v>
      </c>
      <c r="D649" s="180">
        <v>0.36805555555555558</v>
      </c>
      <c r="E649">
        <v>3</v>
      </c>
      <c r="F649" s="151" t="s">
        <v>1593</v>
      </c>
      <c r="G649">
        <v>4</v>
      </c>
      <c r="H649" t="s">
        <v>1471</v>
      </c>
      <c r="I649">
        <v>9</v>
      </c>
      <c r="J649">
        <v>5</v>
      </c>
      <c r="K649" t="s">
        <v>1605</v>
      </c>
      <c r="N649">
        <v>33771</v>
      </c>
    </row>
    <row r="650" spans="2:14" x14ac:dyDescent="0.25">
      <c r="B650">
        <v>328</v>
      </c>
      <c r="C650" s="1">
        <v>41476</v>
      </c>
      <c r="D650" s="180">
        <v>0.36805555555555558</v>
      </c>
      <c r="E650">
        <v>4</v>
      </c>
      <c r="F650" t="s">
        <v>1171</v>
      </c>
      <c r="G650">
        <v>4</v>
      </c>
      <c r="H650" t="s">
        <v>1406</v>
      </c>
      <c r="I650">
        <v>6</v>
      </c>
      <c r="J650">
        <v>5</v>
      </c>
      <c r="K650" t="s">
        <v>1605</v>
      </c>
      <c r="N650">
        <v>33772</v>
      </c>
    </row>
    <row r="651" spans="2:14" x14ac:dyDescent="0.25">
      <c r="B651">
        <v>328</v>
      </c>
      <c r="C651" s="1">
        <v>41476</v>
      </c>
      <c r="D651" s="180">
        <v>0.36805555555555558</v>
      </c>
      <c r="E651">
        <v>4</v>
      </c>
      <c r="F651" t="s">
        <v>1171</v>
      </c>
      <c r="G651">
        <v>4</v>
      </c>
      <c r="H651" t="s">
        <v>1408</v>
      </c>
      <c r="I651">
        <v>1</v>
      </c>
      <c r="J651">
        <v>5</v>
      </c>
      <c r="K651" t="s">
        <v>1605</v>
      </c>
      <c r="N651">
        <v>33773</v>
      </c>
    </row>
    <row r="652" spans="2:14" x14ac:dyDescent="0.25">
      <c r="B652">
        <v>329</v>
      </c>
      <c r="C652" s="1">
        <v>41476</v>
      </c>
      <c r="D652" s="180">
        <v>0.36805555555555558</v>
      </c>
      <c r="E652">
        <v>5</v>
      </c>
      <c r="F652" t="s">
        <v>1171</v>
      </c>
      <c r="G652">
        <v>4</v>
      </c>
      <c r="H652" t="s">
        <v>1410</v>
      </c>
      <c r="I652">
        <v>4</v>
      </c>
      <c r="J652">
        <v>5</v>
      </c>
      <c r="K652" t="s">
        <v>1605</v>
      </c>
      <c r="N652">
        <v>33774</v>
      </c>
    </row>
    <row r="653" spans="2:14" x14ac:dyDescent="0.25">
      <c r="B653">
        <v>329</v>
      </c>
      <c r="C653" s="1">
        <v>41476</v>
      </c>
      <c r="D653" s="180">
        <v>0.36805555555555558</v>
      </c>
      <c r="E653">
        <v>5</v>
      </c>
      <c r="F653" t="s">
        <v>1171</v>
      </c>
      <c r="G653">
        <v>4</v>
      </c>
      <c r="H653" t="s">
        <v>1407</v>
      </c>
      <c r="I653">
        <v>5</v>
      </c>
      <c r="J653">
        <v>5</v>
      </c>
      <c r="K653" t="s">
        <v>1605</v>
      </c>
      <c r="N653">
        <v>33775</v>
      </c>
    </row>
    <row r="654" spans="2:14" x14ac:dyDescent="0.25">
      <c r="B654">
        <v>330</v>
      </c>
      <c r="C654" s="1">
        <v>41476</v>
      </c>
      <c r="D654" s="180">
        <v>0.36805555555555558</v>
      </c>
      <c r="E654">
        <v>6</v>
      </c>
      <c r="F654" t="s">
        <v>1171</v>
      </c>
      <c r="G654">
        <v>4</v>
      </c>
      <c r="H654" t="s">
        <v>1391</v>
      </c>
      <c r="I654">
        <v>9</v>
      </c>
      <c r="J654">
        <v>5</v>
      </c>
      <c r="K654" t="s">
        <v>1605</v>
      </c>
      <c r="N654">
        <v>33776</v>
      </c>
    </row>
    <row r="655" spans="2:14" x14ac:dyDescent="0.25">
      <c r="B655">
        <v>330</v>
      </c>
      <c r="C655" s="1">
        <v>41476</v>
      </c>
      <c r="D655" s="180">
        <v>0.36805555555555558</v>
      </c>
      <c r="E655">
        <v>6</v>
      </c>
      <c r="F655" t="s">
        <v>1171</v>
      </c>
      <c r="G655">
        <v>4</v>
      </c>
      <c r="H655" t="s">
        <v>1393</v>
      </c>
      <c r="I655">
        <v>2</v>
      </c>
      <c r="J655">
        <v>5</v>
      </c>
      <c r="K655" t="s">
        <v>1605</v>
      </c>
      <c r="N655">
        <v>33777</v>
      </c>
    </row>
    <row r="656" spans="2:14" x14ac:dyDescent="0.25">
      <c r="B656">
        <v>331</v>
      </c>
      <c r="C656" s="1">
        <v>41476</v>
      </c>
      <c r="D656" s="180">
        <v>0.36805555555555558</v>
      </c>
      <c r="E656">
        <v>7</v>
      </c>
      <c r="F656" t="s">
        <v>1171</v>
      </c>
      <c r="G656">
        <v>4</v>
      </c>
      <c r="H656" t="s">
        <v>1399</v>
      </c>
      <c r="I656">
        <v>6</v>
      </c>
      <c r="J656">
        <v>5</v>
      </c>
      <c r="K656" t="s">
        <v>1605</v>
      </c>
      <c r="N656">
        <v>33778</v>
      </c>
    </row>
    <row r="657" spans="2:14" x14ac:dyDescent="0.25">
      <c r="B657">
        <v>331</v>
      </c>
      <c r="C657" s="1">
        <v>41476</v>
      </c>
      <c r="D657" s="180">
        <v>0.36805555555555558</v>
      </c>
      <c r="E657">
        <v>7</v>
      </c>
      <c r="F657" t="s">
        <v>1171</v>
      </c>
      <c r="G657">
        <v>4</v>
      </c>
      <c r="H657" t="s">
        <v>1384</v>
      </c>
      <c r="I657">
        <v>2</v>
      </c>
      <c r="J657">
        <v>5</v>
      </c>
      <c r="K657" t="s">
        <v>1605</v>
      </c>
      <c r="N657">
        <v>33779</v>
      </c>
    </row>
    <row r="658" spans="2:14" x14ac:dyDescent="0.25">
      <c r="B658">
        <v>332</v>
      </c>
      <c r="C658" s="1">
        <v>41476</v>
      </c>
      <c r="D658" s="180">
        <v>0.36805555555555558</v>
      </c>
      <c r="E658">
        <v>8</v>
      </c>
      <c r="F658" t="s">
        <v>1171</v>
      </c>
      <c r="G658">
        <v>4</v>
      </c>
      <c r="H658" t="s">
        <v>1373</v>
      </c>
      <c r="I658">
        <v>6</v>
      </c>
      <c r="J658">
        <v>5</v>
      </c>
      <c r="K658" t="s">
        <v>1605</v>
      </c>
      <c r="N658">
        <v>33780</v>
      </c>
    </row>
    <row r="659" spans="2:14" x14ac:dyDescent="0.25">
      <c r="B659">
        <v>332</v>
      </c>
      <c r="C659" s="1">
        <v>41476</v>
      </c>
      <c r="D659" s="180">
        <v>0.36805555555555558</v>
      </c>
      <c r="E659">
        <v>8</v>
      </c>
      <c r="F659" t="s">
        <v>1171</v>
      </c>
      <c r="G659">
        <v>4</v>
      </c>
      <c r="H659" t="s">
        <v>1383</v>
      </c>
      <c r="I659">
        <v>4</v>
      </c>
      <c r="J659">
        <v>5</v>
      </c>
      <c r="K659" t="s">
        <v>1605</v>
      </c>
      <c r="N659">
        <v>33781</v>
      </c>
    </row>
    <row r="660" spans="2:14" x14ac:dyDescent="0.25">
      <c r="B660">
        <v>333</v>
      </c>
      <c r="C660" s="1">
        <v>41476</v>
      </c>
      <c r="D660" s="180">
        <v>0.36805555555555558</v>
      </c>
      <c r="E660">
        <v>9</v>
      </c>
      <c r="F660" t="s">
        <v>1179</v>
      </c>
      <c r="G660">
        <v>4</v>
      </c>
      <c r="H660" t="s">
        <v>1465</v>
      </c>
      <c r="I660">
        <v>3</v>
      </c>
      <c r="J660">
        <v>4</v>
      </c>
      <c r="N660">
        <v>34629</v>
      </c>
    </row>
    <row r="661" spans="2:14" x14ac:dyDescent="0.25">
      <c r="B661">
        <v>333</v>
      </c>
      <c r="C661" s="1">
        <v>41476</v>
      </c>
      <c r="D661" s="180">
        <v>0.36805555555555558</v>
      </c>
      <c r="E661">
        <v>9</v>
      </c>
      <c r="F661" t="s">
        <v>1179</v>
      </c>
      <c r="G661">
        <v>4</v>
      </c>
      <c r="H661" t="s">
        <v>1519</v>
      </c>
      <c r="I661">
        <v>4</v>
      </c>
      <c r="J661">
        <v>4</v>
      </c>
      <c r="N661">
        <v>34630</v>
      </c>
    </row>
    <row r="662" spans="2:14" x14ac:dyDescent="0.25">
      <c r="B662">
        <v>334</v>
      </c>
      <c r="C662" s="1">
        <v>41476</v>
      </c>
      <c r="D662" s="180">
        <v>0.36805555555555558</v>
      </c>
      <c r="E662">
        <v>10</v>
      </c>
      <c r="F662" t="s">
        <v>1179</v>
      </c>
      <c r="G662">
        <v>4</v>
      </c>
      <c r="H662" t="s">
        <v>1475</v>
      </c>
      <c r="I662">
        <v>4</v>
      </c>
      <c r="J662">
        <v>5</v>
      </c>
      <c r="N662">
        <v>34631</v>
      </c>
    </row>
    <row r="663" spans="2:14" x14ac:dyDescent="0.25">
      <c r="B663">
        <v>334</v>
      </c>
      <c r="C663" s="1">
        <v>41476</v>
      </c>
      <c r="D663" s="180">
        <v>0.36805555555555558</v>
      </c>
      <c r="E663">
        <v>10</v>
      </c>
      <c r="F663" t="s">
        <v>1179</v>
      </c>
      <c r="G663">
        <v>4</v>
      </c>
      <c r="H663" t="s">
        <v>1431</v>
      </c>
      <c r="I663">
        <v>5</v>
      </c>
      <c r="J663">
        <v>5</v>
      </c>
      <c r="N663">
        <v>34632</v>
      </c>
    </row>
    <row r="664" spans="2:14" x14ac:dyDescent="0.25">
      <c r="B664">
        <v>335</v>
      </c>
      <c r="C664" s="1">
        <v>41476</v>
      </c>
      <c r="D664" s="180">
        <v>0.36805555555555558</v>
      </c>
      <c r="E664">
        <v>11</v>
      </c>
      <c r="F664" t="s">
        <v>1179</v>
      </c>
      <c r="G664">
        <v>4</v>
      </c>
      <c r="H664" t="s">
        <v>1520</v>
      </c>
      <c r="I664">
        <v>4</v>
      </c>
      <c r="J664">
        <v>5</v>
      </c>
      <c r="N664">
        <v>34633</v>
      </c>
    </row>
    <row r="665" spans="2:14" x14ac:dyDescent="0.25">
      <c r="B665">
        <v>335</v>
      </c>
      <c r="C665" s="1">
        <v>41476</v>
      </c>
      <c r="D665" s="180">
        <v>0.36805555555555558</v>
      </c>
      <c r="E665">
        <v>11</v>
      </c>
      <c r="F665" t="s">
        <v>1179</v>
      </c>
      <c r="G665">
        <v>4</v>
      </c>
      <c r="H665" t="s">
        <v>1412</v>
      </c>
      <c r="I665">
        <v>5</v>
      </c>
      <c r="J665">
        <v>5</v>
      </c>
      <c r="N665">
        <v>34634</v>
      </c>
    </row>
    <row r="666" spans="2:14" x14ac:dyDescent="0.25">
      <c r="B666">
        <v>336</v>
      </c>
      <c r="C666" s="1">
        <v>41476</v>
      </c>
      <c r="D666" s="180">
        <v>0.36805555555555558</v>
      </c>
      <c r="E666">
        <v>12</v>
      </c>
      <c r="F666" t="s">
        <v>1179</v>
      </c>
      <c r="G666">
        <v>4</v>
      </c>
      <c r="H666" t="s">
        <v>1468</v>
      </c>
      <c r="I666">
        <v>4</v>
      </c>
      <c r="J666">
        <v>2</v>
      </c>
      <c r="N666">
        <v>34635</v>
      </c>
    </row>
    <row r="667" spans="2:14" x14ac:dyDescent="0.25">
      <c r="B667">
        <v>336</v>
      </c>
      <c r="C667" s="1">
        <v>41476</v>
      </c>
      <c r="D667" s="180">
        <v>0.36805555555555558</v>
      </c>
      <c r="E667">
        <v>12</v>
      </c>
      <c r="F667" t="s">
        <v>1179</v>
      </c>
      <c r="G667">
        <v>4</v>
      </c>
      <c r="H667" t="s">
        <v>1464</v>
      </c>
      <c r="I667">
        <v>7</v>
      </c>
      <c r="J667">
        <v>5</v>
      </c>
      <c r="N667">
        <v>34636</v>
      </c>
    </row>
    <row r="668" spans="2:14" x14ac:dyDescent="0.25">
      <c r="B668">
        <v>337</v>
      </c>
      <c r="C668" s="1">
        <v>41476</v>
      </c>
      <c r="D668" s="180">
        <v>0.36805555555555558</v>
      </c>
      <c r="E668">
        <v>13</v>
      </c>
      <c r="F668" t="s">
        <v>1157</v>
      </c>
      <c r="G668">
        <v>4</v>
      </c>
      <c r="H668" t="s">
        <v>1379</v>
      </c>
      <c r="I668">
        <v>10</v>
      </c>
      <c r="J668">
        <v>5</v>
      </c>
      <c r="N668">
        <v>34637</v>
      </c>
    </row>
    <row r="669" spans="2:14" x14ac:dyDescent="0.25">
      <c r="B669">
        <v>337</v>
      </c>
      <c r="C669" s="1">
        <v>41476</v>
      </c>
      <c r="D669" s="180">
        <v>0.36805555555555558</v>
      </c>
      <c r="E669">
        <v>13</v>
      </c>
      <c r="F669" t="s">
        <v>1157</v>
      </c>
      <c r="G669">
        <v>4</v>
      </c>
      <c r="H669" t="s">
        <v>1382</v>
      </c>
      <c r="I669">
        <v>4</v>
      </c>
      <c r="J669">
        <v>5</v>
      </c>
      <c r="N669">
        <v>34638</v>
      </c>
    </row>
    <row r="670" spans="2:14" x14ac:dyDescent="0.25">
      <c r="B670">
        <v>338</v>
      </c>
      <c r="C670" s="1">
        <v>41476</v>
      </c>
      <c r="D670" s="180">
        <v>0.36805555555555558</v>
      </c>
      <c r="E670">
        <v>14</v>
      </c>
      <c r="F670" t="s">
        <v>1157</v>
      </c>
      <c r="G670">
        <v>4</v>
      </c>
      <c r="H670" t="s">
        <v>1529</v>
      </c>
      <c r="I670">
        <v>6</v>
      </c>
      <c r="J670">
        <v>5</v>
      </c>
      <c r="N670">
        <v>34639</v>
      </c>
    </row>
    <row r="671" spans="2:14" x14ac:dyDescent="0.25">
      <c r="B671">
        <v>338</v>
      </c>
      <c r="C671" s="1">
        <v>41476</v>
      </c>
      <c r="D671" s="180">
        <v>0.36805555555555558</v>
      </c>
      <c r="E671">
        <v>14</v>
      </c>
      <c r="F671" t="s">
        <v>1157</v>
      </c>
      <c r="G671">
        <v>4</v>
      </c>
      <c r="H671" t="s">
        <v>1543</v>
      </c>
      <c r="I671">
        <v>5</v>
      </c>
      <c r="J671">
        <v>5</v>
      </c>
      <c r="N671">
        <v>34640</v>
      </c>
    </row>
    <row r="672" spans="2:14" x14ac:dyDescent="0.25">
      <c r="B672">
        <v>339</v>
      </c>
      <c r="C672" s="1">
        <v>41476</v>
      </c>
      <c r="D672" s="180">
        <v>0.36805555555555558</v>
      </c>
      <c r="E672">
        <v>15</v>
      </c>
      <c r="F672" t="s">
        <v>1157</v>
      </c>
      <c r="G672">
        <v>4</v>
      </c>
      <c r="H672" t="s">
        <v>1524</v>
      </c>
      <c r="I672">
        <v>5</v>
      </c>
      <c r="J672">
        <v>5</v>
      </c>
      <c r="N672">
        <v>34641</v>
      </c>
    </row>
    <row r="673" spans="2:14" x14ac:dyDescent="0.25">
      <c r="B673">
        <v>339</v>
      </c>
      <c r="C673" s="1">
        <v>41476</v>
      </c>
      <c r="D673" s="180">
        <v>0.36805555555555558</v>
      </c>
      <c r="E673">
        <v>15</v>
      </c>
      <c r="F673" t="s">
        <v>1157</v>
      </c>
      <c r="G673">
        <v>4</v>
      </c>
      <c r="H673" t="s">
        <v>1386</v>
      </c>
      <c r="I673">
        <v>1</v>
      </c>
      <c r="J673">
        <v>5</v>
      </c>
      <c r="N673">
        <v>34642</v>
      </c>
    </row>
    <row r="674" spans="2:14" x14ac:dyDescent="0.25">
      <c r="B674">
        <v>340</v>
      </c>
      <c r="C674" s="1">
        <v>41476</v>
      </c>
      <c r="D674" s="180">
        <v>0.36805555555555558</v>
      </c>
      <c r="E674">
        <v>16</v>
      </c>
      <c r="F674" t="s">
        <v>1157</v>
      </c>
      <c r="G674">
        <v>4</v>
      </c>
      <c r="H674" t="s">
        <v>1378</v>
      </c>
      <c r="I674">
        <v>5</v>
      </c>
      <c r="J674">
        <v>5</v>
      </c>
      <c r="N674">
        <v>34643</v>
      </c>
    </row>
    <row r="675" spans="2:14" x14ac:dyDescent="0.25">
      <c r="B675">
        <v>340</v>
      </c>
      <c r="C675" s="1">
        <v>41476</v>
      </c>
      <c r="D675" s="180">
        <v>0.36805555555555558</v>
      </c>
      <c r="E675">
        <v>16</v>
      </c>
      <c r="F675" t="s">
        <v>1157</v>
      </c>
      <c r="G675">
        <v>4</v>
      </c>
      <c r="H675" t="s">
        <v>1382</v>
      </c>
      <c r="I675">
        <v>2</v>
      </c>
      <c r="J675">
        <v>4</v>
      </c>
      <c r="N675">
        <v>34644</v>
      </c>
    </row>
    <row r="676" spans="2:14" x14ac:dyDescent="0.25">
      <c r="B676">
        <v>341</v>
      </c>
      <c r="C676" s="1">
        <v>41476</v>
      </c>
      <c r="D676" s="180">
        <v>0.36805555555555558</v>
      </c>
      <c r="E676">
        <v>17</v>
      </c>
      <c r="F676" t="s">
        <v>1157</v>
      </c>
      <c r="G676">
        <v>4</v>
      </c>
      <c r="H676" t="s">
        <v>1381</v>
      </c>
      <c r="I676">
        <v>8</v>
      </c>
      <c r="J676">
        <v>4</v>
      </c>
      <c r="N676">
        <v>34645</v>
      </c>
    </row>
    <row r="677" spans="2:14" x14ac:dyDescent="0.25">
      <c r="B677">
        <v>341</v>
      </c>
      <c r="C677" s="1">
        <v>41476</v>
      </c>
      <c r="D677" s="180">
        <v>0.36805555555555558</v>
      </c>
      <c r="E677">
        <v>17</v>
      </c>
      <c r="F677" t="s">
        <v>1157</v>
      </c>
      <c r="G677">
        <v>4</v>
      </c>
      <c r="H677" t="s">
        <v>1380</v>
      </c>
      <c r="I677">
        <v>11</v>
      </c>
      <c r="J677">
        <v>4</v>
      </c>
      <c r="N677">
        <v>34646</v>
      </c>
    </row>
    <row r="678" spans="2:14" x14ac:dyDescent="0.25">
      <c r="B678">
        <v>342</v>
      </c>
      <c r="C678" s="1">
        <v>41476</v>
      </c>
      <c r="D678" s="180">
        <v>0.36805555555555558</v>
      </c>
      <c r="E678">
        <v>18</v>
      </c>
      <c r="F678" t="s">
        <v>1351</v>
      </c>
      <c r="G678">
        <v>4</v>
      </c>
      <c r="H678" t="s">
        <v>1480</v>
      </c>
      <c r="I678">
        <v>10</v>
      </c>
      <c r="J678">
        <v>5</v>
      </c>
      <c r="K678" t="s">
        <v>1605</v>
      </c>
      <c r="N678">
        <v>33800</v>
      </c>
    </row>
    <row r="679" spans="2:14" x14ac:dyDescent="0.25">
      <c r="B679">
        <v>342</v>
      </c>
      <c r="C679" s="1">
        <v>41476</v>
      </c>
      <c r="D679" s="180">
        <v>0.36805555555555558</v>
      </c>
      <c r="E679">
        <v>18</v>
      </c>
      <c r="F679" t="s">
        <v>1351</v>
      </c>
      <c r="G679">
        <v>4</v>
      </c>
      <c r="H679" t="s">
        <v>1485</v>
      </c>
      <c r="I679">
        <v>0</v>
      </c>
      <c r="J679">
        <v>5</v>
      </c>
      <c r="K679" t="s">
        <v>1605</v>
      </c>
      <c r="N679">
        <v>33801</v>
      </c>
    </row>
    <row r="680" spans="2:14" x14ac:dyDescent="0.25">
      <c r="B680">
        <v>343</v>
      </c>
      <c r="C680" s="1">
        <v>41476</v>
      </c>
      <c r="D680" s="180">
        <v>0.36805555555555558</v>
      </c>
      <c r="E680">
        <v>19</v>
      </c>
      <c r="F680" t="s">
        <v>1351</v>
      </c>
      <c r="G680">
        <v>4</v>
      </c>
      <c r="H680" t="s">
        <v>1482</v>
      </c>
      <c r="I680">
        <v>10</v>
      </c>
      <c r="J680">
        <v>5</v>
      </c>
      <c r="K680" t="s">
        <v>1605</v>
      </c>
      <c r="N680">
        <v>33802</v>
      </c>
    </row>
    <row r="681" spans="2:14" x14ac:dyDescent="0.25">
      <c r="B681">
        <v>343</v>
      </c>
      <c r="C681" s="1">
        <v>41476</v>
      </c>
      <c r="D681" s="180">
        <v>0.36805555555555558</v>
      </c>
      <c r="E681">
        <v>19</v>
      </c>
      <c r="F681" t="s">
        <v>1351</v>
      </c>
      <c r="G681">
        <v>4</v>
      </c>
      <c r="H681" t="s">
        <v>1384</v>
      </c>
      <c r="I681">
        <v>1</v>
      </c>
      <c r="J681">
        <v>5</v>
      </c>
      <c r="K681" t="s">
        <v>1605</v>
      </c>
      <c r="N681">
        <v>33803</v>
      </c>
    </row>
    <row r="682" spans="2:14" x14ac:dyDescent="0.25">
      <c r="B682">
        <v>344</v>
      </c>
      <c r="C682" s="1">
        <v>41476</v>
      </c>
      <c r="D682" s="180">
        <v>0.36805555555555558</v>
      </c>
      <c r="E682">
        <v>20</v>
      </c>
      <c r="F682" t="s">
        <v>1351</v>
      </c>
      <c r="G682">
        <v>4</v>
      </c>
      <c r="H682" t="s">
        <v>1483</v>
      </c>
      <c r="I682">
        <v>7</v>
      </c>
      <c r="J682">
        <v>5</v>
      </c>
      <c r="K682" t="s">
        <v>1605</v>
      </c>
      <c r="N682">
        <v>33804</v>
      </c>
    </row>
    <row r="683" spans="2:14" x14ac:dyDescent="0.25">
      <c r="B683">
        <v>344</v>
      </c>
      <c r="C683" s="1">
        <v>41476</v>
      </c>
      <c r="D683" s="180">
        <v>0.36805555555555558</v>
      </c>
      <c r="E683">
        <v>20</v>
      </c>
      <c r="F683" t="s">
        <v>1351</v>
      </c>
      <c r="G683">
        <v>4</v>
      </c>
      <c r="H683" t="s">
        <v>1481</v>
      </c>
      <c r="I683">
        <v>10</v>
      </c>
      <c r="J683">
        <v>5</v>
      </c>
      <c r="K683" t="s">
        <v>1605</v>
      </c>
      <c r="N683">
        <v>33805</v>
      </c>
    </row>
    <row r="684" spans="2:14" x14ac:dyDescent="0.25">
      <c r="B684">
        <v>345</v>
      </c>
      <c r="C684" s="1">
        <v>41476</v>
      </c>
      <c r="D684" s="180">
        <v>0.36805555555555558</v>
      </c>
      <c r="E684">
        <v>21</v>
      </c>
      <c r="F684" t="s">
        <v>1351</v>
      </c>
      <c r="G684">
        <v>4</v>
      </c>
      <c r="H684" t="s">
        <v>1373</v>
      </c>
      <c r="I684">
        <v>2</v>
      </c>
      <c r="J684">
        <v>5</v>
      </c>
      <c r="K684" t="s">
        <v>1605</v>
      </c>
      <c r="N684">
        <v>33806</v>
      </c>
    </row>
    <row r="685" spans="2:14" x14ac:dyDescent="0.25">
      <c r="B685">
        <v>345</v>
      </c>
      <c r="C685" s="1">
        <v>41476</v>
      </c>
      <c r="D685" s="180">
        <v>0.36805555555555558</v>
      </c>
      <c r="E685">
        <v>21</v>
      </c>
      <c r="F685" t="s">
        <v>1351</v>
      </c>
      <c r="G685">
        <v>4</v>
      </c>
      <c r="H685" t="s">
        <v>1484</v>
      </c>
      <c r="I685">
        <v>6</v>
      </c>
      <c r="J685">
        <v>5</v>
      </c>
      <c r="K685" t="s">
        <v>1605</v>
      </c>
      <c r="N685">
        <v>33807</v>
      </c>
    </row>
    <row r="686" spans="2:14" x14ac:dyDescent="0.25">
      <c r="B686">
        <v>346</v>
      </c>
      <c r="C686" s="1">
        <v>41476</v>
      </c>
      <c r="D686" s="180">
        <v>0.36805555555555558</v>
      </c>
      <c r="E686">
        <v>22</v>
      </c>
      <c r="F686" t="s">
        <v>1158</v>
      </c>
      <c r="G686">
        <v>4</v>
      </c>
      <c r="H686" t="s">
        <v>1496</v>
      </c>
      <c r="I686">
        <v>6</v>
      </c>
      <c r="J686">
        <v>5</v>
      </c>
      <c r="K686" t="s">
        <v>1605</v>
      </c>
      <c r="N686">
        <v>33808</v>
      </c>
    </row>
    <row r="687" spans="2:14" x14ac:dyDescent="0.25">
      <c r="B687">
        <v>346</v>
      </c>
      <c r="C687" s="1">
        <v>41476</v>
      </c>
      <c r="D687" s="180">
        <v>0.36805555555555558</v>
      </c>
      <c r="E687">
        <v>22</v>
      </c>
      <c r="F687" t="s">
        <v>1158</v>
      </c>
      <c r="G687">
        <v>4</v>
      </c>
      <c r="H687" t="s">
        <v>1495</v>
      </c>
      <c r="I687">
        <v>7</v>
      </c>
      <c r="J687">
        <v>5</v>
      </c>
      <c r="K687" t="s">
        <v>1605</v>
      </c>
      <c r="N687">
        <v>33809</v>
      </c>
    </row>
    <row r="688" spans="2:14" x14ac:dyDescent="0.25">
      <c r="B688">
        <v>347</v>
      </c>
      <c r="C688" s="1">
        <v>41476</v>
      </c>
      <c r="D688" s="180">
        <v>0.36805555555555558</v>
      </c>
      <c r="E688">
        <v>23</v>
      </c>
      <c r="F688" t="s">
        <v>1158</v>
      </c>
      <c r="G688">
        <v>4</v>
      </c>
      <c r="H688" t="s">
        <v>1501</v>
      </c>
      <c r="I688">
        <v>5</v>
      </c>
      <c r="J688">
        <v>5</v>
      </c>
      <c r="K688" t="s">
        <v>1605</v>
      </c>
      <c r="N688">
        <v>33810</v>
      </c>
    </row>
    <row r="689" spans="2:14" x14ac:dyDescent="0.25">
      <c r="B689">
        <v>347</v>
      </c>
      <c r="C689" s="1">
        <v>41476</v>
      </c>
      <c r="D689" s="180">
        <v>0.36805555555555558</v>
      </c>
      <c r="E689">
        <v>23</v>
      </c>
      <c r="F689" t="s">
        <v>1158</v>
      </c>
      <c r="G689">
        <v>4</v>
      </c>
      <c r="H689" t="s">
        <v>1368</v>
      </c>
      <c r="I689">
        <v>8</v>
      </c>
      <c r="J689">
        <v>5</v>
      </c>
      <c r="K689" t="s">
        <v>1605</v>
      </c>
      <c r="N689">
        <v>33811</v>
      </c>
    </row>
    <row r="690" spans="2:14" x14ac:dyDescent="0.25">
      <c r="B690">
        <v>348</v>
      </c>
      <c r="C690" s="1">
        <v>41476</v>
      </c>
      <c r="D690" s="180">
        <v>0.36805555555555558</v>
      </c>
      <c r="E690">
        <v>24</v>
      </c>
      <c r="F690" t="s">
        <v>1158</v>
      </c>
      <c r="G690">
        <v>4</v>
      </c>
      <c r="H690" t="s">
        <v>1376</v>
      </c>
      <c r="I690">
        <v>4</v>
      </c>
      <c r="J690">
        <v>5</v>
      </c>
      <c r="K690" t="s">
        <v>1605</v>
      </c>
      <c r="N690">
        <v>33812</v>
      </c>
    </row>
    <row r="691" spans="2:14" x14ac:dyDescent="0.25">
      <c r="B691">
        <v>348</v>
      </c>
      <c r="C691" s="1">
        <v>41476</v>
      </c>
      <c r="D691" s="180">
        <v>0.36805555555555558</v>
      </c>
      <c r="E691">
        <v>24</v>
      </c>
      <c r="F691" t="s">
        <v>1158</v>
      </c>
      <c r="G691">
        <v>4</v>
      </c>
      <c r="H691" t="s">
        <v>1433</v>
      </c>
      <c r="I691">
        <v>5</v>
      </c>
      <c r="J691">
        <v>5</v>
      </c>
      <c r="K691" t="s">
        <v>1605</v>
      </c>
      <c r="N691">
        <v>33813</v>
      </c>
    </row>
    <row r="692" spans="2:14" x14ac:dyDescent="0.25">
      <c r="B692">
        <v>352</v>
      </c>
      <c r="C692" s="1">
        <v>41476</v>
      </c>
      <c r="D692" s="180">
        <v>0.40277777777777773</v>
      </c>
      <c r="E692">
        <v>1</v>
      </c>
      <c r="F692" s="151" t="s">
        <v>1593</v>
      </c>
      <c r="G692">
        <v>4</v>
      </c>
      <c r="H692" t="s">
        <v>1474</v>
      </c>
      <c r="I692">
        <v>6</v>
      </c>
      <c r="J692">
        <v>4</v>
      </c>
      <c r="K692" t="s">
        <v>1605</v>
      </c>
      <c r="N692">
        <v>33814</v>
      </c>
    </row>
    <row r="693" spans="2:14" x14ac:dyDescent="0.25">
      <c r="B693">
        <v>352</v>
      </c>
      <c r="C693" s="1">
        <v>41476</v>
      </c>
      <c r="D693" s="180">
        <v>0.40277777777777773</v>
      </c>
      <c r="E693">
        <v>1</v>
      </c>
      <c r="F693" s="151" t="s">
        <v>1593</v>
      </c>
      <c r="G693">
        <v>4</v>
      </c>
      <c r="H693" t="s">
        <v>1546</v>
      </c>
      <c r="I693">
        <v>1</v>
      </c>
      <c r="J693">
        <v>5</v>
      </c>
      <c r="K693" t="s">
        <v>1605</v>
      </c>
      <c r="N693">
        <v>33815</v>
      </c>
    </row>
    <row r="694" spans="2:14" x14ac:dyDescent="0.25">
      <c r="B694">
        <v>353</v>
      </c>
      <c r="C694" s="1">
        <v>41476</v>
      </c>
      <c r="D694" s="180">
        <v>0.40277777777777773</v>
      </c>
      <c r="E694">
        <v>2</v>
      </c>
      <c r="F694" s="151" t="s">
        <v>1593</v>
      </c>
      <c r="G694">
        <v>4</v>
      </c>
      <c r="H694" t="s">
        <v>1466</v>
      </c>
      <c r="I694">
        <v>7</v>
      </c>
      <c r="J694">
        <v>5</v>
      </c>
      <c r="K694" t="s">
        <v>1605</v>
      </c>
      <c r="N694">
        <v>33816</v>
      </c>
    </row>
    <row r="695" spans="2:14" x14ac:dyDescent="0.25">
      <c r="B695">
        <v>353</v>
      </c>
      <c r="C695" s="1">
        <v>41476</v>
      </c>
      <c r="D695" s="180">
        <v>0.40277777777777773</v>
      </c>
      <c r="E695">
        <v>2</v>
      </c>
      <c r="F695" s="151" t="s">
        <v>1593</v>
      </c>
      <c r="G695">
        <v>4</v>
      </c>
      <c r="H695" t="s">
        <v>1469</v>
      </c>
      <c r="I695">
        <v>1</v>
      </c>
      <c r="J695">
        <v>5</v>
      </c>
      <c r="K695" t="s">
        <v>1605</v>
      </c>
      <c r="N695">
        <v>33817</v>
      </c>
    </row>
    <row r="696" spans="2:14" x14ac:dyDescent="0.25">
      <c r="B696">
        <v>354</v>
      </c>
      <c r="C696" s="1">
        <v>41476</v>
      </c>
      <c r="D696" s="180">
        <v>0.40277777777777773</v>
      </c>
      <c r="E696">
        <v>3</v>
      </c>
      <c r="F696" s="151" t="s">
        <v>1593</v>
      </c>
      <c r="G696">
        <v>4</v>
      </c>
      <c r="H696" t="s">
        <v>1523</v>
      </c>
      <c r="I696">
        <v>8</v>
      </c>
      <c r="J696">
        <v>5</v>
      </c>
      <c r="K696" t="s">
        <v>1605</v>
      </c>
      <c r="N696">
        <v>33818</v>
      </c>
    </row>
    <row r="697" spans="2:14" x14ac:dyDescent="0.25">
      <c r="B697">
        <v>354</v>
      </c>
      <c r="C697" s="1">
        <v>41476</v>
      </c>
      <c r="D697" s="180">
        <v>0.40277777777777773</v>
      </c>
      <c r="E697">
        <v>3</v>
      </c>
      <c r="F697" s="151" t="s">
        <v>1593</v>
      </c>
      <c r="G697">
        <v>4</v>
      </c>
      <c r="H697" t="s">
        <v>1384</v>
      </c>
      <c r="I697">
        <v>2</v>
      </c>
      <c r="J697">
        <v>5</v>
      </c>
      <c r="K697" t="s">
        <v>1605</v>
      </c>
      <c r="N697">
        <v>33819</v>
      </c>
    </row>
    <row r="698" spans="2:14" x14ac:dyDescent="0.25">
      <c r="B698">
        <v>355</v>
      </c>
      <c r="C698" s="1">
        <v>41476</v>
      </c>
      <c r="D698" s="180">
        <v>0.40277777777777773</v>
      </c>
      <c r="E698">
        <v>4</v>
      </c>
      <c r="F698" t="s">
        <v>1160</v>
      </c>
      <c r="G698">
        <v>4</v>
      </c>
      <c r="H698" t="s">
        <v>1409</v>
      </c>
      <c r="I698">
        <v>1</v>
      </c>
      <c r="J698">
        <v>5</v>
      </c>
      <c r="K698" t="s">
        <v>1605</v>
      </c>
      <c r="N698">
        <v>33820</v>
      </c>
    </row>
    <row r="699" spans="2:14" x14ac:dyDescent="0.25">
      <c r="B699">
        <v>355</v>
      </c>
      <c r="C699" s="1">
        <v>41476</v>
      </c>
      <c r="D699" s="180">
        <v>0.40277777777777773</v>
      </c>
      <c r="E699">
        <v>4</v>
      </c>
      <c r="F699" t="s">
        <v>1160</v>
      </c>
      <c r="G699">
        <v>4</v>
      </c>
      <c r="H699" t="s">
        <v>1401</v>
      </c>
      <c r="I699">
        <v>6</v>
      </c>
      <c r="J699">
        <v>5</v>
      </c>
      <c r="K699" t="s">
        <v>1605</v>
      </c>
      <c r="N699">
        <v>33821</v>
      </c>
    </row>
    <row r="700" spans="2:14" x14ac:dyDescent="0.25">
      <c r="B700">
        <v>356</v>
      </c>
      <c r="C700" s="1">
        <v>41476</v>
      </c>
      <c r="D700" s="180">
        <v>0.40277777777777773</v>
      </c>
      <c r="E700">
        <v>5</v>
      </c>
      <c r="F700" t="s">
        <v>1160</v>
      </c>
      <c r="G700">
        <v>4</v>
      </c>
      <c r="H700" t="s">
        <v>1405</v>
      </c>
      <c r="I700">
        <v>10</v>
      </c>
      <c r="J700">
        <v>5</v>
      </c>
      <c r="K700" t="s">
        <v>1605</v>
      </c>
      <c r="N700">
        <v>33822</v>
      </c>
    </row>
    <row r="701" spans="2:14" x14ac:dyDescent="0.25">
      <c r="B701">
        <v>356</v>
      </c>
      <c r="C701" s="1">
        <v>41476</v>
      </c>
      <c r="D701" s="180">
        <v>0.40277777777777773</v>
      </c>
      <c r="E701">
        <v>5</v>
      </c>
      <c r="F701" t="s">
        <v>1160</v>
      </c>
      <c r="G701">
        <v>4</v>
      </c>
      <c r="H701" t="s">
        <v>1548</v>
      </c>
      <c r="I701">
        <v>3</v>
      </c>
      <c r="J701">
        <v>5</v>
      </c>
      <c r="K701" t="s">
        <v>1605</v>
      </c>
      <c r="N701">
        <v>33823</v>
      </c>
    </row>
    <row r="702" spans="2:14" x14ac:dyDescent="0.25">
      <c r="B702">
        <v>357</v>
      </c>
      <c r="C702" s="1">
        <v>41476</v>
      </c>
      <c r="D702" s="180">
        <v>0.40277777777777773</v>
      </c>
      <c r="E702">
        <v>6</v>
      </c>
      <c r="F702" t="s">
        <v>1160</v>
      </c>
      <c r="G702">
        <v>4</v>
      </c>
      <c r="H702" t="s">
        <v>1404</v>
      </c>
      <c r="I702">
        <v>9</v>
      </c>
      <c r="J702">
        <v>5</v>
      </c>
      <c r="K702" t="s">
        <v>1605</v>
      </c>
      <c r="N702">
        <v>33824</v>
      </c>
    </row>
    <row r="703" spans="2:14" x14ac:dyDescent="0.25">
      <c r="B703">
        <v>357</v>
      </c>
      <c r="C703" s="1">
        <v>41476</v>
      </c>
      <c r="D703" s="180">
        <v>0.40277777777777773</v>
      </c>
      <c r="E703">
        <v>6</v>
      </c>
      <c r="F703" t="s">
        <v>1160</v>
      </c>
      <c r="G703">
        <v>4</v>
      </c>
      <c r="H703" t="s">
        <v>1368</v>
      </c>
      <c r="I703">
        <v>5</v>
      </c>
      <c r="J703">
        <v>5</v>
      </c>
      <c r="K703" t="s">
        <v>1605</v>
      </c>
      <c r="N703">
        <v>33825</v>
      </c>
    </row>
    <row r="704" spans="2:14" x14ac:dyDescent="0.25">
      <c r="B704">
        <v>358</v>
      </c>
      <c r="C704" s="1">
        <v>41476</v>
      </c>
      <c r="D704" s="180">
        <v>0.40277777777777773</v>
      </c>
      <c r="E704">
        <v>7</v>
      </c>
      <c r="F704" t="s">
        <v>1160</v>
      </c>
      <c r="G704">
        <v>4</v>
      </c>
      <c r="H704" t="s">
        <v>1400</v>
      </c>
      <c r="I704">
        <v>2</v>
      </c>
      <c r="J704">
        <v>1</v>
      </c>
      <c r="K704" t="s">
        <v>1605</v>
      </c>
      <c r="N704">
        <v>33826</v>
      </c>
    </row>
    <row r="705" spans="2:14" x14ac:dyDescent="0.25">
      <c r="B705">
        <v>358</v>
      </c>
      <c r="C705" s="1">
        <v>41476</v>
      </c>
      <c r="D705" s="180">
        <v>0.40277777777777773</v>
      </c>
      <c r="E705">
        <v>7</v>
      </c>
      <c r="F705" t="s">
        <v>1160</v>
      </c>
      <c r="G705">
        <v>4</v>
      </c>
      <c r="H705" t="s">
        <v>1403</v>
      </c>
      <c r="I705">
        <v>3</v>
      </c>
      <c r="J705">
        <v>4</v>
      </c>
      <c r="K705" t="s">
        <v>1605</v>
      </c>
      <c r="N705">
        <v>33827</v>
      </c>
    </row>
    <row r="706" spans="2:14" x14ac:dyDescent="0.25">
      <c r="B706">
        <v>359</v>
      </c>
      <c r="C706" s="1">
        <v>41476</v>
      </c>
      <c r="D706" s="180">
        <v>0.40277777777777773</v>
      </c>
      <c r="E706">
        <v>8</v>
      </c>
      <c r="F706" t="s">
        <v>1160</v>
      </c>
      <c r="G706">
        <v>4</v>
      </c>
      <c r="H706" t="s">
        <v>1402</v>
      </c>
      <c r="I706">
        <v>4</v>
      </c>
      <c r="J706">
        <v>5</v>
      </c>
      <c r="K706" t="s">
        <v>1605</v>
      </c>
      <c r="N706">
        <v>33828</v>
      </c>
    </row>
    <row r="707" spans="2:14" x14ac:dyDescent="0.25">
      <c r="B707">
        <v>359</v>
      </c>
      <c r="C707" s="1">
        <v>41476</v>
      </c>
      <c r="D707" s="180">
        <v>0.40277777777777773</v>
      </c>
      <c r="E707">
        <v>8</v>
      </c>
      <c r="F707" t="s">
        <v>1160</v>
      </c>
      <c r="G707">
        <v>4</v>
      </c>
      <c r="H707" t="s">
        <v>1542</v>
      </c>
      <c r="I707">
        <v>2</v>
      </c>
      <c r="J707">
        <v>5</v>
      </c>
      <c r="K707" t="s">
        <v>1605</v>
      </c>
      <c r="N707">
        <v>33829</v>
      </c>
    </row>
    <row r="708" spans="2:14" x14ac:dyDescent="0.25">
      <c r="B708">
        <v>360</v>
      </c>
      <c r="C708" s="1">
        <v>41476</v>
      </c>
      <c r="D708" s="180">
        <v>0.40277777777777773</v>
      </c>
      <c r="E708">
        <v>9</v>
      </c>
      <c r="F708" t="s">
        <v>381</v>
      </c>
      <c r="G708">
        <v>4</v>
      </c>
      <c r="H708" t="s">
        <v>1458</v>
      </c>
      <c r="I708">
        <v>10</v>
      </c>
      <c r="J708">
        <v>4</v>
      </c>
      <c r="N708">
        <v>34647</v>
      </c>
    </row>
    <row r="709" spans="2:14" x14ac:dyDescent="0.25">
      <c r="B709">
        <v>360</v>
      </c>
      <c r="C709" s="1">
        <v>41476</v>
      </c>
      <c r="D709" s="180">
        <v>0.40277777777777773</v>
      </c>
      <c r="E709">
        <v>9</v>
      </c>
      <c r="F709" t="s">
        <v>381</v>
      </c>
      <c r="G709">
        <v>4</v>
      </c>
      <c r="H709" t="s">
        <v>1461</v>
      </c>
      <c r="I709">
        <v>8</v>
      </c>
      <c r="J709">
        <v>2</v>
      </c>
      <c r="N709">
        <v>34648</v>
      </c>
    </row>
    <row r="710" spans="2:14" x14ac:dyDescent="0.25">
      <c r="B710">
        <v>361</v>
      </c>
      <c r="C710" s="1">
        <v>41476</v>
      </c>
      <c r="D710" s="180">
        <v>0.40277777777777773</v>
      </c>
      <c r="E710">
        <v>10</v>
      </c>
      <c r="F710" t="s">
        <v>381</v>
      </c>
      <c r="G710">
        <v>4</v>
      </c>
      <c r="H710" t="s">
        <v>1421</v>
      </c>
      <c r="I710">
        <v>6</v>
      </c>
      <c r="J710">
        <v>5</v>
      </c>
      <c r="N710">
        <v>34649</v>
      </c>
    </row>
    <row r="711" spans="2:14" x14ac:dyDescent="0.25">
      <c r="B711">
        <v>361</v>
      </c>
      <c r="C711" s="1">
        <v>41476</v>
      </c>
      <c r="D711" s="180">
        <v>0.40277777777777773</v>
      </c>
      <c r="E711">
        <v>10</v>
      </c>
      <c r="F711" t="s">
        <v>381</v>
      </c>
      <c r="G711">
        <v>4</v>
      </c>
      <c r="H711" t="s">
        <v>1462</v>
      </c>
      <c r="I711">
        <v>3</v>
      </c>
      <c r="J711">
        <v>5</v>
      </c>
      <c r="N711">
        <v>34650</v>
      </c>
    </row>
    <row r="712" spans="2:14" x14ac:dyDescent="0.25">
      <c r="B712">
        <v>362</v>
      </c>
      <c r="C712" s="1">
        <v>41476</v>
      </c>
      <c r="D712" s="180">
        <v>0.40277777777777773</v>
      </c>
      <c r="E712">
        <v>11</v>
      </c>
      <c r="F712" t="s">
        <v>381</v>
      </c>
      <c r="G712">
        <v>4</v>
      </c>
      <c r="H712" t="s">
        <v>1459</v>
      </c>
      <c r="I712">
        <v>2</v>
      </c>
      <c r="J712">
        <v>5</v>
      </c>
      <c r="N712">
        <v>34651</v>
      </c>
    </row>
    <row r="713" spans="2:14" x14ac:dyDescent="0.25">
      <c r="B713">
        <v>362</v>
      </c>
      <c r="C713" s="1">
        <v>41476</v>
      </c>
      <c r="D713" s="180">
        <v>0.40277777777777773</v>
      </c>
      <c r="E713">
        <v>11</v>
      </c>
      <c r="F713" t="s">
        <v>381</v>
      </c>
      <c r="G713">
        <v>4</v>
      </c>
      <c r="H713" t="s">
        <v>1460</v>
      </c>
      <c r="I713">
        <v>7</v>
      </c>
      <c r="J713">
        <v>5</v>
      </c>
      <c r="N713">
        <v>34652</v>
      </c>
    </row>
    <row r="714" spans="2:14" x14ac:dyDescent="0.25">
      <c r="B714">
        <v>363</v>
      </c>
      <c r="C714" s="1">
        <v>41476</v>
      </c>
      <c r="D714" s="180">
        <v>0.40277777777777773</v>
      </c>
      <c r="E714">
        <v>12</v>
      </c>
      <c r="F714" t="s">
        <v>381</v>
      </c>
      <c r="G714">
        <v>4</v>
      </c>
      <c r="H714" t="s">
        <v>1383</v>
      </c>
      <c r="I714">
        <v>2</v>
      </c>
      <c r="J714">
        <v>2</v>
      </c>
      <c r="N714">
        <v>34653</v>
      </c>
    </row>
    <row r="715" spans="2:14" x14ac:dyDescent="0.25">
      <c r="B715">
        <v>363</v>
      </c>
      <c r="C715" s="1">
        <v>41476</v>
      </c>
      <c r="D715" s="180">
        <v>0.40277777777777773</v>
      </c>
      <c r="E715">
        <v>12</v>
      </c>
      <c r="F715" t="s">
        <v>381</v>
      </c>
      <c r="G715">
        <v>4</v>
      </c>
      <c r="H715" t="s">
        <v>1518</v>
      </c>
      <c r="I715">
        <v>7</v>
      </c>
      <c r="J715">
        <v>5</v>
      </c>
      <c r="N715">
        <v>34654</v>
      </c>
    </row>
    <row r="716" spans="2:14" x14ac:dyDescent="0.25">
      <c r="B716">
        <v>364</v>
      </c>
      <c r="C716" s="1">
        <v>41476</v>
      </c>
      <c r="D716" s="180">
        <v>0.40277777777777773</v>
      </c>
      <c r="E716">
        <v>13</v>
      </c>
      <c r="F716" t="s">
        <v>1163</v>
      </c>
      <c r="G716">
        <v>4</v>
      </c>
      <c r="H716" t="s">
        <v>1388</v>
      </c>
      <c r="I716">
        <v>2</v>
      </c>
      <c r="J716">
        <v>5</v>
      </c>
      <c r="N716">
        <v>34655</v>
      </c>
    </row>
    <row r="717" spans="2:14" x14ac:dyDescent="0.25">
      <c r="B717">
        <v>364</v>
      </c>
      <c r="C717" s="1">
        <v>41476</v>
      </c>
      <c r="D717" s="180">
        <v>0.40277777777777773</v>
      </c>
      <c r="E717">
        <v>13</v>
      </c>
      <c r="F717" t="s">
        <v>1163</v>
      </c>
      <c r="G717">
        <v>4</v>
      </c>
      <c r="H717" t="s">
        <v>1384</v>
      </c>
      <c r="I717">
        <v>8</v>
      </c>
      <c r="J717">
        <v>5</v>
      </c>
      <c r="N717">
        <v>34656</v>
      </c>
    </row>
    <row r="718" spans="2:14" x14ac:dyDescent="0.25">
      <c r="B718">
        <v>365</v>
      </c>
      <c r="C718" s="1">
        <v>41476</v>
      </c>
      <c r="D718" s="180">
        <v>0.40277777777777773</v>
      </c>
      <c r="E718">
        <v>14</v>
      </c>
      <c r="F718" t="s">
        <v>1163</v>
      </c>
      <c r="G718">
        <v>4</v>
      </c>
      <c r="H718" t="s">
        <v>1544</v>
      </c>
      <c r="I718">
        <v>3</v>
      </c>
      <c r="J718">
        <v>5</v>
      </c>
      <c r="N718">
        <v>34657</v>
      </c>
    </row>
    <row r="719" spans="2:14" x14ac:dyDescent="0.25">
      <c r="B719">
        <v>365</v>
      </c>
      <c r="C719" s="1">
        <v>41476</v>
      </c>
      <c r="D719" s="180">
        <v>0.40277777777777773</v>
      </c>
      <c r="E719">
        <v>14</v>
      </c>
      <c r="F719" t="s">
        <v>1163</v>
      </c>
      <c r="G719">
        <v>4</v>
      </c>
      <c r="H719" t="s">
        <v>1368</v>
      </c>
      <c r="I719">
        <v>10</v>
      </c>
      <c r="J719">
        <v>5</v>
      </c>
      <c r="N719">
        <v>34658</v>
      </c>
    </row>
    <row r="720" spans="2:14" x14ac:dyDescent="0.25">
      <c r="B720">
        <v>366</v>
      </c>
      <c r="C720" s="1">
        <v>41476</v>
      </c>
      <c r="D720" s="180">
        <v>0.40277777777777773</v>
      </c>
      <c r="E720">
        <v>15</v>
      </c>
      <c r="F720" t="s">
        <v>1163</v>
      </c>
      <c r="G720">
        <v>4</v>
      </c>
      <c r="H720" t="s">
        <v>1390</v>
      </c>
      <c r="I720">
        <v>4</v>
      </c>
      <c r="J720">
        <v>5</v>
      </c>
      <c r="N720">
        <v>34659</v>
      </c>
    </row>
    <row r="721" spans="2:14" x14ac:dyDescent="0.25">
      <c r="B721">
        <v>366</v>
      </c>
      <c r="C721" s="1">
        <v>41476</v>
      </c>
      <c r="D721" s="180">
        <v>0.40277777777777773</v>
      </c>
      <c r="E721">
        <v>15</v>
      </c>
      <c r="F721" t="s">
        <v>1163</v>
      </c>
      <c r="G721">
        <v>4</v>
      </c>
      <c r="H721" t="s">
        <v>1389</v>
      </c>
      <c r="I721">
        <v>7</v>
      </c>
      <c r="J721">
        <v>5</v>
      </c>
      <c r="N721">
        <v>34660</v>
      </c>
    </row>
    <row r="722" spans="2:14" x14ac:dyDescent="0.25">
      <c r="B722">
        <v>367</v>
      </c>
      <c r="C722" s="1">
        <v>41476</v>
      </c>
      <c r="D722" s="180">
        <v>0.40277777777777773</v>
      </c>
      <c r="E722">
        <v>16</v>
      </c>
      <c r="F722" t="s">
        <v>1163</v>
      </c>
      <c r="G722">
        <v>4</v>
      </c>
      <c r="H722" t="s">
        <v>1387</v>
      </c>
      <c r="I722">
        <v>8</v>
      </c>
      <c r="J722">
        <v>4</v>
      </c>
      <c r="N722">
        <v>34661</v>
      </c>
    </row>
    <row r="723" spans="2:14" x14ac:dyDescent="0.25">
      <c r="B723">
        <v>367</v>
      </c>
      <c r="C723" s="1">
        <v>41476</v>
      </c>
      <c r="D723" s="180">
        <v>0.40277777777777773</v>
      </c>
      <c r="E723">
        <v>16</v>
      </c>
      <c r="F723" t="s">
        <v>1163</v>
      </c>
      <c r="G723">
        <v>4</v>
      </c>
      <c r="H723" t="s">
        <v>1385</v>
      </c>
      <c r="I723">
        <v>1</v>
      </c>
      <c r="J723">
        <v>4</v>
      </c>
      <c r="N723">
        <v>34662</v>
      </c>
    </row>
    <row r="724" spans="2:14" x14ac:dyDescent="0.25">
      <c r="B724">
        <v>368</v>
      </c>
      <c r="C724" s="1">
        <v>41476</v>
      </c>
      <c r="D724" s="180">
        <v>0.40277777777777773</v>
      </c>
      <c r="E724">
        <v>17</v>
      </c>
      <c r="F724" t="s">
        <v>1163</v>
      </c>
      <c r="G724">
        <v>4</v>
      </c>
      <c r="H724" t="s">
        <v>1530</v>
      </c>
      <c r="I724">
        <v>2</v>
      </c>
      <c r="J724">
        <v>1</v>
      </c>
      <c r="N724">
        <v>34663</v>
      </c>
    </row>
    <row r="725" spans="2:14" x14ac:dyDescent="0.25">
      <c r="B725">
        <v>368</v>
      </c>
      <c r="C725" s="1">
        <v>41476</v>
      </c>
      <c r="D725" s="180">
        <v>0.40277777777777773</v>
      </c>
      <c r="E725">
        <v>17</v>
      </c>
      <c r="F725" t="s">
        <v>1163</v>
      </c>
      <c r="G725">
        <v>4</v>
      </c>
      <c r="H725" t="s">
        <v>1562</v>
      </c>
      <c r="I725">
        <v>8</v>
      </c>
      <c r="J725">
        <v>1</v>
      </c>
      <c r="N725">
        <v>34664</v>
      </c>
    </row>
    <row r="726" spans="2:14" x14ac:dyDescent="0.25">
      <c r="B726">
        <v>369</v>
      </c>
      <c r="C726" s="1">
        <v>41476</v>
      </c>
      <c r="D726" s="180">
        <v>0.40277777777777773</v>
      </c>
      <c r="E726">
        <v>18</v>
      </c>
      <c r="F726" s="151" t="s">
        <v>1595</v>
      </c>
      <c r="G726">
        <v>4</v>
      </c>
      <c r="H726" t="s">
        <v>1488</v>
      </c>
      <c r="I726">
        <v>7</v>
      </c>
      <c r="J726">
        <v>5</v>
      </c>
      <c r="N726">
        <v>34665</v>
      </c>
    </row>
    <row r="727" spans="2:14" x14ac:dyDescent="0.25">
      <c r="B727">
        <v>369</v>
      </c>
      <c r="C727" s="1">
        <v>41476</v>
      </c>
      <c r="D727" s="180">
        <v>0.40277777777777773</v>
      </c>
      <c r="E727">
        <v>18</v>
      </c>
      <c r="F727" s="151" t="s">
        <v>1595</v>
      </c>
      <c r="G727">
        <v>4</v>
      </c>
      <c r="H727" t="s">
        <v>1487</v>
      </c>
      <c r="I727">
        <v>5</v>
      </c>
      <c r="J727">
        <v>5</v>
      </c>
      <c r="N727">
        <v>34666</v>
      </c>
    </row>
    <row r="728" spans="2:14" x14ac:dyDescent="0.25">
      <c r="B728">
        <v>370</v>
      </c>
      <c r="C728" s="1">
        <v>41476</v>
      </c>
      <c r="D728" s="180">
        <v>0.40277777777777773</v>
      </c>
      <c r="E728">
        <v>19</v>
      </c>
      <c r="F728" s="151" t="s">
        <v>1595</v>
      </c>
      <c r="G728">
        <v>4</v>
      </c>
      <c r="H728" t="s">
        <v>1491</v>
      </c>
      <c r="I728">
        <v>8</v>
      </c>
      <c r="J728">
        <v>5</v>
      </c>
      <c r="N728">
        <v>34667</v>
      </c>
    </row>
    <row r="729" spans="2:14" x14ac:dyDescent="0.25">
      <c r="B729">
        <v>370</v>
      </c>
      <c r="C729" s="1">
        <v>41476</v>
      </c>
      <c r="D729" s="180">
        <v>0.40277777777777773</v>
      </c>
      <c r="E729">
        <v>19</v>
      </c>
      <c r="F729" s="151" t="s">
        <v>1595</v>
      </c>
      <c r="G729">
        <v>4</v>
      </c>
      <c r="H729" t="s">
        <v>1492</v>
      </c>
      <c r="I729">
        <v>7</v>
      </c>
      <c r="J729">
        <v>5</v>
      </c>
      <c r="N729">
        <v>34668</v>
      </c>
    </row>
    <row r="730" spans="2:14" x14ac:dyDescent="0.25">
      <c r="B730">
        <v>371</v>
      </c>
      <c r="C730" s="1">
        <v>41476</v>
      </c>
      <c r="D730" s="180">
        <v>0.40277777777777773</v>
      </c>
      <c r="E730">
        <v>20</v>
      </c>
      <c r="F730" s="151" t="s">
        <v>1595</v>
      </c>
      <c r="G730">
        <v>4</v>
      </c>
      <c r="H730" t="s">
        <v>1541</v>
      </c>
      <c r="I730">
        <v>3</v>
      </c>
      <c r="J730">
        <v>5</v>
      </c>
      <c r="N730">
        <v>34669</v>
      </c>
    </row>
    <row r="731" spans="2:14" x14ac:dyDescent="0.25">
      <c r="B731">
        <v>371</v>
      </c>
      <c r="C731" s="1">
        <v>41476</v>
      </c>
      <c r="D731" s="180">
        <v>0.40277777777777773</v>
      </c>
      <c r="E731">
        <v>20</v>
      </c>
      <c r="F731" s="151" t="s">
        <v>1595</v>
      </c>
      <c r="G731">
        <v>4</v>
      </c>
      <c r="H731" t="s">
        <v>1540</v>
      </c>
      <c r="I731">
        <v>9</v>
      </c>
      <c r="J731">
        <v>5</v>
      </c>
      <c r="N731">
        <v>34670</v>
      </c>
    </row>
    <row r="732" spans="2:14" x14ac:dyDescent="0.25">
      <c r="B732">
        <v>372</v>
      </c>
      <c r="C732" s="1">
        <v>41476</v>
      </c>
      <c r="D732" s="180">
        <v>0.40277777777777773</v>
      </c>
      <c r="E732">
        <v>21</v>
      </c>
      <c r="F732" s="151" t="s">
        <v>1595</v>
      </c>
      <c r="G732">
        <v>4</v>
      </c>
      <c r="H732" t="s">
        <v>1489</v>
      </c>
      <c r="I732">
        <v>9</v>
      </c>
      <c r="J732">
        <v>5</v>
      </c>
      <c r="N732">
        <v>34671</v>
      </c>
    </row>
    <row r="733" spans="2:14" x14ac:dyDescent="0.25">
      <c r="B733">
        <v>372</v>
      </c>
      <c r="C733" s="1">
        <v>41476</v>
      </c>
      <c r="D733" s="180">
        <v>0.40277777777777773</v>
      </c>
      <c r="E733">
        <v>21</v>
      </c>
      <c r="F733" s="151" t="s">
        <v>1595</v>
      </c>
      <c r="G733">
        <v>4</v>
      </c>
      <c r="H733" t="s">
        <v>1550</v>
      </c>
      <c r="I733">
        <v>1</v>
      </c>
      <c r="J733">
        <v>5</v>
      </c>
      <c r="N733">
        <v>34672</v>
      </c>
    </row>
    <row r="734" spans="2:14" x14ac:dyDescent="0.25">
      <c r="B734">
        <v>373</v>
      </c>
      <c r="C734" s="1">
        <v>41476</v>
      </c>
      <c r="D734" s="180">
        <v>0.40277777777777773</v>
      </c>
      <c r="E734">
        <v>22</v>
      </c>
      <c r="F734" s="151" t="s">
        <v>1595</v>
      </c>
      <c r="G734">
        <v>4</v>
      </c>
      <c r="H734" t="s">
        <v>1380</v>
      </c>
      <c r="I734">
        <v>8</v>
      </c>
      <c r="J734">
        <v>5</v>
      </c>
      <c r="N734">
        <v>34673</v>
      </c>
    </row>
    <row r="735" spans="2:14" x14ac:dyDescent="0.25">
      <c r="B735">
        <v>373</v>
      </c>
      <c r="C735" s="1">
        <v>41476</v>
      </c>
      <c r="D735" s="180">
        <v>0.40277777777777773</v>
      </c>
      <c r="E735">
        <v>22</v>
      </c>
      <c r="F735" s="151" t="s">
        <v>1595</v>
      </c>
      <c r="G735">
        <v>4</v>
      </c>
      <c r="H735" t="s">
        <v>1486</v>
      </c>
      <c r="I735">
        <v>7</v>
      </c>
      <c r="J735">
        <v>5</v>
      </c>
      <c r="N735">
        <v>34674</v>
      </c>
    </row>
    <row r="736" spans="2:14" x14ac:dyDescent="0.25">
      <c r="B736">
        <v>374</v>
      </c>
      <c r="C736" s="1">
        <v>41476</v>
      </c>
      <c r="D736" s="180">
        <v>0.40277777777777773</v>
      </c>
      <c r="E736">
        <v>23</v>
      </c>
      <c r="F736" s="151" t="s">
        <v>1595</v>
      </c>
      <c r="G736">
        <v>4</v>
      </c>
      <c r="H736" t="s">
        <v>1493</v>
      </c>
      <c r="I736">
        <v>6</v>
      </c>
      <c r="J736">
        <v>5</v>
      </c>
      <c r="N736">
        <v>34675</v>
      </c>
    </row>
    <row r="737" spans="1:14" x14ac:dyDescent="0.25">
      <c r="B737">
        <v>374</v>
      </c>
      <c r="C737" s="1">
        <v>41476</v>
      </c>
      <c r="D737" s="180">
        <v>0.40277777777777773</v>
      </c>
      <c r="E737">
        <v>23</v>
      </c>
      <c r="F737" s="151" t="s">
        <v>1595</v>
      </c>
      <c r="G737">
        <v>4</v>
      </c>
      <c r="H737" t="s">
        <v>1490</v>
      </c>
      <c r="I737">
        <v>7</v>
      </c>
      <c r="J737">
        <v>5</v>
      </c>
      <c r="N737">
        <v>34676</v>
      </c>
    </row>
    <row r="738" spans="1:14" x14ac:dyDescent="0.25">
      <c r="B738">
        <v>375</v>
      </c>
      <c r="C738" s="1">
        <v>41476</v>
      </c>
      <c r="D738" s="180">
        <v>0.40277777777777773</v>
      </c>
      <c r="E738">
        <v>24</v>
      </c>
      <c r="F738" s="151" t="s">
        <v>1595</v>
      </c>
      <c r="G738">
        <v>4</v>
      </c>
      <c r="H738" t="s">
        <v>1412</v>
      </c>
      <c r="I738">
        <v>8</v>
      </c>
      <c r="J738">
        <v>5</v>
      </c>
      <c r="N738">
        <v>34677</v>
      </c>
    </row>
    <row r="739" spans="1:14" x14ac:dyDescent="0.25">
      <c r="B739">
        <v>375</v>
      </c>
      <c r="C739" s="1">
        <v>41476</v>
      </c>
      <c r="D739" s="180">
        <v>0.40277777777777773</v>
      </c>
      <c r="E739">
        <v>24</v>
      </c>
      <c r="F739" s="151" t="s">
        <v>1595</v>
      </c>
      <c r="G739">
        <v>4</v>
      </c>
      <c r="H739" t="s">
        <v>1411</v>
      </c>
      <c r="I739">
        <v>9</v>
      </c>
      <c r="J739">
        <v>5</v>
      </c>
      <c r="N739">
        <v>34678</v>
      </c>
    </row>
    <row r="740" spans="1:14" x14ac:dyDescent="0.25">
      <c r="B740">
        <v>379</v>
      </c>
      <c r="C740" s="1">
        <v>41476</v>
      </c>
      <c r="D740" s="180">
        <v>0.4375</v>
      </c>
      <c r="E740">
        <v>1</v>
      </c>
      <c r="F740" s="151" t="s">
        <v>1593</v>
      </c>
      <c r="G740">
        <v>5</v>
      </c>
      <c r="H740" t="str">
        <f>+H644</f>
        <v>NJ DIESEL ELITE U15 (NJ)</v>
      </c>
      <c r="I740">
        <v>7</v>
      </c>
      <c r="J740">
        <v>5</v>
      </c>
      <c r="N740">
        <v>34679</v>
      </c>
    </row>
    <row r="741" spans="1:14" x14ac:dyDescent="0.25">
      <c r="B741">
        <v>379</v>
      </c>
      <c r="C741" s="1">
        <v>41476</v>
      </c>
      <c r="D741" s="180">
        <v>0.4375</v>
      </c>
      <c r="E741">
        <v>1</v>
      </c>
      <c r="F741" s="151" t="s">
        <v>1593</v>
      </c>
      <c r="G741">
        <v>5</v>
      </c>
      <c r="H741" t="str">
        <f>+H646</f>
        <v>PROVIDENCE ROAD 2 (PA)</v>
      </c>
      <c r="I741">
        <v>8</v>
      </c>
      <c r="J741">
        <v>5</v>
      </c>
      <c r="N741">
        <v>34680</v>
      </c>
    </row>
    <row r="742" spans="1:14" x14ac:dyDescent="0.25">
      <c r="B742">
        <v>380</v>
      </c>
      <c r="C742" s="1">
        <v>41476</v>
      </c>
      <c r="D742" s="180">
        <v>0.4375</v>
      </c>
      <c r="E742">
        <v>2</v>
      </c>
      <c r="F742" s="151" t="s">
        <v>1593</v>
      </c>
      <c r="G742">
        <v>5</v>
      </c>
      <c r="H742" t="str">
        <f>+H645</f>
        <v>LEADING EDGE SOUTH (NJ)</v>
      </c>
      <c r="I742">
        <v>1</v>
      </c>
      <c r="J742">
        <v>3</v>
      </c>
      <c r="N742">
        <v>34681</v>
      </c>
    </row>
    <row r="743" spans="1:14" x14ac:dyDescent="0.25">
      <c r="B743">
        <v>380</v>
      </c>
      <c r="C743" s="1">
        <v>41476</v>
      </c>
      <c r="D743" s="180">
        <v>0.4375</v>
      </c>
      <c r="E743">
        <v>2</v>
      </c>
      <c r="F743" s="151" t="s">
        <v>1593</v>
      </c>
      <c r="G743">
        <v>5</v>
      </c>
      <c r="H743" t="str">
        <f>+H648</f>
        <v>380 LACROSSE U-15 BLACK (PA)</v>
      </c>
      <c r="I743">
        <v>5</v>
      </c>
      <c r="J743">
        <v>1</v>
      </c>
      <c r="N743">
        <v>34682</v>
      </c>
    </row>
    <row r="744" spans="1:14" x14ac:dyDescent="0.25">
      <c r="B744">
        <v>381</v>
      </c>
      <c r="C744" s="1">
        <v>41476</v>
      </c>
      <c r="D744" s="180">
        <v>0.4375</v>
      </c>
      <c r="E744">
        <v>3</v>
      </c>
      <c r="F744" s="151" t="s">
        <v>1593</v>
      </c>
      <c r="G744">
        <v>5</v>
      </c>
      <c r="H744" t="str">
        <f>+H649</f>
        <v>TEAM 91 2017 NAVY (NY)</v>
      </c>
      <c r="I744">
        <v>9</v>
      </c>
      <c r="J744">
        <v>5</v>
      </c>
      <c r="N744">
        <v>34683</v>
      </c>
    </row>
    <row r="745" spans="1:14" x14ac:dyDescent="0.25">
      <c r="B745">
        <v>381</v>
      </c>
      <c r="C745" s="1">
        <v>41476</v>
      </c>
      <c r="D745" s="180">
        <v>0.4375</v>
      </c>
      <c r="E745">
        <v>3</v>
      </c>
      <c r="F745" s="151" t="s">
        <v>1593</v>
      </c>
      <c r="G745">
        <v>5</v>
      </c>
      <c r="H745" t="str">
        <f>+H647</f>
        <v>GREEN &amp; GOLD 7TH/8TH (NJ)</v>
      </c>
      <c r="I745">
        <v>1</v>
      </c>
      <c r="J745">
        <v>5</v>
      </c>
      <c r="N745">
        <v>34684</v>
      </c>
    </row>
    <row r="746" spans="1:14" s="152" customFormat="1" x14ac:dyDescent="0.25">
      <c r="A746" s="152">
        <v>2</v>
      </c>
      <c r="B746" s="152">
        <v>382</v>
      </c>
      <c r="C746" s="153">
        <v>41476</v>
      </c>
      <c r="D746" s="181">
        <v>0.4375</v>
      </c>
      <c r="E746" s="152">
        <v>4</v>
      </c>
      <c r="F746" s="152" t="s">
        <v>1171</v>
      </c>
      <c r="G746" s="152">
        <v>5</v>
      </c>
      <c r="H746" s="152" t="str">
        <f>+H650</f>
        <v>RISING SONS 2021 (PA)</v>
      </c>
      <c r="I746" s="152">
        <v>2</v>
      </c>
      <c r="J746" s="152">
        <v>5</v>
      </c>
      <c r="N746" s="152">
        <v>34685</v>
      </c>
    </row>
    <row r="747" spans="1:14" s="178" customFormat="1" x14ac:dyDescent="0.25">
      <c r="A747" s="178">
        <v>1</v>
      </c>
      <c r="B747" s="178">
        <v>382</v>
      </c>
      <c r="C747" s="182">
        <v>41476</v>
      </c>
      <c r="D747" s="183">
        <v>0.4375</v>
      </c>
      <c r="E747" s="178">
        <v>4</v>
      </c>
      <c r="F747" s="178" t="s">
        <v>1171</v>
      </c>
      <c r="G747" s="178">
        <v>5</v>
      </c>
      <c r="H747" s="178" t="str">
        <f>+H653</f>
        <v>TEAM 91 2021 ORANGE (NY)</v>
      </c>
      <c r="I747" s="178">
        <v>6</v>
      </c>
      <c r="J747" s="178">
        <v>5</v>
      </c>
      <c r="N747" s="178">
        <v>34686</v>
      </c>
    </row>
    <row r="748" spans="1:14" x14ac:dyDescent="0.25">
      <c r="B748">
        <v>383</v>
      </c>
      <c r="C748" s="1">
        <v>41476</v>
      </c>
      <c r="D748" s="180">
        <v>0.4375</v>
      </c>
      <c r="E748">
        <v>5</v>
      </c>
      <c r="F748" t="s">
        <v>1171</v>
      </c>
      <c r="G748">
        <v>5</v>
      </c>
      <c r="H748" t="str">
        <f>+H651</f>
        <v>TRI-STATE U11 GOLD (NJ)</v>
      </c>
      <c r="I748">
        <v>4</v>
      </c>
      <c r="J748">
        <v>5</v>
      </c>
      <c r="N748">
        <v>34687</v>
      </c>
    </row>
    <row r="749" spans="1:14" x14ac:dyDescent="0.25">
      <c r="B749">
        <v>383</v>
      </c>
      <c r="C749" s="1">
        <v>41476</v>
      </c>
      <c r="D749" s="180">
        <v>0.4375</v>
      </c>
      <c r="E749">
        <v>5</v>
      </c>
      <c r="F749" t="s">
        <v>1171</v>
      </c>
      <c r="G749">
        <v>5</v>
      </c>
      <c r="H749" t="str">
        <f>+H652</f>
        <v>TWIST (PA)</v>
      </c>
      <c r="I749">
        <v>6</v>
      </c>
      <c r="J749">
        <v>5</v>
      </c>
      <c r="N749">
        <v>34688</v>
      </c>
    </row>
    <row r="750" spans="1:14" x14ac:dyDescent="0.25">
      <c r="B750">
        <v>384</v>
      </c>
      <c r="C750" s="1">
        <v>41476</v>
      </c>
      <c r="D750" s="180">
        <v>0.4375</v>
      </c>
      <c r="E750">
        <v>6</v>
      </c>
      <c r="F750" t="s">
        <v>1171</v>
      </c>
      <c r="G750">
        <v>5</v>
      </c>
      <c r="H750" t="str">
        <f>+H654</f>
        <v>BAGGATAWAY LC U11 (PA)</v>
      </c>
      <c r="I750">
        <v>6</v>
      </c>
      <c r="J750">
        <v>4</v>
      </c>
      <c r="N750">
        <v>34689</v>
      </c>
    </row>
    <row r="751" spans="1:14" x14ac:dyDescent="0.25">
      <c r="B751">
        <v>384</v>
      </c>
      <c r="C751" s="1">
        <v>41476</v>
      </c>
      <c r="D751" s="180">
        <v>0.4375</v>
      </c>
      <c r="E751">
        <v>6</v>
      </c>
      <c r="F751" t="s">
        <v>1171</v>
      </c>
      <c r="G751">
        <v>5</v>
      </c>
      <c r="H751" t="str">
        <f>+H656</f>
        <v>BLACK BEAR (PA)</v>
      </c>
      <c r="I751">
        <v>3</v>
      </c>
      <c r="J751">
        <v>4</v>
      </c>
      <c r="N751">
        <v>34690</v>
      </c>
    </row>
    <row r="752" spans="1:14" x14ac:dyDescent="0.25">
      <c r="B752">
        <v>385</v>
      </c>
      <c r="C752" s="1">
        <v>41476</v>
      </c>
      <c r="D752" s="180">
        <v>0.4375</v>
      </c>
      <c r="E752">
        <v>7</v>
      </c>
      <c r="F752" t="s">
        <v>1171</v>
      </c>
      <c r="G752">
        <v>5</v>
      </c>
      <c r="H752" t="str">
        <f>+H655</f>
        <v>LEADING EDGE 2021 (NJ)</v>
      </c>
      <c r="I752">
        <v>7</v>
      </c>
      <c r="J752">
        <v>5</v>
      </c>
      <c r="N752">
        <v>34691</v>
      </c>
    </row>
    <row r="753" spans="1:14" x14ac:dyDescent="0.25">
      <c r="B753">
        <v>385</v>
      </c>
      <c r="C753" s="1">
        <v>41476</v>
      </c>
      <c r="D753" s="180">
        <v>0.4375</v>
      </c>
      <c r="E753">
        <v>7</v>
      </c>
      <c r="F753" t="s">
        <v>1171</v>
      </c>
      <c r="G753">
        <v>5</v>
      </c>
      <c r="H753" t="str">
        <f>+H657</f>
        <v>ROCK'EM LACROSSE (PA)</v>
      </c>
      <c r="I753">
        <v>6</v>
      </c>
      <c r="J753">
        <v>5</v>
      </c>
      <c r="N753">
        <v>34692</v>
      </c>
    </row>
    <row r="754" spans="1:14" x14ac:dyDescent="0.25">
      <c r="B754">
        <v>386</v>
      </c>
      <c r="C754" s="1">
        <v>41476</v>
      </c>
      <c r="D754" s="180">
        <v>0.4375</v>
      </c>
      <c r="E754">
        <v>8</v>
      </c>
      <c r="F754" t="s">
        <v>1171</v>
      </c>
      <c r="G754">
        <v>5</v>
      </c>
      <c r="H754" t="str">
        <f>+H658</f>
        <v>MUCKDAWGS (PA)</v>
      </c>
      <c r="I754">
        <v>3</v>
      </c>
      <c r="J754">
        <v>5</v>
      </c>
      <c r="N754">
        <v>34693</v>
      </c>
    </row>
    <row r="755" spans="1:14" x14ac:dyDescent="0.25">
      <c r="B755">
        <v>386</v>
      </c>
      <c r="C755" s="1">
        <v>41476</v>
      </c>
      <c r="D755" s="180">
        <v>0.4375</v>
      </c>
      <c r="E755">
        <v>8</v>
      </c>
      <c r="F755" t="s">
        <v>1171</v>
      </c>
      <c r="G755">
        <v>5</v>
      </c>
      <c r="H755" t="str">
        <f>+H659</f>
        <v>NOVA WEST LACROSSE (VA)</v>
      </c>
      <c r="I755">
        <v>4</v>
      </c>
      <c r="J755">
        <v>5</v>
      </c>
      <c r="N755">
        <v>34694</v>
      </c>
    </row>
    <row r="756" spans="1:14" x14ac:dyDescent="0.25">
      <c r="B756">
        <v>387</v>
      </c>
      <c r="C756" s="1">
        <v>41476</v>
      </c>
      <c r="D756" s="180">
        <v>0.4375</v>
      </c>
      <c r="E756">
        <v>9</v>
      </c>
      <c r="F756" t="s">
        <v>1179</v>
      </c>
      <c r="G756">
        <v>5</v>
      </c>
      <c r="H756" t="s">
        <v>1465</v>
      </c>
      <c r="I756">
        <v>4</v>
      </c>
      <c r="J756">
        <v>4</v>
      </c>
      <c r="N756">
        <v>34695</v>
      </c>
    </row>
    <row r="757" spans="1:14" x14ac:dyDescent="0.25">
      <c r="B757">
        <v>387</v>
      </c>
      <c r="C757" s="1">
        <v>41476</v>
      </c>
      <c r="D757" s="180">
        <v>0.4375</v>
      </c>
      <c r="E757">
        <v>9</v>
      </c>
      <c r="F757" t="s">
        <v>1179</v>
      </c>
      <c r="G757">
        <v>5</v>
      </c>
      <c r="H757" t="s">
        <v>1475</v>
      </c>
      <c r="I757">
        <v>5</v>
      </c>
      <c r="J757">
        <v>4</v>
      </c>
      <c r="N757">
        <v>34696</v>
      </c>
    </row>
    <row r="758" spans="1:14" s="152" customFormat="1" x14ac:dyDescent="0.25">
      <c r="A758" s="152">
        <v>2</v>
      </c>
      <c r="B758" s="152">
        <v>388</v>
      </c>
      <c r="C758" s="153">
        <v>41476</v>
      </c>
      <c r="D758" s="181">
        <v>0.4375</v>
      </c>
      <c r="E758" s="152">
        <v>10</v>
      </c>
      <c r="F758" s="152" t="s">
        <v>1179</v>
      </c>
      <c r="G758" s="152">
        <v>5</v>
      </c>
      <c r="H758" s="152" t="s">
        <v>1519</v>
      </c>
      <c r="I758" s="152">
        <v>2</v>
      </c>
      <c r="J758" s="152">
        <v>4</v>
      </c>
      <c r="N758" s="152">
        <v>34697</v>
      </c>
    </row>
    <row r="759" spans="1:14" s="178" customFormat="1" x14ac:dyDescent="0.25">
      <c r="A759" s="178">
        <v>1</v>
      </c>
      <c r="B759" s="178">
        <v>388</v>
      </c>
      <c r="C759" s="182">
        <v>41476</v>
      </c>
      <c r="D759" s="183">
        <v>0.4375</v>
      </c>
      <c r="E759" s="178">
        <v>10</v>
      </c>
      <c r="F759" s="178" t="s">
        <v>1179</v>
      </c>
      <c r="G759" s="178">
        <v>5</v>
      </c>
      <c r="H759" s="178" t="s">
        <v>1431</v>
      </c>
      <c r="I759" s="178">
        <v>9</v>
      </c>
      <c r="J759" s="178">
        <v>4</v>
      </c>
      <c r="N759" s="178">
        <v>34698</v>
      </c>
    </row>
    <row r="760" spans="1:14" x14ac:dyDescent="0.25">
      <c r="B760">
        <v>389</v>
      </c>
      <c r="C760" s="1">
        <v>41476</v>
      </c>
      <c r="D760" s="180">
        <v>0.4375</v>
      </c>
      <c r="E760">
        <v>11</v>
      </c>
      <c r="F760" t="s">
        <v>1179</v>
      </c>
      <c r="G760">
        <v>5</v>
      </c>
      <c r="H760" t="s">
        <v>1412</v>
      </c>
      <c r="I760">
        <v>1</v>
      </c>
      <c r="J760">
        <v>5</v>
      </c>
      <c r="N760">
        <v>34699</v>
      </c>
    </row>
    <row r="761" spans="1:14" x14ac:dyDescent="0.25">
      <c r="B761">
        <v>389</v>
      </c>
      <c r="C761" s="1">
        <v>41476</v>
      </c>
      <c r="D761" s="180">
        <v>0.4375</v>
      </c>
      <c r="E761">
        <v>11</v>
      </c>
      <c r="F761" t="s">
        <v>1179</v>
      </c>
      <c r="G761">
        <v>5</v>
      </c>
      <c r="H761" t="s">
        <v>1468</v>
      </c>
      <c r="I761">
        <v>5</v>
      </c>
      <c r="J761">
        <v>4</v>
      </c>
      <c r="N761">
        <v>34700</v>
      </c>
    </row>
    <row r="762" spans="1:14" x14ac:dyDescent="0.25">
      <c r="B762">
        <v>390</v>
      </c>
      <c r="C762" s="1">
        <v>41476</v>
      </c>
      <c r="D762" s="180">
        <v>0.4375</v>
      </c>
      <c r="E762">
        <v>12</v>
      </c>
      <c r="F762" t="s">
        <v>1179</v>
      </c>
      <c r="G762">
        <v>5</v>
      </c>
      <c r="H762" t="s">
        <v>1520</v>
      </c>
      <c r="I762">
        <v>8</v>
      </c>
      <c r="J762">
        <v>4</v>
      </c>
      <c r="N762">
        <v>34701</v>
      </c>
    </row>
    <row r="763" spans="1:14" x14ac:dyDescent="0.25">
      <c r="B763">
        <v>390</v>
      </c>
      <c r="C763" s="1">
        <v>41476</v>
      </c>
      <c r="D763" s="180">
        <v>0.4375</v>
      </c>
      <c r="E763">
        <v>12</v>
      </c>
      <c r="F763" t="s">
        <v>1179</v>
      </c>
      <c r="G763">
        <v>5</v>
      </c>
      <c r="H763" t="s">
        <v>1464</v>
      </c>
      <c r="I763">
        <v>4</v>
      </c>
      <c r="J763">
        <v>4</v>
      </c>
      <c r="N763">
        <v>34702</v>
      </c>
    </row>
    <row r="764" spans="1:14" s="178" customFormat="1" x14ac:dyDescent="0.25">
      <c r="A764" s="178">
        <v>1</v>
      </c>
      <c r="B764" s="178">
        <v>391</v>
      </c>
      <c r="C764" s="182">
        <v>41476</v>
      </c>
      <c r="D764" s="183">
        <v>0.4375</v>
      </c>
      <c r="E764" s="178">
        <v>13</v>
      </c>
      <c r="F764" s="178" t="s">
        <v>1157</v>
      </c>
      <c r="G764" s="178">
        <v>5</v>
      </c>
      <c r="H764" s="178" t="s">
        <v>1379</v>
      </c>
      <c r="I764" s="178">
        <v>10</v>
      </c>
      <c r="J764" s="178">
        <v>5</v>
      </c>
      <c r="N764" s="178">
        <v>34703</v>
      </c>
    </row>
    <row r="765" spans="1:14" s="152" customFormat="1" x14ac:dyDescent="0.25">
      <c r="A765" s="152">
        <v>2</v>
      </c>
      <c r="B765" s="152">
        <v>391</v>
      </c>
      <c r="C765" s="153">
        <v>41476</v>
      </c>
      <c r="D765" s="181">
        <v>0.4375</v>
      </c>
      <c r="E765" s="152">
        <v>13</v>
      </c>
      <c r="F765" s="152" t="s">
        <v>1157</v>
      </c>
      <c r="G765" s="152">
        <v>5</v>
      </c>
      <c r="H765" s="152" t="s">
        <v>1378</v>
      </c>
      <c r="I765" s="152">
        <v>5</v>
      </c>
      <c r="J765" s="152">
        <v>5</v>
      </c>
      <c r="N765" s="152">
        <v>34704</v>
      </c>
    </row>
    <row r="766" spans="1:14" x14ac:dyDescent="0.25">
      <c r="B766">
        <v>392</v>
      </c>
      <c r="C766" s="1">
        <v>41476</v>
      </c>
      <c r="D766" s="180">
        <v>0.4375</v>
      </c>
      <c r="E766">
        <v>14</v>
      </c>
      <c r="F766" t="s">
        <v>1157</v>
      </c>
      <c r="G766">
        <v>5</v>
      </c>
      <c r="H766" t="s">
        <v>1382</v>
      </c>
      <c r="I766">
        <v>6</v>
      </c>
      <c r="J766">
        <v>5</v>
      </c>
      <c r="N766">
        <v>34705</v>
      </c>
    </row>
    <row r="767" spans="1:14" x14ac:dyDescent="0.25">
      <c r="B767">
        <v>392</v>
      </c>
      <c r="C767" s="1">
        <v>41476</v>
      </c>
      <c r="D767" s="180">
        <v>0.4375</v>
      </c>
      <c r="E767">
        <v>14</v>
      </c>
      <c r="F767" t="s">
        <v>1157</v>
      </c>
      <c r="G767">
        <v>5</v>
      </c>
      <c r="H767" t="s">
        <v>1377</v>
      </c>
      <c r="I767">
        <v>2</v>
      </c>
      <c r="J767">
        <v>5</v>
      </c>
      <c r="N767">
        <v>34706</v>
      </c>
    </row>
    <row r="768" spans="1:14" x14ac:dyDescent="0.25">
      <c r="B768">
        <v>393</v>
      </c>
      <c r="C768" s="1">
        <v>41476</v>
      </c>
      <c r="D768" s="180">
        <v>0.4375</v>
      </c>
      <c r="E768">
        <v>15</v>
      </c>
      <c r="F768" t="s">
        <v>1157</v>
      </c>
      <c r="G768">
        <v>5</v>
      </c>
      <c r="H768" t="s">
        <v>1524</v>
      </c>
      <c r="I768">
        <v>8</v>
      </c>
      <c r="J768">
        <v>5</v>
      </c>
      <c r="N768">
        <v>34707</v>
      </c>
    </row>
    <row r="769" spans="1:14" x14ac:dyDescent="0.25">
      <c r="B769">
        <v>393</v>
      </c>
      <c r="C769" s="1">
        <v>41476</v>
      </c>
      <c r="D769" s="180">
        <v>0.4375</v>
      </c>
      <c r="E769">
        <v>15</v>
      </c>
      <c r="F769" t="s">
        <v>1157</v>
      </c>
      <c r="G769">
        <v>5</v>
      </c>
      <c r="H769" t="s">
        <v>1529</v>
      </c>
      <c r="I769">
        <v>3</v>
      </c>
      <c r="J769">
        <v>4</v>
      </c>
      <c r="N769">
        <v>34708</v>
      </c>
    </row>
    <row r="770" spans="1:14" x14ac:dyDescent="0.25">
      <c r="B770">
        <v>394</v>
      </c>
      <c r="C770" s="1">
        <v>41476</v>
      </c>
      <c r="D770" s="180">
        <v>0.4375</v>
      </c>
      <c r="E770">
        <v>16</v>
      </c>
      <c r="F770" t="s">
        <v>1157</v>
      </c>
      <c r="G770">
        <v>5</v>
      </c>
      <c r="H770" t="s">
        <v>1543</v>
      </c>
      <c r="I770">
        <v>13</v>
      </c>
      <c r="J770">
        <v>5</v>
      </c>
      <c r="N770">
        <v>34709</v>
      </c>
    </row>
    <row r="771" spans="1:14" x14ac:dyDescent="0.25">
      <c r="B771">
        <v>394</v>
      </c>
      <c r="C771" s="1">
        <v>41476</v>
      </c>
      <c r="D771" s="180">
        <v>0.4375</v>
      </c>
      <c r="E771">
        <v>16</v>
      </c>
      <c r="F771" t="s">
        <v>1157</v>
      </c>
      <c r="G771">
        <v>5</v>
      </c>
      <c r="H771" t="s">
        <v>1380</v>
      </c>
      <c r="I771">
        <v>4</v>
      </c>
      <c r="J771">
        <v>5</v>
      </c>
      <c r="N771">
        <v>34710</v>
      </c>
    </row>
    <row r="772" spans="1:14" x14ac:dyDescent="0.25">
      <c r="B772">
        <v>395</v>
      </c>
      <c r="C772" s="1">
        <v>41476</v>
      </c>
      <c r="D772" s="180">
        <v>0.4375</v>
      </c>
      <c r="E772">
        <v>17</v>
      </c>
      <c r="F772" t="s">
        <v>1157</v>
      </c>
      <c r="G772">
        <v>5</v>
      </c>
      <c r="H772" t="s">
        <v>1386</v>
      </c>
      <c r="I772">
        <v>6</v>
      </c>
      <c r="J772">
        <v>3</v>
      </c>
      <c r="N772">
        <v>34711</v>
      </c>
    </row>
    <row r="773" spans="1:14" x14ac:dyDescent="0.25">
      <c r="B773">
        <v>395</v>
      </c>
      <c r="C773" s="1">
        <v>41476</v>
      </c>
      <c r="D773" s="180">
        <v>0.4375</v>
      </c>
      <c r="E773">
        <v>17</v>
      </c>
      <c r="F773" t="s">
        <v>1157</v>
      </c>
      <c r="G773">
        <v>5</v>
      </c>
      <c r="H773" t="s">
        <v>1381</v>
      </c>
      <c r="I773">
        <v>2</v>
      </c>
      <c r="J773">
        <v>4</v>
      </c>
      <c r="N773">
        <v>34712</v>
      </c>
    </row>
    <row r="774" spans="1:14" x14ac:dyDescent="0.25">
      <c r="B774">
        <v>396</v>
      </c>
      <c r="C774" s="1">
        <v>41476</v>
      </c>
      <c r="D774" s="180">
        <v>0.4375</v>
      </c>
      <c r="E774">
        <v>18</v>
      </c>
      <c r="F774" t="s">
        <v>1351</v>
      </c>
      <c r="G774">
        <v>5</v>
      </c>
      <c r="H774" t="s">
        <v>1485</v>
      </c>
      <c r="I774">
        <v>7</v>
      </c>
      <c r="J774">
        <v>5</v>
      </c>
      <c r="N774">
        <v>34713</v>
      </c>
    </row>
    <row r="775" spans="1:14" x14ac:dyDescent="0.25">
      <c r="B775">
        <v>396</v>
      </c>
      <c r="C775" s="1">
        <v>41476</v>
      </c>
      <c r="D775" s="180">
        <v>0.4375</v>
      </c>
      <c r="E775">
        <v>18</v>
      </c>
      <c r="F775" t="s">
        <v>1351</v>
      </c>
      <c r="G775">
        <v>5</v>
      </c>
      <c r="H775" t="s">
        <v>1384</v>
      </c>
      <c r="I775">
        <v>10</v>
      </c>
      <c r="J775">
        <v>5</v>
      </c>
      <c r="N775">
        <v>34714</v>
      </c>
    </row>
    <row r="776" spans="1:14" s="178" customFormat="1" x14ac:dyDescent="0.25">
      <c r="A776" s="178">
        <v>1</v>
      </c>
      <c r="B776" s="178">
        <v>397</v>
      </c>
      <c r="C776" s="182">
        <v>41476</v>
      </c>
      <c r="D776" s="183">
        <v>0.4375</v>
      </c>
      <c r="E776" s="178">
        <v>19</v>
      </c>
      <c r="F776" s="178" t="s">
        <v>1351</v>
      </c>
      <c r="G776" s="178">
        <v>5</v>
      </c>
      <c r="H776" s="178" t="s">
        <v>1480</v>
      </c>
      <c r="I776" s="178">
        <v>13</v>
      </c>
      <c r="J776" s="178">
        <v>5</v>
      </c>
      <c r="N776" s="178">
        <v>34715</v>
      </c>
    </row>
    <row r="777" spans="1:14" s="152" customFormat="1" x14ac:dyDescent="0.25">
      <c r="A777" s="152">
        <v>2</v>
      </c>
      <c r="B777" s="152">
        <v>397</v>
      </c>
      <c r="C777" s="153">
        <v>41476</v>
      </c>
      <c r="D777" s="181">
        <v>0.4375</v>
      </c>
      <c r="E777" s="152">
        <v>19</v>
      </c>
      <c r="F777" s="152" t="s">
        <v>1351</v>
      </c>
      <c r="G777" s="152">
        <v>5</v>
      </c>
      <c r="H777" s="152" t="s">
        <v>1482</v>
      </c>
      <c r="I777" s="152">
        <v>0</v>
      </c>
      <c r="J777" s="152">
        <v>5</v>
      </c>
      <c r="N777" s="152">
        <v>34716</v>
      </c>
    </row>
    <row r="778" spans="1:14" x14ac:dyDescent="0.25">
      <c r="B778">
        <v>398</v>
      </c>
      <c r="C778" s="1">
        <v>41476</v>
      </c>
      <c r="D778" s="180">
        <v>0.4375</v>
      </c>
      <c r="E778">
        <v>20</v>
      </c>
      <c r="F778" t="s">
        <v>1351</v>
      </c>
      <c r="G778">
        <v>5</v>
      </c>
      <c r="H778" t="s">
        <v>1481</v>
      </c>
      <c r="I778">
        <v>11</v>
      </c>
      <c r="J778">
        <v>1</v>
      </c>
      <c r="N778">
        <v>34717</v>
      </c>
    </row>
    <row r="779" spans="1:14" x14ac:dyDescent="0.25">
      <c r="B779">
        <v>398</v>
      </c>
      <c r="C779" s="1">
        <v>41476</v>
      </c>
      <c r="D779" s="180">
        <v>0.4375</v>
      </c>
      <c r="E779">
        <v>20</v>
      </c>
      <c r="F779" t="s">
        <v>1351</v>
      </c>
      <c r="G779">
        <v>5</v>
      </c>
      <c r="H779" t="s">
        <v>1373</v>
      </c>
      <c r="I779">
        <v>2</v>
      </c>
      <c r="J779">
        <v>1</v>
      </c>
      <c r="N779">
        <v>34718</v>
      </c>
    </row>
    <row r="780" spans="1:14" x14ac:dyDescent="0.25">
      <c r="B780">
        <v>399</v>
      </c>
      <c r="C780" s="1">
        <v>41476</v>
      </c>
      <c r="D780" s="180">
        <v>0.4375</v>
      </c>
      <c r="E780">
        <v>21</v>
      </c>
      <c r="F780" t="s">
        <v>1351</v>
      </c>
      <c r="G780">
        <v>5</v>
      </c>
      <c r="H780" t="s">
        <v>1483</v>
      </c>
      <c r="I780">
        <v>8</v>
      </c>
      <c r="J780">
        <v>5</v>
      </c>
      <c r="N780">
        <v>34719</v>
      </c>
    </row>
    <row r="781" spans="1:14" x14ac:dyDescent="0.25">
      <c r="B781">
        <v>399</v>
      </c>
      <c r="C781" s="1">
        <v>41476</v>
      </c>
      <c r="D781" s="180">
        <v>0.4375</v>
      </c>
      <c r="E781">
        <v>21</v>
      </c>
      <c r="F781" t="s">
        <v>1351</v>
      </c>
      <c r="G781">
        <v>5</v>
      </c>
      <c r="H781" t="s">
        <v>1484</v>
      </c>
      <c r="I781">
        <v>1</v>
      </c>
      <c r="J781">
        <v>5</v>
      </c>
      <c r="N781">
        <v>34720</v>
      </c>
    </row>
    <row r="782" spans="1:14" x14ac:dyDescent="0.25">
      <c r="B782">
        <v>400</v>
      </c>
      <c r="C782" s="1">
        <v>41476</v>
      </c>
      <c r="D782" s="180">
        <v>0.4375</v>
      </c>
      <c r="E782">
        <v>22</v>
      </c>
      <c r="F782" t="s">
        <v>1158</v>
      </c>
      <c r="G782">
        <v>5</v>
      </c>
      <c r="H782" t="s">
        <v>1376</v>
      </c>
      <c r="I782">
        <v>4</v>
      </c>
      <c r="J782">
        <v>5</v>
      </c>
      <c r="N782">
        <v>34721</v>
      </c>
    </row>
    <row r="783" spans="1:14" x14ac:dyDescent="0.25">
      <c r="B783">
        <v>400</v>
      </c>
      <c r="C783" s="1">
        <v>41476</v>
      </c>
      <c r="D783" s="180">
        <v>0.4375</v>
      </c>
      <c r="E783">
        <v>22</v>
      </c>
      <c r="F783" t="s">
        <v>1158</v>
      </c>
      <c r="G783">
        <v>5</v>
      </c>
      <c r="H783" t="s">
        <v>1496</v>
      </c>
      <c r="I783">
        <v>10</v>
      </c>
      <c r="J783">
        <v>5</v>
      </c>
      <c r="N783">
        <v>34722</v>
      </c>
    </row>
    <row r="784" spans="1:14" s="178" customFormat="1" x14ac:dyDescent="0.25">
      <c r="A784" s="178">
        <v>1</v>
      </c>
      <c r="B784" s="178">
        <v>401</v>
      </c>
      <c r="C784" s="182">
        <v>41476</v>
      </c>
      <c r="D784" s="183">
        <v>0.4375</v>
      </c>
      <c r="E784" s="178">
        <v>23</v>
      </c>
      <c r="F784" s="178" t="s">
        <v>1158</v>
      </c>
      <c r="G784" s="178">
        <v>5</v>
      </c>
      <c r="H784" s="178" t="s">
        <v>1495</v>
      </c>
      <c r="I784" s="178">
        <v>11</v>
      </c>
      <c r="J784" s="178">
        <v>5</v>
      </c>
      <c r="N784" s="178">
        <v>34723</v>
      </c>
    </row>
    <row r="785" spans="1:14" s="152" customFormat="1" x14ac:dyDescent="0.25">
      <c r="A785" s="152">
        <v>2</v>
      </c>
      <c r="B785" s="152">
        <v>401</v>
      </c>
      <c r="C785" s="153">
        <v>41476</v>
      </c>
      <c r="D785" s="181">
        <v>0.4375</v>
      </c>
      <c r="E785" s="152">
        <v>23</v>
      </c>
      <c r="F785" s="152" t="s">
        <v>1158</v>
      </c>
      <c r="G785" s="152">
        <v>5</v>
      </c>
      <c r="H785" s="152" t="s">
        <v>1368</v>
      </c>
      <c r="I785" s="152">
        <v>9</v>
      </c>
      <c r="J785" s="152">
        <v>1</v>
      </c>
      <c r="N785" s="152">
        <v>34724</v>
      </c>
    </row>
    <row r="786" spans="1:14" x14ac:dyDescent="0.25">
      <c r="B786">
        <v>402</v>
      </c>
      <c r="C786" s="1">
        <v>41476</v>
      </c>
      <c r="D786" s="180">
        <v>0.4375</v>
      </c>
      <c r="E786">
        <v>24</v>
      </c>
      <c r="F786" t="s">
        <v>1158</v>
      </c>
      <c r="G786">
        <v>5</v>
      </c>
      <c r="H786" t="s">
        <v>1433</v>
      </c>
      <c r="I786">
        <v>4</v>
      </c>
      <c r="J786">
        <v>5</v>
      </c>
      <c r="N786">
        <v>34725</v>
      </c>
    </row>
    <row r="787" spans="1:14" x14ac:dyDescent="0.25">
      <c r="B787">
        <v>402</v>
      </c>
      <c r="C787" s="1">
        <v>41476</v>
      </c>
      <c r="D787" s="180">
        <v>0.4375</v>
      </c>
      <c r="E787">
        <v>24</v>
      </c>
      <c r="F787" t="s">
        <v>1158</v>
      </c>
      <c r="G787">
        <v>5</v>
      </c>
      <c r="H787" t="s">
        <v>1501</v>
      </c>
      <c r="I787">
        <v>5</v>
      </c>
      <c r="J787">
        <v>5</v>
      </c>
      <c r="N787">
        <v>34726</v>
      </c>
    </row>
    <row r="788" spans="1:14" x14ac:dyDescent="0.25">
      <c r="B788">
        <v>406</v>
      </c>
      <c r="C788" s="1">
        <v>41476</v>
      </c>
      <c r="D788" s="180">
        <v>0.47222222222222227</v>
      </c>
      <c r="E788">
        <v>1</v>
      </c>
      <c r="F788" s="151" t="s">
        <v>1593</v>
      </c>
      <c r="G788">
        <v>5</v>
      </c>
      <c r="H788" t="str">
        <f>+H697</f>
        <v>ROCK'EM LACROSSE (PA)</v>
      </c>
      <c r="I788">
        <v>5</v>
      </c>
      <c r="J788">
        <v>5</v>
      </c>
      <c r="N788">
        <v>34727</v>
      </c>
    </row>
    <row r="789" spans="1:14" x14ac:dyDescent="0.25">
      <c r="B789">
        <v>406</v>
      </c>
      <c r="C789" s="1">
        <v>41476</v>
      </c>
      <c r="D789" s="180">
        <v>0.47222222222222227</v>
      </c>
      <c r="E789">
        <v>1</v>
      </c>
      <c r="F789" s="151" t="s">
        <v>1593</v>
      </c>
      <c r="G789">
        <v>5</v>
      </c>
      <c r="H789" t="str">
        <f>+H693</f>
        <v>LV LIGHTNING WHITE (PA)</v>
      </c>
      <c r="I789">
        <v>4</v>
      </c>
      <c r="J789">
        <v>5</v>
      </c>
      <c r="N789">
        <v>34728</v>
      </c>
    </row>
    <row r="790" spans="1:14" x14ac:dyDescent="0.25">
      <c r="B790">
        <v>407</v>
      </c>
      <c r="C790" s="1">
        <v>41476</v>
      </c>
      <c r="D790" s="180">
        <v>0.47222222222222227</v>
      </c>
      <c r="E790">
        <v>2</v>
      </c>
      <c r="F790" s="151" t="s">
        <v>1593</v>
      </c>
      <c r="G790">
        <v>5</v>
      </c>
      <c r="H790" t="str">
        <f>+H692</f>
        <v>TRI-STATE U15 GREY (NJ)</v>
      </c>
      <c r="I790">
        <v>5</v>
      </c>
      <c r="J790">
        <v>5</v>
      </c>
      <c r="N790">
        <v>34729</v>
      </c>
    </row>
    <row r="791" spans="1:14" x14ac:dyDescent="0.25">
      <c r="B791">
        <v>407</v>
      </c>
      <c r="C791" s="1">
        <v>41476</v>
      </c>
      <c r="D791" s="180">
        <v>0.47222222222222227</v>
      </c>
      <c r="E791">
        <v>2</v>
      </c>
      <c r="F791" s="151" t="s">
        <v>1593</v>
      </c>
      <c r="G791">
        <v>5</v>
      </c>
      <c r="H791" t="str">
        <f>+H695</f>
        <v>PITLAX U15 (PA)</v>
      </c>
      <c r="I791">
        <v>6</v>
      </c>
      <c r="J791">
        <v>5</v>
      </c>
      <c r="N791">
        <v>34730</v>
      </c>
    </row>
    <row r="792" spans="1:14" s="178" customFormat="1" x14ac:dyDescent="0.25">
      <c r="A792" s="178">
        <v>1</v>
      </c>
      <c r="B792" s="178">
        <v>408</v>
      </c>
      <c r="C792" s="182">
        <v>41476</v>
      </c>
      <c r="D792" s="183">
        <v>0.47222222222222227</v>
      </c>
      <c r="E792" s="178">
        <v>3</v>
      </c>
      <c r="F792" s="179" t="s">
        <v>1593</v>
      </c>
      <c r="G792" s="178">
        <v>5</v>
      </c>
      <c r="H792" s="178" t="str">
        <f>+H694</f>
        <v>GARDEN CITY '17 (NY)</v>
      </c>
      <c r="I792" s="178">
        <v>7</v>
      </c>
      <c r="J792" s="178">
        <v>5</v>
      </c>
      <c r="N792" s="178">
        <v>34731</v>
      </c>
    </row>
    <row r="793" spans="1:14" s="152" customFormat="1" x14ac:dyDescent="0.25">
      <c r="A793" s="152">
        <v>2</v>
      </c>
      <c r="B793" s="152">
        <v>408</v>
      </c>
      <c r="C793" s="153">
        <v>41476</v>
      </c>
      <c r="D793" s="181">
        <v>0.47222222222222227</v>
      </c>
      <c r="E793" s="152">
        <v>3</v>
      </c>
      <c r="F793" s="179" t="s">
        <v>1593</v>
      </c>
      <c r="G793" s="152">
        <v>5</v>
      </c>
      <c r="H793" s="152" t="str">
        <f>+H696</f>
        <v>STEPS 2018 7TH GRADE (NJ)</v>
      </c>
      <c r="I793" s="152">
        <v>2</v>
      </c>
      <c r="J793" s="152">
        <v>5</v>
      </c>
      <c r="N793" s="152">
        <v>34732</v>
      </c>
    </row>
    <row r="794" spans="1:14" s="152" customFormat="1" x14ac:dyDescent="0.25">
      <c r="A794" s="152">
        <v>2</v>
      </c>
      <c r="B794" s="152">
        <v>409</v>
      </c>
      <c r="C794" s="153">
        <v>41476</v>
      </c>
      <c r="D794" s="181">
        <v>0.47222222222222227</v>
      </c>
      <c r="E794" s="152">
        <v>4</v>
      </c>
      <c r="F794" s="152" t="s">
        <v>1160</v>
      </c>
      <c r="G794" s="152">
        <v>5</v>
      </c>
      <c r="H794" s="152" t="str">
        <f>+H699</f>
        <v>HIGHLAND MILLS HAWKS (NY)</v>
      </c>
      <c r="I794" s="152">
        <v>2</v>
      </c>
      <c r="J794" s="152">
        <v>1</v>
      </c>
      <c r="N794" s="152">
        <v>34733</v>
      </c>
    </row>
    <row r="795" spans="1:14" s="178" customFormat="1" x14ac:dyDescent="0.25">
      <c r="A795" s="178">
        <v>1</v>
      </c>
      <c r="B795" s="178">
        <v>409</v>
      </c>
      <c r="C795" s="182">
        <v>41476</v>
      </c>
      <c r="D795" s="183">
        <v>0.47222222222222227</v>
      </c>
      <c r="E795" s="178">
        <v>4</v>
      </c>
      <c r="F795" s="178" t="s">
        <v>1160</v>
      </c>
      <c r="G795" s="178">
        <v>5</v>
      </c>
      <c r="H795" s="178" t="str">
        <f>+H700</f>
        <v>MAKE-A-WISH (CT)</v>
      </c>
      <c r="I795" s="178">
        <v>3</v>
      </c>
      <c r="J795" s="178">
        <v>3</v>
      </c>
      <c r="N795" s="178">
        <v>34734</v>
      </c>
    </row>
    <row r="796" spans="1:14" x14ac:dyDescent="0.25">
      <c r="B796">
        <v>410</v>
      </c>
      <c r="C796" s="1">
        <v>41476</v>
      </c>
      <c r="D796" s="180">
        <v>0.47222222222222227</v>
      </c>
      <c r="E796">
        <v>5</v>
      </c>
      <c r="F796" t="s">
        <v>1160</v>
      </c>
      <c r="G796">
        <v>5</v>
      </c>
      <c r="H796" t="str">
        <f>+H698</f>
        <v>TRI-STATE U11 GREEN (NJ)</v>
      </c>
      <c r="I796">
        <v>4</v>
      </c>
      <c r="J796">
        <v>5</v>
      </c>
      <c r="N796">
        <v>34735</v>
      </c>
    </row>
    <row r="797" spans="1:14" x14ac:dyDescent="0.25">
      <c r="B797">
        <v>410</v>
      </c>
      <c r="C797" s="1">
        <v>41476</v>
      </c>
      <c r="D797" s="180">
        <v>0.47222222222222227</v>
      </c>
      <c r="E797">
        <v>5</v>
      </c>
      <c r="F797" t="s">
        <v>1160</v>
      </c>
      <c r="G797">
        <v>5</v>
      </c>
      <c r="H797" t="str">
        <f>+H701</f>
        <v>LV LIGHTNING (PA)</v>
      </c>
      <c r="I797">
        <v>2</v>
      </c>
      <c r="J797">
        <v>5</v>
      </c>
      <c r="N797">
        <v>34736</v>
      </c>
    </row>
    <row r="798" spans="1:14" x14ac:dyDescent="0.25">
      <c r="B798">
        <v>411</v>
      </c>
      <c r="C798" s="1">
        <v>41476</v>
      </c>
      <c r="D798" s="180">
        <v>0.47222222222222227</v>
      </c>
      <c r="E798">
        <v>6</v>
      </c>
      <c r="F798" t="s">
        <v>1160</v>
      </c>
      <c r="G798">
        <v>5</v>
      </c>
      <c r="H798" t="str">
        <f>+H702</f>
        <v>LOONEY'S 2021 ORANGE (MD)</v>
      </c>
      <c r="I798">
        <v>5</v>
      </c>
      <c r="J798">
        <v>5</v>
      </c>
      <c r="N798">
        <v>34737</v>
      </c>
    </row>
    <row r="799" spans="1:14" x14ac:dyDescent="0.25">
      <c r="B799">
        <v>411</v>
      </c>
      <c r="C799" s="1">
        <v>41476</v>
      </c>
      <c r="D799" s="180">
        <v>0.47222222222222227</v>
      </c>
      <c r="E799">
        <v>6</v>
      </c>
      <c r="F799" t="s">
        <v>1160</v>
      </c>
      <c r="G799">
        <v>5</v>
      </c>
      <c r="H799" t="str">
        <f>+H705</f>
        <v>LEHIGH VALLEY STEAM GOLD (PA)</v>
      </c>
      <c r="I799">
        <v>4</v>
      </c>
      <c r="J799">
        <v>5</v>
      </c>
      <c r="N799">
        <v>34738</v>
      </c>
    </row>
    <row r="800" spans="1:14" x14ac:dyDescent="0.25">
      <c r="B800">
        <v>412</v>
      </c>
      <c r="C800" s="1">
        <v>41476</v>
      </c>
      <c r="D800" s="180">
        <v>0.47222222222222227</v>
      </c>
      <c r="E800">
        <v>7</v>
      </c>
      <c r="F800" t="s">
        <v>1160</v>
      </c>
      <c r="G800">
        <v>5</v>
      </c>
      <c r="H800" t="str">
        <f>+H703</f>
        <v>BLACK DOG LEGACY (PA)</v>
      </c>
      <c r="I800">
        <v>5</v>
      </c>
      <c r="J800">
        <v>5</v>
      </c>
      <c r="N800">
        <v>34739</v>
      </c>
    </row>
    <row r="801" spans="1:14" x14ac:dyDescent="0.25">
      <c r="B801">
        <v>412</v>
      </c>
      <c r="C801" s="1">
        <v>41476</v>
      </c>
      <c r="D801" s="180">
        <v>0.47222222222222227</v>
      </c>
      <c r="E801">
        <v>7</v>
      </c>
      <c r="F801" t="s">
        <v>1160</v>
      </c>
      <c r="G801">
        <v>5</v>
      </c>
      <c r="H801" t="str">
        <f>+H706</f>
        <v>LAXZILLA (PA)</v>
      </c>
      <c r="I801">
        <v>4</v>
      </c>
      <c r="J801">
        <v>5</v>
      </c>
      <c r="N801">
        <v>34740</v>
      </c>
    </row>
    <row r="802" spans="1:14" x14ac:dyDescent="0.25">
      <c r="B802">
        <v>413</v>
      </c>
      <c r="C802" s="1">
        <v>41476</v>
      </c>
      <c r="D802" s="180">
        <v>0.47222222222222227</v>
      </c>
      <c r="E802">
        <v>8</v>
      </c>
      <c r="F802" t="s">
        <v>1160</v>
      </c>
      <c r="G802">
        <v>5</v>
      </c>
      <c r="H802" t="str">
        <f>+H704</f>
        <v>BUCKS SELECT 2021-PARKER (PA)</v>
      </c>
      <c r="I802">
        <v>3</v>
      </c>
      <c r="J802">
        <v>5</v>
      </c>
      <c r="N802">
        <v>34741</v>
      </c>
    </row>
    <row r="803" spans="1:14" x14ac:dyDescent="0.25">
      <c r="B803">
        <v>413</v>
      </c>
      <c r="C803" s="1">
        <v>41476</v>
      </c>
      <c r="D803" s="180">
        <v>0.47222222222222227</v>
      </c>
      <c r="E803">
        <v>8</v>
      </c>
      <c r="F803" t="s">
        <v>1160</v>
      </c>
      <c r="G803">
        <v>5</v>
      </c>
      <c r="H803" t="str">
        <f>+H707</f>
        <v>SF LITTLE HORNS (PA)</v>
      </c>
      <c r="I803">
        <v>7</v>
      </c>
      <c r="J803">
        <v>5</v>
      </c>
      <c r="N803">
        <v>34742</v>
      </c>
    </row>
    <row r="804" spans="1:14" x14ac:dyDescent="0.25">
      <c r="B804">
        <v>414</v>
      </c>
      <c r="C804" s="1">
        <v>41476</v>
      </c>
      <c r="D804" s="180">
        <v>0.47222222222222227</v>
      </c>
      <c r="E804">
        <v>9</v>
      </c>
      <c r="F804" t="s">
        <v>381</v>
      </c>
      <c r="G804">
        <v>5</v>
      </c>
      <c r="H804" t="s">
        <v>1512</v>
      </c>
      <c r="I804">
        <v>4</v>
      </c>
      <c r="J804">
        <v>4</v>
      </c>
      <c r="N804">
        <v>34743</v>
      </c>
    </row>
    <row r="805" spans="1:14" x14ac:dyDescent="0.25">
      <c r="B805">
        <v>414</v>
      </c>
      <c r="C805" s="1">
        <v>41476</v>
      </c>
      <c r="D805" s="180">
        <v>0.47222222222222227</v>
      </c>
      <c r="E805">
        <v>9</v>
      </c>
      <c r="F805" t="s">
        <v>381</v>
      </c>
      <c r="G805">
        <v>5</v>
      </c>
      <c r="H805" t="s">
        <v>1462</v>
      </c>
      <c r="I805">
        <v>5</v>
      </c>
      <c r="J805">
        <v>5</v>
      </c>
      <c r="N805">
        <v>34744</v>
      </c>
    </row>
    <row r="806" spans="1:14" s="152" customFormat="1" x14ac:dyDescent="0.25">
      <c r="A806" s="152">
        <v>2</v>
      </c>
      <c r="B806" s="152">
        <v>415</v>
      </c>
      <c r="C806" s="153">
        <v>41476</v>
      </c>
      <c r="D806" s="181">
        <v>0.47222222222222227</v>
      </c>
      <c r="E806" s="152">
        <v>10</v>
      </c>
      <c r="F806" s="152" t="s">
        <v>381</v>
      </c>
      <c r="G806" s="152">
        <v>5</v>
      </c>
      <c r="H806" s="152" t="s">
        <v>1458</v>
      </c>
      <c r="I806" s="152">
        <v>3</v>
      </c>
      <c r="J806" s="152">
        <v>5</v>
      </c>
      <c r="N806" s="152">
        <v>34745</v>
      </c>
    </row>
    <row r="807" spans="1:14" s="178" customFormat="1" x14ac:dyDescent="0.25">
      <c r="A807" s="178">
        <v>1</v>
      </c>
      <c r="B807" s="178">
        <v>415</v>
      </c>
      <c r="C807" s="182">
        <v>41476</v>
      </c>
      <c r="D807" s="183">
        <v>0.47222222222222227</v>
      </c>
      <c r="E807" s="178">
        <v>10</v>
      </c>
      <c r="F807" s="178" t="s">
        <v>381</v>
      </c>
      <c r="G807" s="178">
        <v>5</v>
      </c>
      <c r="H807" s="178" t="s">
        <v>1421</v>
      </c>
      <c r="I807" s="178">
        <v>9</v>
      </c>
      <c r="J807" s="178">
        <v>5</v>
      </c>
      <c r="N807" s="178">
        <v>34746</v>
      </c>
    </row>
    <row r="808" spans="1:14" x14ac:dyDescent="0.25">
      <c r="B808">
        <v>416</v>
      </c>
      <c r="C808" s="1">
        <v>41476</v>
      </c>
      <c r="D808" s="180">
        <v>0.47222222222222227</v>
      </c>
      <c r="E808">
        <v>11</v>
      </c>
      <c r="F808" t="s">
        <v>381</v>
      </c>
      <c r="G808">
        <v>5</v>
      </c>
      <c r="H808" t="s">
        <v>1460</v>
      </c>
      <c r="I808">
        <v>6</v>
      </c>
      <c r="J808">
        <v>5</v>
      </c>
      <c r="N808">
        <v>34747</v>
      </c>
    </row>
    <row r="809" spans="1:14" x14ac:dyDescent="0.25">
      <c r="B809">
        <v>416</v>
      </c>
      <c r="C809" s="1">
        <v>41476</v>
      </c>
      <c r="D809" s="180">
        <v>0.47222222222222227</v>
      </c>
      <c r="E809">
        <v>11</v>
      </c>
      <c r="F809" t="s">
        <v>381</v>
      </c>
      <c r="G809">
        <v>5</v>
      </c>
      <c r="H809" t="s">
        <v>1518</v>
      </c>
      <c r="I809">
        <v>3</v>
      </c>
      <c r="J809">
        <v>3</v>
      </c>
      <c r="N809">
        <v>34748</v>
      </c>
    </row>
    <row r="810" spans="1:14" x14ac:dyDescent="0.25">
      <c r="B810">
        <v>417</v>
      </c>
      <c r="C810" s="1">
        <v>41476</v>
      </c>
      <c r="D810" s="180">
        <v>0.47222222222222227</v>
      </c>
      <c r="E810">
        <v>12</v>
      </c>
      <c r="F810" t="s">
        <v>381</v>
      </c>
      <c r="G810">
        <v>5</v>
      </c>
      <c r="H810" t="s">
        <v>1459</v>
      </c>
      <c r="I810">
        <v>7</v>
      </c>
      <c r="J810">
        <v>4</v>
      </c>
      <c r="N810">
        <v>34749</v>
      </c>
    </row>
    <row r="811" spans="1:14" x14ac:dyDescent="0.25">
      <c r="B811">
        <v>417</v>
      </c>
      <c r="C811" s="1">
        <v>41476</v>
      </c>
      <c r="D811" s="180">
        <v>0.47222222222222227</v>
      </c>
      <c r="E811">
        <v>12</v>
      </c>
      <c r="F811" t="s">
        <v>381</v>
      </c>
      <c r="G811">
        <v>5</v>
      </c>
      <c r="H811" t="s">
        <v>1383</v>
      </c>
      <c r="I811">
        <v>4</v>
      </c>
      <c r="J811">
        <v>1</v>
      </c>
      <c r="N811">
        <v>34750</v>
      </c>
    </row>
    <row r="812" spans="1:14" s="152" customFormat="1" x14ac:dyDescent="0.25">
      <c r="A812" s="152">
        <v>2</v>
      </c>
      <c r="B812" s="152">
        <v>418</v>
      </c>
      <c r="C812" s="153">
        <v>41476</v>
      </c>
      <c r="D812" s="181">
        <v>0.47222222222222227</v>
      </c>
      <c r="E812" s="152">
        <v>13</v>
      </c>
      <c r="F812" s="152" t="s">
        <v>1163</v>
      </c>
      <c r="G812" s="152">
        <v>5</v>
      </c>
      <c r="H812" s="152" t="s">
        <v>1384</v>
      </c>
      <c r="I812" s="152">
        <v>2</v>
      </c>
      <c r="J812" s="152">
        <v>5</v>
      </c>
      <c r="N812" s="152">
        <v>34751</v>
      </c>
    </row>
    <row r="813" spans="1:14" s="178" customFormat="1" x14ac:dyDescent="0.25">
      <c r="A813" s="178">
        <v>1</v>
      </c>
      <c r="B813" s="178">
        <v>418</v>
      </c>
      <c r="C813" s="182">
        <v>41476</v>
      </c>
      <c r="D813" s="183">
        <v>0.47222222222222227</v>
      </c>
      <c r="E813" s="178">
        <v>13</v>
      </c>
      <c r="F813" s="178" t="s">
        <v>1163</v>
      </c>
      <c r="G813" s="178">
        <v>5</v>
      </c>
      <c r="H813" s="178" t="s">
        <v>1387</v>
      </c>
      <c r="I813" s="178">
        <v>6</v>
      </c>
      <c r="J813" s="178">
        <v>5</v>
      </c>
      <c r="N813" s="178">
        <v>34752</v>
      </c>
    </row>
    <row r="814" spans="1:14" x14ac:dyDescent="0.25">
      <c r="B814">
        <v>419</v>
      </c>
      <c r="C814" s="1">
        <v>41476</v>
      </c>
      <c r="D814" s="180">
        <v>0.47222222222222227</v>
      </c>
      <c r="E814">
        <v>14</v>
      </c>
      <c r="F814" t="s">
        <v>1163</v>
      </c>
      <c r="G814">
        <v>5</v>
      </c>
      <c r="H814" t="s">
        <v>1388</v>
      </c>
      <c r="I814">
        <v>2</v>
      </c>
      <c r="J814">
        <v>5</v>
      </c>
      <c r="N814">
        <v>34753</v>
      </c>
    </row>
    <row r="815" spans="1:14" x14ac:dyDescent="0.25">
      <c r="B815">
        <v>419</v>
      </c>
      <c r="C815" s="1">
        <v>41476</v>
      </c>
      <c r="D815" s="180">
        <v>0.47222222222222227</v>
      </c>
      <c r="E815">
        <v>14</v>
      </c>
      <c r="F815" t="s">
        <v>1163</v>
      </c>
      <c r="G815">
        <v>5</v>
      </c>
      <c r="H815" t="s">
        <v>1385</v>
      </c>
      <c r="I815">
        <v>4</v>
      </c>
      <c r="J815">
        <v>5</v>
      </c>
      <c r="N815">
        <v>34754</v>
      </c>
    </row>
    <row r="816" spans="1:14" x14ac:dyDescent="0.25">
      <c r="B816">
        <v>420</v>
      </c>
      <c r="C816" s="1">
        <v>41476</v>
      </c>
      <c r="D816" s="180">
        <v>0.47222222222222227</v>
      </c>
      <c r="E816">
        <v>15</v>
      </c>
      <c r="F816" t="s">
        <v>1163</v>
      </c>
      <c r="G816">
        <v>5</v>
      </c>
      <c r="H816" t="s">
        <v>1368</v>
      </c>
      <c r="I816">
        <v>4</v>
      </c>
      <c r="J816">
        <v>5</v>
      </c>
      <c r="N816">
        <v>34755</v>
      </c>
    </row>
    <row r="817" spans="1:14" x14ac:dyDescent="0.25">
      <c r="B817">
        <v>420</v>
      </c>
      <c r="C817" s="1">
        <v>41476</v>
      </c>
      <c r="D817" s="180">
        <v>0.47222222222222227</v>
      </c>
      <c r="E817">
        <v>15</v>
      </c>
      <c r="F817" t="s">
        <v>1163</v>
      </c>
      <c r="G817">
        <v>5</v>
      </c>
      <c r="H817" t="s">
        <v>1389</v>
      </c>
      <c r="I817">
        <v>2</v>
      </c>
      <c r="J817">
        <v>5</v>
      </c>
      <c r="N817">
        <v>34756</v>
      </c>
    </row>
    <row r="818" spans="1:14" x14ac:dyDescent="0.25">
      <c r="B818">
        <v>421</v>
      </c>
      <c r="C818" s="1">
        <v>41476</v>
      </c>
      <c r="D818" s="180">
        <v>0.47222222222222227</v>
      </c>
      <c r="E818">
        <v>16</v>
      </c>
      <c r="F818" t="s">
        <v>1163</v>
      </c>
      <c r="G818">
        <v>5</v>
      </c>
      <c r="H818" t="s">
        <v>1544</v>
      </c>
      <c r="I818">
        <v>4</v>
      </c>
      <c r="J818">
        <v>5</v>
      </c>
      <c r="N818">
        <v>34757</v>
      </c>
    </row>
    <row r="819" spans="1:14" x14ac:dyDescent="0.25">
      <c r="B819">
        <v>421</v>
      </c>
      <c r="C819" s="1">
        <v>41476</v>
      </c>
      <c r="D819" s="180">
        <v>0.47222222222222227</v>
      </c>
      <c r="E819">
        <v>16</v>
      </c>
      <c r="F819" t="s">
        <v>1163</v>
      </c>
      <c r="G819">
        <v>5</v>
      </c>
      <c r="H819" t="s">
        <v>1562</v>
      </c>
      <c r="I819">
        <v>5</v>
      </c>
      <c r="J819">
        <v>5</v>
      </c>
      <c r="N819">
        <v>34758</v>
      </c>
    </row>
    <row r="820" spans="1:14" x14ac:dyDescent="0.25">
      <c r="B820">
        <v>422</v>
      </c>
      <c r="C820" s="1">
        <v>41476</v>
      </c>
      <c r="D820" s="180">
        <v>0.47222222222222227</v>
      </c>
      <c r="E820">
        <v>17</v>
      </c>
      <c r="F820" t="s">
        <v>1163</v>
      </c>
      <c r="G820">
        <v>5</v>
      </c>
      <c r="H820" t="s">
        <v>1390</v>
      </c>
      <c r="I820">
        <v>9</v>
      </c>
      <c r="J820">
        <v>3</v>
      </c>
      <c r="N820">
        <v>34759</v>
      </c>
    </row>
    <row r="821" spans="1:14" x14ac:dyDescent="0.25">
      <c r="B821">
        <v>422</v>
      </c>
      <c r="C821" s="1">
        <v>41476</v>
      </c>
      <c r="D821" s="180">
        <v>0.47222222222222227</v>
      </c>
      <c r="E821">
        <v>17</v>
      </c>
      <c r="F821" t="s">
        <v>1163</v>
      </c>
      <c r="G821">
        <v>5</v>
      </c>
      <c r="H821" t="s">
        <v>1530</v>
      </c>
      <c r="I821">
        <v>3</v>
      </c>
      <c r="J821">
        <v>3</v>
      </c>
      <c r="N821">
        <v>34760</v>
      </c>
    </row>
    <row r="822" spans="1:14" x14ac:dyDescent="0.25">
      <c r="B822">
        <v>423</v>
      </c>
      <c r="C822" s="1">
        <v>41476</v>
      </c>
      <c r="D822" s="180">
        <v>0.47222222222222227</v>
      </c>
      <c r="E822">
        <v>18</v>
      </c>
      <c r="F822" s="151" t="s">
        <v>1595</v>
      </c>
      <c r="G822">
        <v>5</v>
      </c>
      <c r="H822" t="s">
        <v>1487</v>
      </c>
      <c r="I822">
        <v>9</v>
      </c>
      <c r="J822">
        <v>5</v>
      </c>
      <c r="N822">
        <v>34761</v>
      </c>
    </row>
    <row r="823" spans="1:14" x14ac:dyDescent="0.25">
      <c r="B823">
        <v>423</v>
      </c>
      <c r="C823" s="1">
        <v>41476</v>
      </c>
      <c r="D823" s="180">
        <v>0.47222222222222227</v>
      </c>
      <c r="E823">
        <v>18</v>
      </c>
      <c r="F823" s="151" t="s">
        <v>1595</v>
      </c>
      <c r="G823">
        <v>5</v>
      </c>
      <c r="H823" t="s">
        <v>1492</v>
      </c>
      <c r="I823">
        <v>8</v>
      </c>
      <c r="J823">
        <v>5</v>
      </c>
      <c r="N823">
        <v>34762</v>
      </c>
    </row>
    <row r="824" spans="1:14" s="178" customFormat="1" x14ac:dyDescent="0.25">
      <c r="A824" s="178">
        <v>1</v>
      </c>
      <c r="B824" s="178">
        <v>424</v>
      </c>
      <c r="C824" s="182">
        <v>41476</v>
      </c>
      <c r="D824" s="183">
        <v>0.47222222222222227</v>
      </c>
      <c r="E824" s="178">
        <v>19</v>
      </c>
      <c r="F824" s="179" t="s">
        <v>1595</v>
      </c>
      <c r="G824" s="178">
        <v>5</v>
      </c>
      <c r="H824" s="178" t="s">
        <v>1491</v>
      </c>
      <c r="I824" s="178">
        <v>10</v>
      </c>
      <c r="J824" s="178">
        <v>3</v>
      </c>
      <c r="N824" s="178">
        <v>34763</v>
      </c>
    </row>
    <row r="825" spans="1:14" s="152" customFormat="1" x14ac:dyDescent="0.25">
      <c r="A825" s="152">
        <v>2</v>
      </c>
      <c r="B825" s="152">
        <v>424</v>
      </c>
      <c r="C825" s="153">
        <v>41476</v>
      </c>
      <c r="D825" s="181">
        <v>0.47222222222222227</v>
      </c>
      <c r="E825" s="152">
        <v>19</v>
      </c>
      <c r="F825" s="179" t="s">
        <v>1595</v>
      </c>
      <c r="G825" s="152">
        <v>5</v>
      </c>
      <c r="H825" s="152" t="s">
        <v>1488</v>
      </c>
      <c r="I825" s="152">
        <v>3</v>
      </c>
      <c r="J825" s="152">
        <v>3</v>
      </c>
      <c r="N825" s="152">
        <v>34764</v>
      </c>
    </row>
    <row r="826" spans="1:14" x14ac:dyDescent="0.25">
      <c r="B826">
        <v>425</v>
      </c>
      <c r="C826" s="1">
        <v>41476</v>
      </c>
      <c r="D826" s="180">
        <v>0.47222222222222227</v>
      </c>
      <c r="E826">
        <v>20</v>
      </c>
      <c r="F826" s="151" t="s">
        <v>1595</v>
      </c>
      <c r="G826">
        <v>5</v>
      </c>
      <c r="H826" t="s">
        <v>1489</v>
      </c>
      <c r="I826">
        <v>5</v>
      </c>
      <c r="J826">
        <v>1</v>
      </c>
      <c r="N826">
        <v>34765</v>
      </c>
    </row>
    <row r="827" spans="1:14" x14ac:dyDescent="0.25">
      <c r="B827">
        <v>425</v>
      </c>
      <c r="C827" s="1">
        <v>41476</v>
      </c>
      <c r="D827" s="180">
        <v>0.47222222222222227</v>
      </c>
      <c r="E827">
        <v>20</v>
      </c>
      <c r="F827" s="151" t="s">
        <v>1595</v>
      </c>
      <c r="G827">
        <v>5</v>
      </c>
      <c r="H827" t="s">
        <v>1540</v>
      </c>
      <c r="I827">
        <v>9</v>
      </c>
      <c r="J827">
        <v>1</v>
      </c>
      <c r="N827">
        <v>34766</v>
      </c>
    </row>
    <row r="828" spans="1:14" x14ac:dyDescent="0.25">
      <c r="B828">
        <v>426</v>
      </c>
      <c r="C828" s="1">
        <v>41476</v>
      </c>
      <c r="D828" s="180">
        <v>0.47222222222222227</v>
      </c>
      <c r="E828">
        <v>21</v>
      </c>
      <c r="F828" s="151" t="s">
        <v>1595</v>
      </c>
      <c r="G828">
        <v>5</v>
      </c>
      <c r="H828" t="s">
        <v>1541</v>
      </c>
      <c r="I828">
        <v>9</v>
      </c>
      <c r="J828">
        <v>5</v>
      </c>
      <c r="N828">
        <v>34767</v>
      </c>
    </row>
    <row r="829" spans="1:14" x14ac:dyDescent="0.25">
      <c r="B829">
        <v>426</v>
      </c>
      <c r="C829" s="1">
        <v>41476</v>
      </c>
      <c r="D829" s="180">
        <v>0.47222222222222227</v>
      </c>
      <c r="E829">
        <v>21</v>
      </c>
      <c r="F829" s="151" t="s">
        <v>1595</v>
      </c>
      <c r="G829">
        <v>5</v>
      </c>
      <c r="H829" t="s">
        <v>1550</v>
      </c>
      <c r="I829">
        <v>2</v>
      </c>
      <c r="J829">
        <v>5</v>
      </c>
      <c r="N829">
        <v>34768</v>
      </c>
    </row>
    <row r="830" spans="1:14" x14ac:dyDescent="0.25">
      <c r="B830">
        <v>427</v>
      </c>
      <c r="C830" s="1">
        <v>41476</v>
      </c>
      <c r="D830" s="180">
        <v>0.47222222222222227</v>
      </c>
      <c r="E830">
        <v>22</v>
      </c>
      <c r="F830" s="151" t="s">
        <v>1595</v>
      </c>
      <c r="G830">
        <v>5</v>
      </c>
      <c r="H830" t="s">
        <v>1380</v>
      </c>
      <c r="I830">
        <v>11</v>
      </c>
      <c r="J830">
        <v>4</v>
      </c>
      <c r="N830">
        <v>34769</v>
      </c>
    </row>
    <row r="831" spans="1:14" x14ac:dyDescent="0.25">
      <c r="B831">
        <v>427</v>
      </c>
      <c r="C831" s="1">
        <v>41476</v>
      </c>
      <c r="D831" s="180">
        <v>0.47222222222222227</v>
      </c>
      <c r="E831">
        <v>22</v>
      </c>
      <c r="F831" s="151" t="s">
        <v>1595</v>
      </c>
      <c r="G831">
        <v>5</v>
      </c>
      <c r="H831" t="s">
        <v>1490</v>
      </c>
      <c r="I831">
        <v>5</v>
      </c>
      <c r="J831">
        <v>4</v>
      </c>
      <c r="N831">
        <v>34770</v>
      </c>
    </row>
    <row r="832" spans="1:14" x14ac:dyDescent="0.25">
      <c r="B832">
        <v>428</v>
      </c>
      <c r="C832" s="1">
        <v>41476</v>
      </c>
      <c r="D832" s="180">
        <v>0.47222222222222227</v>
      </c>
      <c r="E832">
        <v>23</v>
      </c>
      <c r="F832" s="151" t="s">
        <v>1595</v>
      </c>
      <c r="G832">
        <v>5</v>
      </c>
      <c r="H832" t="s">
        <v>1493</v>
      </c>
      <c r="I832">
        <v>6</v>
      </c>
      <c r="J832">
        <v>5</v>
      </c>
      <c r="N832">
        <v>34771</v>
      </c>
    </row>
    <row r="833" spans="2:14" x14ac:dyDescent="0.25">
      <c r="B833">
        <v>428</v>
      </c>
      <c r="C833" s="1">
        <v>41476</v>
      </c>
      <c r="D833" s="180">
        <v>0.47222222222222227</v>
      </c>
      <c r="E833">
        <v>23</v>
      </c>
      <c r="F833" s="151" t="s">
        <v>1595</v>
      </c>
      <c r="G833">
        <v>5</v>
      </c>
      <c r="H833" t="s">
        <v>1411</v>
      </c>
      <c r="I833">
        <v>5</v>
      </c>
      <c r="J833">
        <v>5</v>
      </c>
      <c r="N833">
        <v>34772</v>
      </c>
    </row>
    <row r="834" spans="2:14" x14ac:dyDescent="0.25">
      <c r="B834">
        <v>429</v>
      </c>
      <c r="C834" s="1">
        <v>41476</v>
      </c>
      <c r="D834" s="180">
        <v>0.47222222222222227</v>
      </c>
      <c r="E834">
        <v>24</v>
      </c>
      <c r="F834" s="151" t="s">
        <v>1595</v>
      </c>
      <c r="G834">
        <v>5</v>
      </c>
      <c r="H834" t="s">
        <v>1486</v>
      </c>
      <c r="I834">
        <v>6</v>
      </c>
      <c r="J834">
        <v>1</v>
      </c>
      <c r="N834">
        <v>34773</v>
      </c>
    </row>
    <row r="835" spans="2:14" x14ac:dyDescent="0.25">
      <c r="B835">
        <v>429</v>
      </c>
      <c r="C835" s="1">
        <v>41476</v>
      </c>
      <c r="D835" s="180">
        <v>0.47222222222222227</v>
      </c>
      <c r="E835">
        <v>24</v>
      </c>
      <c r="F835" s="151" t="s">
        <v>1595</v>
      </c>
      <c r="G835">
        <v>5</v>
      </c>
      <c r="H835" t="s">
        <v>1412</v>
      </c>
      <c r="I835">
        <v>3</v>
      </c>
      <c r="J835">
        <v>3</v>
      </c>
      <c r="N835">
        <v>34774</v>
      </c>
    </row>
    <row r="836" spans="2:14" x14ac:dyDescent="0.25">
      <c r="B836">
        <v>433</v>
      </c>
      <c r="C836" s="1">
        <v>41476</v>
      </c>
      <c r="D836" s="180">
        <v>0.50694444444444442</v>
      </c>
      <c r="E836">
        <v>1</v>
      </c>
      <c r="F836" t="s">
        <v>1161</v>
      </c>
      <c r="G836">
        <v>4</v>
      </c>
      <c r="H836" t="s">
        <v>1547</v>
      </c>
      <c r="I836">
        <v>3</v>
      </c>
      <c r="J836">
        <v>5</v>
      </c>
      <c r="K836" t="s">
        <v>1605</v>
      </c>
      <c r="N836">
        <v>33958</v>
      </c>
    </row>
    <row r="837" spans="2:14" x14ac:dyDescent="0.25">
      <c r="B837">
        <v>433</v>
      </c>
      <c r="C837" s="1">
        <v>41476</v>
      </c>
      <c r="D837" s="180">
        <v>0.50694444444444442</v>
      </c>
      <c r="E837">
        <v>1</v>
      </c>
      <c r="F837" t="s">
        <v>1161</v>
      </c>
      <c r="G837">
        <v>4</v>
      </c>
      <c r="H837" t="s">
        <v>1473</v>
      </c>
      <c r="I837">
        <v>5</v>
      </c>
      <c r="J837">
        <v>5</v>
      </c>
      <c r="K837" t="s">
        <v>1605</v>
      </c>
      <c r="N837">
        <v>33959</v>
      </c>
    </row>
    <row r="838" spans="2:14" x14ac:dyDescent="0.25">
      <c r="B838">
        <v>434</v>
      </c>
      <c r="C838" s="1">
        <v>41476</v>
      </c>
      <c r="D838" s="180">
        <v>0.50694444444444442</v>
      </c>
      <c r="E838">
        <v>2</v>
      </c>
      <c r="F838" t="s">
        <v>1161</v>
      </c>
      <c r="G838">
        <v>4</v>
      </c>
      <c r="H838" t="s">
        <v>1472</v>
      </c>
      <c r="I838">
        <v>11</v>
      </c>
      <c r="J838">
        <v>5</v>
      </c>
      <c r="K838" t="s">
        <v>1605</v>
      </c>
      <c r="N838">
        <v>33960</v>
      </c>
    </row>
    <row r="839" spans="2:14" x14ac:dyDescent="0.25">
      <c r="B839">
        <v>434</v>
      </c>
      <c r="C839" s="1">
        <v>41476</v>
      </c>
      <c r="D839" s="180">
        <v>0.50694444444444442</v>
      </c>
      <c r="E839">
        <v>2</v>
      </c>
      <c r="F839" t="s">
        <v>1161</v>
      </c>
      <c r="G839">
        <v>4</v>
      </c>
      <c r="H839" t="s">
        <v>1479</v>
      </c>
      <c r="I839">
        <v>4</v>
      </c>
      <c r="J839">
        <v>5</v>
      </c>
      <c r="K839" t="s">
        <v>1605</v>
      </c>
      <c r="N839">
        <v>33961</v>
      </c>
    </row>
    <row r="840" spans="2:14" x14ac:dyDescent="0.25">
      <c r="B840">
        <v>435</v>
      </c>
      <c r="C840" s="1">
        <v>41476</v>
      </c>
      <c r="D840" s="180">
        <v>0.50694444444444442</v>
      </c>
      <c r="E840">
        <v>3</v>
      </c>
      <c r="F840" t="s">
        <v>1161</v>
      </c>
      <c r="G840">
        <v>4</v>
      </c>
      <c r="H840" t="s">
        <v>1478</v>
      </c>
      <c r="I840">
        <v>5</v>
      </c>
      <c r="J840">
        <v>5</v>
      </c>
      <c r="K840" t="s">
        <v>1605</v>
      </c>
      <c r="N840">
        <v>33962</v>
      </c>
    </row>
    <row r="841" spans="2:14" x14ac:dyDescent="0.25">
      <c r="B841">
        <v>435</v>
      </c>
      <c r="C841" s="1">
        <v>41476</v>
      </c>
      <c r="D841" s="180">
        <v>0.50694444444444442</v>
      </c>
      <c r="E841">
        <v>3</v>
      </c>
      <c r="F841" t="s">
        <v>1161</v>
      </c>
      <c r="G841">
        <v>4</v>
      </c>
      <c r="H841" t="s">
        <v>1477</v>
      </c>
      <c r="I841">
        <v>4</v>
      </c>
      <c r="J841">
        <v>5</v>
      </c>
      <c r="K841" t="s">
        <v>1605</v>
      </c>
      <c r="N841">
        <v>33963</v>
      </c>
    </row>
    <row r="842" spans="2:14" x14ac:dyDescent="0.25">
      <c r="B842">
        <v>436</v>
      </c>
      <c r="C842" s="1">
        <v>41476</v>
      </c>
      <c r="D842" s="180">
        <v>0.50694444444444442</v>
      </c>
      <c r="E842">
        <v>4</v>
      </c>
      <c r="F842" t="s">
        <v>1161</v>
      </c>
      <c r="G842">
        <v>4</v>
      </c>
      <c r="H842" t="s">
        <v>1433</v>
      </c>
      <c r="I842">
        <v>6</v>
      </c>
      <c r="J842">
        <v>5</v>
      </c>
      <c r="K842" t="s">
        <v>1605</v>
      </c>
      <c r="N842">
        <v>33964</v>
      </c>
    </row>
    <row r="843" spans="2:14" x14ac:dyDescent="0.25">
      <c r="B843">
        <v>436</v>
      </c>
      <c r="C843" s="1">
        <v>41476</v>
      </c>
      <c r="D843" s="180">
        <v>0.50694444444444442</v>
      </c>
      <c r="E843">
        <v>4</v>
      </c>
      <c r="F843" t="s">
        <v>1161</v>
      </c>
      <c r="G843">
        <v>4</v>
      </c>
      <c r="H843" t="s">
        <v>1476</v>
      </c>
      <c r="I843">
        <v>5</v>
      </c>
      <c r="J843">
        <v>5</v>
      </c>
      <c r="K843" t="s">
        <v>1605</v>
      </c>
      <c r="N843">
        <v>33965</v>
      </c>
    </row>
    <row r="844" spans="2:14" x14ac:dyDescent="0.25">
      <c r="B844">
        <v>437</v>
      </c>
      <c r="C844" s="1">
        <v>41476</v>
      </c>
      <c r="D844" s="180">
        <v>0.50694444444444442</v>
      </c>
      <c r="E844">
        <v>5</v>
      </c>
      <c r="F844" t="s">
        <v>82</v>
      </c>
      <c r="G844">
        <v>4</v>
      </c>
      <c r="H844" t="s">
        <v>1394</v>
      </c>
      <c r="I844">
        <v>4</v>
      </c>
      <c r="J844">
        <v>5</v>
      </c>
      <c r="K844" t="s">
        <v>1605</v>
      </c>
      <c r="N844">
        <v>33966</v>
      </c>
    </row>
    <row r="845" spans="2:14" x14ac:dyDescent="0.25">
      <c r="B845">
        <v>437</v>
      </c>
      <c r="C845" s="1">
        <v>41476</v>
      </c>
      <c r="D845" s="180">
        <v>0.50694444444444442</v>
      </c>
      <c r="E845">
        <v>5</v>
      </c>
      <c r="F845" t="s">
        <v>82</v>
      </c>
      <c r="G845">
        <v>4</v>
      </c>
      <c r="H845" t="s">
        <v>1398</v>
      </c>
      <c r="I845">
        <v>1</v>
      </c>
      <c r="J845">
        <v>5</v>
      </c>
      <c r="K845" t="s">
        <v>1605</v>
      </c>
      <c r="N845">
        <v>33967</v>
      </c>
    </row>
    <row r="846" spans="2:14" x14ac:dyDescent="0.25">
      <c r="B846">
        <v>438</v>
      </c>
      <c r="C846" s="1">
        <v>41476</v>
      </c>
      <c r="D846" s="180">
        <v>0.50694444444444442</v>
      </c>
      <c r="E846">
        <v>6</v>
      </c>
      <c r="F846" t="s">
        <v>82</v>
      </c>
      <c r="G846">
        <v>4</v>
      </c>
      <c r="H846" t="s">
        <v>1395</v>
      </c>
      <c r="I846">
        <v>7</v>
      </c>
      <c r="J846">
        <v>5</v>
      </c>
      <c r="K846" t="s">
        <v>1605</v>
      </c>
      <c r="N846">
        <v>33968</v>
      </c>
    </row>
    <row r="847" spans="2:14" x14ac:dyDescent="0.25">
      <c r="B847">
        <v>438</v>
      </c>
      <c r="C847" s="1">
        <v>41476</v>
      </c>
      <c r="D847" s="180">
        <v>0.50694444444444442</v>
      </c>
      <c r="E847">
        <v>6</v>
      </c>
      <c r="F847" t="s">
        <v>82</v>
      </c>
      <c r="G847">
        <v>4</v>
      </c>
      <c r="H847" t="s">
        <v>1397</v>
      </c>
      <c r="I847">
        <v>2</v>
      </c>
      <c r="J847">
        <v>5</v>
      </c>
      <c r="K847" t="s">
        <v>1605</v>
      </c>
      <c r="N847">
        <v>33969</v>
      </c>
    </row>
    <row r="848" spans="2:14" x14ac:dyDescent="0.25">
      <c r="B848">
        <v>439</v>
      </c>
      <c r="C848" s="1">
        <v>41476</v>
      </c>
      <c r="D848" s="180">
        <v>0.50694444444444442</v>
      </c>
      <c r="E848">
        <v>7</v>
      </c>
      <c r="F848" t="s">
        <v>82</v>
      </c>
      <c r="G848">
        <v>4</v>
      </c>
      <c r="H848" t="s">
        <v>1436</v>
      </c>
      <c r="I848">
        <v>6</v>
      </c>
      <c r="J848">
        <v>2</v>
      </c>
      <c r="K848" t="s">
        <v>1605</v>
      </c>
      <c r="N848">
        <v>33970</v>
      </c>
    </row>
    <row r="849" spans="2:14" x14ac:dyDescent="0.25">
      <c r="B849">
        <v>439</v>
      </c>
      <c r="C849" s="1">
        <v>41476</v>
      </c>
      <c r="D849" s="180">
        <v>0.50694444444444442</v>
      </c>
      <c r="E849">
        <v>7</v>
      </c>
      <c r="F849" t="s">
        <v>82</v>
      </c>
      <c r="G849">
        <v>4</v>
      </c>
      <c r="H849" t="s">
        <v>1392</v>
      </c>
      <c r="I849">
        <v>4</v>
      </c>
      <c r="J849">
        <v>5</v>
      </c>
      <c r="K849" t="s">
        <v>1605</v>
      </c>
      <c r="N849">
        <v>33971</v>
      </c>
    </row>
    <row r="850" spans="2:14" x14ac:dyDescent="0.25">
      <c r="B850">
        <v>440</v>
      </c>
      <c r="C850" s="1">
        <v>41476</v>
      </c>
      <c r="D850" s="180">
        <v>0.50694444444444442</v>
      </c>
      <c r="E850">
        <v>8</v>
      </c>
      <c r="F850" t="s">
        <v>82</v>
      </c>
      <c r="G850">
        <v>4</v>
      </c>
      <c r="H850" t="s">
        <v>1511</v>
      </c>
      <c r="I850">
        <v>8</v>
      </c>
      <c r="J850">
        <v>5</v>
      </c>
      <c r="K850" t="s">
        <v>1605</v>
      </c>
      <c r="N850">
        <v>33972</v>
      </c>
    </row>
    <row r="851" spans="2:14" x14ac:dyDescent="0.25">
      <c r="B851">
        <v>440</v>
      </c>
      <c r="C851" s="1">
        <v>41476</v>
      </c>
      <c r="D851" s="180">
        <v>0.50694444444444442</v>
      </c>
      <c r="E851">
        <v>8</v>
      </c>
      <c r="F851" t="s">
        <v>82</v>
      </c>
      <c r="G851">
        <v>4</v>
      </c>
      <c r="H851" t="s">
        <v>1512</v>
      </c>
      <c r="I851">
        <v>9</v>
      </c>
      <c r="J851">
        <v>5</v>
      </c>
      <c r="K851" t="s">
        <v>1605</v>
      </c>
      <c r="N851">
        <v>33973</v>
      </c>
    </row>
    <row r="852" spans="2:14" x14ac:dyDescent="0.25">
      <c r="B852">
        <v>441</v>
      </c>
      <c r="C852" s="1">
        <v>41476</v>
      </c>
      <c r="D852" s="180">
        <v>0.50694444444444442</v>
      </c>
      <c r="E852">
        <v>9</v>
      </c>
      <c r="F852" t="s">
        <v>1173</v>
      </c>
      <c r="G852">
        <v>4</v>
      </c>
      <c r="H852" t="s">
        <v>1522</v>
      </c>
      <c r="I852">
        <v>6</v>
      </c>
      <c r="J852">
        <v>5</v>
      </c>
      <c r="N852">
        <v>34775</v>
      </c>
    </row>
    <row r="853" spans="2:14" x14ac:dyDescent="0.25">
      <c r="B853">
        <v>441</v>
      </c>
      <c r="C853" s="1">
        <v>41476</v>
      </c>
      <c r="D853" s="180">
        <v>0.50694444444444442</v>
      </c>
      <c r="E853">
        <v>9</v>
      </c>
      <c r="F853" t="s">
        <v>1173</v>
      </c>
      <c r="G853">
        <v>4</v>
      </c>
      <c r="H853" t="s">
        <v>1526</v>
      </c>
      <c r="I853">
        <v>5</v>
      </c>
      <c r="J853">
        <v>5</v>
      </c>
      <c r="N853">
        <v>34776</v>
      </c>
    </row>
    <row r="854" spans="2:14" x14ac:dyDescent="0.25">
      <c r="B854">
        <v>442</v>
      </c>
      <c r="C854" s="1">
        <v>41476</v>
      </c>
      <c r="D854" s="180">
        <v>0.50694444444444442</v>
      </c>
      <c r="E854">
        <v>10</v>
      </c>
      <c r="F854" t="s">
        <v>1173</v>
      </c>
      <c r="G854">
        <v>4</v>
      </c>
      <c r="H854" t="s">
        <v>1392</v>
      </c>
      <c r="I854">
        <v>8</v>
      </c>
      <c r="J854">
        <v>3</v>
      </c>
      <c r="N854">
        <v>34777</v>
      </c>
    </row>
    <row r="855" spans="2:14" x14ac:dyDescent="0.25">
      <c r="B855">
        <v>442</v>
      </c>
      <c r="C855" s="1">
        <v>41476</v>
      </c>
      <c r="D855" s="180">
        <v>0.50694444444444442</v>
      </c>
      <c r="E855">
        <v>10</v>
      </c>
      <c r="F855" t="s">
        <v>1173</v>
      </c>
      <c r="G855">
        <v>4</v>
      </c>
      <c r="H855" t="s">
        <v>1521</v>
      </c>
      <c r="I855">
        <v>4</v>
      </c>
      <c r="J855">
        <v>4</v>
      </c>
      <c r="N855">
        <v>34778</v>
      </c>
    </row>
    <row r="856" spans="2:14" x14ac:dyDescent="0.25">
      <c r="B856">
        <v>443</v>
      </c>
      <c r="C856" s="1">
        <v>41476</v>
      </c>
      <c r="D856" s="180">
        <v>0.50694444444444442</v>
      </c>
      <c r="E856">
        <v>11</v>
      </c>
      <c r="F856" t="s">
        <v>1173</v>
      </c>
      <c r="G856">
        <v>4</v>
      </c>
      <c r="H856" t="s">
        <v>1452</v>
      </c>
      <c r="I856">
        <v>4</v>
      </c>
      <c r="J856">
        <v>5</v>
      </c>
      <c r="N856">
        <v>34779</v>
      </c>
    </row>
    <row r="857" spans="2:14" x14ac:dyDescent="0.25">
      <c r="B857">
        <v>443</v>
      </c>
      <c r="C857" s="1">
        <v>41476</v>
      </c>
      <c r="D857" s="180">
        <v>0.50694444444444442</v>
      </c>
      <c r="E857">
        <v>11</v>
      </c>
      <c r="F857" t="s">
        <v>1173</v>
      </c>
      <c r="G857">
        <v>4</v>
      </c>
      <c r="H857" t="s">
        <v>1411</v>
      </c>
      <c r="I857">
        <v>3</v>
      </c>
      <c r="J857">
        <v>1</v>
      </c>
      <c r="N857">
        <v>34780</v>
      </c>
    </row>
    <row r="858" spans="2:14" x14ac:dyDescent="0.25">
      <c r="B858">
        <v>444</v>
      </c>
      <c r="C858" s="1">
        <v>41476</v>
      </c>
      <c r="D858" s="180">
        <v>0.50694444444444442</v>
      </c>
      <c r="E858">
        <v>12</v>
      </c>
      <c r="F858" t="s">
        <v>1173</v>
      </c>
      <c r="G858">
        <v>4</v>
      </c>
      <c r="H858" t="s">
        <v>1451</v>
      </c>
      <c r="I858">
        <v>7</v>
      </c>
      <c r="J858">
        <v>5</v>
      </c>
      <c r="N858">
        <v>34781</v>
      </c>
    </row>
    <row r="859" spans="2:14" x14ac:dyDescent="0.25">
      <c r="B859">
        <v>444</v>
      </c>
      <c r="C859" s="1">
        <v>41476</v>
      </c>
      <c r="D859" s="180">
        <v>0.50694444444444442</v>
      </c>
      <c r="E859">
        <v>12</v>
      </c>
      <c r="F859" t="s">
        <v>1173</v>
      </c>
      <c r="G859">
        <v>4</v>
      </c>
      <c r="H859" t="s">
        <v>1368</v>
      </c>
      <c r="I859">
        <v>6</v>
      </c>
      <c r="J859">
        <v>5</v>
      </c>
      <c r="N859">
        <v>34782</v>
      </c>
    </row>
    <row r="860" spans="2:14" x14ac:dyDescent="0.25">
      <c r="B860">
        <v>445</v>
      </c>
      <c r="C860" s="1">
        <v>41476</v>
      </c>
      <c r="D860" s="180">
        <v>0.50694444444444442</v>
      </c>
      <c r="E860">
        <v>13</v>
      </c>
      <c r="F860" t="s">
        <v>1173</v>
      </c>
      <c r="G860">
        <v>4</v>
      </c>
      <c r="H860" t="s">
        <v>1527</v>
      </c>
      <c r="I860">
        <v>5</v>
      </c>
      <c r="J860">
        <v>3</v>
      </c>
      <c r="N860">
        <v>34783</v>
      </c>
    </row>
    <row r="861" spans="2:14" x14ac:dyDescent="0.25">
      <c r="B861">
        <v>445</v>
      </c>
      <c r="C861" s="1">
        <v>41476</v>
      </c>
      <c r="D861" s="180">
        <v>0.50694444444444442</v>
      </c>
      <c r="E861">
        <v>13</v>
      </c>
      <c r="F861" t="s">
        <v>1173</v>
      </c>
      <c r="G861">
        <v>4</v>
      </c>
      <c r="H861" t="s">
        <v>1439</v>
      </c>
      <c r="I861">
        <v>4</v>
      </c>
      <c r="J861">
        <v>3</v>
      </c>
      <c r="N861">
        <v>34784</v>
      </c>
    </row>
    <row r="862" spans="2:14" x14ac:dyDescent="0.25">
      <c r="B862">
        <v>446</v>
      </c>
      <c r="C862" s="1">
        <v>41476</v>
      </c>
      <c r="D862" s="180">
        <v>0.50694444444444442</v>
      </c>
      <c r="E862">
        <v>14</v>
      </c>
      <c r="F862" t="s">
        <v>1174</v>
      </c>
      <c r="G862">
        <v>4</v>
      </c>
      <c r="H862" t="s">
        <v>1455</v>
      </c>
      <c r="I862">
        <v>10</v>
      </c>
      <c r="J862">
        <v>5</v>
      </c>
      <c r="N862">
        <v>34785</v>
      </c>
    </row>
    <row r="863" spans="2:14" x14ac:dyDescent="0.25">
      <c r="B863">
        <v>446</v>
      </c>
      <c r="C863" s="1">
        <v>41476</v>
      </c>
      <c r="D863" s="180">
        <v>0.50694444444444442</v>
      </c>
      <c r="E863">
        <v>14</v>
      </c>
      <c r="F863" t="s">
        <v>1174</v>
      </c>
      <c r="G863">
        <v>4</v>
      </c>
      <c r="H863" t="s">
        <v>1457</v>
      </c>
      <c r="I863">
        <v>1</v>
      </c>
      <c r="J863">
        <v>5</v>
      </c>
      <c r="N863">
        <v>34786</v>
      </c>
    </row>
    <row r="864" spans="2:14" x14ac:dyDescent="0.25">
      <c r="B864">
        <v>447</v>
      </c>
      <c r="C864" s="1">
        <v>41476</v>
      </c>
      <c r="D864" s="180">
        <v>0.50694444444444442</v>
      </c>
      <c r="E864">
        <v>15</v>
      </c>
      <c r="F864" t="s">
        <v>1174</v>
      </c>
      <c r="G864">
        <v>4</v>
      </c>
      <c r="H864" t="s">
        <v>1423</v>
      </c>
      <c r="I864">
        <v>9</v>
      </c>
      <c r="J864">
        <v>5</v>
      </c>
      <c r="N864">
        <v>34787</v>
      </c>
    </row>
    <row r="865" spans="2:14" x14ac:dyDescent="0.25">
      <c r="B865">
        <v>447</v>
      </c>
      <c r="C865" s="1">
        <v>41476</v>
      </c>
      <c r="D865" s="180">
        <v>0.50694444444444442</v>
      </c>
      <c r="E865">
        <v>15</v>
      </c>
      <c r="F865" t="s">
        <v>1174</v>
      </c>
      <c r="G865">
        <v>4</v>
      </c>
      <c r="H865" t="s">
        <v>1454</v>
      </c>
      <c r="I865">
        <v>1</v>
      </c>
      <c r="J865">
        <v>5</v>
      </c>
      <c r="N865">
        <v>34788</v>
      </c>
    </row>
    <row r="866" spans="2:14" x14ac:dyDescent="0.25">
      <c r="B866">
        <v>448</v>
      </c>
      <c r="C866" s="1">
        <v>41476</v>
      </c>
      <c r="D866" s="180">
        <v>0.50694444444444442</v>
      </c>
      <c r="E866">
        <v>16</v>
      </c>
      <c r="F866" t="s">
        <v>1174</v>
      </c>
      <c r="G866">
        <v>4</v>
      </c>
      <c r="H866" t="s">
        <v>1583</v>
      </c>
      <c r="I866">
        <v>12</v>
      </c>
      <c r="J866">
        <v>5</v>
      </c>
      <c r="N866">
        <v>34789</v>
      </c>
    </row>
    <row r="867" spans="2:14" x14ac:dyDescent="0.25">
      <c r="B867">
        <v>448</v>
      </c>
      <c r="C867" s="1">
        <v>41476</v>
      </c>
      <c r="D867" s="180">
        <v>0.50694444444444442</v>
      </c>
      <c r="E867">
        <v>16</v>
      </c>
      <c r="F867" t="s">
        <v>1174</v>
      </c>
      <c r="G867">
        <v>4</v>
      </c>
      <c r="H867" t="s">
        <v>1456</v>
      </c>
      <c r="I867">
        <v>2</v>
      </c>
      <c r="J867">
        <v>4</v>
      </c>
      <c r="N867">
        <v>34790</v>
      </c>
    </row>
    <row r="868" spans="2:14" x14ac:dyDescent="0.25">
      <c r="B868">
        <v>449</v>
      </c>
      <c r="C868" s="1">
        <v>41476</v>
      </c>
      <c r="D868" s="180">
        <v>0.50694444444444442</v>
      </c>
      <c r="E868">
        <v>17</v>
      </c>
      <c r="F868" t="s">
        <v>1174</v>
      </c>
      <c r="G868">
        <v>4</v>
      </c>
      <c r="H868" t="s">
        <v>1453</v>
      </c>
      <c r="I868">
        <v>3</v>
      </c>
      <c r="J868">
        <v>5</v>
      </c>
      <c r="N868">
        <v>34791</v>
      </c>
    </row>
    <row r="869" spans="2:14" x14ac:dyDescent="0.25">
      <c r="B869">
        <v>449</v>
      </c>
      <c r="C869" s="1">
        <v>41476</v>
      </c>
      <c r="D869" s="180">
        <v>0.50694444444444442</v>
      </c>
      <c r="E869">
        <v>17</v>
      </c>
      <c r="F869" t="s">
        <v>1174</v>
      </c>
      <c r="G869">
        <v>4</v>
      </c>
      <c r="H869" t="s">
        <v>1410</v>
      </c>
      <c r="I869">
        <v>6</v>
      </c>
      <c r="J869">
        <v>4</v>
      </c>
      <c r="N869">
        <v>34792</v>
      </c>
    </row>
    <row r="870" spans="2:14" x14ac:dyDescent="0.25">
      <c r="B870">
        <v>450</v>
      </c>
      <c r="C870" s="1">
        <v>41476</v>
      </c>
      <c r="D870" s="180">
        <v>0.50694444444444442</v>
      </c>
      <c r="E870">
        <v>18</v>
      </c>
      <c r="F870" t="s">
        <v>1175</v>
      </c>
      <c r="G870">
        <v>4</v>
      </c>
      <c r="H870" t="s">
        <v>1434</v>
      </c>
      <c r="I870">
        <v>4</v>
      </c>
      <c r="J870">
        <v>5</v>
      </c>
      <c r="N870">
        <v>34793</v>
      </c>
    </row>
    <row r="871" spans="2:14" x14ac:dyDescent="0.25">
      <c r="B871">
        <v>450</v>
      </c>
      <c r="C871" s="1">
        <v>41476</v>
      </c>
      <c r="D871" s="180">
        <v>0.50694444444444442</v>
      </c>
      <c r="E871">
        <v>18</v>
      </c>
      <c r="F871" t="s">
        <v>1175</v>
      </c>
      <c r="G871">
        <v>4</v>
      </c>
      <c r="H871" t="s">
        <v>1431</v>
      </c>
      <c r="I871">
        <v>5</v>
      </c>
      <c r="J871">
        <v>5</v>
      </c>
      <c r="N871">
        <v>34794</v>
      </c>
    </row>
    <row r="872" spans="2:14" x14ac:dyDescent="0.25">
      <c r="B872">
        <v>451</v>
      </c>
      <c r="C872" s="1">
        <v>41476</v>
      </c>
      <c r="D872" s="180">
        <v>0.50694444444444442</v>
      </c>
      <c r="E872">
        <v>19</v>
      </c>
      <c r="F872" t="s">
        <v>1175</v>
      </c>
      <c r="G872">
        <v>4</v>
      </c>
      <c r="H872" t="s">
        <v>1442</v>
      </c>
      <c r="I872">
        <v>9</v>
      </c>
      <c r="J872">
        <v>5</v>
      </c>
      <c r="N872">
        <v>34795</v>
      </c>
    </row>
    <row r="873" spans="2:14" x14ac:dyDescent="0.25">
      <c r="B873">
        <v>451</v>
      </c>
      <c r="C873" s="1">
        <v>41476</v>
      </c>
      <c r="D873" s="180">
        <v>0.50694444444444442</v>
      </c>
      <c r="E873">
        <v>19</v>
      </c>
      <c r="F873" t="s">
        <v>1175</v>
      </c>
      <c r="G873">
        <v>4</v>
      </c>
      <c r="H873" t="s">
        <v>1428</v>
      </c>
      <c r="I873">
        <v>2</v>
      </c>
      <c r="J873">
        <v>1</v>
      </c>
      <c r="N873">
        <v>34796</v>
      </c>
    </row>
    <row r="874" spans="2:14" x14ac:dyDescent="0.25">
      <c r="B874">
        <v>452</v>
      </c>
      <c r="C874" s="1">
        <v>41476</v>
      </c>
      <c r="D874" s="180">
        <v>0.50694444444444442</v>
      </c>
      <c r="E874">
        <v>20</v>
      </c>
      <c r="F874" t="s">
        <v>1175</v>
      </c>
      <c r="G874">
        <v>4</v>
      </c>
      <c r="H874" t="s">
        <v>1435</v>
      </c>
      <c r="I874">
        <v>3</v>
      </c>
      <c r="J874">
        <v>5</v>
      </c>
      <c r="N874">
        <v>34797</v>
      </c>
    </row>
    <row r="875" spans="2:14" x14ac:dyDescent="0.25">
      <c r="B875">
        <v>452</v>
      </c>
      <c r="C875" s="1">
        <v>41476</v>
      </c>
      <c r="D875" s="180">
        <v>0.50694444444444442</v>
      </c>
      <c r="E875">
        <v>20</v>
      </c>
      <c r="F875" t="s">
        <v>1175</v>
      </c>
      <c r="G875">
        <v>4</v>
      </c>
      <c r="H875" t="s">
        <v>1396</v>
      </c>
      <c r="I875">
        <v>4</v>
      </c>
      <c r="J875">
        <v>5</v>
      </c>
      <c r="N875">
        <v>34798</v>
      </c>
    </row>
    <row r="876" spans="2:14" x14ac:dyDescent="0.25">
      <c r="B876">
        <v>453</v>
      </c>
      <c r="C876" s="1">
        <v>41476</v>
      </c>
      <c r="D876" s="180">
        <v>0.50694444444444442</v>
      </c>
      <c r="E876">
        <v>21</v>
      </c>
      <c r="F876" t="s">
        <v>1175</v>
      </c>
      <c r="G876">
        <v>4</v>
      </c>
      <c r="H876" t="s">
        <v>1432</v>
      </c>
      <c r="I876">
        <v>9</v>
      </c>
      <c r="J876">
        <v>5</v>
      </c>
      <c r="N876">
        <v>34799</v>
      </c>
    </row>
    <row r="877" spans="2:14" x14ac:dyDescent="0.25">
      <c r="B877">
        <v>453</v>
      </c>
      <c r="C877" s="1">
        <v>41476</v>
      </c>
      <c r="D877" s="180">
        <v>0.50694444444444442</v>
      </c>
      <c r="E877">
        <v>21</v>
      </c>
      <c r="F877" t="s">
        <v>1175</v>
      </c>
      <c r="G877">
        <v>4</v>
      </c>
      <c r="H877" t="s">
        <v>1450</v>
      </c>
      <c r="I877">
        <v>5</v>
      </c>
      <c r="J877">
        <v>5</v>
      </c>
      <c r="N877">
        <v>34800</v>
      </c>
    </row>
    <row r="878" spans="2:14" x14ac:dyDescent="0.25">
      <c r="B878">
        <v>454</v>
      </c>
      <c r="C878" s="1">
        <v>41476</v>
      </c>
      <c r="D878" s="180">
        <v>0.50694444444444442</v>
      </c>
      <c r="E878">
        <v>22</v>
      </c>
      <c r="F878" s="151" t="s">
        <v>1596</v>
      </c>
      <c r="G878">
        <v>4</v>
      </c>
      <c r="H878" t="s">
        <v>1506</v>
      </c>
      <c r="I878">
        <v>12</v>
      </c>
      <c r="J878">
        <v>3</v>
      </c>
      <c r="N878">
        <v>34801</v>
      </c>
    </row>
    <row r="879" spans="2:14" x14ac:dyDescent="0.25">
      <c r="B879">
        <v>454</v>
      </c>
      <c r="C879" s="1">
        <v>41476</v>
      </c>
      <c r="D879" s="180">
        <v>0.50694444444444442</v>
      </c>
      <c r="E879">
        <v>22</v>
      </c>
      <c r="F879" s="151" t="s">
        <v>1596</v>
      </c>
      <c r="G879">
        <v>4</v>
      </c>
      <c r="H879" t="s">
        <v>1388</v>
      </c>
      <c r="I879">
        <v>3</v>
      </c>
      <c r="J879">
        <v>4</v>
      </c>
      <c r="N879">
        <v>34802</v>
      </c>
    </row>
    <row r="880" spans="2:14" x14ac:dyDescent="0.25">
      <c r="B880">
        <v>455</v>
      </c>
      <c r="C880" s="1">
        <v>41476</v>
      </c>
      <c r="D880" s="180">
        <v>0.50694444444444442</v>
      </c>
      <c r="E880">
        <v>23</v>
      </c>
      <c r="F880" s="151" t="s">
        <v>1596</v>
      </c>
      <c r="G880">
        <v>4</v>
      </c>
      <c r="H880" t="s">
        <v>1508</v>
      </c>
      <c r="I880">
        <v>8</v>
      </c>
      <c r="J880">
        <v>5</v>
      </c>
      <c r="N880">
        <v>34803</v>
      </c>
    </row>
    <row r="881" spans="2:14" x14ac:dyDescent="0.25">
      <c r="B881">
        <v>455</v>
      </c>
      <c r="C881" s="1">
        <v>41476</v>
      </c>
      <c r="D881" s="180">
        <v>0.50694444444444442</v>
      </c>
      <c r="E881">
        <v>23</v>
      </c>
      <c r="F881" s="151" t="s">
        <v>1596</v>
      </c>
      <c r="G881">
        <v>4</v>
      </c>
      <c r="H881" t="s">
        <v>1485</v>
      </c>
      <c r="I881">
        <v>5</v>
      </c>
      <c r="J881">
        <v>5</v>
      </c>
      <c r="N881">
        <v>34804</v>
      </c>
    </row>
    <row r="882" spans="2:14" x14ac:dyDescent="0.25">
      <c r="B882">
        <v>456</v>
      </c>
      <c r="C882" s="1">
        <v>41476</v>
      </c>
      <c r="D882" s="180">
        <v>0.50694444444444442</v>
      </c>
      <c r="E882">
        <v>24</v>
      </c>
      <c r="F882" s="151" t="s">
        <v>1596</v>
      </c>
      <c r="G882">
        <v>4</v>
      </c>
      <c r="H882" t="s">
        <v>1509</v>
      </c>
      <c r="I882">
        <v>5</v>
      </c>
      <c r="J882">
        <v>5</v>
      </c>
      <c r="N882">
        <v>34805</v>
      </c>
    </row>
    <row r="883" spans="2:14" x14ac:dyDescent="0.25">
      <c r="B883">
        <v>456</v>
      </c>
      <c r="C883" s="1">
        <v>41476</v>
      </c>
      <c r="D883" s="180">
        <v>0.50694444444444442</v>
      </c>
      <c r="E883">
        <v>24</v>
      </c>
      <c r="F883" s="151" t="s">
        <v>1596</v>
      </c>
      <c r="G883">
        <v>4</v>
      </c>
      <c r="H883" t="s">
        <v>1510</v>
      </c>
      <c r="I883">
        <v>4</v>
      </c>
      <c r="J883">
        <v>3</v>
      </c>
      <c r="N883">
        <v>34806</v>
      </c>
    </row>
    <row r="884" spans="2:14" x14ac:dyDescent="0.25">
      <c r="B884">
        <v>461</v>
      </c>
      <c r="C884" s="1">
        <v>41476</v>
      </c>
      <c r="D884" s="180">
        <v>0.54166666666666663</v>
      </c>
      <c r="E884">
        <v>2</v>
      </c>
      <c r="F884" t="s">
        <v>1592</v>
      </c>
      <c r="G884">
        <v>4</v>
      </c>
      <c r="H884" t="str">
        <f>+H541</f>
        <v>TEAM TURNPIKE EXIT 6 (NJ)</v>
      </c>
      <c r="I884">
        <v>4</v>
      </c>
      <c r="J884">
        <v>5</v>
      </c>
      <c r="N884">
        <v>34807</v>
      </c>
    </row>
    <row r="885" spans="2:14" x14ac:dyDescent="0.25">
      <c r="B885">
        <v>461</v>
      </c>
      <c r="C885" s="1">
        <v>41476</v>
      </c>
      <c r="D885" s="180">
        <v>0.54166666666666663</v>
      </c>
      <c r="E885">
        <v>2</v>
      </c>
      <c r="F885" t="s">
        <v>1592</v>
      </c>
      <c r="G885">
        <v>4</v>
      </c>
      <c r="H885" t="str">
        <f>+H543</f>
        <v>TRI-STATE U13 GOLD (NJ)</v>
      </c>
      <c r="I885">
        <v>2</v>
      </c>
      <c r="J885">
        <v>5</v>
      </c>
      <c r="N885">
        <v>34808</v>
      </c>
    </row>
    <row r="886" spans="2:14" x14ac:dyDescent="0.25">
      <c r="B886">
        <v>462</v>
      </c>
      <c r="C886" s="1">
        <v>41476</v>
      </c>
      <c r="D886" s="180">
        <v>0.54166666666666663</v>
      </c>
      <c r="E886">
        <v>3</v>
      </c>
      <c r="F886" t="s">
        <v>1592</v>
      </c>
      <c r="G886">
        <v>4</v>
      </c>
      <c r="H886" t="s">
        <v>1448</v>
      </c>
      <c r="I886">
        <v>2</v>
      </c>
      <c r="J886">
        <v>5</v>
      </c>
      <c r="K886" t="s">
        <v>1605</v>
      </c>
      <c r="N886">
        <v>34008</v>
      </c>
    </row>
    <row r="887" spans="2:14" x14ac:dyDescent="0.25">
      <c r="B887">
        <v>462</v>
      </c>
      <c r="C887" s="1">
        <v>41476</v>
      </c>
      <c r="D887" s="180">
        <v>0.54166666666666663</v>
      </c>
      <c r="E887">
        <v>3</v>
      </c>
      <c r="F887" t="s">
        <v>1592</v>
      </c>
      <c r="G887">
        <v>4</v>
      </c>
      <c r="H887" t="s">
        <v>1446</v>
      </c>
      <c r="I887">
        <v>7</v>
      </c>
      <c r="J887">
        <v>5</v>
      </c>
      <c r="K887" t="s">
        <v>1605</v>
      </c>
      <c r="N887">
        <v>34009</v>
      </c>
    </row>
    <row r="888" spans="2:14" x14ac:dyDescent="0.25">
      <c r="B888">
        <v>463</v>
      </c>
      <c r="C888" s="1">
        <v>41476</v>
      </c>
      <c r="D888" s="180">
        <v>0.54166666666666663</v>
      </c>
      <c r="E888">
        <v>4</v>
      </c>
      <c r="F888" t="s">
        <v>1592</v>
      </c>
      <c r="G888">
        <v>4</v>
      </c>
      <c r="H888" t="s">
        <v>1447</v>
      </c>
      <c r="I888">
        <v>8</v>
      </c>
      <c r="J888">
        <v>5</v>
      </c>
      <c r="K888" t="s">
        <v>1605</v>
      </c>
      <c r="N888">
        <v>34010</v>
      </c>
    </row>
    <row r="889" spans="2:14" x14ac:dyDescent="0.25">
      <c r="B889">
        <v>463</v>
      </c>
      <c r="C889" s="1">
        <v>41476</v>
      </c>
      <c r="D889" s="180">
        <v>0.54166666666666663</v>
      </c>
      <c r="E889">
        <v>4</v>
      </c>
      <c r="F889" t="s">
        <v>1592</v>
      </c>
      <c r="G889">
        <v>4</v>
      </c>
      <c r="H889" t="s">
        <v>1383</v>
      </c>
      <c r="I889">
        <v>5</v>
      </c>
      <c r="J889">
        <v>5</v>
      </c>
      <c r="K889" t="s">
        <v>1605</v>
      </c>
      <c r="N889">
        <v>34011</v>
      </c>
    </row>
    <row r="890" spans="2:14" x14ac:dyDescent="0.25">
      <c r="B890">
        <v>464</v>
      </c>
      <c r="C890" s="1">
        <v>41476</v>
      </c>
      <c r="D890" s="180">
        <v>0.54166666666666663</v>
      </c>
      <c r="E890">
        <v>5</v>
      </c>
      <c r="F890" t="s">
        <v>1592</v>
      </c>
      <c r="G890">
        <v>4</v>
      </c>
      <c r="H890" t="s">
        <v>1449</v>
      </c>
      <c r="I890">
        <v>3</v>
      </c>
      <c r="J890">
        <v>5</v>
      </c>
      <c r="K890" t="s">
        <v>1605</v>
      </c>
      <c r="N890">
        <v>34012</v>
      </c>
    </row>
    <row r="891" spans="2:14" x14ac:dyDescent="0.25">
      <c r="B891">
        <v>464</v>
      </c>
      <c r="C891" s="1">
        <v>41476</v>
      </c>
      <c r="D891" s="180">
        <v>0.54166666666666663</v>
      </c>
      <c r="E891">
        <v>5</v>
      </c>
      <c r="F891" t="s">
        <v>1592</v>
      </c>
      <c r="G891">
        <v>4</v>
      </c>
      <c r="H891" t="s">
        <v>1368</v>
      </c>
      <c r="I891">
        <v>6</v>
      </c>
      <c r="J891">
        <v>5</v>
      </c>
      <c r="K891" t="s">
        <v>1605</v>
      </c>
      <c r="N891">
        <v>34013</v>
      </c>
    </row>
    <row r="892" spans="2:14" x14ac:dyDescent="0.25">
      <c r="B892">
        <v>465</v>
      </c>
      <c r="C892" s="1">
        <v>41476</v>
      </c>
      <c r="D892" s="180">
        <v>0.54166666666666663</v>
      </c>
      <c r="E892">
        <v>6</v>
      </c>
      <c r="F892" t="s">
        <v>1592</v>
      </c>
      <c r="G892">
        <v>4</v>
      </c>
      <c r="H892" t="s">
        <v>1373</v>
      </c>
      <c r="I892">
        <v>5</v>
      </c>
      <c r="J892">
        <v>5</v>
      </c>
      <c r="K892" t="s">
        <v>1605</v>
      </c>
      <c r="N892">
        <v>34014</v>
      </c>
    </row>
    <row r="893" spans="2:14" x14ac:dyDescent="0.25">
      <c r="B893">
        <v>465</v>
      </c>
      <c r="C893" s="1">
        <v>41476</v>
      </c>
      <c r="D893" s="180">
        <v>0.54166666666666663</v>
      </c>
      <c r="E893">
        <v>6</v>
      </c>
      <c r="F893" t="s">
        <v>1592</v>
      </c>
      <c r="G893">
        <v>4</v>
      </c>
      <c r="H893" t="s">
        <v>1444</v>
      </c>
      <c r="I893">
        <v>6</v>
      </c>
      <c r="J893">
        <v>5</v>
      </c>
      <c r="K893" t="s">
        <v>1605</v>
      </c>
      <c r="N893">
        <v>34015</v>
      </c>
    </row>
    <row r="894" spans="2:14" x14ac:dyDescent="0.25">
      <c r="B894">
        <v>466</v>
      </c>
      <c r="C894" s="1">
        <v>41476</v>
      </c>
      <c r="D894" s="180">
        <v>0.54166666666666663</v>
      </c>
      <c r="E894">
        <v>7</v>
      </c>
      <c r="F894" t="s">
        <v>1592</v>
      </c>
      <c r="G894">
        <v>4</v>
      </c>
      <c r="H894" t="s">
        <v>1438</v>
      </c>
      <c r="I894">
        <v>0</v>
      </c>
      <c r="J894">
        <v>5</v>
      </c>
      <c r="K894" t="s">
        <v>1605</v>
      </c>
      <c r="N894">
        <v>34016</v>
      </c>
    </row>
    <row r="895" spans="2:14" x14ac:dyDescent="0.25">
      <c r="B895">
        <v>466</v>
      </c>
      <c r="C895" s="1">
        <v>41476</v>
      </c>
      <c r="D895" s="180">
        <v>0.54166666666666663</v>
      </c>
      <c r="E895">
        <v>7</v>
      </c>
      <c r="F895" t="s">
        <v>1592</v>
      </c>
      <c r="G895">
        <v>4</v>
      </c>
      <c r="H895" t="s">
        <v>1440</v>
      </c>
      <c r="I895">
        <v>5</v>
      </c>
      <c r="J895">
        <v>5</v>
      </c>
      <c r="K895" t="s">
        <v>1605</v>
      </c>
      <c r="N895">
        <v>34017</v>
      </c>
    </row>
    <row r="896" spans="2:14" x14ac:dyDescent="0.25">
      <c r="B896">
        <v>467</v>
      </c>
      <c r="C896" s="1">
        <v>41476</v>
      </c>
      <c r="D896" s="180">
        <v>0.54166666666666663</v>
      </c>
      <c r="E896">
        <v>8</v>
      </c>
      <c r="F896" t="s">
        <v>1592</v>
      </c>
      <c r="G896">
        <v>4</v>
      </c>
      <c r="H896" t="s">
        <v>1384</v>
      </c>
      <c r="I896">
        <v>6</v>
      </c>
      <c r="J896">
        <v>5</v>
      </c>
      <c r="K896" t="s">
        <v>1605</v>
      </c>
      <c r="N896">
        <v>34018</v>
      </c>
    </row>
    <row r="897" spans="2:14" x14ac:dyDescent="0.25">
      <c r="B897">
        <v>467</v>
      </c>
      <c r="C897" s="1">
        <v>41476</v>
      </c>
      <c r="D897" s="180">
        <v>0.54166666666666663</v>
      </c>
      <c r="E897">
        <v>8</v>
      </c>
      <c r="F897" t="s">
        <v>1592</v>
      </c>
      <c r="G897">
        <v>4</v>
      </c>
      <c r="H897" t="s">
        <v>1429</v>
      </c>
      <c r="I897">
        <v>1</v>
      </c>
      <c r="J897">
        <v>5</v>
      </c>
      <c r="K897" t="s">
        <v>1605</v>
      </c>
      <c r="N897">
        <v>34019</v>
      </c>
    </row>
    <row r="898" spans="2:14" x14ac:dyDescent="0.25">
      <c r="B898">
        <v>469</v>
      </c>
      <c r="C898" s="1">
        <v>41476</v>
      </c>
      <c r="D898" s="180">
        <v>0.54166666666666663</v>
      </c>
      <c r="E898">
        <v>10</v>
      </c>
      <c r="F898" t="s">
        <v>1192</v>
      </c>
      <c r="G898">
        <v>4</v>
      </c>
      <c r="H898" t="s">
        <v>1410</v>
      </c>
      <c r="I898">
        <v>4</v>
      </c>
      <c r="J898">
        <v>5</v>
      </c>
      <c r="N898">
        <v>34809</v>
      </c>
    </row>
    <row r="899" spans="2:14" x14ac:dyDescent="0.25">
      <c r="B899">
        <v>469</v>
      </c>
      <c r="C899" s="1">
        <v>41476</v>
      </c>
      <c r="D899" s="180">
        <v>0.54166666666666663</v>
      </c>
      <c r="E899">
        <v>10</v>
      </c>
      <c r="F899" t="s">
        <v>1192</v>
      </c>
      <c r="G899">
        <v>4</v>
      </c>
      <c r="H899" t="s">
        <v>1419</v>
      </c>
      <c r="I899">
        <v>6</v>
      </c>
      <c r="J899">
        <v>5</v>
      </c>
      <c r="N899">
        <v>34810</v>
      </c>
    </row>
    <row r="900" spans="2:14" x14ac:dyDescent="0.25">
      <c r="B900">
        <v>470</v>
      </c>
      <c r="C900" s="1">
        <v>41476</v>
      </c>
      <c r="D900" s="180">
        <v>0.54166666666666663</v>
      </c>
      <c r="E900">
        <v>11</v>
      </c>
      <c r="F900" t="s">
        <v>1192</v>
      </c>
      <c r="G900">
        <v>4</v>
      </c>
      <c r="H900" t="s">
        <v>1418</v>
      </c>
      <c r="I900">
        <v>5</v>
      </c>
      <c r="J900">
        <v>5</v>
      </c>
      <c r="N900">
        <v>34811</v>
      </c>
    </row>
    <row r="901" spans="2:14" x14ac:dyDescent="0.25">
      <c r="B901">
        <v>470</v>
      </c>
      <c r="C901" s="1">
        <v>41476</v>
      </c>
      <c r="D901" s="180">
        <v>0.54166666666666663</v>
      </c>
      <c r="E901">
        <v>11</v>
      </c>
      <c r="F901" t="s">
        <v>1192</v>
      </c>
      <c r="G901">
        <v>4</v>
      </c>
      <c r="H901" t="s">
        <v>1415</v>
      </c>
      <c r="I901">
        <v>2</v>
      </c>
      <c r="J901">
        <v>5</v>
      </c>
      <c r="N901">
        <v>34812</v>
      </c>
    </row>
    <row r="902" spans="2:14" x14ac:dyDescent="0.25">
      <c r="B902">
        <v>471</v>
      </c>
      <c r="C902" s="1">
        <v>41476</v>
      </c>
      <c r="D902" s="180">
        <v>0.54166666666666663</v>
      </c>
      <c r="E902">
        <v>12</v>
      </c>
      <c r="F902" t="s">
        <v>1192</v>
      </c>
      <c r="G902">
        <v>4</v>
      </c>
      <c r="H902" t="s">
        <v>1423</v>
      </c>
      <c r="I902">
        <v>2</v>
      </c>
      <c r="J902">
        <v>4</v>
      </c>
      <c r="N902">
        <v>34813</v>
      </c>
    </row>
    <row r="903" spans="2:14" x14ac:dyDescent="0.25">
      <c r="B903">
        <v>471</v>
      </c>
      <c r="C903" s="1">
        <v>41476</v>
      </c>
      <c r="D903" s="180">
        <v>0.54166666666666663</v>
      </c>
      <c r="E903">
        <v>12</v>
      </c>
      <c r="F903" t="s">
        <v>1192</v>
      </c>
      <c r="G903">
        <v>4</v>
      </c>
      <c r="H903" t="s">
        <v>1416</v>
      </c>
      <c r="I903">
        <v>9</v>
      </c>
      <c r="J903">
        <v>5</v>
      </c>
      <c r="N903">
        <v>34814</v>
      </c>
    </row>
    <row r="904" spans="2:14" x14ac:dyDescent="0.25">
      <c r="B904">
        <v>472</v>
      </c>
      <c r="C904" s="1">
        <v>41476</v>
      </c>
      <c r="D904" s="180">
        <v>0.54166666666666663</v>
      </c>
      <c r="E904">
        <v>13</v>
      </c>
      <c r="F904" t="s">
        <v>1192</v>
      </c>
      <c r="G904">
        <v>4</v>
      </c>
      <c r="H904" t="s">
        <v>1515</v>
      </c>
      <c r="I904">
        <v>5</v>
      </c>
      <c r="J904">
        <v>4</v>
      </c>
      <c r="N904">
        <v>34815</v>
      </c>
    </row>
    <row r="905" spans="2:14" x14ac:dyDescent="0.25">
      <c r="B905">
        <v>472</v>
      </c>
      <c r="C905" s="1">
        <v>41476</v>
      </c>
      <c r="D905" s="180">
        <v>0.54166666666666663</v>
      </c>
      <c r="E905">
        <v>13</v>
      </c>
      <c r="F905" t="s">
        <v>1192</v>
      </c>
      <c r="G905">
        <v>4</v>
      </c>
      <c r="H905" t="s">
        <v>1414</v>
      </c>
      <c r="I905">
        <v>4</v>
      </c>
      <c r="J905">
        <v>5</v>
      </c>
      <c r="N905">
        <v>34816</v>
      </c>
    </row>
    <row r="906" spans="2:14" x14ac:dyDescent="0.25">
      <c r="B906">
        <v>473</v>
      </c>
      <c r="C906" s="1">
        <v>41476</v>
      </c>
      <c r="D906" s="180">
        <v>0.54166666666666663</v>
      </c>
      <c r="E906">
        <v>14</v>
      </c>
      <c r="F906" t="s">
        <v>1191</v>
      </c>
      <c r="G906">
        <v>4</v>
      </c>
      <c r="H906" t="s">
        <v>1516</v>
      </c>
      <c r="I906">
        <v>5</v>
      </c>
      <c r="J906">
        <v>1</v>
      </c>
      <c r="N906">
        <v>34817</v>
      </c>
    </row>
    <row r="907" spans="2:14" x14ac:dyDescent="0.25">
      <c r="B907">
        <v>473</v>
      </c>
      <c r="C907" s="1">
        <v>41476</v>
      </c>
      <c r="D907" s="180">
        <v>0.54166666666666663</v>
      </c>
      <c r="E907">
        <v>14</v>
      </c>
      <c r="F907" t="s">
        <v>1191</v>
      </c>
      <c r="G907">
        <v>4</v>
      </c>
      <c r="H907" t="s">
        <v>1412</v>
      </c>
      <c r="I907">
        <v>3</v>
      </c>
      <c r="J907">
        <v>1</v>
      </c>
      <c r="N907">
        <v>34818</v>
      </c>
    </row>
    <row r="908" spans="2:14" x14ac:dyDescent="0.25">
      <c r="B908">
        <v>474</v>
      </c>
      <c r="C908" s="1">
        <v>41476</v>
      </c>
      <c r="D908" s="180">
        <v>0.54166666666666663</v>
      </c>
      <c r="E908">
        <v>15</v>
      </c>
      <c r="F908" t="s">
        <v>1191</v>
      </c>
      <c r="G908">
        <v>4</v>
      </c>
      <c r="H908" t="s">
        <v>1392</v>
      </c>
      <c r="I908">
        <v>15</v>
      </c>
      <c r="J908">
        <v>5</v>
      </c>
      <c r="N908">
        <v>34819</v>
      </c>
    </row>
    <row r="909" spans="2:14" x14ac:dyDescent="0.25">
      <c r="B909">
        <v>474</v>
      </c>
      <c r="C909" s="1">
        <v>41476</v>
      </c>
      <c r="D909" s="180">
        <v>0.54166666666666663</v>
      </c>
      <c r="E909">
        <v>15</v>
      </c>
      <c r="F909" t="s">
        <v>1191</v>
      </c>
      <c r="G909">
        <v>4</v>
      </c>
      <c r="H909" t="s">
        <v>1412</v>
      </c>
      <c r="I909">
        <v>1</v>
      </c>
      <c r="J909">
        <v>5</v>
      </c>
      <c r="N909">
        <v>34820</v>
      </c>
    </row>
    <row r="910" spans="2:14" x14ac:dyDescent="0.25">
      <c r="B910">
        <v>475</v>
      </c>
      <c r="C910" s="1">
        <v>41476</v>
      </c>
      <c r="D910" s="180">
        <v>0.54166666666666663</v>
      </c>
      <c r="E910">
        <v>16</v>
      </c>
      <c r="F910" t="s">
        <v>1191</v>
      </c>
      <c r="G910">
        <v>4</v>
      </c>
      <c r="H910" t="s">
        <v>1514</v>
      </c>
      <c r="I910">
        <v>8</v>
      </c>
      <c r="J910">
        <v>4</v>
      </c>
      <c r="N910">
        <v>34822</v>
      </c>
    </row>
    <row r="911" spans="2:14" x14ac:dyDescent="0.25">
      <c r="B911">
        <v>475</v>
      </c>
      <c r="C911" s="1">
        <v>41476</v>
      </c>
      <c r="D911" s="180">
        <v>0.54166666666666663</v>
      </c>
      <c r="E911">
        <v>16</v>
      </c>
      <c r="F911" t="s">
        <v>1191</v>
      </c>
      <c r="G911">
        <v>4</v>
      </c>
      <c r="H911" t="s">
        <v>1526</v>
      </c>
      <c r="I911">
        <v>7</v>
      </c>
      <c r="J911">
        <v>3</v>
      </c>
      <c r="N911">
        <v>34821</v>
      </c>
    </row>
    <row r="912" spans="2:14" x14ac:dyDescent="0.25">
      <c r="B912">
        <v>476</v>
      </c>
      <c r="C912" s="1">
        <v>41476</v>
      </c>
      <c r="D912" s="180">
        <v>0.54166666666666663</v>
      </c>
      <c r="E912">
        <v>17</v>
      </c>
      <c r="F912" t="s">
        <v>1191</v>
      </c>
      <c r="G912">
        <v>4</v>
      </c>
      <c r="H912" t="s">
        <v>1411</v>
      </c>
      <c r="I912">
        <v>5</v>
      </c>
      <c r="J912">
        <v>4</v>
      </c>
      <c r="N912">
        <v>34824</v>
      </c>
    </row>
    <row r="913" spans="2:14" x14ac:dyDescent="0.25">
      <c r="B913">
        <v>476</v>
      </c>
      <c r="C913" s="1">
        <v>41476</v>
      </c>
      <c r="D913" s="180">
        <v>0.54166666666666663</v>
      </c>
      <c r="E913">
        <v>17</v>
      </c>
      <c r="F913" t="s">
        <v>1191</v>
      </c>
      <c r="G913">
        <v>4</v>
      </c>
      <c r="H913" t="s">
        <v>1413</v>
      </c>
      <c r="I913">
        <v>3</v>
      </c>
      <c r="J913">
        <v>4</v>
      </c>
      <c r="N913">
        <v>34823</v>
      </c>
    </row>
    <row r="914" spans="2:14" x14ac:dyDescent="0.25">
      <c r="B914">
        <v>477</v>
      </c>
      <c r="C914" s="1">
        <v>41476</v>
      </c>
      <c r="D914" s="180">
        <v>0.54166666666666663</v>
      </c>
      <c r="E914">
        <v>18</v>
      </c>
      <c r="F914" t="s">
        <v>1181</v>
      </c>
      <c r="G914">
        <v>4</v>
      </c>
      <c r="H914" t="s">
        <v>1445</v>
      </c>
      <c r="I914">
        <v>5</v>
      </c>
      <c r="J914">
        <v>5</v>
      </c>
      <c r="N914">
        <v>34826</v>
      </c>
    </row>
    <row r="915" spans="2:14" x14ac:dyDescent="0.25">
      <c r="B915">
        <v>477</v>
      </c>
      <c r="C915" s="1">
        <v>41476</v>
      </c>
      <c r="D915" s="180">
        <v>0.54166666666666663</v>
      </c>
      <c r="E915">
        <v>18</v>
      </c>
      <c r="F915" t="s">
        <v>1181</v>
      </c>
      <c r="G915">
        <v>4</v>
      </c>
      <c r="H915" t="s">
        <v>1439</v>
      </c>
      <c r="I915">
        <v>2</v>
      </c>
      <c r="J915">
        <v>5</v>
      </c>
      <c r="N915">
        <v>34825</v>
      </c>
    </row>
    <row r="916" spans="2:14" x14ac:dyDescent="0.25">
      <c r="B916">
        <v>478</v>
      </c>
      <c r="C916" s="1">
        <v>41476</v>
      </c>
      <c r="D916" s="180">
        <v>0.54166666666666663</v>
      </c>
      <c r="E916">
        <v>19</v>
      </c>
      <c r="F916" t="s">
        <v>1181</v>
      </c>
      <c r="G916">
        <v>4</v>
      </c>
      <c r="H916" t="s">
        <v>1517</v>
      </c>
      <c r="I916">
        <v>5</v>
      </c>
      <c r="J916">
        <v>5</v>
      </c>
      <c r="N916">
        <v>34827</v>
      </c>
    </row>
    <row r="917" spans="2:14" x14ac:dyDescent="0.25">
      <c r="B917">
        <v>478</v>
      </c>
      <c r="C917" s="1">
        <v>41476</v>
      </c>
      <c r="D917" s="180">
        <v>0.54166666666666663</v>
      </c>
      <c r="E917">
        <v>19</v>
      </c>
      <c r="F917" t="s">
        <v>1181</v>
      </c>
      <c r="G917">
        <v>4</v>
      </c>
      <c r="H917" t="s">
        <v>1546</v>
      </c>
      <c r="I917">
        <v>2</v>
      </c>
      <c r="J917">
        <v>5</v>
      </c>
      <c r="N917">
        <v>34828</v>
      </c>
    </row>
    <row r="918" spans="2:14" x14ac:dyDescent="0.25">
      <c r="B918">
        <v>479</v>
      </c>
      <c r="C918" s="1">
        <v>41476</v>
      </c>
      <c r="D918" s="180">
        <v>0.54166666666666663</v>
      </c>
      <c r="E918">
        <v>20</v>
      </c>
      <c r="F918" t="s">
        <v>1181</v>
      </c>
      <c r="G918">
        <v>4</v>
      </c>
      <c r="H918" t="s">
        <v>1430</v>
      </c>
      <c r="I918">
        <v>5</v>
      </c>
      <c r="J918">
        <v>5</v>
      </c>
      <c r="N918">
        <v>34829</v>
      </c>
    </row>
    <row r="919" spans="2:14" x14ac:dyDescent="0.25">
      <c r="B919">
        <v>479</v>
      </c>
      <c r="C919" s="1">
        <v>41476</v>
      </c>
      <c r="D919" s="180">
        <v>0.54166666666666663</v>
      </c>
      <c r="E919">
        <v>20</v>
      </c>
      <c r="F919" t="s">
        <v>1181</v>
      </c>
      <c r="G919">
        <v>4</v>
      </c>
      <c r="H919" t="s">
        <v>1545</v>
      </c>
      <c r="I919">
        <v>9</v>
      </c>
      <c r="J919">
        <v>5</v>
      </c>
      <c r="N919">
        <v>34830</v>
      </c>
    </row>
    <row r="920" spans="2:14" x14ac:dyDescent="0.25">
      <c r="B920">
        <v>480</v>
      </c>
      <c r="C920" s="1">
        <v>41476</v>
      </c>
      <c r="D920" s="180">
        <v>0.54166666666666663</v>
      </c>
      <c r="E920">
        <v>21</v>
      </c>
      <c r="F920" t="s">
        <v>1181</v>
      </c>
      <c r="G920">
        <v>4</v>
      </c>
      <c r="H920" t="s">
        <v>1433</v>
      </c>
      <c r="I920">
        <v>7</v>
      </c>
      <c r="J920">
        <v>5</v>
      </c>
      <c r="N920">
        <v>34831</v>
      </c>
    </row>
    <row r="921" spans="2:14" x14ac:dyDescent="0.25">
      <c r="B921">
        <v>480</v>
      </c>
      <c r="C921" s="1">
        <v>41476</v>
      </c>
      <c r="D921" s="180">
        <v>0.54166666666666663</v>
      </c>
      <c r="E921">
        <v>21</v>
      </c>
      <c r="F921" t="s">
        <v>1181</v>
      </c>
      <c r="G921">
        <v>4</v>
      </c>
      <c r="H921" t="s">
        <v>1437</v>
      </c>
      <c r="I921">
        <v>1</v>
      </c>
      <c r="J921">
        <v>5</v>
      </c>
      <c r="N921">
        <v>34832</v>
      </c>
    </row>
    <row r="922" spans="2:14" x14ac:dyDescent="0.25">
      <c r="B922">
        <v>481</v>
      </c>
      <c r="C922" s="1">
        <v>41476</v>
      </c>
      <c r="D922" s="180">
        <v>0.54166666666666663</v>
      </c>
      <c r="E922">
        <v>22</v>
      </c>
      <c r="F922" s="151" t="s">
        <v>1596</v>
      </c>
      <c r="G922">
        <v>4</v>
      </c>
      <c r="H922" t="s">
        <v>1507</v>
      </c>
      <c r="I922">
        <v>3</v>
      </c>
      <c r="J922">
        <v>5</v>
      </c>
      <c r="N922">
        <v>34833</v>
      </c>
    </row>
    <row r="923" spans="2:14" x14ac:dyDescent="0.25">
      <c r="B923">
        <v>481</v>
      </c>
      <c r="C923" s="1">
        <v>41476</v>
      </c>
      <c r="D923" s="180">
        <v>0.54166666666666663</v>
      </c>
      <c r="E923">
        <v>22</v>
      </c>
      <c r="F923" s="151" t="s">
        <v>1596</v>
      </c>
      <c r="G923">
        <v>4</v>
      </c>
      <c r="H923" t="s">
        <v>1390</v>
      </c>
      <c r="I923">
        <v>9</v>
      </c>
      <c r="J923">
        <v>5</v>
      </c>
      <c r="N923">
        <v>34834</v>
      </c>
    </row>
    <row r="924" spans="2:14" x14ac:dyDescent="0.25">
      <c r="B924">
        <v>482</v>
      </c>
      <c r="C924" s="1">
        <v>41476</v>
      </c>
      <c r="D924" s="180">
        <v>0.54166666666666663</v>
      </c>
      <c r="E924">
        <v>23</v>
      </c>
      <c r="F924" s="151" t="s">
        <v>1596</v>
      </c>
      <c r="G924">
        <v>4</v>
      </c>
      <c r="H924" t="s">
        <v>1504</v>
      </c>
      <c r="I924">
        <v>3</v>
      </c>
      <c r="J924">
        <v>5</v>
      </c>
      <c r="N924">
        <v>34835</v>
      </c>
    </row>
    <row r="925" spans="2:14" x14ac:dyDescent="0.25">
      <c r="B925">
        <v>482</v>
      </c>
      <c r="C925" s="1">
        <v>41476</v>
      </c>
      <c r="D925" s="180">
        <v>0.54166666666666663</v>
      </c>
      <c r="E925">
        <v>23</v>
      </c>
      <c r="F925" s="151" t="s">
        <v>1596</v>
      </c>
      <c r="G925">
        <v>4</v>
      </c>
      <c r="H925" t="s">
        <v>1494</v>
      </c>
      <c r="I925">
        <v>4</v>
      </c>
      <c r="J925">
        <v>5</v>
      </c>
      <c r="N925">
        <v>34836</v>
      </c>
    </row>
    <row r="926" spans="2:14" x14ac:dyDescent="0.25">
      <c r="B926">
        <v>483</v>
      </c>
      <c r="C926" s="1">
        <v>41476</v>
      </c>
      <c r="D926" s="180">
        <v>0.54166666666666663</v>
      </c>
      <c r="E926">
        <v>24</v>
      </c>
      <c r="F926" s="151" t="s">
        <v>1596</v>
      </c>
      <c r="G926">
        <v>4</v>
      </c>
      <c r="H926" t="s">
        <v>1505</v>
      </c>
      <c r="I926">
        <v>0</v>
      </c>
      <c r="J926">
        <v>5</v>
      </c>
      <c r="N926">
        <v>34837</v>
      </c>
    </row>
    <row r="927" spans="2:14" x14ac:dyDescent="0.25">
      <c r="B927">
        <v>483</v>
      </c>
      <c r="C927" s="1">
        <v>41476</v>
      </c>
      <c r="D927" s="180">
        <v>0.54166666666666663</v>
      </c>
      <c r="E927">
        <v>24</v>
      </c>
      <c r="F927" s="151" t="s">
        <v>1596</v>
      </c>
      <c r="G927">
        <v>4</v>
      </c>
      <c r="H927" t="s">
        <v>1373</v>
      </c>
      <c r="I927">
        <v>1</v>
      </c>
      <c r="J927">
        <v>5</v>
      </c>
      <c r="N927">
        <v>34838</v>
      </c>
    </row>
    <row r="928" spans="2:14" x14ac:dyDescent="0.25">
      <c r="B928">
        <v>487</v>
      </c>
      <c r="C928" s="1">
        <v>41476</v>
      </c>
      <c r="D928" s="180">
        <v>0.57638888888888895</v>
      </c>
      <c r="E928">
        <v>1</v>
      </c>
      <c r="F928" t="s">
        <v>123</v>
      </c>
      <c r="G928">
        <v>4</v>
      </c>
      <c r="H928" t="s">
        <v>1421</v>
      </c>
      <c r="I928">
        <v>11</v>
      </c>
      <c r="J928">
        <v>4</v>
      </c>
      <c r="K928" t="s">
        <v>1605</v>
      </c>
      <c r="N928">
        <v>34051</v>
      </c>
    </row>
    <row r="929" spans="1:14" x14ac:dyDescent="0.25">
      <c r="B929">
        <v>487</v>
      </c>
      <c r="C929" s="1">
        <v>41476</v>
      </c>
      <c r="D929" s="180">
        <v>0.57638888888888895</v>
      </c>
      <c r="E929">
        <v>1</v>
      </c>
      <c r="F929" t="s">
        <v>123</v>
      </c>
      <c r="G929">
        <v>4</v>
      </c>
      <c r="H929" t="s">
        <v>1417</v>
      </c>
      <c r="I929">
        <v>3</v>
      </c>
      <c r="J929">
        <v>5</v>
      </c>
      <c r="K929" t="s">
        <v>1605</v>
      </c>
      <c r="N929">
        <v>34050</v>
      </c>
    </row>
    <row r="930" spans="1:14" x14ac:dyDescent="0.25">
      <c r="B930">
        <v>488</v>
      </c>
      <c r="C930" s="1">
        <v>41476</v>
      </c>
      <c r="D930" s="180">
        <v>0.57638888888888895</v>
      </c>
      <c r="E930">
        <v>2</v>
      </c>
      <c r="F930" t="s">
        <v>123</v>
      </c>
      <c r="G930">
        <v>4</v>
      </c>
      <c r="H930" t="s">
        <v>1426</v>
      </c>
      <c r="I930">
        <v>4</v>
      </c>
      <c r="J930">
        <v>5</v>
      </c>
      <c r="K930" t="s">
        <v>1605</v>
      </c>
      <c r="N930">
        <v>34053</v>
      </c>
    </row>
    <row r="931" spans="1:14" x14ac:dyDescent="0.25">
      <c r="B931">
        <v>488</v>
      </c>
      <c r="C931" s="1">
        <v>41476</v>
      </c>
      <c r="D931" s="180">
        <v>0.57638888888888895</v>
      </c>
      <c r="E931">
        <v>2</v>
      </c>
      <c r="F931" t="s">
        <v>123</v>
      </c>
      <c r="G931">
        <v>4</v>
      </c>
      <c r="H931" t="s">
        <v>1422</v>
      </c>
      <c r="I931">
        <v>6</v>
      </c>
      <c r="J931">
        <v>5</v>
      </c>
      <c r="K931" t="s">
        <v>1605</v>
      </c>
      <c r="N931">
        <v>34052</v>
      </c>
    </row>
    <row r="932" spans="1:14" x14ac:dyDescent="0.25">
      <c r="B932">
        <v>489</v>
      </c>
      <c r="C932" s="1">
        <v>41476</v>
      </c>
      <c r="D932" s="180">
        <v>0.57638888888888895</v>
      </c>
      <c r="E932">
        <v>3</v>
      </c>
      <c r="F932" t="s">
        <v>123</v>
      </c>
      <c r="G932">
        <v>4</v>
      </c>
      <c r="H932" t="s">
        <v>1424</v>
      </c>
      <c r="I932">
        <v>2</v>
      </c>
      <c r="J932">
        <v>5</v>
      </c>
      <c r="K932" t="s">
        <v>1605</v>
      </c>
      <c r="N932">
        <v>34055</v>
      </c>
    </row>
    <row r="933" spans="1:14" x14ac:dyDescent="0.25">
      <c r="B933">
        <v>489</v>
      </c>
      <c r="C933" s="1">
        <v>41476</v>
      </c>
      <c r="D933" s="180">
        <v>0.57638888888888895</v>
      </c>
      <c r="E933">
        <v>3</v>
      </c>
      <c r="F933" t="s">
        <v>123</v>
      </c>
      <c r="G933">
        <v>4</v>
      </c>
      <c r="H933" t="s">
        <v>1427</v>
      </c>
      <c r="I933">
        <v>3</v>
      </c>
      <c r="J933">
        <v>5</v>
      </c>
      <c r="K933" t="s">
        <v>1605</v>
      </c>
      <c r="N933">
        <v>34054</v>
      </c>
    </row>
    <row r="934" spans="1:14" x14ac:dyDescent="0.25">
      <c r="B934">
        <v>490</v>
      </c>
      <c r="C934" s="1">
        <v>41476</v>
      </c>
      <c r="D934" s="180">
        <v>0.57638888888888895</v>
      </c>
      <c r="E934">
        <v>4</v>
      </c>
      <c r="F934" t="s">
        <v>123</v>
      </c>
      <c r="G934">
        <v>4</v>
      </c>
      <c r="H934" t="s">
        <v>1425</v>
      </c>
      <c r="I934">
        <v>8</v>
      </c>
      <c r="J934">
        <v>5</v>
      </c>
      <c r="K934" t="s">
        <v>1605</v>
      </c>
      <c r="N934">
        <v>34056</v>
      </c>
    </row>
    <row r="935" spans="1:14" x14ac:dyDescent="0.25">
      <c r="B935">
        <v>490</v>
      </c>
      <c r="C935" s="1">
        <v>41476</v>
      </c>
      <c r="D935" s="180">
        <v>0.57638888888888895</v>
      </c>
      <c r="E935">
        <v>4</v>
      </c>
      <c r="F935" t="s">
        <v>123</v>
      </c>
      <c r="G935">
        <v>4</v>
      </c>
      <c r="H935" t="s">
        <v>1420</v>
      </c>
      <c r="I935">
        <v>3</v>
      </c>
      <c r="J935">
        <v>5</v>
      </c>
      <c r="K935" t="s">
        <v>1605</v>
      </c>
      <c r="N935">
        <v>34057</v>
      </c>
    </row>
    <row r="936" spans="1:14" s="178" customFormat="1" x14ac:dyDescent="0.25">
      <c r="A936" s="178">
        <v>1</v>
      </c>
      <c r="B936" s="178">
        <v>491</v>
      </c>
      <c r="C936" s="182">
        <v>41476</v>
      </c>
      <c r="D936" s="183">
        <v>0.57638888888888895</v>
      </c>
      <c r="E936" s="178">
        <v>5</v>
      </c>
      <c r="F936" s="178" t="s">
        <v>82</v>
      </c>
      <c r="G936" s="178">
        <v>5</v>
      </c>
      <c r="H936" s="178" t="str">
        <f>+H844</f>
        <v>LOONEY'S 2020 ORANGE (MD)</v>
      </c>
      <c r="I936" s="178">
        <v>4</v>
      </c>
      <c r="J936" s="178">
        <v>5</v>
      </c>
      <c r="N936" s="178">
        <v>34839</v>
      </c>
    </row>
    <row r="937" spans="1:14" s="152" customFormat="1" x14ac:dyDescent="0.25">
      <c r="A937" s="152">
        <v>2</v>
      </c>
      <c r="B937" s="152">
        <v>491</v>
      </c>
      <c r="C937" s="153">
        <v>41476</v>
      </c>
      <c r="D937" s="181">
        <v>0.57638888888888895</v>
      </c>
      <c r="E937" s="152">
        <v>5</v>
      </c>
      <c r="F937" s="152" t="s">
        <v>82</v>
      </c>
      <c r="G937" s="152">
        <v>5</v>
      </c>
      <c r="H937" s="152" t="str">
        <f>+H846</f>
        <v>RISING SONS 2020 (PA)</v>
      </c>
      <c r="I937" s="152">
        <v>3</v>
      </c>
      <c r="J937" s="152">
        <v>5</v>
      </c>
      <c r="N937" s="152">
        <v>34840</v>
      </c>
    </row>
    <row r="938" spans="1:14" x14ac:dyDescent="0.25">
      <c r="B938">
        <v>492</v>
      </c>
      <c r="C938" s="1">
        <v>41476</v>
      </c>
      <c r="D938" s="180">
        <v>0.57638888888888895</v>
      </c>
      <c r="E938">
        <v>6</v>
      </c>
      <c r="F938" t="s">
        <v>82</v>
      </c>
      <c r="G938">
        <v>5</v>
      </c>
      <c r="H938" t="str">
        <f>+H845</f>
        <v>TRI-STATE U11 BLACK (NJ)</v>
      </c>
      <c r="I938">
        <v>5</v>
      </c>
      <c r="J938">
        <v>5</v>
      </c>
      <c r="N938">
        <v>34841</v>
      </c>
    </row>
    <row r="939" spans="1:14" x14ac:dyDescent="0.25">
      <c r="B939">
        <v>492</v>
      </c>
      <c r="C939" s="1">
        <v>41476</v>
      </c>
      <c r="D939" s="180">
        <v>0.57638888888888895</v>
      </c>
      <c r="E939">
        <v>6</v>
      </c>
      <c r="F939" t="s">
        <v>82</v>
      </c>
      <c r="G939">
        <v>5</v>
      </c>
      <c r="H939" t="str">
        <f>+H847</f>
        <v>TEAM TURNPIKE EXIT 5 (NJ)</v>
      </c>
      <c r="I939">
        <v>2</v>
      </c>
      <c r="J939">
        <v>5</v>
      </c>
      <c r="N939">
        <v>34842</v>
      </c>
    </row>
    <row r="940" spans="1:14" x14ac:dyDescent="0.25">
      <c r="B940">
        <v>493</v>
      </c>
      <c r="C940" s="1">
        <v>41476</v>
      </c>
      <c r="D940" s="180">
        <v>0.57638888888888895</v>
      </c>
      <c r="E940">
        <v>7</v>
      </c>
      <c r="F940" t="s">
        <v>82</v>
      </c>
      <c r="G940">
        <v>5</v>
      </c>
      <c r="H940" t="str">
        <f>+H848</f>
        <v>BUCKS SELECT 2020-GRAY (PA)</v>
      </c>
      <c r="I940">
        <v>6</v>
      </c>
      <c r="J940">
        <v>5</v>
      </c>
      <c r="N940">
        <v>34843</v>
      </c>
    </row>
    <row r="941" spans="1:14" x14ac:dyDescent="0.25">
      <c r="B941">
        <v>493</v>
      </c>
      <c r="C941" s="1">
        <v>41476</v>
      </c>
      <c r="D941" s="180">
        <v>0.57638888888888895</v>
      </c>
      <c r="E941">
        <v>7</v>
      </c>
      <c r="F941" t="s">
        <v>82</v>
      </c>
      <c r="G941">
        <v>5</v>
      </c>
      <c r="H941" t="str">
        <f>+H851</f>
        <v>STEPS FUTURES 2020 (NJ)</v>
      </c>
      <c r="I941">
        <v>2</v>
      </c>
      <c r="J941">
        <v>5</v>
      </c>
      <c r="N941">
        <v>34844</v>
      </c>
    </row>
    <row r="942" spans="1:14" x14ac:dyDescent="0.25">
      <c r="B942">
        <v>494</v>
      </c>
      <c r="C942" s="1">
        <v>41476</v>
      </c>
      <c r="D942" s="180">
        <v>0.57638888888888895</v>
      </c>
      <c r="E942">
        <v>8</v>
      </c>
      <c r="F942" t="s">
        <v>82</v>
      </c>
      <c r="G942">
        <v>5</v>
      </c>
      <c r="H942" t="str">
        <f>+H849</f>
        <v>BURN 'EM LACROSSE (NY)</v>
      </c>
      <c r="I942">
        <v>7</v>
      </c>
      <c r="J942">
        <v>5</v>
      </c>
      <c r="N942">
        <v>34845</v>
      </c>
    </row>
    <row r="943" spans="1:14" x14ac:dyDescent="0.25">
      <c r="B943">
        <v>494</v>
      </c>
      <c r="C943" s="1">
        <v>41476</v>
      </c>
      <c r="D943" s="180">
        <v>0.57638888888888895</v>
      </c>
      <c r="E943">
        <v>8</v>
      </c>
      <c r="F943" t="s">
        <v>82</v>
      </c>
      <c r="G943">
        <v>5</v>
      </c>
      <c r="H943" t="str">
        <f>+H850</f>
        <v>LV STEAM MAROON (PA)</v>
      </c>
      <c r="I943">
        <v>5</v>
      </c>
      <c r="J943">
        <v>5</v>
      </c>
      <c r="N943">
        <v>34846</v>
      </c>
    </row>
    <row r="944" spans="1:14" x14ac:dyDescent="0.25">
      <c r="B944">
        <v>495</v>
      </c>
      <c r="C944" s="1">
        <v>41476</v>
      </c>
      <c r="D944" s="180">
        <v>0.57638888888888895</v>
      </c>
      <c r="E944">
        <v>9</v>
      </c>
      <c r="F944" t="s">
        <v>1173</v>
      </c>
      <c r="G944">
        <v>5</v>
      </c>
      <c r="H944" t="s">
        <v>1521</v>
      </c>
      <c r="I944">
        <v>7</v>
      </c>
      <c r="J944">
        <v>4</v>
      </c>
      <c r="N944">
        <v>34847</v>
      </c>
    </row>
    <row r="945" spans="1:14" x14ac:dyDescent="0.25">
      <c r="B945">
        <v>495</v>
      </c>
      <c r="C945" s="1">
        <v>41476</v>
      </c>
      <c r="D945" s="180">
        <v>0.57638888888888895</v>
      </c>
      <c r="E945">
        <v>9</v>
      </c>
      <c r="F945" t="s">
        <v>1173</v>
      </c>
      <c r="G945">
        <v>5</v>
      </c>
      <c r="H945" t="s">
        <v>1526</v>
      </c>
      <c r="I945">
        <v>6</v>
      </c>
      <c r="J945">
        <v>4</v>
      </c>
      <c r="N945">
        <v>34848</v>
      </c>
    </row>
    <row r="946" spans="1:14" s="152" customFormat="1" x14ac:dyDescent="0.25">
      <c r="A946" s="152">
        <v>2</v>
      </c>
      <c r="B946" s="152">
        <v>496</v>
      </c>
      <c r="C946" s="153">
        <v>41476</v>
      </c>
      <c r="D946" s="181">
        <v>0.57638888888888895</v>
      </c>
      <c r="E946" s="152">
        <v>10</v>
      </c>
      <c r="F946" s="152" t="s">
        <v>1173</v>
      </c>
      <c r="G946" s="152">
        <v>5</v>
      </c>
      <c r="H946" s="152" t="s">
        <v>1392</v>
      </c>
      <c r="I946" s="152">
        <v>8</v>
      </c>
      <c r="J946" s="152">
        <v>5</v>
      </c>
      <c r="N946" s="152">
        <v>34849</v>
      </c>
    </row>
    <row r="947" spans="1:14" s="178" customFormat="1" x14ac:dyDescent="0.25">
      <c r="A947" s="178">
        <v>1</v>
      </c>
      <c r="B947" s="178">
        <v>496</v>
      </c>
      <c r="C947" s="182">
        <v>41476</v>
      </c>
      <c r="D947" s="183">
        <v>0.57638888888888895</v>
      </c>
      <c r="E947" s="178">
        <v>10</v>
      </c>
      <c r="F947" s="178" t="s">
        <v>1173</v>
      </c>
      <c r="G947" s="178">
        <v>5</v>
      </c>
      <c r="H947" s="178" t="s">
        <v>1522</v>
      </c>
      <c r="I947" s="178">
        <v>9</v>
      </c>
      <c r="J947" s="178">
        <v>5</v>
      </c>
      <c r="N947" s="178">
        <v>34850</v>
      </c>
    </row>
    <row r="948" spans="1:14" x14ac:dyDescent="0.25">
      <c r="B948">
        <v>497</v>
      </c>
      <c r="C948" s="1">
        <v>41476</v>
      </c>
      <c r="D948" s="180">
        <v>0.57638888888888895</v>
      </c>
      <c r="E948">
        <v>11</v>
      </c>
      <c r="F948" t="s">
        <v>1173</v>
      </c>
      <c r="G948">
        <v>5</v>
      </c>
      <c r="H948" t="s">
        <v>1452</v>
      </c>
      <c r="I948">
        <v>3</v>
      </c>
      <c r="J948">
        <v>4</v>
      </c>
      <c r="N948">
        <v>34851</v>
      </c>
    </row>
    <row r="949" spans="1:14" x14ac:dyDescent="0.25">
      <c r="B949">
        <v>497</v>
      </c>
      <c r="C949" s="1">
        <v>41476</v>
      </c>
      <c r="D949" s="180">
        <v>0.57638888888888895</v>
      </c>
      <c r="E949">
        <v>11</v>
      </c>
      <c r="F949" t="s">
        <v>1173</v>
      </c>
      <c r="G949">
        <v>5</v>
      </c>
      <c r="H949" t="s">
        <v>1451</v>
      </c>
      <c r="I949">
        <v>4</v>
      </c>
      <c r="J949">
        <v>2</v>
      </c>
      <c r="N949">
        <v>34852</v>
      </c>
    </row>
    <row r="950" spans="1:14" x14ac:dyDescent="0.25">
      <c r="B950">
        <v>498</v>
      </c>
      <c r="C950" s="1">
        <v>41476</v>
      </c>
      <c r="D950" s="180">
        <v>0.57638888888888895</v>
      </c>
      <c r="E950">
        <v>12</v>
      </c>
      <c r="F950" t="s">
        <v>1173</v>
      </c>
      <c r="G950">
        <v>5</v>
      </c>
      <c r="H950" t="s">
        <v>1439</v>
      </c>
      <c r="I950">
        <v>3</v>
      </c>
      <c r="J950">
        <v>4</v>
      </c>
      <c r="N950">
        <v>34853</v>
      </c>
    </row>
    <row r="951" spans="1:14" x14ac:dyDescent="0.25">
      <c r="B951">
        <v>498</v>
      </c>
      <c r="C951" s="1">
        <v>41476</v>
      </c>
      <c r="D951" s="180">
        <v>0.57638888888888895</v>
      </c>
      <c r="E951">
        <v>12</v>
      </c>
      <c r="F951" t="s">
        <v>1173</v>
      </c>
      <c r="G951">
        <v>5</v>
      </c>
      <c r="H951" t="s">
        <v>1411</v>
      </c>
      <c r="I951">
        <v>4</v>
      </c>
      <c r="J951">
        <v>3</v>
      </c>
      <c r="N951">
        <v>34854</v>
      </c>
    </row>
    <row r="952" spans="1:14" x14ac:dyDescent="0.25">
      <c r="B952">
        <v>499</v>
      </c>
      <c r="C952" s="1">
        <v>41476</v>
      </c>
      <c r="D952" s="180">
        <v>0.57638888888888895</v>
      </c>
      <c r="E952">
        <v>13</v>
      </c>
      <c r="F952" t="s">
        <v>1173</v>
      </c>
      <c r="G952">
        <v>5</v>
      </c>
      <c r="H952" t="s">
        <v>1368</v>
      </c>
      <c r="I952">
        <v>8</v>
      </c>
      <c r="J952">
        <v>5</v>
      </c>
      <c r="N952">
        <v>34855</v>
      </c>
    </row>
    <row r="953" spans="1:14" x14ac:dyDescent="0.25">
      <c r="B953">
        <v>499</v>
      </c>
      <c r="C953" s="1">
        <v>41476</v>
      </c>
      <c r="D953" s="180">
        <v>0.57638888888888895</v>
      </c>
      <c r="E953">
        <v>13</v>
      </c>
      <c r="F953" t="s">
        <v>1173</v>
      </c>
      <c r="G953">
        <v>5</v>
      </c>
      <c r="H953" t="s">
        <v>1527</v>
      </c>
      <c r="I953">
        <v>4</v>
      </c>
      <c r="J953">
        <v>5</v>
      </c>
      <c r="N953">
        <v>34856</v>
      </c>
    </row>
    <row r="954" spans="1:14" x14ac:dyDescent="0.25">
      <c r="B954">
        <v>500</v>
      </c>
      <c r="C954" s="1">
        <v>41476</v>
      </c>
      <c r="D954" s="180">
        <v>0.57638888888888895</v>
      </c>
      <c r="E954">
        <v>14</v>
      </c>
      <c r="F954" t="s">
        <v>1174</v>
      </c>
      <c r="G954">
        <v>5</v>
      </c>
      <c r="H954" t="s">
        <v>1457</v>
      </c>
      <c r="I954">
        <v>10</v>
      </c>
      <c r="J954">
        <v>2</v>
      </c>
      <c r="N954">
        <v>34857</v>
      </c>
    </row>
    <row r="955" spans="1:14" x14ac:dyDescent="0.25">
      <c r="B955">
        <v>500</v>
      </c>
      <c r="C955" s="1">
        <v>41476</v>
      </c>
      <c r="D955" s="180">
        <v>0.57638888888888895</v>
      </c>
      <c r="E955">
        <v>14</v>
      </c>
      <c r="F955" t="s">
        <v>1174</v>
      </c>
      <c r="G955">
        <v>5</v>
      </c>
      <c r="H955" t="s">
        <v>1454</v>
      </c>
      <c r="I955">
        <v>3</v>
      </c>
      <c r="J955">
        <v>5</v>
      </c>
      <c r="N955">
        <v>34858</v>
      </c>
    </row>
    <row r="956" spans="1:14" x14ac:dyDescent="0.25">
      <c r="B956">
        <v>501</v>
      </c>
      <c r="C956" s="1">
        <v>41476</v>
      </c>
      <c r="D956" s="180">
        <v>0.57638888888888895</v>
      </c>
      <c r="E956">
        <v>15</v>
      </c>
      <c r="F956" t="s">
        <v>1174</v>
      </c>
      <c r="G956">
        <v>5</v>
      </c>
      <c r="H956" t="s">
        <v>1455</v>
      </c>
      <c r="I956">
        <v>9</v>
      </c>
      <c r="J956">
        <v>5</v>
      </c>
      <c r="N956">
        <v>34859</v>
      </c>
    </row>
    <row r="957" spans="1:14" x14ac:dyDescent="0.25">
      <c r="B957">
        <v>501</v>
      </c>
      <c r="C957" s="1">
        <v>41476</v>
      </c>
      <c r="D957" s="180">
        <v>0.57638888888888895</v>
      </c>
      <c r="E957">
        <v>15</v>
      </c>
      <c r="F957" t="s">
        <v>1174</v>
      </c>
      <c r="G957">
        <v>5</v>
      </c>
      <c r="H957" t="s">
        <v>1423</v>
      </c>
      <c r="I957">
        <v>2</v>
      </c>
      <c r="J957">
        <v>5</v>
      </c>
      <c r="N957">
        <v>34860</v>
      </c>
    </row>
    <row r="958" spans="1:14" s="178" customFormat="1" x14ac:dyDescent="0.25">
      <c r="A958" s="178">
        <v>1</v>
      </c>
      <c r="B958" s="178">
        <v>502</v>
      </c>
      <c r="C958" s="182">
        <v>41476</v>
      </c>
      <c r="D958" s="183">
        <v>0.57638888888888895</v>
      </c>
      <c r="E958" s="178">
        <v>16</v>
      </c>
      <c r="F958" s="178" t="s">
        <v>1174</v>
      </c>
      <c r="G958" s="178">
        <v>5</v>
      </c>
      <c r="H958" s="178" t="s">
        <v>1583</v>
      </c>
      <c r="I958" s="178">
        <v>6</v>
      </c>
      <c r="J958" s="178">
        <v>4</v>
      </c>
      <c r="N958" s="178">
        <v>34861</v>
      </c>
    </row>
    <row r="959" spans="1:14" s="152" customFormat="1" x14ac:dyDescent="0.25">
      <c r="A959" s="152">
        <v>2</v>
      </c>
      <c r="B959" s="152">
        <v>502</v>
      </c>
      <c r="C959" s="153">
        <v>41476</v>
      </c>
      <c r="D959" s="181">
        <v>0.57638888888888895</v>
      </c>
      <c r="E959" s="152">
        <v>16</v>
      </c>
      <c r="F959" s="152" t="s">
        <v>1174</v>
      </c>
      <c r="G959" s="152">
        <v>5</v>
      </c>
      <c r="H959" s="152" t="s">
        <v>1410</v>
      </c>
      <c r="I959" s="152">
        <v>2</v>
      </c>
      <c r="J959" s="152">
        <v>3</v>
      </c>
      <c r="N959" s="152">
        <v>34862</v>
      </c>
    </row>
    <row r="960" spans="1:14" x14ac:dyDescent="0.25">
      <c r="B960">
        <v>503</v>
      </c>
      <c r="C960" s="1">
        <v>41476</v>
      </c>
      <c r="D960" s="180">
        <v>0.57638888888888895</v>
      </c>
      <c r="E960">
        <v>17</v>
      </c>
      <c r="F960" t="s">
        <v>1174</v>
      </c>
      <c r="G960">
        <v>5</v>
      </c>
      <c r="H960" t="s">
        <v>1456</v>
      </c>
      <c r="I960">
        <v>7</v>
      </c>
      <c r="J960">
        <v>5</v>
      </c>
      <c r="N960">
        <v>34863</v>
      </c>
    </row>
    <row r="961" spans="1:14" x14ac:dyDescent="0.25">
      <c r="B961">
        <v>503</v>
      </c>
      <c r="C961" s="1">
        <v>41476</v>
      </c>
      <c r="D961" s="180">
        <v>0.57638888888888895</v>
      </c>
      <c r="E961">
        <v>17</v>
      </c>
      <c r="F961" t="s">
        <v>1174</v>
      </c>
      <c r="G961">
        <v>5</v>
      </c>
      <c r="H961" t="s">
        <v>1453</v>
      </c>
      <c r="I961">
        <v>5</v>
      </c>
      <c r="J961">
        <v>5</v>
      </c>
      <c r="N961">
        <v>34864</v>
      </c>
    </row>
    <row r="962" spans="1:14" x14ac:dyDescent="0.25">
      <c r="B962">
        <v>504</v>
      </c>
      <c r="C962" s="1">
        <v>41476</v>
      </c>
      <c r="D962" s="180">
        <v>0.57638888888888895</v>
      </c>
      <c r="E962">
        <v>18</v>
      </c>
      <c r="F962" t="s">
        <v>1175</v>
      </c>
      <c r="G962">
        <v>5</v>
      </c>
      <c r="H962" t="s">
        <v>1434</v>
      </c>
      <c r="I962">
        <v>4</v>
      </c>
      <c r="J962">
        <v>5</v>
      </c>
      <c r="N962">
        <v>34865</v>
      </c>
    </row>
    <row r="963" spans="1:14" x14ac:dyDescent="0.25">
      <c r="B963">
        <v>504</v>
      </c>
      <c r="C963" s="1">
        <v>41476</v>
      </c>
      <c r="D963" s="180">
        <v>0.57638888888888895</v>
      </c>
      <c r="E963">
        <v>18</v>
      </c>
      <c r="F963" t="s">
        <v>1175</v>
      </c>
      <c r="G963">
        <v>5</v>
      </c>
      <c r="H963" t="s">
        <v>1428</v>
      </c>
      <c r="I963">
        <v>3</v>
      </c>
      <c r="J963">
        <v>5</v>
      </c>
      <c r="N963">
        <v>34866</v>
      </c>
    </row>
    <row r="964" spans="1:14" s="152" customFormat="1" x14ac:dyDescent="0.25">
      <c r="A964" s="152">
        <v>2</v>
      </c>
      <c r="B964" s="152">
        <v>505</v>
      </c>
      <c r="C964" s="153">
        <v>41476</v>
      </c>
      <c r="D964" s="181">
        <v>0.57638888888888895</v>
      </c>
      <c r="E964" s="152">
        <v>19</v>
      </c>
      <c r="F964" s="152" t="s">
        <v>1175</v>
      </c>
      <c r="G964" s="152">
        <v>5</v>
      </c>
      <c r="H964" s="152" t="s">
        <v>1431</v>
      </c>
      <c r="I964" s="152">
        <v>0</v>
      </c>
      <c r="J964" s="152">
        <v>5</v>
      </c>
      <c r="N964" s="152">
        <v>34867</v>
      </c>
    </row>
    <row r="965" spans="1:14" s="178" customFormat="1" x14ac:dyDescent="0.25">
      <c r="A965" s="178">
        <v>1</v>
      </c>
      <c r="B965" s="178">
        <v>505</v>
      </c>
      <c r="C965" s="182">
        <v>41476</v>
      </c>
      <c r="D965" s="183">
        <v>0.57638888888888895</v>
      </c>
      <c r="E965" s="178">
        <v>19</v>
      </c>
      <c r="F965" s="178" t="s">
        <v>1175</v>
      </c>
      <c r="G965" s="178">
        <v>5</v>
      </c>
      <c r="H965" s="178" t="s">
        <v>1442</v>
      </c>
      <c r="I965" s="178">
        <v>1</v>
      </c>
      <c r="J965" s="178">
        <v>5</v>
      </c>
      <c r="N965" s="178">
        <v>34868</v>
      </c>
    </row>
    <row r="966" spans="1:14" x14ac:dyDescent="0.25">
      <c r="B966">
        <v>506</v>
      </c>
      <c r="C966" s="1">
        <v>41476</v>
      </c>
      <c r="D966" s="180">
        <v>0.57638888888888895</v>
      </c>
      <c r="E966">
        <v>20</v>
      </c>
      <c r="F966" t="s">
        <v>1175</v>
      </c>
      <c r="G966">
        <v>5</v>
      </c>
      <c r="H966" t="s">
        <v>1396</v>
      </c>
      <c r="I966">
        <v>9</v>
      </c>
      <c r="J966">
        <v>5</v>
      </c>
      <c r="N966">
        <v>34869</v>
      </c>
    </row>
    <row r="967" spans="1:14" x14ac:dyDescent="0.25">
      <c r="B967">
        <v>506</v>
      </c>
      <c r="C967" s="1">
        <v>41476</v>
      </c>
      <c r="D967" s="180">
        <v>0.57638888888888895</v>
      </c>
      <c r="E967">
        <v>20</v>
      </c>
      <c r="F967" t="s">
        <v>1175</v>
      </c>
      <c r="G967">
        <v>5</v>
      </c>
      <c r="H967" t="s">
        <v>1432</v>
      </c>
      <c r="I967">
        <v>2</v>
      </c>
      <c r="J967">
        <v>5</v>
      </c>
      <c r="N967">
        <v>34870</v>
      </c>
    </row>
    <row r="968" spans="1:14" x14ac:dyDescent="0.25">
      <c r="B968">
        <v>507</v>
      </c>
      <c r="C968" s="1">
        <v>41476</v>
      </c>
      <c r="D968" s="180">
        <v>0.57638888888888895</v>
      </c>
      <c r="E968">
        <v>21</v>
      </c>
      <c r="F968" t="s">
        <v>1175</v>
      </c>
      <c r="G968">
        <v>5</v>
      </c>
      <c r="H968" t="s">
        <v>1435</v>
      </c>
      <c r="I968">
        <v>6</v>
      </c>
      <c r="J968">
        <v>5</v>
      </c>
      <c r="N968">
        <v>34871</v>
      </c>
    </row>
    <row r="969" spans="1:14" x14ac:dyDescent="0.25">
      <c r="B969">
        <v>507</v>
      </c>
      <c r="C969" s="1">
        <v>41476</v>
      </c>
      <c r="D969" s="180">
        <v>0.57638888888888895</v>
      </c>
      <c r="E969">
        <v>21</v>
      </c>
      <c r="F969" t="s">
        <v>1175</v>
      </c>
      <c r="G969">
        <v>5</v>
      </c>
      <c r="H969" t="s">
        <v>1450</v>
      </c>
      <c r="I969">
        <v>1</v>
      </c>
      <c r="J969">
        <v>5</v>
      </c>
      <c r="N969">
        <v>34872</v>
      </c>
    </row>
    <row r="970" spans="1:14" s="178" customFormat="1" x14ac:dyDescent="0.25">
      <c r="A970" s="178">
        <v>1</v>
      </c>
      <c r="B970" s="178">
        <v>508</v>
      </c>
      <c r="C970" s="182">
        <v>41476</v>
      </c>
      <c r="D970" s="183">
        <v>0.57638888888888895</v>
      </c>
      <c r="E970" s="178">
        <v>22</v>
      </c>
      <c r="F970" s="179" t="s">
        <v>1596</v>
      </c>
      <c r="G970" s="178">
        <v>5</v>
      </c>
      <c r="H970" s="178" t="s">
        <v>1506</v>
      </c>
      <c r="I970" s="178">
        <v>7</v>
      </c>
      <c r="J970" s="178">
        <v>5</v>
      </c>
      <c r="N970" s="178">
        <v>34873</v>
      </c>
    </row>
    <row r="971" spans="1:14" s="152" customFormat="1" x14ac:dyDescent="0.25">
      <c r="A971" s="152">
        <v>2</v>
      </c>
      <c r="B971" s="152">
        <v>508</v>
      </c>
      <c r="C971" s="153">
        <v>41476</v>
      </c>
      <c r="D971" s="181">
        <v>0.57638888888888895</v>
      </c>
      <c r="E971" s="152">
        <v>22</v>
      </c>
      <c r="F971" s="179" t="s">
        <v>1596</v>
      </c>
      <c r="G971" s="152">
        <v>5</v>
      </c>
      <c r="H971" s="152" t="s">
        <v>1508</v>
      </c>
      <c r="I971" s="152">
        <v>3</v>
      </c>
      <c r="J971" s="152">
        <v>5</v>
      </c>
      <c r="N971" s="152">
        <v>34874</v>
      </c>
    </row>
    <row r="972" spans="1:14" x14ac:dyDescent="0.25">
      <c r="B972">
        <v>509</v>
      </c>
      <c r="C972" s="1">
        <v>41476</v>
      </c>
      <c r="D972" s="180">
        <v>0.57638888888888895</v>
      </c>
      <c r="E972">
        <v>23</v>
      </c>
      <c r="F972" s="151" t="s">
        <v>1596</v>
      </c>
      <c r="G972">
        <v>5</v>
      </c>
      <c r="H972" t="s">
        <v>1509</v>
      </c>
      <c r="I972">
        <v>3</v>
      </c>
      <c r="J972">
        <v>5</v>
      </c>
      <c r="N972">
        <v>34875</v>
      </c>
    </row>
    <row r="973" spans="1:14" x14ac:dyDescent="0.25">
      <c r="B973">
        <v>509</v>
      </c>
      <c r="C973" s="1">
        <v>41476</v>
      </c>
      <c r="D973" s="180">
        <v>0.57638888888888895</v>
      </c>
      <c r="E973">
        <v>23</v>
      </c>
      <c r="F973" s="151" t="s">
        <v>1596</v>
      </c>
      <c r="G973">
        <v>5</v>
      </c>
      <c r="H973" t="s">
        <v>1388</v>
      </c>
      <c r="I973">
        <v>5</v>
      </c>
      <c r="J973">
        <v>5</v>
      </c>
      <c r="N973">
        <v>34876</v>
      </c>
    </row>
    <row r="974" spans="1:14" x14ac:dyDescent="0.25">
      <c r="B974">
        <v>510</v>
      </c>
      <c r="C974" s="1">
        <v>41476</v>
      </c>
      <c r="D974" s="180">
        <v>0.57638888888888895</v>
      </c>
      <c r="E974">
        <v>24</v>
      </c>
      <c r="F974" s="151" t="s">
        <v>1596</v>
      </c>
      <c r="G974">
        <v>5</v>
      </c>
      <c r="H974" t="s">
        <v>1510</v>
      </c>
      <c r="I974">
        <v>4</v>
      </c>
      <c r="J974">
        <v>-5</v>
      </c>
      <c r="N974">
        <v>34877</v>
      </c>
    </row>
    <row r="975" spans="1:14" x14ac:dyDescent="0.25">
      <c r="B975">
        <v>510</v>
      </c>
      <c r="C975" s="1">
        <v>41476</v>
      </c>
      <c r="D975" s="180">
        <v>0.57638888888888895</v>
      </c>
      <c r="E975">
        <v>24</v>
      </c>
      <c r="F975" s="151" t="s">
        <v>1596</v>
      </c>
      <c r="G975">
        <v>5</v>
      </c>
      <c r="H975" t="s">
        <v>1485</v>
      </c>
      <c r="I975">
        <v>7</v>
      </c>
      <c r="J975">
        <v>5</v>
      </c>
      <c r="N975">
        <v>34878</v>
      </c>
    </row>
    <row r="976" spans="1:14" x14ac:dyDescent="0.25">
      <c r="B976">
        <v>514</v>
      </c>
      <c r="C976" s="1">
        <v>41476</v>
      </c>
      <c r="D976" s="180">
        <v>0.61111111111111105</v>
      </c>
      <c r="E976">
        <v>1</v>
      </c>
      <c r="F976" t="s">
        <v>1161</v>
      </c>
      <c r="G976">
        <v>5</v>
      </c>
      <c r="H976" t="str">
        <f>+H836</f>
        <v>LV  BLUE (PA)</v>
      </c>
      <c r="I976">
        <v>4</v>
      </c>
      <c r="J976">
        <v>5</v>
      </c>
      <c r="N976">
        <v>34879</v>
      </c>
    </row>
    <row r="977" spans="1:14" x14ac:dyDescent="0.25">
      <c r="B977">
        <v>514</v>
      </c>
      <c r="C977" s="1">
        <v>41476</v>
      </c>
      <c r="D977" s="180">
        <v>0.61111111111111105</v>
      </c>
      <c r="E977">
        <v>1</v>
      </c>
      <c r="F977" t="s">
        <v>1161</v>
      </c>
      <c r="G977">
        <v>5</v>
      </c>
      <c r="H977" t="str">
        <f>+H839</f>
        <v>WOLFPACK - WHITE (MD)</v>
      </c>
      <c r="I977">
        <v>3</v>
      </c>
      <c r="J977">
        <v>5</v>
      </c>
      <c r="N977">
        <v>34880</v>
      </c>
    </row>
    <row r="978" spans="1:14" x14ac:dyDescent="0.25">
      <c r="B978">
        <v>515</v>
      </c>
      <c r="C978" s="1">
        <v>41476</v>
      </c>
      <c r="D978" s="180">
        <v>0.61111111111111105</v>
      </c>
      <c r="E978">
        <v>2</v>
      </c>
      <c r="F978" t="s">
        <v>1161</v>
      </c>
      <c r="G978">
        <v>5</v>
      </c>
      <c r="H978" t="str">
        <f>+H837</f>
        <v>TRI-STATE U15 GREEN (NJ)</v>
      </c>
      <c r="I978">
        <v>3</v>
      </c>
      <c r="J978">
        <v>5</v>
      </c>
      <c r="N978">
        <v>34881</v>
      </c>
    </row>
    <row r="979" spans="1:14" x14ac:dyDescent="0.25">
      <c r="B979">
        <v>515</v>
      </c>
      <c r="C979" s="1">
        <v>41476</v>
      </c>
      <c r="D979" s="180">
        <v>0.61111111111111105</v>
      </c>
      <c r="E979">
        <v>2</v>
      </c>
      <c r="F979" t="s">
        <v>1161</v>
      </c>
      <c r="G979">
        <v>5</v>
      </c>
      <c r="H979" t="str">
        <f>+H838</f>
        <v>TOP SIDE SNIPERS BLACK (NY)</v>
      </c>
      <c r="I979">
        <v>4</v>
      </c>
      <c r="J979">
        <v>5</v>
      </c>
      <c r="N979">
        <v>34882</v>
      </c>
    </row>
    <row r="980" spans="1:14" x14ac:dyDescent="0.25">
      <c r="B980">
        <v>516</v>
      </c>
      <c r="C980" s="1">
        <v>41476</v>
      </c>
      <c r="D980" s="180">
        <v>0.61111111111111105</v>
      </c>
      <c r="E980">
        <v>3</v>
      </c>
      <c r="F980" t="s">
        <v>1161</v>
      </c>
      <c r="G980">
        <v>5</v>
      </c>
      <c r="H980" t="str">
        <f>+H620</f>
        <v>TRUE PITTSBURGH U15 (PA)</v>
      </c>
      <c r="I980">
        <v>5</v>
      </c>
      <c r="J980">
        <v>5</v>
      </c>
      <c r="N980">
        <v>34883</v>
      </c>
    </row>
    <row r="981" spans="1:14" x14ac:dyDescent="0.25">
      <c r="B981">
        <v>516</v>
      </c>
      <c r="C981" s="1">
        <v>41476</v>
      </c>
      <c r="D981" s="180">
        <v>0.61111111111111105</v>
      </c>
      <c r="E981">
        <v>3</v>
      </c>
      <c r="F981" t="s">
        <v>1161</v>
      </c>
      <c r="G981">
        <v>5</v>
      </c>
      <c r="H981" t="str">
        <f>+H616</f>
        <v>TRUE BLUE 2017 WHITE (NY)</v>
      </c>
      <c r="I981">
        <v>4</v>
      </c>
      <c r="J981">
        <v>5</v>
      </c>
      <c r="N981">
        <v>34884</v>
      </c>
    </row>
    <row r="982" spans="1:14" s="178" customFormat="1" x14ac:dyDescent="0.25">
      <c r="A982" s="178">
        <v>1</v>
      </c>
      <c r="B982" s="178">
        <v>517</v>
      </c>
      <c r="C982" s="182">
        <v>41476</v>
      </c>
      <c r="D982" s="183">
        <v>0.61111111111111105</v>
      </c>
      <c r="E982" s="178">
        <v>4</v>
      </c>
      <c r="F982" s="178" t="s">
        <v>1161</v>
      </c>
      <c r="G982" s="178">
        <v>5</v>
      </c>
      <c r="H982" s="178" t="str">
        <f>+H618</f>
        <v>FUSION TSL GOLD (NC)</v>
      </c>
      <c r="I982" s="178">
        <v>7</v>
      </c>
      <c r="J982" s="178">
        <v>3</v>
      </c>
      <c r="N982" s="178">
        <v>34885</v>
      </c>
    </row>
    <row r="983" spans="1:14" s="152" customFormat="1" x14ac:dyDescent="0.25">
      <c r="A983" s="152">
        <v>2</v>
      </c>
      <c r="B983" s="152">
        <v>517</v>
      </c>
      <c r="C983" s="153">
        <v>41476</v>
      </c>
      <c r="D983" s="181">
        <v>0.61111111111111105</v>
      </c>
      <c r="E983" s="152">
        <v>4</v>
      </c>
      <c r="F983" s="152" t="s">
        <v>1161</v>
      </c>
      <c r="G983" s="152">
        <v>5</v>
      </c>
      <c r="H983" s="152" t="str">
        <f>+H623</f>
        <v>BLACK BEAR BLUE (PA)</v>
      </c>
      <c r="I983" s="152">
        <v>2</v>
      </c>
      <c r="J983" s="152">
        <v>3</v>
      </c>
      <c r="N983" s="152">
        <v>34886</v>
      </c>
    </row>
    <row r="984" spans="1:14" s="178" customFormat="1" x14ac:dyDescent="0.25">
      <c r="A984" s="178">
        <v>1</v>
      </c>
      <c r="B984" s="178">
        <v>518</v>
      </c>
      <c r="C984" s="182">
        <v>41476</v>
      </c>
      <c r="D984" s="183">
        <v>0.61111111111111105</v>
      </c>
      <c r="E984" s="178">
        <v>5</v>
      </c>
      <c r="F984" s="152" t="s">
        <v>1592</v>
      </c>
      <c r="G984" s="178">
        <v>5</v>
      </c>
      <c r="H984" s="178" t="str">
        <f>+H545</f>
        <v>RISING SONS 2019 (PA)</v>
      </c>
      <c r="I984" s="178">
        <v>6</v>
      </c>
      <c r="J984" s="178">
        <v>3</v>
      </c>
      <c r="N984" s="178">
        <v>34887</v>
      </c>
    </row>
    <row r="985" spans="1:14" s="152" customFormat="1" x14ac:dyDescent="0.25">
      <c r="A985" s="152">
        <v>2</v>
      </c>
      <c r="B985" s="152">
        <v>518</v>
      </c>
      <c r="C985" s="153">
        <v>41476</v>
      </c>
      <c r="D985" s="181">
        <v>0.61111111111111105</v>
      </c>
      <c r="E985" s="152">
        <v>5</v>
      </c>
      <c r="F985" s="152" t="s">
        <v>1592</v>
      </c>
      <c r="G985" s="152">
        <v>5</v>
      </c>
      <c r="H985" s="152" t="str">
        <f>+H888</f>
        <v>TRI-STATE U13 GREEN (NJ)</v>
      </c>
      <c r="I985" s="152">
        <v>3</v>
      </c>
      <c r="J985" s="152">
        <v>3</v>
      </c>
      <c r="N985" s="152">
        <v>34888</v>
      </c>
    </row>
    <row r="986" spans="1:14" x14ac:dyDescent="0.25">
      <c r="B986">
        <v>519</v>
      </c>
      <c r="C986" s="1">
        <v>41476</v>
      </c>
      <c r="D986" s="180">
        <v>0.61111111111111105</v>
      </c>
      <c r="E986">
        <v>6</v>
      </c>
      <c r="F986" t="s">
        <v>1592</v>
      </c>
      <c r="G986">
        <v>5</v>
      </c>
      <c r="H986" t="str">
        <f>+H886</f>
        <v>TRI-STATE U13 WHITE (NJ)</v>
      </c>
      <c r="I986">
        <v>5</v>
      </c>
      <c r="J986">
        <v>5</v>
      </c>
      <c r="N986">
        <v>34889</v>
      </c>
    </row>
    <row r="987" spans="1:14" x14ac:dyDescent="0.25">
      <c r="B987">
        <v>519</v>
      </c>
      <c r="C987" s="1">
        <v>41476</v>
      </c>
      <c r="D987" s="180">
        <v>0.61111111111111105</v>
      </c>
      <c r="E987">
        <v>6</v>
      </c>
      <c r="F987" t="s">
        <v>1592</v>
      </c>
      <c r="G987">
        <v>5</v>
      </c>
      <c r="H987" t="str">
        <f>+H889</f>
        <v>NOVA WEST LACROSSE (VA)</v>
      </c>
      <c r="I987">
        <v>4</v>
      </c>
      <c r="J987">
        <v>5</v>
      </c>
      <c r="N987">
        <v>34890</v>
      </c>
    </row>
    <row r="988" spans="1:14" x14ac:dyDescent="0.25">
      <c r="B988">
        <v>520</v>
      </c>
      <c r="C988" s="1">
        <v>41476</v>
      </c>
      <c r="D988" s="180">
        <v>0.61111111111111105</v>
      </c>
      <c r="E988">
        <v>7</v>
      </c>
      <c r="F988" t="s">
        <v>1592</v>
      </c>
      <c r="G988">
        <v>5</v>
      </c>
      <c r="H988" t="str">
        <f>+H884</f>
        <v>TEAM TURNPIKE EXIT 6 (NJ)</v>
      </c>
      <c r="I988">
        <v>5</v>
      </c>
      <c r="J988">
        <v>5</v>
      </c>
      <c r="N988">
        <v>34891</v>
      </c>
    </row>
    <row r="989" spans="1:14" x14ac:dyDescent="0.25">
      <c r="B989">
        <v>520</v>
      </c>
      <c r="C989" s="1">
        <v>41476</v>
      </c>
      <c r="D989" s="180">
        <v>0.61111111111111105</v>
      </c>
      <c r="E989">
        <v>7</v>
      </c>
      <c r="F989" t="s">
        <v>1592</v>
      </c>
      <c r="G989">
        <v>5</v>
      </c>
      <c r="H989" t="str">
        <f>+H890</f>
        <v>TRUE PITTSBURGH U13 (PA)</v>
      </c>
      <c r="I989">
        <v>7</v>
      </c>
      <c r="J989">
        <v>5</v>
      </c>
      <c r="N989">
        <v>34892</v>
      </c>
    </row>
    <row r="990" spans="1:14" x14ac:dyDescent="0.25">
      <c r="B990">
        <v>521</v>
      </c>
      <c r="C990" s="1">
        <v>41476</v>
      </c>
      <c r="D990" s="180">
        <v>0.61111111111111105</v>
      </c>
      <c r="E990">
        <v>8</v>
      </c>
      <c r="F990" t="s">
        <v>1592</v>
      </c>
      <c r="G990">
        <v>5</v>
      </c>
      <c r="H990" t="str">
        <f>+H887</f>
        <v>TRI-STATE U13 GOLD (NJ)</v>
      </c>
      <c r="I990">
        <v>2</v>
      </c>
      <c r="J990">
        <v>5</v>
      </c>
      <c r="N990">
        <v>34893</v>
      </c>
    </row>
    <row r="991" spans="1:14" x14ac:dyDescent="0.25">
      <c r="B991">
        <v>521</v>
      </c>
      <c r="C991" s="1">
        <v>41476</v>
      </c>
      <c r="D991" s="180">
        <v>0.61111111111111105</v>
      </c>
      <c r="E991">
        <v>8</v>
      </c>
      <c r="F991" t="s">
        <v>1592</v>
      </c>
      <c r="G991">
        <v>5</v>
      </c>
      <c r="H991" t="str">
        <f>+H891</f>
        <v>BLACK DOG LEGACY (PA)</v>
      </c>
      <c r="I991">
        <v>8</v>
      </c>
      <c r="J991">
        <v>5</v>
      </c>
      <c r="N991">
        <v>34894</v>
      </c>
    </row>
    <row r="992" spans="1:14" x14ac:dyDescent="0.25">
      <c r="B992">
        <v>522</v>
      </c>
      <c r="C992" s="1">
        <v>41476</v>
      </c>
      <c r="D992" s="180">
        <v>0.61111111111111105</v>
      </c>
      <c r="E992">
        <v>9</v>
      </c>
      <c r="F992" t="s">
        <v>1184</v>
      </c>
      <c r="G992">
        <v>4</v>
      </c>
      <c r="H992" t="s">
        <v>1500</v>
      </c>
      <c r="I992">
        <v>13</v>
      </c>
      <c r="J992">
        <v>5</v>
      </c>
      <c r="N992">
        <v>34895</v>
      </c>
    </row>
    <row r="993" spans="2:14" x14ac:dyDescent="0.25">
      <c r="B993">
        <v>522</v>
      </c>
      <c r="C993" s="1">
        <v>41476</v>
      </c>
      <c r="D993" s="180">
        <v>0.61111111111111105</v>
      </c>
      <c r="E993">
        <v>9</v>
      </c>
      <c r="F993" t="s">
        <v>1184</v>
      </c>
      <c r="G993">
        <v>4</v>
      </c>
      <c r="H993" t="s">
        <v>1503</v>
      </c>
      <c r="I993">
        <v>2</v>
      </c>
      <c r="J993">
        <v>5</v>
      </c>
      <c r="N993">
        <v>34896</v>
      </c>
    </row>
    <row r="994" spans="2:14" x14ac:dyDescent="0.25">
      <c r="B994">
        <v>523</v>
      </c>
      <c r="C994" s="1">
        <v>41476</v>
      </c>
      <c r="D994" s="180">
        <v>0.61111111111111105</v>
      </c>
      <c r="E994">
        <v>10</v>
      </c>
      <c r="F994" t="s">
        <v>1184</v>
      </c>
      <c r="G994">
        <v>4</v>
      </c>
      <c r="H994" t="s">
        <v>1499</v>
      </c>
      <c r="I994">
        <v>1</v>
      </c>
      <c r="J994">
        <v>5</v>
      </c>
      <c r="N994">
        <v>34897</v>
      </c>
    </row>
    <row r="995" spans="2:14" x14ac:dyDescent="0.25">
      <c r="B995">
        <v>523</v>
      </c>
      <c r="C995" s="1">
        <v>41476</v>
      </c>
      <c r="D995" s="180">
        <v>0.61111111111111105</v>
      </c>
      <c r="E995">
        <v>10</v>
      </c>
      <c r="F995" t="s">
        <v>1184</v>
      </c>
      <c r="G995">
        <v>4</v>
      </c>
      <c r="H995" t="s">
        <v>1423</v>
      </c>
      <c r="I995">
        <v>8</v>
      </c>
      <c r="J995">
        <v>5</v>
      </c>
      <c r="N995">
        <v>34898</v>
      </c>
    </row>
    <row r="996" spans="2:14" x14ac:dyDescent="0.25">
      <c r="B996">
        <v>524</v>
      </c>
      <c r="C996" s="1">
        <v>41476</v>
      </c>
      <c r="D996" s="180">
        <v>0.61111111111111105</v>
      </c>
      <c r="E996">
        <v>11</v>
      </c>
      <c r="F996" t="s">
        <v>1184</v>
      </c>
      <c r="G996">
        <v>4</v>
      </c>
      <c r="H996" t="s">
        <v>1502</v>
      </c>
      <c r="I996">
        <v>6</v>
      </c>
      <c r="J996">
        <v>5</v>
      </c>
      <c r="N996">
        <v>34899</v>
      </c>
    </row>
    <row r="997" spans="2:14" x14ac:dyDescent="0.25">
      <c r="B997">
        <v>524</v>
      </c>
      <c r="C997" s="1">
        <v>41476</v>
      </c>
      <c r="D997" s="180">
        <v>0.61111111111111105</v>
      </c>
      <c r="E997">
        <v>11</v>
      </c>
      <c r="F997" t="s">
        <v>1184</v>
      </c>
      <c r="G997">
        <v>4</v>
      </c>
      <c r="H997" t="s">
        <v>1497</v>
      </c>
      <c r="I997">
        <v>2</v>
      </c>
      <c r="J997">
        <v>5</v>
      </c>
      <c r="N997">
        <v>34900</v>
      </c>
    </row>
    <row r="998" spans="2:14" x14ac:dyDescent="0.25">
      <c r="B998">
        <v>525</v>
      </c>
      <c r="C998" s="1">
        <v>41476</v>
      </c>
      <c r="D998" s="180">
        <v>0.61111111111111105</v>
      </c>
      <c r="E998">
        <v>12</v>
      </c>
      <c r="F998" s="151" t="s">
        <v>1594</v>
      </c>
      <c r="G998">
        <v>4</v>
      </c>
      <c r="H998" t="s">
        <v>1369</v>
      </c>
      <c r="I998">
        <v>3</v>
      </c>
      <c r="J998">
        <v>3</v>
      </c>
      <c r="N998">
        <v>34901</v>
      </c>
    </row>
    <row r="999" spans="2:14" x14ac:dyDescent="0.25">
      <c r="B999">
        <v>525</v>
      </c>
      <c r="C999" s="1">
        <v>41476</v>
      </c>
      <c r="D999" s="180">
        <v>0.61111111111111105</v>
      </c>
      <c r="E999">
        <v>12</v>
      </c>
      <c r="F999" s="151" t="s">
        <v>1594</v>
      </c>
      <c r="G999">
        <v>4</v>
      </c>
      <c r="H999" t="s">
        <v>1367</v>
      </c>
      <c r="I999">
        <v>4</v>
      </c>
      <c r="J999">
        <v>3</v>
      </c>
      <c r="N999">
        <v>34902</v>
      </c>
    </row>
    <row r="1000" spans="2:14" x14ac:dyDescent="0.25">
      <c r="B1000">
        <v>526</v>
      </c>
      <c r="C1000" s="1">
        <v>41476</v>
      </c>
      <c r="D1000" s="180">
        <v>0.61111111111111105</v>
      </c>
      <c r="E1000">
        <v>13</v>
      </c>
      <c r="F1000" s="151" t="s">
        <v>1594</v>
      </c>
      <c r="G1000">
        <v>4</v>
      </c>
      <c r="H1000" t="s">
        <v>1563</v>
      </c>
      <c r="I1000">
        <v>5</v>
      </c>
      <c r="J1000">
        <v>5</v>
      </c>
      <c r="N1000">
        <v>34903</v>
      </c>
    </row>
    <row r="1001" spans="2:14" x14ac:dyDescent="0.25">
      <c r="B1001">
        <v>526</v>
      </c>
      <c r="C1001" s="1">
        <v>41476</v>
      </c>
      <c r="D1001" s="180">
        <v>0.61111111111111105</v>
      </c>
      <c r="E1001">
        <v>13</v>
      </c>
      <c r="F1001" s="151" t="s">
        <v>1594</v>
      </c>
      <c r="G1001">
        <v>4</v>
      </c>
      <c r="H1001" t="s">
        <v>1525</v>
      </c>
      <c r="I1001">
        <v>7</v>
      </c>
      <c r="J1001">
        <v>5</v>
      </c>
      <c r="N1001">
        <v>34904</v>
      </c>
    </row>
    <row r="1002" spans="2:14" x14ac:dyDescent="0.25">
      <c r="B1002">
        <v>527</v>
      </c>
      <c r="C1002" s="1">
        <v>41476</v>
      </c>
      <c r="D1002" s="180">
        <v>0.61111111111111105</v>
      </c>
      <c r="E1002">
        <v>14</v>
      </c>
      <c r="F1002" s="151" t="s">
        <v>1594</v>
      </c>
      <c r="G1002">
        <v>4</v>
      </c>
      <c r="H1002" t="s">
        <v>1373</v>
      </c>
      <c r="I1002">
        <v>5</v>
      </c>
      <c r="J1002">
        <v>5</v>
      </c>
      <c r="N1002">
        <v>34905</v>
      </c>
    </row>
    <row r="1003" spans="2:14" x14ac:dyDescent="0.25">
      <c r="B1003">
        <v>527</v>
      </c>
      <c r="C1003" s="1">
        <v>41476</v>
      </c>
      <c r="D1003" s="180">
        <v>0.61111111111111105</v>
      </c>
      <c r="E1003">
        <v>14</v>
      </c>
      <c r="F1003" s="151" t="s">
        <v>1594</v>
      </c>
      <c r="G1003">
        <v>4</v>
      </c>
      <c r="H1003" t="s">
        <v>1498</v>
      </c>
      <c r="I1003">
        <v>6</v>
      </c>
      <c r="J1003">
        <v>1</v>
      </c>
      <c r="N1003">
        <v>34906</v>
      </c>
    </row>
    <row r="1004" spans="2:14" x14ac:dyDescent="0.25">
      <c r="B1004">
        <v>528</v>
      </c>
      <c r="C1004" s="1">
        <v>41476</v>
      </c>
      <c r="D1004" s="180">
        <v>0.61111111111111105</v>
      </c>
      <c r="E1004">
        <v>15</v>
      </c>
      <c r="F1004" s="151" t="s">
        <v>1594</v>
      </c>
      <c r="G1004">
        <v>4</v>
      </c>
      <c r="H1004" t="s">
        <v>1371</v>
      </c>
      <c r="I1004">
        <v>4</v>
      </c>
      <c r="J1004">
        <v>4</v>
      </c>
      <c r="N1004">
        <v>34907</v>
      </c>
    </row>
    <row r="1005" spans="2:14" x14ac:dyDescent="0.25">
      <c r="B1005">
        <v>528</v>
      </c>
      <c r="C1005" s="1">
        <v>41476</v>
      </c>
      <c r="D1005" s="180">
        <v>0.61111111111111105</v>
      </c>
      <c r="E1005">
        <v>15</v>
      </c>
      <c r="F1005" s="151" t="s">
        <v>1594</v>
      </c>
      <c r="G1005">
        <v>4</v>
      </c>
      <c r="H1005" t="s">
        <v>1372</v>
      </c>
      <c r="I1005">
        <v>9</v>
      </c>
      <c r="J1005">
        <v>1</v>
      </c>
      <c r="N1005">
        <v>34908</v>
      </c>
    </row>
    <row r="1006" spans="2:14" x14ac:dyDescent="0.25">
      <c r="B1006">
        <v>529</v>
      </c>
      <c r="C1006" s="1">
        <v>41476</v>
      </c>
      <c r="D1006" s="180">
        <v>0.61111111111111105</v>
      </c>
      <c r="E1006">
        <v>16</v>
      </c>
      <c r="F1006" s="151" t="s">
        <v>1594</v>
      </c>
      <c r="G1006">
        <v>4</v>
      </c>
      <c r="H1006" t="s">
        <v>1366</v>
      </c>
      <c r="I1006">
        <v>9</v>
      </c>
      <c r="J1006">
        <v>4</v>
      </c>
      <c r="N1006">
        <v>34909</v>
      </c>
    </row>
    <row r="1007" spans="2:14" x14ac:dyDescent="0.25">
      <c r="B1007">
        <v>529</v>
      </c>
      <c r="C1007" s="1">
        <v>41476</v>
      </c>
      <c r="D1007" s="180">
        <v>0.61111111111111105</v>
      </c>
      <c r="E1007">
        <v>16</v>
      </c>
      <c r="F1007" s="151" t="s">
        <v>1594</v>
      </c>
      <c r="G1007">
        <v>4</v>
      </c>
      <c r="H1007" t="s">
        <v>1370</v>
      </c>
      <c r="I1007">
        <v>5</v>
      </c>
      <c r="J1007">
        <v>2</v>
      </c>
      <c r="N1007">
        <v>34910</v>
      </c>
    </row>
    <row r="1008" spans="2:14" x14ac:dyDescent="0.25">
      <c r="B1008">
        <v>530</v>
      </c>
      <c r="C1008" s="1">
        <v>41476</v>
      </c>
      <c r="D1008" s="180">
        <v>0.61111111111111105</v>
      </c>
      <c r="E1008">
        <v>17</v>
      </c>
      <c r="F1008" s="151" t="s">
        <v>1594</v>
      </c>
      <c r="G1008">
        <v>4</v>
      </c>
      <c r="H1008" t="s">
        <v>1375</v>
      </c>
      <c r="I1008">
        <v>0</v>
      </c>
      <c r="J1008">
        <v>5</v>
      </c>
      <c r="N1008">
        <v>34911</v>
      </c>
    </row>
    <row r="1009" spans="1:14" x14ac:dyDescent="0.25">
      <c r="B1009">
        <v>530</v>
      </c>
      <c r="C1009" s="1">
        <v>41476</v>
      </c>
      <c r="D1009" s="180">
        <v>0.61111111111111105</v>
      </c>
      <c r="E1009">
        <v>17</v>
      </c>
      <c r="F1009" s="151" t="s">
        <v>1594</v>
      </c>
      <c r="G1009">
        <v>4</v>
      </c>
      <c r="H1009" t="s">
        <v>1374</v>
      </c>
      <c r="I1009">
        <v>10</v>
      </c>
      <c r="J1009">
        <v>5</v>
      </c>
      <c r="N1009">
        <v>34912</v>
      </c>
    </row>
    <row r="1010" spans="1:14" x14ac:dyDescent="0.25">
      <c r="B1010">
        <v>531</v>
      </c>
      <c r="C1010" s="1">
        <v>41476</v>
      </c>
      <c r="D1010" s="180">
        <v>0.61111111111111105</v>
      </c>
      <c r="E1010">
        <v>18</v>
      </c>
      <c r="F1010" t="s">
        <v>1181</v>
      </c>
      <c r="G1010">
        <v>5</v>
      </c>
      <c r="H1010" t="s">
        <v>1439</v>
      </c>
      <c r="I1010">
        <v>3</v>
      </c>
      <c r="J1010">
        <v>5</v>
      </c>
      <c r="N1010">
        <v>34913</v>
      </c>
    </row>
    <row r="1011" spans="1:14" x14ac:dyDescent="0.25">
      <c r="B1011">
        <v>531</v>
      </c>
      <c r="C1011" s="1">
        <v>41476</v>
      </c>
      <c r="D1011" s="180">
        <v>0.61111111111111105</v>
      </c>
      <c r="E1011">
        <v>18</v>
      </c>
      <c r="F1011" t="s">
        <v>1181</v>
      </c>
      <c r="G1011">
        <v>5</v>
      </c>
      <c r="H1011" t="s">
        <v>1545</v>
      </c>
      <c r="I1011">
        <v>4</v>
      </c>
      <c r="J1011">
        <v>5</v>
      </c>
      <c r="N1011">
        <v>34914</v>
      </c>
    </row>
    <row r="1012" spans="1:14" s="178" customFormat="1" x14ac:dyDescent="0.25">
      <c r="A1012" s="178">
        <v>1</v>
      </c>
      <c r="B1012" s="178">
        <v>532</v>
      </c>
      <c r="C1012" s="182">
        <v>41476</v>
      </c>
      <c r="D1012" s="183">
        <v>0.61111111111111105</v>
      </c>
      <c r="E1012" s="178">
        <v>19</v>
      </c>
      <c r="F1012" s="178" t="s">
        <v>1181</v>
      </c>
      <c r="G1012" s="178">
        <v>5</v>
      </c>
      <c r="H1012" s="178" t="s">
        <v>1445</v>
      </c>
      <c r="I1012" s="178">
        <v>5</v>
      </c>
      <c r="J1012" s="178">
        <v>5</v>
      </c>
      <c r="N1012" s="178">
        <v>34915</v>
      </c>
    </row>
    <row r="1013" spans="1:14" s="152" customFormat="1" x14ac:dyDescent="0.25">
      <c r="A1013" s="152">
        <v>2</v>
      </c>
      <c r="B1013" s="152">
        <v>532</v>
      </c>
      <c r="C1013" s="153">
        <v>41476</v>
      </c>
      <c r="D1013" s="181">
        <v>0.61111111111111105</v>
      </c>
      <c r="E1013" s="152">
        <v>19</v>
      </c>
      <c r="F1013" s="152" t="s">
        <v>1181</v>
      </c>
      <c r="G1013" s="152">
        <v>5</v>
      </c>
      <c r="H1013" s="152" t="s">
        <v>1517</v>
      </c>
      <c r="I1013" s="152">
        <v>4</v>
      </c>
      <c r="J1013" s="152">
        <v>5</v>
      </c>
      <c r="N1013" s="152">
        <v>34916</v>
      </c>
    </row>
    <row r="1014" spans="1:14" x14ac:dyDescent="0.25">
      <c r="B1014">
        <v>533</v>
      </c>
      <c r="C1014" s="1">
        <v>41476</v>
      </c>
      <c r="D1014" s="180">
        <v>0.61111111111111105</v>
      </c>
      <c r="E1014">
        <v>20</v>
      </c>
      <c r="F1014" t="s">
        <v>1181</v>
      </c>
      <c r="G1014">
        <v>5</v>
      </c>
      <c r="H1014" t="s">
        <v>1546</v>
      </c>
      <c r="I1014">
        <v>5</v>
      </c>
      <c r="J1014">
        <v>5</v>
      </c>
      <c r="N1014">
        <v>34917</v>
      </c>
    </row>
    <row r="1015" spans="1:14" x14ac:dyDescent="0.25">
      <c r="B1015">
        <v>533</v>
      </c>
      <c r="C1015" s="1">
        <v>41476</v>
      </c>
      <c r="D1015" s="180">
        <v>0.61111111111111105</v>
      </c>
      <c r="E1015">
        <v>20</v>
      </c>
      <c r="F1015" t="s">
        <v>1181</v>
      </c>
      <c r="G1015">
        <v>5</v>
      </c>
      <c r="H1015" t="s">
        <v>1433</v>
      </c>
      <c r="I1015">
        <v>0</v>
      </c>
      <c r="J1015">
        <v>1</v>
      </c>
      <c r="N1015">
        <v>34918</v>
      </c>
    </row>
    <row r="1016" spans="1:14" x14ac:dyDescent="0.25">
      <c r="B1016">
        <v>534</v>
      </c>
      <c r="C1016" s="1">
        <v>41476</v>
      </c>
      <c r="D1016" s="180">
        <v>0.61111111111111105</v>
      </c>
      <c r="E1016">
        <v>21</v>
      </c>
      <c r="F1016" t="s">
        <v>1181</v>
      </c>
      <c r="G1016">
        <v>5</v>
      </c>
      <c r="H1016" t="s">
        <v>1430</v>
      </c>
      <c r="I1016">
        <v>9</v>
      </c>
      <c r="J1016">
        <v>5</v>
      </c>
      <c r="N1016">
        <v>34919</v>
      </c>
    </row>
    <row r="1017" spans="1:14" x14ac:dyDescent="0.25">
      <c r="B1017">
        <v>534</v>
      </c>
      <c r="C1017" s="1">
        <v>41476</v>
      </c>
      <c r="D1017" s="180">
        <v>0.61111111111111105</v>
      </c>
      <c r="E1017">
        <v>21</v>
      </c>
      <c r="F1017" t="s">
        <v>1181</v>
      </c>
      <c r="G1017">
        <v>5</v>
      </c>
      <c r="H1017" t="s">
        <v>1437</v>
      </c>
      <c r="I1017">
        <v>3</v>
      </c>
      <c r="J1017">
        <v>5</v>
      </c>
      <c r="N1017">
        <v>34920</v>
      </c>
    </row>
    <row r="1018" spans="1:14" x14ac:dyDescent="0.25">
      <c r="B1018">
        <v>535</v>
      </c>
      <c r="C1018" s="1">
        <v>41476</v>
      </c>
      <c r="D1018" s="180">
        <v>0.61111111111111105</v>
      </c>
      <c r="E1018">
        <v>22</v>
      </c>
      <c r="F1018" s="151" t="s">
        <v>1596</v>
      </c>
      <c r="G1018">
        <v>5</v>
      </c>
      <c r="H1018" t="s">
        <v>1494</v>
      </c>
      <c r="I1018">
        <v>0</v>
      </c>
      <c r="J1018">
        <v>5</v>
      </c>
      <c r="N1018">
        <v>34921</v>
      </c>
    </row>
    <row r="1019" spans="1:14" x14ac:dyDescent="0.25">
      <c r="B1019">
        <v>535</v>
      </c>
      <c r="C1019" s="1">
        <v>41476</v>
      </c>
      <c r="D1019" s="180">
        <v>0.61111111111111105</v>
      </c>
      <c r="E1019">
        <v>22</v>
      </c>
      <c r="F1019" s="151" t="s">
        <v>1596</v>
      </c>
      <c r="G1019">
        <v>5</v>
      </c>
      <c r="H1019" t="s">
        <v>1390</v>
      </c>
      <c r="I1019">
        <v>6</v>
      </c>
      <c r="J1019">
        <v>5</v>
      </c>
      <c r="N1019">
        <v>34922</v>
      </c>
    </row>
    <row r="1020" spans="1:14" x14ac:dyDescent="0.25">
      <c r="B1020">
        <v>536</v>
      </c>
      <c r="C1020" s="1">
        <v>41476</v>
      </c>
      <c r="D1020" s="180">
        <v>0.61111111111111105</v>
      </c>
      <c r="E1020">
        <v>23</v>
      </c>
      <c r="F1020" s="151" t="s">
        <v>1596</v>
      </c>
      <c r="G1020">
        <v>5</v>
      </c>
      <c r="H1020" t="s">
        <v>1507</v>
      </c>
      <c r="I1020">
        <v>6</v>
      </c>
      <c r="J1020">
        <v>5</v>
      </c>
      <c r="N1020">
        <v>34923</v>
      </c>
    </row>
    <row r="1021" spans="1:14" x14ac:dyDescent="0.25">
      <c r="B1021">
        <v>536</v>
      </c>
      <c r="C1021" s="1">
        <v>41476</v>
      </c>
      <c r="D1021" s="180">
        <v>0.61111111111111105</v>
      </c>
      <c r="E1021">
        <v>23</v>
      </c>
      <c r="F1021" s="151" t="s">
        <v>1596</v>
      </c>
      <c r="G1021">
        <v>5</v>
      </c>
      <c r="H1021" t="s">
        <v>1505</v>
      </c>
      <c r="I1021">
        <v>3</v>
      </c>
      <c r="J1021">
        <v>5</v>
      </c>
      <c r="N1021">
        <v>34924</v>
      </c>
    </row>
    <row r="1022" spans="1:14" x14ac:dyDescent="0.25">
      <c r="B1022">
        <v>537</v>
      </c>
      <c r="C1022" s="1">
        <v>41476</v>
      </c>
      <c r="D1022" s="180">
        <v>0.61111111111111105</v>
      </c>
      <c r="E1022">
        <v>24</v>
      </c>
      <c r="F1022" s="151" t="s">
        <v>1596</v>
      </c>
      <c r="G1022">
        <v>5</v>
      </c>
      <c r="H1022" t="s">
        <v>1504</v>
      </c>
      <c r="I1022">
        <v>3</v>
      </c>
      <c r="J1022">
        <v>5</v>
      </c>
      <c r="N1022">
        <v>34925</v>
      </c>
    </row>
    <row r="1023" spans="1:14" x14ac:dyDescent="0.25">
      <c r="B1023">
        <v>537</v>
      </c>
      <c r="C1023" s="1">
        <v>41476</v>
      </c>
      <c r="D1023" s="180">
        <v>0.61111111111111105</v>
      </c>
      <c r="E1023">
        <v>24</v>
      </c>
      <c r="F1023" s="151" t="s">
        <v>1596</v>
      </c>
      <c r="G1023">
        <v>5</v>
      </c>
      <c r="H1023" t="s">
        <v>1373</v>
      </c>
      <c r="I1023">
        <v>5</v>
      </c>
      <c r="J1023">
        <v>5</v>
      </c>
      <c r="N1023">
        <v>34926</v>
      </c>
    </row>
    <row r="1024" spans="1:14" x14ac:dyDescent="0.25">
      <c r="B1024">
        <v>541</v>
      </c>
      <c r="C1024" s="1">
        <v>41476</v>
      </c>
      <c r="D1024" s="180">
        <v>0.64583333333333337</v>
      </c>
      <c r="E1024">
        <v>1</v>
      </c>
      <c r="F1024" t="s">
        <v>123</v>
      </c>
      <c r="G1024">
        <v>5</v>
      </c>
      <c r="H1024" t="str">
        <f>+H928</f>
        <v>DUKES HHH (PA)</v>
      </c>
      <c r="I1024">
        <v>12</v>
      </c>
      <c r="J1024">
        <v>5</v>
      </c>
      <c r="N1024">
        <v>34927</v>
      </c>
    </row>
    <row r="1025" spans="1:14" x14ac:dyDescent="0.25">
      <c r="B1025">
        <v>541</v>
      </c>
      <c r="C1025" s="1">
        <v>41476</v>
      </c>
      <c r="D1025" s="180">
        <v>0.64583333333333337</v>
      </c>
      <c r="E1025">
        <v>1</v>
      </c>
      <c r="F1025" t="s">
        <v>123</v>
      </c>
      <c r="G1025">
        <v>5</v>
      </c>
      <c r="H1025" t="str">
        <f>+H931</f>
        <v>LEADING EDGE 2019 (NJ)</v>
      </c>
      <c r="I1025">
        <v>2</v>
      </c>
      <c r="J1025">
        <v>5</v>
      </c>
      <c r="N1025">
        <v>34928</v>
      </c>
    </row>
    <row r="1026" spans="1:14" x14ac:dyDescent="0.25">
      <c r="B1026">
        <v>542</v>
      </c>
      <c r="C1026" s="1">
        <v>41476</v>
      </c>
      <c r="D1026" s="180">
        <v>0.64583333333333337</v>
      </c>
      <c r="E1026">
        <v>2</v>
      </c>
      <c r="F1026" t="s">
        <v>123</v>
      </c>
      <c r="G1026">
        <v>5</v>
      </c>
      <c r="H1026" t="str">
        <f>+H929</f>
        <v>SOUTHSHORE CAROLINA (NJ)</v>
      </c>
      <c r="I1026">
        <v>4</v>
      </c>
      <c r="J1026">
        <v>5</v>
      </c>
      <c r="N1026">
        <v>34929</v>
      </c>
    </row>
    <row r="1027" spans="1:14" x14ac:dyDescent="0.25">
      <c r="B1027">
        <v>542</v>
      </c>
      <c r="C1027" s="1">
        <v>41476</v>
      </c>
      <c r="D1027" s="180">
        <v>0.64583333333333337</v>
      </c>
      <c r="E1027">
        <v>2</v>
      </c>
      <c r="F1027" t="s">
        <v>123</v>
      </c>
      <c r="G1027">
        <v>5</v>
      </c>
      <c r="H1027" t="str">
        <f>+H930</f>
        <v>TEAM TURNPIKE EXIT 7 (NJ)</v>
      </c>
      <c r="I1027">
        <v>7</v>
      </c>
      <c r="J1027">
        <v>5</v>
      </c>
      <c r="N1027">
        <v>34930</v>
      </c>
    </row>
    <row r="1028" spans="1:14" x14ac:dyDescent="0.25">
      <c r="B1028">
        <v>543</v>
      </c>
      <c r="C1028" s="1">
        <v>41476</v>
      </c>
      <c r="D1028" s="180">
        <v>0.64583333333333337</v>
      </c>
      <c r="E1028">
        <v>3</v>
      </c>
      <c r="F1028" t="s">
        <v>123</v>
      </c>
      <c r="G1028">
        <v>5</v>
      </c>
      <c r="H1028" t="str">
        <f>+H932</f>
        <v>SUPERSTAR 365 "2018" (CT)</v>
      </c>
      <c r="I1028">
        <v>5</v>
      </c>
      <c r="J1028">
        <v>5</v>
      </c>
      <c r="N1028">
        <v>34931</v>
      </c>
    </row>
    <row r="1029" spans="1:14" x14ac:dyDescent="0.25">
      <c r="B1029">
        <v>543</v>
      </c>
      <c r="C1029" s="1">
        <v>41476</v>
      </c>
      <c r="D1029" s="180">
        <v>0.64583333333333337</v>
      </c>
      <c r="E1029">
        <v>3</v>
      </c>
      <c r="F1029" t="s">
        <v>123</v>
      </c>
      <c r="G1029">
        <v>5</v>
      </c>
      <c r="H1029" t="str">
        <f>+H935</f>
        <v>BALTIMORE BREAKERS U13AA (MD)</v>
      </c>
      <c r="I1029">
        <v>0</v>
      </c>
      <c r="J1029">
        <v>5</v>
      </c>
      <c r="N1029">
        <v>34932</v>
      </c>
    </row>
    <row r="1030" spans="1:14" s="152" customFormat="1" x14ac:dyDescent="0.25">
      <c r="A1030" s="152">
        <v>2</v>
      </c>
      <c r="B1030" s="152">
        <v>544</v>
      </c>
      <c r="C1030" s="153">
        <v>41476</v>
      </c>
      <c r="D1030" s="181">
        <v>0.64583333333333337</v>
      </c>
      <c r="E1030" s="152">
        <v>4</v>
      </c>
      <c r="F1030" s="152" t="s">
        <v>123</v>
      </c>
      <c r="G1030" s="152">
        <v>5</v>
      </c>
      <c r="H1030" s="152" t="str">
        <f>+H933</f>
        <v>TRI-STATE U13 BLACK (NJ)</v>
      </c>
      <c r="I1030" s="152">
        <v>3</v>
      </c>
      <c r="J1030" s="152">
        <v>5</v>
      </c>
      <c r="N1030" s="152">
        <v>34933</v>
      </c>
    </row>
    <row r="1031" spans="1:14" s="178" customFormat="1" x14ac:dyDescent="0.25">
      <c r="A1031" s="178">
        <v>1</v>
      </c>
      <c r="B1031" s="178">
        <v>544</v>
      </c>
      <c r="C1031" s="182">
        <v>41476</v>
      </c>
      <c r="D1031" s="183">
        <v>0.64583333333333337</v>
      </c>
      <c r="E1031" s="178">
        <v>4</v>
      </c>
      <c r="F1031" s="178" t="s">
        <v>123</v>
      </c>
      <c r="G1031" s="178">
        <v>5</v>
      </c>
      <c r="H1031" s="178" t="str">
        <f>+H934</f>
        <v>TEAM 91 2018 ORANGE (NY)</v>
      </c>
      <c r="I1031" s="178">
        <v>7</v>
      </c>
      <c r="J1031" s="178">
        <v>5</v>
      </c>
      <c r="N1031" s="178">
        <v>34934</v>
      </c>
    </row>
    <row r="1032" spans="1:14" x14ac:dyDescent="0.25">
      <c r="B1032">
        <v>545</v>
      </c>
      <c r="C1032" s="1">
        <v>41476</v>
      </c>
      <c r="D1032" s="180">
        <v>0.64583333333333337</v>
      </c>
      <c r="E1032">
        <v>5</v>
      </c>
      <c r="F1032" t="s">
        <v>1592</v>
      </c>
      <c r="G1032">
        <v>5</v>
      </c>
      <c r="H1032" t="str">
        <f>+H544</f>
        <v>TOP SIDE SNIPERS 5/6 (NY)</v>
      </c>
      <c r="I1032">
        <v>5</v>
      </c>
      <c r="J1032">
        <v>5</v>
      </c>
      <c r="N1032">
        <v>34935</v>
      </c>
    </row>
    <row r="1033" spans="1:14" x14ac:dyDescent="0.25">
      <c r="B1033">
        <v>545</v>
      </c>
      <c r="C1033" s="1">
        <v>41476</v>
      </c>
      <c r="D1033" s="180">
        <v>0.64583333333333337</v>
      </c>
      <c r="E1033">
        <v>5</v>
      </c>
      <c r="F1033" t="s">
        <v>1592</v>
      </c>
      <c r="G1033">
        <v>5</v>
      </c>
      <c r="H1033" t="str">
        <f>+H895</f>
        <v>NJ DIESEL ELITE U13 (NJ)</v>
      </c>
      <c r="I1033">
        <v>2</v>
      </c>
      <c r="J1033">
        <v>5</v>
      </c>
      <c r="N1033">
        <v>34936</v>
      </c>
    </row>
    <row r="1034" spans="1:14" x14ac:dyDescent="0.25">
      <c r="B1034">
        <v>546</v>
      </c>
      <c r="C1034" s="1">
        <v>41476</v>
      </c>
      <c r="D1034" s="180">
        <v>0.64583333333333337</v>
      </c>
      <c r="E1034">
        <v>6</v>
      </c>
      <c r="F1034" t="s">
        <v>1592</v>
      </c>
      <c r="G1034">
        <v>5</v>
      </c>
      <c r="H1034" t="str">
        <f>+H894</f>
        <v>LAX IN THE HAT (PA)</v>
      </c>
      <c r="I1034">
        <v>0</v>
      </c>
      <c r="J1034">
        <v>5</v>
      </c>
      <c r="N1034">
        <v>34937</v>
      </c>
    </row>
    <row r="1035" spans="1:14" x14ac:dyDescent="0.25">
      <c r="B1035">
        <v>546</v>
      </c>
      <c r="C1035" s="1">
        <v>41476</v>
      </c>
      <c r="D1035" s="180">
        <v>0.64583333333333337</v>
      </c>
      <c r="E1035">
        <v>6</v>
      </c>
      <c r="F1035" t="s">
        <v>1592</v>
      </c>
      <c r="G1035">
        <v>5</v>
      </c>
      <c r="H1035" t="str">
        <f>+H896</f>
        <v>ROCK'EM LACROSSE (PA)</v>
      </c>
      <c r="I1035">
        <v>6</v>
      </c>
      <c r="J1035">
        <v>5</v>
      </c>
      <c r="N1035">
        <v>34938</v>
      </c>
    </row>
    <row r="1036" spans="1:14" x14ac:dyDescent="0.25">
      <c r="B1036">
        <v>547</v>
      </c>
      <c r="C1036" s="1">
        <v>41476</v>
      </c>
      <c r="D1036" s="180">
        <v>0.64583333333333337</v>
      </c>
      <c r="E1036">
        <v>7</v>
      </c>
      <c r="F1036" t="s">
        <v>1592</v>
      </c>
      <c r="G1036">
        <v>5</v>
      </c>
      <c r="H1036" t="str">
        <f>+H892</f>
        <v>MUCKDAWGS (PA)</v>
      </c>
      <c r="I1036">
        <v>9</v>
      </c>
      <c r="J1036">
        <v>5</v>
      </c>
      <c r="N1036">
        <v>34939</v>
      </c>
    </row>
    <row r="1037" spans="1:14" x14ac:dyDescent="0.25">
      <c r="B1037">
        <v>547</v>
      </c>
      <c r="C1037" s="1">
        <v>41476</v>
      </c>
      <c r="D1037" s="180">
        <v>0.64583333333333337</v>
      </c>
      <c r="E1037">
        <v>7</v>
      </c>
      <c r="F1037" t="s">
        <v>1592</v>
      </c>
      <c r="G1037">
        <v>5</v>
      </c>
      <c r="H1037" t="str">
        <f>+H542</f>
        <v>380 LACROSSE U-13 GREEN (PA)</v>
      </c>
      <c r="I1037">
        <v>2</v>
      </c>
      <c r="J1037">
        <v>5</v>
      </c>
      <c r="N1037">
        <v>34940</v>
      </c>
    </row>
    <row r="1038" spans="1:14" s="152" customFormat="1" x14ac:dyDescent="0.25">
      <c r="A1038" s="152">
        <v>2</v>
      </c>
      <c r="B1038" s="152">
        <v>550</v>
      </c>
      <c r="C1038" s="153">
        <v>41476</v>
      </c>
      <c r="D1038" s="181">
        <v>0.64583333333333337</v>
      </c>
      <c r="E1038" s="152">
        <v>10</v>
      </c>
      <c r="F1038" s="152" t="s">
        <v>1192</v>
      </c>
      <c r="G1038" s="152">
        <v>5</v>
      </c>
      <c r="H1038" s="152" t="s">
        <v>1419</v>
      </c>
      <c r="I1038" s="152">
        <v>3</v>
      </c>
      <c r="J1038" s="152">
        <v>5</v>
      </c>
      <c r="N1038" s="152">
        <v>34941</v>
      </c>
    </row>
    <row r="1039" spans="1:14" s="178" customFormat="1" x14ac:dyDescent="0.25">
      <c r="A1039" s="178">
        <v>1</v>
      </c>
      <c r="B1039" s="178">
        <v>550</v>
      </c>
      <c r="C1039" s="182">
        <v>41476</v>
      </c>
      <c r="D1039" s="183">
        <v>0.64583333333333337</v>
      </c>
      <c r="E1039" s="178">
        <v>10</v>
      </c>
      <c r="F1039" s="178" t="s">
        <v>1192</v>
      </c>
      <c r="G1039" s="178">
        <v>5</v>
      </c>
      <c r="H1039" s="178" t="s">
        <v>1418</v>
      </c>
      <c r="I1039" s="178">
        <v>5</v>
      </c>
      <c r="J1039" s="178">
        <v>4</v>
      </c>
      <c r="N1039" s="178">
        <v>34942</v>
      </c>
    </row>
    <row r="1040" spans="1:14" x14ac:dyDescent="0.25">
      <c r="B1040">
        <v>551</v>
      </c>
      <c r="C1040" s="1">
        <v>41476</v>
      </c>
      <c r="D1040" s="180">
        <v>0.64583333333333337</v>
      </c>
      <c r="E1040">
        <v>11</v>
      </c>
      <c r="F1040" t="s">
        <v>1192</v>
      </c>
      <c r="G1040">
        <v>5</v>
      </c>
      <c r="H1040" t="s">
        <v>1410</v>
      </c>
      <c r="I1040">
        <v>8</v>
      </c>
      <c r="J1040">
        <v>5</v>
      </c>
      <c r="N1040">
        <v>34943</v>
      </c>
    </row>
    <row r="1041" spans="1:14" x14ac:dyDescent="0.25">
      <c r="B1041">
        <v>551</v>
      </c>
      <c r="C1041" s="1">
        <v>41476</v>
      </c>
      <c r="D1041" s="180">
        <v>0.64583333333333337</v>
      </c>
      <c r="E1041">
        <v>11</v>
      </c>
      <c r="F1041" t="s">
        <v>1192</v>
      </c>
      <c r="G1041">
        <v>5</v>
      </c>
      <c r="H1041" t="s">
        <v>1415</v>
      </c>
      <c r="I1041">
        <v>3</v>
      </c>
      <c r="J1041">
        <v>3</v>
      </c>
      <c r="N1041">
        <v>34944</v>
      </c>
    </row>
    <row r="1042" spans="1:14" x14ac:dyDescent="0.25">
      <c r="B1042">
        <v>552</v>
      </c>
      <c r="C1042" s="1">
        <v>41476</v>
      </c>
      <c r="D1042" s="180">
        <v>0.64583333333333337</v>
      </c>
      <c r="E1042">
        <v>12</v>
      </c>
      <c r="F1042" t="s">
        <v>1192</v>
      </c>
      <c r="G1042">
        <v>5</v>
      </c>
      <c r="H1042" t="s">
        <v>1416</v>
      </c>
      <c r="I1042">
        <v>5</v>
      </c>
      <c r="J1042">
        <v>5</v>
      </c>
      <c r="N1042">
        <v>34945</v>
      </c>
    </row>
    <row r="1043" spans="1:14" x14ac:dyDescent="0.25">
      <c r="B1043">
        <v>552</v>
      </c>
      <c r="C1043" s="1">
        <v>41476</v>
      </c>
      <c r="D1043" s="180">
        <v>0.64583333333333337</v>
      </c>
      <c r="E1043">
        <v>12</v>
      </c>
      <c r="F1043" t="s">
        <v>1192</v>
      </c>
      <c r="G1043">
        <v>5</v>
      </c>
      <c r="H1043" t="s">
        <v>1515</v>
      </c>
      <c r="I1043">
        <v>1</v>
      </c>
      <c r="J1043">
        <v>5</v>
      </c>
      <c r="N1043">
        <v>34946</v>
      </c>
    </row>
    <row r="1044" spans="1:14" x14ac:dyDescent="0.25">
      <c r="B1044">
        <v>553</v>
      </c>
      <c r="C1044" s="1">
        <v>41476</v>
      </c>
      <c r="D1044" s="180">
        <v>0.64583333333333337</v>
      </c>
      <c r="E1044">
        <v>13</v>
      </c>
      <c r="F1044" t="s">
        <v>1192</v>
      </c>
      <c r="G1044">
        <v>5</v>
      </c>
      <c r="H1044" t="s">
        <v>1620</v>
      </c>
      <c r="I1044">
        <v>8</v>
      </c>
      <c r="J1044">
        <v>5</v>
      </c>
      <c r="N1044">
        <v>34947</v>
      </c>
    </row>
    <row r="1045" spans="1:14" x14ac:dyDescent="0.25">
      <c r="B1045">
        <v>553</v>
      </c>
      <c r="C1045" s="1">
        <v>41476</v>
      </c>
      <c r="D1045" s="180">
        <v>0.64583333333333337</v>
      </c>
      <c r="E1045">
        <v>13</v>
      </c>
      <c r="F1045" t="s">
        <v>1192</v>
      </c>
      <c r="G1045">
        <v>5</v>
      </c>
      <c r="H1045" t="s">
        <v>1414</v>
      </c>
      <c r="I1045">
        <v>5</v>
      </c>
      <c r="J1045">
        <v>5</v>
      </c>
      <c r="N1045">
        <v>34948</v>
      </c>
    </row>
    <row r="1046" spans="1:14" x14ac:dyDescent="0.25">
      <c r="B1046">
        <v>554</v>
      </c>
      <c r="C1046" s="1">
        <v>41476</v>
      </c>
      <c r="D1046" s="180">
        <v>0.64583333333333337</v>
      </c>
      <c r="E1046">
        <v>14</v>
      </c>
      <c r="F1046" t="s">
        <v>1191</v>
      </c>
      <c r="G1046">
        <v>5</v>
      </c>
      <c r="H1046" t="s">
        <v>1516</v>
      </c>
      <c r="I1046">
        <v>5</v>
      </c>
      <c r="J1046">
        <v>5</v>
      </c>
      <c r="N1046">
        <v>34949</v>
      </c>
    </row>
    <row r="1047" spans="1:14" x14ac:dyDescent="0.25">
      <c r="B1047">
        <v>554</v>
      </c>
      <c r="C1047" s="1">
        <v>41476</v>
      </c>
      <c r="D1047" s="180">
        <v>0.64583333333333337</v>
      </c>
      <c r="E1047">
        <v>14</v>
      </c>
      <c r="F1047" t="s">
        <v>1191</v>
      </c>
      <c r="G1047">
        <v>5</v>
      </c>
      <c r="H1047" t="s">
        <v>1392</v>
      </c>
      <c r="I1047">
        <v>8</v>
      </c>
      <c r="J1047">
        <v>5</v>
      </c>
      <c r="N1047">
        <v>34950</v>
      </c>
    </row>
    <row r="1048" spans="1:14" x14ac:dyDescent="0.25">
      <c r="B1048">
        <v>555</v>
      </c>
      <c r="C1048" s="1">
        <v>41476</v>
      </c>
      <c r="D1048" s="180">
        <v>0.64583333333333337</v>
      </c>
      <c r="E1048">
        <v>15</v>
      </c>
      <c r="F1048" t="s">
        <v>1191</v>
      </c>
      <c r="G1048">
        <v>5</v>
      </c>
      <c r="H1048" t="s">
        <v>1513</v>
      </c>
      <c r="I1048">
        <v>10</v>
      </c>
      <c r="J1048">
        <v>5</v>
      </c>
      <c r="N1048">
        <v>34951</v>
      </c>
    </row>
    <row r="1049" spans="1:14" x14ac:dyDescent="0.25">
      <c r="B1049">
        <v>555</v>
      </c>
      <c r="C1049" s="1">
        <v>41476</v>
      </c>
      <c r="D1049" s="180">
        <v>0.64583333333333337</v>
      </c>
      <c r="E1049">
        <v>15</v>
      </c>
      <c r="F1049" t="s">
        <v>1191</v>
      </c>
      <c r="G1049">
        <v>5</v>
      </c>
      <c r="H1049" t="s">
        <v>1412</v>
      </c>
      <c r="I1049">
        <v>2</v>
      </c>
      <c r="J1049">
        <v>5</v>
      </c>
      <c r="N1049">
        <v>34952</v>
      </c>
    </row>
    <row r="1050" spans="1:14" s="152" customFormat="1" x14ac:dyDescent="0.25">
      <c r="A1050" s="152">
        <v>2</v>
      </c>
      <c r="B1050" s="152">
        <v>556</v>
      </c>
      <c r="C1050" s="153">
        <v>41476</v>
      </c>
      <c r="D1050" s="181">
        <v>0.64583333333333337</v>
      </c>
      <c r="E1050" s="152">
        <v>16</v>
      </c>
      <c r="F1050" s="152" t="s">
        <v>1191</v>
      </c>
      <c r="G1050" s="152">
        <v>5</v>
      </c>
      <c r="H1050" s="152" t="s">
        <v>1514</v>
      </c>
      <c r="I1050" s="152">
        <v>6</v>
      </c>
      <c r="J1050" s="152">
        <v>5</v>
      </c>
      <c r="N1050" s="152">
        <v>34953</v>
      </c>
    </row>
    <row r="1051" spans="1:14" s="178" customFormat="1" x14ac:dyDescent="0.25">
      <c r="A1051" s="178">
        <v>1</v>
      </c>
      <c r="B1051" s="178">
        <v>556</v>
      </c>
      <c r="C1051" s="182">
        <v>41476</v>
      </c>
      <c r="D1051" s="183">
        <v>0.64583333333333337</v>
      </c>
      <c r="E1051" s="178">
        <v>16</v>
      </c>
      <c r="F1051" s="178" t="s">
        <v>1191</v>
      </c>
      <c r="G1051" s="178">
        <v>5</v>
      </c>
      <c r="H1051" s="178" t="s">
        <v>1411</v>
      </c>
      <c r="I1051" s="178">
        <v>7</v>
      </c>
      <c r="J1051" s="178">
        <v>5</v>
      </c>
      <c r="N1051" s="178">
        <v>34954</v>
      </c>
    </row>
    <row r="1052" spans="1:14" x14ac:dyDescent="0.25">
      <c r="B1052">
        <v>557</v>
      </c>
      <c r="C1052" s="1">
        <v>41476</v>
      </c>
      <c r="D1052" s="180">
        <v>0.64583333333333337</v>
      </c>
      <c r="E1052">
        <v>17</v>
      </c>
      <c r="F1052" t="s">
        <v>1191</v>
      </c>
      <c r="G1052">
        <v>5</v>
      </c>
      <c r="H1052" t="s">
        <v>1526</v>
      </c>
      <c r="I1052">
        <v>10</v>
      </c>
      <c r="J1052">
        <v>5</v>
      </c>
      <c r="N1052">
        <v>34955</v>
      </c>
    </row>
    <row r="1053" spans="1:14" x14ac:dyDescent="0.25">
      <c r="B1053">
        <v>557</v>
      </c>
      <c r="C1053" s="1">
        <v>41476</v>
      </c>
      <c r="D1053" s="180">
        <v>0.64583333333333337</v>
      </c>
      <c r="E1053">
        <v>17</v>
      </c>
      <c r="F1053" t="s">
        <v>1191</v>
      </c>
      <c r="G1053">
        <v>5</v>
      </c>
      <c r="H1053" t="s">
        <v>1413</v>
      </c>
      <c r="I1053">
        <v>3</v>
      </c>
      <c r="J1053">
        <v>5</v>
      </c>
      <c r="N1053">
        <v>34956</v>
      </c>
    </row>
    <row r="1054" spans="1:14" x14ac:dyDescent="0.25">
      <c r="B1054">
        <v>576</v>
      </c>
      <c r="C1054" s="1">
        <v>41476</v>
      </c>
      <c r="D1054" s="180">
        <v>0.68055555555555547</v>
      </c>
      <c r="E1054">
        <v>9</v>
      </c>
      <c r="F1054" t="s">
        <v>1184</v>
      </c>
      <c r="G1054">
        <v>5</v>
      </c>
      <c r="H1054" t="s">
        <v>1497</v>
      </c>
      <c r="I1054">
        <v>2</v>
      </c>
      <c r="J1054">
        <v>5</v>
      </c>
      <c r="N1054">
        <v>34957</v>
      </c>
    </row>
    <row r="1055" spans="1:14" x14ac:dyDescent="0.25">
      <c r="B1055">
        <v>576</v>
      </c>
      <c r="C1055" s="1">
        <v>41476</v>
      </c>
      <c r="D1055" s="180">
        <v>0.68055555555555547</v>
      </c>
      <c r="E1055">
        <v>9</v>
      </c>
      <c r="F1055" t="s">
        <v>1184</v>
      </c>
      <c r="G1055">
        <v>5</v>
      </c>
      <c r="H1055" t="s">
        <v>1503</v>
      </c>
      <c r="I1055">
        <v>5</v>
      </c>
      <c r="J1055">
        <v>5</v>
      </c>
      <c r="N1055">
        <v>34958</v>
      </c>
    </row>
    <row r="1056" spans="1:14" s="178" customFormat="1" x14ac:dyDescent="0.25">
      <c r="A1056" s="178">
        <v>1</v>
      </c>
      <c r="B1056" s="178">
        <v>577</v>
      </c>
      <c r="C1056" s="182">
        <v>41476</v>
      </c>
      <c r="D1056" s="183">
        <v>0.68055555555555547</v>
      </c>
      <c r="E1056" s="178">
        <v>10</v>
      </c>
      <c r="F1056" s="178" t="s">
        <v>1184</v>
      </c>
      <c r="G1056" s="178">
        <v>5</v>
      </c>
      <c r="H1056" s="178" t="s">
        <v>1500</v>
      </c>
      <c r="I1056" s="178">
        <v>8</v>
      </c>
      <c r="J1056" s="178">
        <v>4</v>
      </c>
      <c r="N1056" s="178">
        <v>34959</v>
      </c>
    </row>
    <row r="1057" spans="1:14" s="152" customFormat="1" x14ac:dyDescent="0.25">
      <c r="A1057" s="152">
        <v>2</v>
      </c>
      <c r="B1057" s="152">
        <v>577</v>
      </c>
      <c r="C1057" s="153">
        <v>41476</v>
      </c>
      <c r="D1057" s="181">
        <v>0.68055555555555547</v>
      </c>
      <c r="E1057" s="152">
        <v>10</v>
      </c>
      <c r="F1057" s="152" t="s">
        <v>1184</v>
      </c>
      <c r="G1057" s="152">
        <v>5</v>
      </c>
      <c r="H1057" s="152" t="s">
        <v>1423</v>
      </c>
      <c r="I1057" s="152">
        <v>7</v>
      </c>
      <c r="J1057" s="152">
        <v>4</v>
      </c>
      <c r="N1057" s="152">
        <v>34960</v>
      </c>
    </row>
    <row r="1058" spans="1:14" x14ac:dyDescent="0.25">
      <c r="B1058">
        <v>578</v>
      </c>
      <c r="C1058" s="1">
        <v>41476</v>
      </c>
      <c r="D1058" s="180">
        <v>0.68055555555555547</v>
      </c>
      <c r="E1058">
        <v>11</v>
      </c>
      <c r="F1058" t="s">
        <v>1184</v>
      </c>
      <c r="G1058">
        <v>5</v>
      </c>
      <c r="H1058" t="s">
        <v>1502</v>
      </c>
      <c r="I1058">
        <v>10</v>
      </c>
      <c r="J1058">
        <v>5</v>
      </c>
      <c r="N1058">
        <v>34961</v>
      </c>
    </row>
    <row r="1059" spans="1:14" x14ac:dyDescent="0.25">
      <c r="B1059">
        <v>578</v>
      </c>
      <c r="C1059" s="1">
        <v>41476</v>
      </c>
      <c r="D1059" s="180">
        <v>0.68055555555555547</v>
      </c>
      <c r="E1059">
        <v>11</v>
      </c>
      <c r="F1059" t="s">
        <v>1184</v>
      </c>
      <c r="G1059">
        <v>5</v>
      </c>
      <c r="H1059" t="s">
        <v>1499</v>
      </c>
      <c r="I1059">
        <v>2</v>
      </c>
      <c r="J1059">
        <v>5</v>
      </c>
      <c r="N1059">
        <v>34962</v>
      </c>
    </row>
    <row r="1060" spans="1:14" x14ac:dyDescent="0.25">
      <c r="B1060">
        <v>579</v>
      </c>
      <c r="C1060" s="1">
        <v>41476</v>
      </c>
      <c r="D1060" s="180">
        <v>0.68055555555555547</v>
      </c>
      <c r="E1060">
        <v>12</v>
      </c>
      <c r="F1060" s="151" t="s">
        <v>1594</v>
      </c>
      <c r="G1060">
        <v>5</v>
      </c>
      <c r="H1060" t="s">
        <v>1367</v>
      </c>
      <c r="I1060">
        <v>5</v>
      </c>
      <c r="J1060">
        <v>3</v>
      </c>
      <c r="N1060">
        <v>34963</v>
      </c>
    </row>
    <row r="1061" spans="1:14" x14ac:dyDescent="0.25">
      <c r="B1061">
        <v>579</v>
      </c>
      <c r="C1061" s="1">
        <v>41476</v>
      </c>
      <c r="D1061" s="180">
        <v>0.68055555555555547</v>
      </c>
      <c r="E1061">
        <v>12</v>
      </c>
      <c r="F1061" s="151" t="s">
        <v>1594</v>
      </c>
      <c r="G1061">
        <v>5</v>
      </c>
      <c r="H1061" t="s">
        <v>1375</v>
      </c>
      <c r="I1061">
        <v>3</v>
      </c>
      <c r="J1061">
        <v>1</v>
      </c>
      <c r="N1061">
        <v>34964</v>
      </c>
    </row>
    <row r="1062" spans="1:14" x14ac:dyDescent="0.25">
      <c r="B1062">
        <v>580</v>
      </c>
      <c r="C1062" s="1">
        <v>41476</v>
      </c>
      <c r="D1062" s="180">
        <v>0.68055555555555547</v>
      </c>
      <c r="E1062">
        <v>13</v>
      </c>
      <c r="F1062" s="151" t="s">
        <v>1594</v>
      </c>
      <c r="G1062">
        <v>5</v>
      </c>
      <c r="H1062" t="s">
        <v>1371</v>
      </c>
      <c r="I1062">
        <v>9</v>
      </c>
      <c r="J1062">
        <v>5</v>
      </c>
      <c r="N1062">
        <v>34965</v>
      </c>
    </row>
    <row r="1063" spans="1:14" x14ac:dyDescent="0.25">
      <c r="B1063">
        <v>580</v>
      </c>
      <c r="C1063" s="1">
        <v>41476</v>
      </c>
      <c r="D1063" s="180">
        <v>0.68055555555555547</v>
      </c>
      <c r="E1063">
        <v>13</v>
      </c>
      <c r="F1063" s="151" t="s">
        <v>1594</v>
      </c>
      <c r="G1063">
        <v>5</v>
      </c>
      <c r="H1063" t="s">
        <v>1373</v>
      </c>
      <c r="I1063">
        <v>4</v>
      </c>
      <c r="J1063">
        <v>5</v>
      </c>
      <c r="N1063">
        <v>34966</v>
      </c>
    </row>
    <row r="1064" spans="1:14" x14ac:dyDescent="0.25">
      <c r="B1064">
        <v>581</v>
      </c>
      <c r="C1064" s="1">
        <v>41476</v>
      </c>
      <c r="D1064" s="180">
        <v>0.68055555555555547</v>
      </c>
      <c r="E1064">
        <v>14</v>
      </c>
      <c r="F1064" s="151" t="s">
        <v>1594</v>
      </c>
      <c r="G1064">
        <v>5</v>
      </c>
      <c r="H1064" t="s">
        <v>1498</v>
      </c>
      <c r="I1064">
        <v>1</v>
      </c>
      <c r="J1064">
        <v>5</v>
      </c>
      <c r="N1064">
        <v>34967</v>
      </c>
    </row>
    <row r="1065" spans="1:14" x14ac:dyDescent="0.25">
      <c r="B1065">
        <v>581</v>
      </c>
      <c r="C1065" s="1">
        <v>41476</v>
      </c>
      <c r="D1065" s="180">
        <v>0.68055555555555547</v>
      </c>
      <c r="E1065">
        <v>14</v>
      </c>
      <c r="F1065" s="151" t="s">
        <v>1594</v>
      </c>
      <c r="G1065">
        <v>5</v>
      </c>
      <c r="H1065" t="s">
        <v>1525</v>
      </c>
      <c r="I1065">
        <v>8</v>
      </c>
      <c r="J1065">
        <v>5</v>
      </c>
      <c r="N1065">
        <v>34968</v>
      </c>
    </row>
    <row r="1066" spans="1:14" x14ac:dyDescent="0.25">
      <c r="B1066">
        <v>582</v>
      </c>
      <c r="C1066" s="1">
        <v>41476</v>
      </c>
      <c r="D1066" s="180">
        <v>0.68055555555555547</v>
      </c>
      <c r="E1066">
        <v>15</v>
      </c>
      <c r="F1066" s="151" t="s">
        <v>1594</v>
      </c>
      <c r="G1066">
        <v>5</v>
      </c>
      <c r="H1066" t="s">
        <v>1372</v>
      </c>
      <c r="I1066">
        <v>6</v>
      </c>
      <c r="J1066">
        <v>5</v>
      </c>
      <c r="N1066">
        <v>34969</v>
      </c>
    </row>
    <row r="1067" spans="1:14" x14ac:dyDescent="0.25">
      <c r="B1067">
        <v>582</v>
      </c>
      <c r="C1067" s="1">
        <v>41476</v>
      </c>
      <c r="D1067" s="180">
        <v>0.68055555555555547</v>
      </c>
      <c r="E1067">
        <v>15</v>
      </c>
      <c r="F1067" s="151" t="s">
        <v>1594</v>
      </c>
      <c r="G1067">
        <v>5</v>
      </c>
      <c r="H1067" t="s">
        <v>1563</v>
      </c>
      <c r="I1067">
        <v>3</v>
      </c>
      <c r="J1067">
        <v>3</v>
      </c>
      <c r="N1067">
        <v>34970</v>
      </c>
    </row>
    <row r="1068" spans="1:14" s="152" customFormat="1" x14ac:dyDescent="0.25">
      <c r="A1068" s="152">
        <v>2</v>
      </c>
      <c r="B1068" s="152">
        <v>583</v>
      </c>
      <c r="C1068" s="153">
        <v>41476</v>
      </c>
      <c r="D1068" s="181">
        <v>0.68055555555555547</v>
      </c>
      <c r="E1068" s="152">
        <v>16</v>
      </c>
      <c r="F1068" s="179" t="s">
        <v>1594</v>
      </c>
      <c r="G1068" s="152">
        <v>5</v>
      </c>
      <c r="H1068" s="152" t="s">
        <v>1366</v>
      </c>
      <c r="I1068" s="152">
        <v>3</v>
      </c>
      <c r="J1068" s="152">
        <v>5</v>
      </c>
      <c r="N1068" s="152">
        <v>34971</v>
      </c>
    </row>
    <row r="1069" spans="1:14" s="178" customFormat="1" x14ac:dyDescent="0.25">
      <c r="A1069" s="178">
        <v>1</v>
      </c>
      <c r="B1069" s="178">
        <v>583</v>
      </c>
      <c r="C1069" s="182">
        <v>41476</v>
      </c>
      <c r="D1069" s="183">
        <v>0.68055555555555547</v>
      </c>
      <c r="E1069" s="178">
        <v>16</v>
      </c>
      <c r="F1069" s="179" t="s">
        <v>1594</v>
      </c>
      <c r="G1069" s="178">
        <v>5</v>
      </c>
      <c r="H1069" s="178" t="s">
        <v>1374</v>
      </c>
      <c r="I1069" s="178">
        <v>7</v>
      </c>
      <c r="J1069" s="178">
        <v>4</v>
      </c>
      <c r="N1069" s="178">
        <v>34972</v>
      </c>
    </row>
    <row r="1070" spans="1:14" x14ac:dyDescent="0.25">
      <c r="B1070">
        <v>584</v>
      </c>
      <c r="C1070" s="1">
        <v>41476</v>
      </c>
      <c r="D1070" s="180">
        <v>0.68055555555555547</v>
      </c>
      <c r="E1070">
        <v>17</v>
      </c>
      <c r="F1070" s="151" t="s">
        <v>1594</v>
      </c>
      <c r="G1070">
        <v>5</v>
      </c>
      <c r="H1070" t="s">
        <v>1369</v>
      </c>
      <c r="I1070">
        <v>3</v>
      </c>
      <c r="J1070">
        <v>5</v>
      </c>
      <c r="N1070">
        <v>34973</v>
      </c>
    </row>
    <row r="1071" spans="1:14" x14ac:dyDescent="0.25">
      <c r="B1071">
        <v>584</v>
      </c>
      <c r="C1071" s="1">
        <v>41476</v>
      </c>
      <c r="D1071" s="180">
        <v>0.68055555555555547</v>
      </c>
      <c r="E1071">
        <v>17</v>
      </c>
      <c r="F1071" s="151" t="s">
        <v>1594</v>
      </c>
      <c r="G1071">
        <v>5</v>
      </c>
      <c r="H1071" t="s">
        <v>1370</v>
      </c>
      <c r="I1071">
        <v>5</v>
      </c>
      <c r="J1071">
        <v>5</v>
      </c>
      <c r="N1071">
        <v>34974</v>
      </c>
    </row>
  </sheetData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tabSelected="1" workbookViewId="0">
      <selection activeCell="O24" sqref="O24"/>
    </sheetView>
  </sheetViews>
  <sheetFormatPr defaultRowHeight="15" x14ac:dyDescent="0.25"/>
  <cols>
    <col min="1" max="1" width="8" bestFit="1" customWidth="1"/>
    <col min="2" max="2" width="6.140625" hidden="1" customWidth="1"/>
    <col min="3" max="3" width="6" hidden="1" customWidth="1"/>
    <col min="4" max="4" width="12" hidden="1" customWidth="1"/>
    <col min="5" max="5" width="5.42578125" hidden="1" customWidth="1"/>
    <col min="6" max="6" width="11" customWidth="1"/>
    <col min="7" max="7" width="6.7109375" hidden="1" customWidth="1"/>
    <col min="8" max="8" width="28.5703125" bestFit="1" customWidth="1"/>
    <col min="9" max="9" width="11.42578125" style="184" bestFit="1" customWidth="1"/>
    <col min="10" max="10" width="27.5703125" bestFit="1" customWidth="1"/>
    <col min="11" max="11" width="5.85546875" style="184" bestFit="1" customWidth="1"/>
  </cols>
  <sheetData>
    <row r="1" spans="1:11" x14ac:dyDescent="0.25">
      <c r="A1" t="s">
        <v>1350</v>
      </c>
      <c r="B1" t="s">
        <v>1598</v>
      </c>
      <c r="C1" t="s">
        <v>1332</v>
      </c>
      <c r="D1" t="s">
        <v>1152</v>
      </c>
      <c r="E1" t="s">
        <v>1334</v>
      </c>
      <c r="F1" t="s">
        <v>1197</v>
      </c>
      <c r="G1" t="s">
        <v>1336</v>
      </c>
      <c r="H1" t="s">
        <v>1621</v>
      </c>
      <c r="I1" s="184" t="s">
        <v>1338</v>
      </c>
      <c r="J1" t="s">
        <v>1622</v>
      </c>
      <c r="K1" s="184" t="s">
        <v>1338</v>
      </c>
    </row>
    <row r="2" spans="1:11" x14ac:dyDescent="0.25">
      <c r="A2">
        <v>1</v>
      </c>
      <c r="B2">
        <v>397</v>
      </c>
      <c r="C2">
        <v>41476</v>
      </c>
      <c r="D2">
        <v>0.4375</v>
      </c>
      <c r="E2">
        <v>19</v>
      </c>
      <c r="F2" t="s">
        <v>1351</v>
      </c>
      <c r="G2">
        <v>5</v>
      </c>
      <c r="H2" t="s">
        <v>1480</v>
      </c>
      <c r="I2" s="184">
        <v>13</v>
      </c>
      <c r="J2" t="s">
        <v>1482</v>
      </c>
      <c r="K2" s="184">
        <v>0</v>
      </c>
    </row>
    <row r="3" spans="1:11" x14ac:dyDescent="0.25">
      <c r="A3">
        <v>1</v>
      </c>
      <c r="B3">
        <v>491</v>
      </c>
      <c r="C3">
        <v>41476</v>
      </c>
      <c r="D3">
        <v>0.57638888888888895</v>
      </c>
      <c r="E3">
        <v>5</v>
      </c>
      <c r="F3" t="s">
        <v>82</v>
      </c>
      <c r="G3">
        <v>5</v>
      </c>
      <c r="H3" t="s">
        <v>1394</v>
      </c>
      <c r="I3" s="184">
        <v>4</v>
      </c>
      <c r="J3" t="s">
        <v>1395</v>
      </c>
      <c r="K3" s="184">
        <v>3</v>
      </c>
    </row>
    <row r="4" spans="1:11" x14ac:dyDescent="0.25">
      <c r="A4">
        <v>1</v>
      </c>
      <c r="B4">
        <v>409</v>
      </c>
      <c r="C4">
        <v>41476</v>
      </c>
      <c r="D4">
        <v>0.47222222222222227</v>
      </c>
      <c r="E4">
        <v>4</v>
      </c>
      <c r="F4" t="s">
        <v>1160</v>
      </c>
      <c r="G4">
        <v>5</v>
      </c>
      <c r="H4" t="s">
        <v>1405</v>
      </c>
      <c r="I4" s="184">
        <v>3</v>
      </c>
      <c r="J4" t="s">
        <v>1401</v>
      </c>
      <c r="K4" s="184">
        <v>2</v>
      </c>
    </row>
    <row r="5" spans="1:11" x14ac:dyDescent="0.25">
      <c r="A5">
        <v>1</v>
      </c>
      <c r="B5">
        <v>382</v>
      </c>
      <c r="C5">
        <v>41476</v>
      </c>
      <c r="D5">
        <v>0.4375</v>
      </c>
      <c r="E5">
        <v>4</v>
      </c>
      <c r="F5" t="s">
        <v>1171</v>
      </c>
      <c r="G5">
        <v>5</v>
      </c>
      <c r="H5" t="s">
        <v>1407</v>
      </c>
      <c r="I5" s="184">
        <v>6</v>
      </c>
      <c r="J5" t="s">
        <v>1406</v>
      </c>
      <c r="K5" s="184">
        <v>2</v>
      </c>
    </row>
    <row r="6" spans="1:11" x14ac:dyDescent="0.25">
      <c r="A6">
        <v>1</v>
      </c>
      <c r="B6">
        <v>556</v>
      </c>
      <c r="C6">
        <v>41476</v>
      </c>
      <c r="D6">
        <v>0.64583333333333337</v>
      </c>
      <c r="E6">
        <v>16</v>
      </c>
      <c r="F6" t="s">
        <v>1191</v>
      </c>
      <c r="G6">
        <v>5</v>
      </c>
      <c r="H6" t="s">
        <v>1411</v>
      </c>
      <c r="I6" s="184">
        <v>7</v>
      </c>
      <c r="J6" t="s">
        <v>1514</v>
      </c>
      <c r="K6" s="184">
        <v>6</v>
      </c>
    </row>
    <row r="7" spans="1:11" x14ac:dyDescent="0.25">
      <c r="A7">
        <v>1</v>
      </c>
      <c r="B7">
        <v>550</v>
      </c>
      <c r="C7">
        <v>41476</v>
      </c>
      <c r="D7">
        <v>0.64583333333333337</v>
      </c>
      <c r="E7">
        <v>10</v>
      </c>
      <c r="F7" t="s">
        <v>1192</v>
      </c>
      <c r="G7">
        <v>5</v>
      </c>
      <c r="H7" t="s">
        <v>1418</v>
      </c>
      <c r="I7" s="184">
        <v>5</v>
      </c>
      <c r="J7" t="s">
        <v>1419</v>
      </c>
      <c r="K7" s="184">
        <v>3</v>
      </c>
    </row>
    <row r="8" spans="1:11" x14ac:dyDescent="0.25">
      <c r="A8">
        <v>1</v>
      </c>
      <c r="B8">
        <v>544</v>
      </c>
      <c r="C8">
        <v>41476</v>
      </c>
      <c r="D8">
        <v>0.64583333333333337</v>
      </c>
      <c r="E8">
        <v>4</v>
      </c>
      <c r="F8" t="s">
        <v>123</v>
      </c>
      <c r="G8">
        <v>5</v>
      </c>
      <c r="H8" t="s">
        <v>1425</v>
      </c>
      <c r="I8" s="184">
        <v>7</v>
      </c>
      <c r="J8" t="s">
        <v>1427</v>
      </c>
      <c r="K8" s="184">
        <v>3</v>
      </c>
    </row>
    <row r="9" spans="1:11" x14ac:dyDescent="0.25">
      <c r="A9">
        <v>1</v>
      </c>
      <c r="B9">
        <v>505</v>
      </c>
      <c r="C9">
        <v>41476</v>
      </c>
      <c r="D9">
        <v>0.57638888888888895</v>
      </c>
      <c r="E9">
        <v>19</v>
      </c>
      <c r="F9" t="s">
        <v>1175</v>
      </c>
      <c r="G9">
        <v>5</v>
      </c>
      <c r="H9" t="s">
        <v>1442</v>
      </c>
      <c r="I9" s="184">
        <v>1</v>
      </c>
      <c r="J9" t="s">
        <v>1431</v>
      </c>
      <c r="K9" s="184">
        <v>0</v>
      </c>
    </row>
    <row r="10" spans="1:11" x14ac:dyDescent="0.25">
      <c r="A10">
        <v>1</v>
      </c>
      <c r="B10">
        <v>532</v>
      </c>
      <c r="C10">
        <v>41476</v>
      </c>
      <c r="D10">
        <v>0.61111111111111105</v>
      </c>
      <c r="E10">
        <v>19</v>
      </c>
      <c r="F10" t="s">
        <v>1181</v>
      </c>
      <c r="G10">
        <v>5</v>
      </c>
      <c r="H10" t="s">
        <v>1445</v>
      </c>
      <c r="I10" s="184">
        <v>5</v>
      </c>
      <c r="J10" t="s">
        <v>1517</v>
      </c>
      <c r="K10" s="184">
        <v>4</v>
      </c>
    </row>
    <row r="11" spans="1:11" x14ac:dyDescent="0.25">
      <c r="A11">
        <v>1</v>
      </c>
      <c r="B11">
        <v>518</v>
      </c>
      <c r="C11">
        <v>41476</v>
      </c>
      <c r="D11">
        <v>0.61111111111111105</v>
      </c>
      <c r="E11">
        <v>5</v>
      </c>
      <c r="F11" t="s">
        <v>1592</v>
      </c>
      <c r="G11">
        <v>5</v>
      </c>
      <c r="H11" t="s">
        <v>1441</v>
      </c>
      <c r="I11" s="184">
        <v>6</v>
      </c>
      <c r="J11" t="s">
        <v>1447</v>
      </c>
      <c r="K11" s="184">
        <v>3</v>
      </c>
    </row>
    <row r="12" spans="1:11" x14ac:dyDescent="0.25">
      <c r="A12">
        <v>1</v>
      </c>
      <c r="B12">
        <v>496</v>
      </c>
      <c r="C12">
        <v>41476</v>
      </c>
      <c r="D12">
        <v>0.57638888888888895</v>
      </c>
      <c r="E12">
        <v>10</v>
      </c>
      <c r="F12" t="s">
        <v>1173</v>
      </c>
      <c r="G12">
        <v>5</v>
      </c>
      <c r="H12" t="s">
        <v>1522</v>
      </c>
      <c r="I12" s="184">
        <v>9</v>
      </c>
      <c r="J12" t="s">
        <v>1392</v>
      </c>
      <c r="K12" s="184">
        <v>8</v>
      </c>
    </row>
    <row r="13" spans="1:11" x14ac:dyDescent="0.25">
      <c r="A13">
        <v>1</v>
      </c>
      <c r="B13">
        <v>502</v>
      </c>
      <c r="C13">
        <v>41476</v>
      </c>
      <c r="D13">
        <v>0.57638888888888895</v>
      </c>
      <c r="E13">
        <v>16</v>
      </c>
      <c r="F13" t="s">
        <v>1174</v>
      </c>
      <c r="G13">
        <v>5</v>
      </c>
      <c r="H13" t="s">
        <v>1583</v>
      </c>
      <c r="I13" s="184">
        <v>6</v>
      </c>
      <c r="J13" t="s">
        <v>1410</v>
      </c>
      <c r="K13" s="184">
        <v>2</v>
      </c>
    </row>
    <row r="14" spans="1:11" x14ac:dyDescent="0.25">
      <c r="A14">
        <v>1</v>
      </c>
      <c r="B14">
        <v>415</v>
      </c>
      <c r="C14">
        <v>41476</v>
      </c>
      <c r="D14">
        <v>0.47222222222222227</v>
      </c>
      <c r="E14">
        <v>10</v>
      </c>
      <c r="F14" t="s">
        <v>381</v>
      </c>
      <c r="G14">
        <v>5</v>
      </c>
      <c r="H14" t="s">
        <v>1421</v>
      </c>
      <c r="I14" s="184">
        <v>9</v>
      </c>
      <c r="J14" t="s">
        <v>1458</v>
      </c>
      <c r="K14" s="184">
        <v>3</v>
      </c>
    </row>
    <row r="15" spans="1:11" x14ac:dyDescent="0.25">
      <c r="A15">
        <v>1</v>
      </c>
      <c r="B15">
        <v>388</v>
      </c>
      <c r="C15">
        <v>41476</v>
      </c>
      <c r="D15">
        <v>0.4375</v>
      </c>
      <c r="E15">
        <v>10</v>
      </c>
      <c r="F15" t="s">
        <v>1179</v>
      </c>
      <c r="G15">
        <v>5</v>
      </c>
      <c r="H15" t="s">
        <v>1431</v>
      </c>
      <c r="I15" s="184">
        <v>9</v>
      </c>
      <c r="J15" t="s">
        <v>1519</v>
      </c>
      <c r="K15" s="184">
        <v>2</v>
      </c>
    </row>
    <row r="16" spans="1:11" x14ac:dyDescent="0.25">
      <c r="A16">
        <v>1</v>
      </c>
      <c r="B16">
        <v>408</v>
      </c>
      <c r="C16">
        <v>41476</v>
      </c>
      <c r="D16">
        <v>0.47222222222222227</v>
      </c>
      <c r="E16">
        <v>3</v>
      </c>
      <c r="F16" t="s">
        <v>1593</v>
      </c>
      <c r="G16">
        <v>5</v>
      </c>
      <c r="H16" t="s">
        <v>1466</v>
      </c>
      <c r="I16" s="184">
        <v>7</v>
      </c>
      <c r="J16" t="s">
        <v>1523</v>
      </c>
      <c r="K16" s="184">
        <v>2</v>
      </c>
    </row>
    <row r="17" spans="1:11" x14ac:dyDescent="0.25">
      <c r="A17">
        <v>1</v>
      </c>
      <c r="B17">
        <v>517</v>
      </c>
      <c r="C17">
        <v>41476</v>
      </c>
      <c r="D17">
        <v>0.61111111111111105</v>
      </c>
      <c r="E17">
        <v>4</v>
      </c>
      <c r="F17" t="s">
        <v>1161</v>
      </c>
      <c r="G17">
        <v>5</v>
      </c>
      <c r="H17" t="s">
        <v>1478</v>
      </c>
      <c r="I17" s="184">
        <v>7</v>
      </c>
      <c r="J17" t="s">
        <v>1433</v>
      </c>
      <c r="K17" s="184">
        <v>2</v>
      </c>
    </row>
    <row r="18" spans="1:11" x14ac:dyDescent="0.25">
      <c r="A18">
        <v>1</v>
      </c>
      <c r="B18">
        <v>397</v>
      </c>
      <c r="C18">
        <v>41476</v>
      </c>
      <c r="D18">
        <v>0.4375</v>
      </c>
      <c r="E18">
        <v>19</v>
      </c>
      <c r="F18" t="s">
        <v>1351</v>
      </c>
      <c r="G18">
        <v>5</v>
      </c>
      <c r="H18" t="s">
        <v>1480</v>
      </c>
      <c r="I18" s="184">
        <v>13</v>
      </c>
      <c r="J18" t="s">
        <v>1482</v>
      </c>
      <c r="K18" s="184">
        <v>0</v>
      </c>
    </row>
    <row r="19" spans="1:11" x14ac:dyDescent="0.25">
      <c r="A19">
        <v>1</v>
      </c>
      <c r="B19">
        <v>583</v>
      </c>
      <c r="C19">
        <v>41476</v>
      </c>
      <c r="D19">
        <v>0.68055555555555547</v>
      </c>
      <c r="E19">
        <v>16</v>
      </c>
      <c r="F19" t="s">
        <v>1594</v>
      </c>
      <c r="G19">
        <v>5</v>
      </c>
      <c r="H19" t="s">
        <v>1374</v>
      </c>
      <c r="I19" s="184">
        <v>7</v>
      </c>
      <c r="J19" t="s">
        <v>1366</v>
      </c>
      <c r="K19" s="184">
        <v>3</v>
      </c>
    </row>
    <row r="20" spans="1:11" x14ac:dyDescent="0.25">
      <c r="A20">
        <v>1</v>
      </c>
      <c r="B20">
        <v>391</v>
      </c>
      <c r="C20">
        <v>41476</v>
      </c>
      <c r="D20">
        <v>0.4375</v>
      </c>
      <c r="E20">
        <v>13</v>
      </c>
      <c r="F20" t="s">
        <v>1157</v>
      </c>
      <c r="G20">
        <v>5</v>
      </c>
      <c r="H20" t="s">
        <v>1379</v>
      </c>
      <c r="I20" s="184">
        <v>10</v>
      </c>
      <c r="J20" t="s">
        <v>1378</v>
      </c>
      <c r="K20" s="184">
        <v>5</v>
      </c>
    </row>
    <row r="21" spans="1:11" x14ac:dyDescent="0.25">
      <c r="A21">
        <v>1</v>
      </c>
      <c r="B21">
        <v>418</v>
      </c>
      <c r="C21">
        <v>41476</v>
      </c>
      <c r="D21">
        <v>0.47222222222222227</v>
      </c>
      <c r="E21">
        <v>13</v>
      </c>
      <c r="F21" t="s">
        <v>1163</v>
      </c>
      <c r="G21">
        <v>5</v>
      </c>
      <c r="H21" t="s">
        <v>1387</v>
      </c>
      <c r="I21" s="184">
        <v>6</v>
      </c>
      <c r="J21" t="s">
        <v>1384</v>
      </c>
      <c r="K21" s="184">
        <v>2</v>
      </c>
    </row>
    <row r="22" spans="1:11" x14ac:dyDescent="0.25">
      <c r="A22">
        <v>1</v>
      </c>
      <c r="B22">
        <v>424</v>
      </c>
      <c r="C22">
        <v>41476</v>
      </c>
      <c r="D22">
        <v>0.47222222222222227</v>
      </c>
      <c r="E22">
        <v>19</v>
      </c>
      <c r="F22" t="s">
        <v>1595</v>
      </c>
      <c r="G22">
        <v>5</v>
      </c>
      <c r="H22" t="s">
        <v>1491</v>
      </c>
      <c r="I22" s="184">
        <v>10</v>
      </c>
      <c r="J22" t="s">
        <v>1488</v>
      </c>
      <c r="K22" s="184">
        <v>3</v>
      </c>
    </row>
    <row r="23" spans="1:11" x14ac:dyDescent="0.25">
      <c r="A23">
        <v>1</v>
      </c>
      <c r="B23">
        <v>401</v>
      </c>
      <c r="C23">
        <v>41476</v>
      </c>
      <c r="D23">
        <v>0.4375</v>
      </c>
      <c r="E23">
        <v>23</v>
      </c>
      <c r="F23" t="s">
        <v>1158</v>
      </c>
      <c r="G23">
        <v>5</v>
      </c>
      <c r="H23" t="s">
        <v>1495</v>
      </c>
      <c r="I23" s="184">
        <v>11</v>
      </c>
      <c r="J23" t="s">
        <v>1368</v>
      </c>
      <c r="K23" s="184">
        <v>9</v>
      </c>
    </row>
    <row r="24" spans="1:11" x14ac:dyDescent="0.25">
      <c r="A24">
        <v>1</v>
      </c>
      <c r="B24">
        <v>577</v>
      </c>
      <c r="C24">
        <v>41476</v>
      </c>
      <c r="D24">
        <v>0.68055555555555547</v>
      </c>
      <c r="E24">
        <v>10</v>
      </c>
      <c r="F24" t="s">
        <v>1184</v>
      </c>
      <c r="G24">
        <v>5</v>
      </c>
      <c r="H24" t="s">
        <v>1500</v>
      </c>
      <c r="I24" s="184">
        <v>8</v>
      </c>
      <c r="J24" t="s">
        <v>1423</v>
      </c>
      <c r="K24" s="184">
        <v>7</v>
      </c>
    </row>
    <row r="25" spans="1:11" x14ac:dyDescent="0.25">
      <c r="A25">
        <v>1</v>
      </c>
      <c r="B25">
        <v>508</v>
      </c>
      <c r="C25">
        <v>41476</v>
      </c>
      <c r="D25">
        <v>0.57638888888888895</v>
      </c>
      <c r="E25">
        <v>22</v>
      </c>
      <c r="F25" t="s">
        <v>1596</v>
      </c>
      <c r="G25">
        <v>5</v>
      </c>
      <c r="H25" t="s">
        <v>1506</v>
      </c>
      <c r="I25" s="184">
        <v>7</v>
      </c>
      <c r="J25" t="s">
        <v>1508</v>
      </c>
      <c r="K25" s="184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5</vt:i4>
      </vt:variant>
    </vt:vector>
  </HeadingPairs>
  <TitlesOfParts>
    <vt:vector size="13" baseType="lpstr">
      <vt:lpstr>patriotgames_teams_06282013 (1)</vt:lpstr>
      <vt:lpstr>Chronologic</vt:lpstr>
      <vt:lpstr>Brackets 2013</vt:lpstr>
      <vt:lpstr>Field Grid 2013 public</vt:lpstr>
      <vt:lpstr>Field Grid 2013 playoffs</vt:lpstr>
      <vt:lpstr>champs</vt:lpstr>
      <vt:lpstr>final results</vt:lpstr>
      <vt:lpstr>winners</vt:lpstr>
      <vt:lpstr>'Brackets 2013'!Print_Area</vt:lpstr>
      <vt:lpstr>Chronologic!Print_Area</vt:lpstr>
      <vt:lpstr>'Field Grid 2013 playoffs'!Print_Area</vt:lpstr>
      <vt:lpstr>'Field Grid 2013 public'!Print_Area</vt:lpstr>
      <vt:lpstr>Chronologic!Print_Titles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</dc:creator>
  <cp:lastModifiedBy>patrick</cp:lastModifiedBy>
  <cp:lastPrinted>2013-07-21T01:04:23Z</cp:lastPrinted>
  <dcterms:created xsi:type="dcterms:W3CDTF">2013-06-28T15:15:39Z</dcterms:created>
  <dcterms:modified xsi:type="dcterms:W3CDTF">2014-11-05T02:11:10Z</dcterms:modified>
</cp:coreProperties>
</file>