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user/Desktop/manuscripts/Computers y Robots/REVIEW_RESPONSE__14FEB2018/Hauser et al --- Kinase FEP/final_data_repository/Data__experimental_predicted_energies/"/>
    </mc:Choice>
  </mc:AlternateContent>
  <bookViews>
    <workbookView xWindow="4040" yWindow="1420" windowWidth="27200" windowHeight="16380" tabRatio="500"/>
  </bookViews>
  <sheets>
    <sheet name="Free energies from Davis et al." sheetId="1" r:id="rId1"/>
    <sheet name="Davis et al. 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R14" i="2"/>
  <c r="R21" i="2"/>
  <c r="O14" i="2"/>
  <c r="O21" i="2"/>
  <c r="N14" i="2"/>
  <c r="N21" i="2"/>
  <c r="M14" i="2"/>
  <c r="M21" i="2"/>
  <c r="J14" i="2"/>
  <c r="J21" i="2"/>
  <c r="I14" i="2"/>
  <c r="I21" i="2"/>
  <c r="G14" i="2"/>
  <c r="G21" i="2"/>
  <c r="F14" i="2"/>
  <c r="F21" i="2"/>
  <c r="E14" i="2"/>
  <c r="E21" i="2"/>
  <c r="S13" i="2"/>
  <c r="S20" i="2"/>
  <c r="R13" i="2"/>
  <c r="R20" i="2"/>
  <c r="Q13" i="2"/>
  <c r="Q20" i="2"/>
  <c r="P13" i="2"/>
  <c r="P20" i="2"/>
  <c r="O13" i="2"/>
  <c r="O20" i="2"/>
  <c r="N13" i="2"/>
  <c r="N20" i="2"/>
  <c r="M13" i="2"/>
  <c r="M20" i="2"/>
  <c r="K13" i="2"/>
  <c r="K20" i="2"/>
  <c r="J13" i="2"/>
  <c r="J20" i="2"/>
  <c r="I13" i="2"/>
  <c r="I20" i="2"/>
  <c r="H13" i="2"/>
  <c r="H20" i="2"/>
  <c r="G13" i="2"/>
  <c r="G20" i="2"/>
  <c r="F13" i="2"/>
  <c r="F20" i="2"/>
  <c r="E13" i="2"/>
  <c r="E20" i="2"/>
  <c r="S12" i="2"/>
  <c r="S19" i="2"/>
  <c r="R12" i="2"/>
  <c r="R19" i="2"/>
  <c r="Q12" i="2"/>
  <c r="Q19" i="2"/>
  <c r="P12" i="2"/>
  <c r="P19" i="2"/>
  <c r="O12" i="2"/>
  <c r="O19" i="2"/>
  <c r="N12" i="2"/>
  <c r="N19" i="2"/>
  <c r="M12" i="2"/>
  <c r="M19" i="2"/>
  <c r="K12" i="2"/>
  <c r="K19" i="2"/>
  <c r="J12" i="2"/>
  <c r="J19" i="2"/>
  <c r="I12" i="2"/>
  <c r="I19" i="2"/>
  <c r="H12" i="2"/>
  <c r="H19" i="2"/>
  <c r="G12" i="2"/>
  <c r="G19" i="2"/>
  <c r="F12" i="2"/>
  <c r="F19" i="2"/>
  <c r="E12" i="2"/>
  <c r="E19" i="2"/>
  <c r="S11" i="2"/>
  <c r="S18" i="2"/>
  <c r="R11" i="2"/>
  <c r="R18" i="2"/>
  <c r="Q11" i="2"/>
  <c r="Q18" i="2"/>
  <c r="P11" i="2"/>
  <c r="P18" i="2"/>
  <c r="O11" i="2"/>
  <c r="O18" i="2"/>
  <c r="N11" i="2"/>
  <c r="N18" i="2"/>
  <c r="M11" i="2"/>
  <c r="M18" i="2"/>
  <c r="K11" i="2"/>
  <c r="K18" i="2"/>
  <c r="J11" i="2"/>
  <c r="J18" i="2"/>
  <c r="I11" i="2"/>
  <c r="I18" i="2"/>
  <c r="H11" i="2"/>
  <c r="H18" i="2"/>
  <c r="G11" i="2"/>
  <c r="G18" i="2"/>
  <c r="F11" i="2"/>
  <c r="F18" i="2"/>
  <c r="E11" i="2"/>
  <c r="E18" i="2"/>
  <c r="S10" i="2"/>
  <c r="S17" i="2"/>
  <c r="R10" i="2"/>
  <c r="R17" i="2"/>
  <c r="Q10" i="2"/>
  <c r="Q17" i="2"/>
  <c r="P10" i="2"/>
  <c r="P17" i="2"/>
  <c r="O10" i="2"/>
  <c r="O17" i="2"/>
  <c r="N10" i="2"/>
  <c r="N17" i="2"/>
  <c r="M10" i="2"/>
  <c r="M17" i="2"/>
  <c r="J10" i="2"/>
  <c r="J17" i="2"/>
  <c r="I10" i="2"/>
  <c r="I17" i="2"/>
  <c r="H10" i="2"/>
  <c r="H17" i="2"/>
  <c r="G10" i="2"/>
  <c r="G17" i="2"/>
  <c r="F10" i="2"/>
  <c r="F17" i="2"/>
  <c r="E10" i="2"/>
  <c r="E17" i="2"/>
</calcChain>
</file>

<file path=xl/sharedStrings.xml><?xml version="1.0" encoding="utf-8"?>
<sst xmlns="http://schemas.openxmlformats.org/spreadsheetml/2006/main" count="121" uniqueCount="93">
  <si>
    <t>ddG_non-phosphorylated (kcal/mol)</t>
  </si>
  <si>
    <t>ddG_phosphorylated (kcal/mol)</t>
  </si>
  <si>
    <t>Accession Number</t>
  </si>
  <si>
    <t>Entrez Gene Symbol</t>
  </si>
  <si>
    <t>Kinase</t>
  </si>
  <si>
    <t>axitinib (AG-013736)</t>
  </si>
  <si>
    <t>bosutinib (SKI-606)</t>
  </si>
  <si>
    <t>Dasatinib</t>
  </si>
  <si>
    <t>Imatinib</t>
  </si>
  <si>
    <t>Nilotinib</t>
  </si>
  <si>
    <t>Erlotinib</t>
  </si>
  <si>
    <t>Gefitinib</t>
  </si>
  <si>
    <t>IC50 (nM)</t>
  </si>
  <si>
    <t>NP_005148.2</t>
  </si>
  <si>
    <t>ABL1</t>
  </si>
  <si>
    <t>ABL1(F317I)-nonphosphorylated</t>
  </si>
  <si>
    <t>2600</t>
  </si>
  <si>
    <t>0.63</t>
  </si>
  <si>
    <t>0.1</t>
  </si>
  <si>
    <t>8.3</t>
  </si>
  <si>
    <t>18</t>
  </si>
  <si>
    <t>8200</t>
  </si>
  <si>
    <t>800</t>
  </si>
  <si>
    <t>0.18</t>
  </si>
  <si>
    <t>0.041</t>
  </si>
  <si>
    <t>580</t>
  </si>
  <si>
    <t>56</t>
  </si>
  <si>
    <t>1100</t>
  </si>
  <si>
    <t>4700</t>
  </si>
  <si>
    <t>ABL1(F317L)-nonphosphorylated</t>
  </si>
  <si>
    <t>830</t>
  </si>
  <si>
    <t>0.11</t>
  </si>
  <si>
    <t>0.032</t>
  </si>
  <si>
    <t>2.5</t>
  </si>
  <si>
    <t>12</t>
  </si>
  <si>
    <t>640</t>
  </si>
  <si>
    <t>2700</t>
  </si>
  <si>
    <t>330</t>
  </si>
  <si>
    <t>0.029</t>
  </si>
  <si>
    <t>0.019</t>
  </si>
  <si>
    <t>110</t>
  </si>
  <si>
    <t>14</t>
  </si>
  <si>
    <t>150</t>
  </si>
  <si>
    <t>780</t>
  </si>
  <si>
    <t>ABL1(H396P)-nonphosphorylated</t>
  </si>
  <si>
    <t>20</t>
  </si>
  <si>
    <t>0.062</t>
  </si>
  <si>
    <t>0.025</t>
  </si>
  <si>
    <t>5.9</t>
  </si>
  <si>
    <t>4.9</t>
  </si>
  <si>
    <t>89</t>
  </si>
  <si>
    <t>680</t>
  </si>
  <si>
    <t>23</t>
  </si>
  <si>
    <t>0.057</t>
  </si>
  <si>
    <t>0.046</t>
  </si>
  <si>
    <t>65</t>
  </si>
  <si>
    <t>21</t>
  </si>
  <si>
    <t>58</t>
  </si>
  <si>
    <t>460</t>
  </si>
  <si>
    <t>ABL1(Q252H)-nonphosphorylated</t>
  </si>
  <si>
    <t>290</t>
  </si>
  <si>
    <t>0.086</t>
  </si>
  <si>
    <t>0.037</t>
  </si>
  <si>
    <t>1.8</t>
  </si>
  <si>
    <t>10</t>
  </si>
  <si>
    <t>230</t>
  </si>
  <si>
    <t>200</t>
  </si>
  <si>
    <t>0.039</t>
  </si>
  <si>
    <t>0.064</t>
  </si>
  <si>
    <t>92</t>
  </si>
  <si>
    <t>61</t>
  </si>
  <si>
    <t>ABL1(T315I)-nonphosphorylated</t>
  </si>
  <si>
    <t>3.6</t>
  </si>
  <si>
    <t>890</t>
  </si>
  <si>
    <t>660</t>
  </si>
  <si>
    <t>620</t>
  </si>
  <si>
    <t>1.5</t>
  </si>
  <si>
    <t>120</t>
  </si>
  <si>
    <t>59</t>
  </si>
  <si>
    <t>ABL1-nonphosphorylated</t>
  </si>
  <si>
    <t>84</t>
  </si>
  <si>
    <t>0.12</t>
  </si>
  <si>
    <t>1.1</t>
  </si>
  <si>
    <t>2200</t>
  </si>
  <si>
    <t>36</t>
  </si>
  <si>
    <t>13</t>
  </si>
  <si>
    <t>76</t>
  </si>
  <si>
    <t>480</t>
  </si>
  <si>
    <t>dIC50 (nM/nM)</t>
  </si>
  <si>
    <t>ddG (kcal/mol)</t>
  </si>
  <si>
    <t>T (K)</t>
  </si>
  <si>
    <t>R (kcal K-1 mol-1)</t>
  </si>
  <si>
    <t>RT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</si>
</sst>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ArialMT"/>
      <family val="2"/>
    </font>
    <font>
      <b/>
      <sz val="12"/>
      <color theme="1"/>
      <name val="ArialMT"/>
      <family val="2"/>
    </font>
    <font>
      <b/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6"/>
      <color theme="1"/>
      <name val="ArialMT"/>
      <family val="2"/>
    </font>
    <font>
      <b/>
      <sz val="16"/>
      <color theme="1"/>
      <name val="ArialMT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DD0806"/>
        <bgColor rgb="FFDD08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4" fillId="5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0" borderId="17" xfId="0" applyBorder="1"/>
    <xf numFmtId="0" fontId="4" fillId="5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164" fontId="0" fillId="0" borderId="6" xfId="0" applyNumberFormat="1" applyBorder="1"/>
    <xf numFmtId="164" fontId="0" fillId="0" borderId="19" xfId="0" applyNumberFormat="1" applyBorder="1"/>
    <xf numFmtId="0" fontId="0" fillId="0" borderId="8" xfId="0" applyBorder="1" applyAlignment="1">
      <alignment horizontal="center" vertical="center" textRotation="90" wrapText="1"/>
    </xf>
    <xf numFmtId="164" fontId="0" fillId="0" borderId="0" xfId="0" applyNumberFormat="1" applyBorder="1"/>
    <xf numFmtId="164" fontId="0" fillId="0" borderId="20" xfId="0" applyNumberFormat="1" applyBorder="1"/>
    <xf numFmtId="0" fontId="0" fillId="0" borderId="13" xfId="0" applyBorder="1" applyAlignment="1">
      <alignment horizontal="center" vertical="center" textRotation="90" wrapText="1"/>
    </xf>
    <xf numFmtId="164" fontId="0" fillId="0" borderId="17" xfId="0" applyNumberFormat="1" applyBorder="1"/>
    <xf numFmtId="164" fontId="0" fillId="0" borderId="21" xfId="0" applyNumberFormat="1" applyBorder="1"/>
    <xf numFmtId="0" fontId="0" fillId="0" borderId="22" xfId="0" applyBorder="1" applyAlignment="1">
      <alignment vertical="center" textRotation="90"/>
    </xf>
    <xf numFmtId="0" fontId="1" fillId="0" borderId="2" xfId="0" applyFont="1" applyBorder="1" applyAlignment="1">
      <alignment horizontal="center" vertical="center" textRotation="90" wrapText="1"/>
    </xf>
    <xf numFmtId="2" fontId="0" fillId="6" borderId="23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1" fillId="0" borderId="8" xfId="0" applyFont="1" applyBorder="1" applyAlignment="1">
      <alignment horizontal="center" vertical="center" textRotation="90" wrapText="1"/>
    </xf>
    <xf numFmtId="2" fontId="0" fillId="6" borderId="25" xfId="0" applyNumberFormat="1" applyFill="1" applyBorder="1"/>
    <xf numFmtId="2" fontId="0" fillId="0" borderId="25" xfId="0" applyNumberFormat="1" applyBorder="1"/>
    <xf numFmtId="2" fontId="0" fillId="0" borderId="26" xfId="0" applyNumberFormat="1" applyBorder="1"/>
    <xf numFmtId="0" fontId="1" fillId="0" borderId="13" xfId="0" applyFont="1" applyBorder="1" applyAlignment="1">
      <alignment horizontal="center" vertical="center" textRotation="90" wrapText="1"/>
    </xf>
    <xf numFmtId="2" fontId="0" fillId="6" borderId="27" xfId="0" applyNumberFormat="1" applyFill="1" applyBorder="1"/>
    <xf numFmtId="2" fontId="0" fillId="0" borderId="27" xfId="0" applyNumberFormat="1" applyBorder="1"/>
    <xf numFmtId="2" fontId="0" fillId="0" borderId="28" xfId="0" applyNumberForma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G5" sqref="G5"/>
    </sheetView>
  </sheetViews>
  <sheetFormatPr baseColWidth="10" defaultRowHeight="16" x14ac:dyDescent="0.2"/>
  <sheetData>
    <row r="1" spans="1:2" ht="48" x14ac:dyDescent="0.2">
      <c r="A1" s="1" t="s">
        <v>0</v>
      </c>
      <c r="B1" s="1" t="s">
        <v>1</v>
      </c>
    </row>
    <row r="2" spans="1:2" x14ac:dyDescent="0.2">
      <c r="A2">
        <v>2.0499999999999998</v>
      </c>
      <c r="B2">
        <v>1.85</v>
      </c>
    </row>
    <row r="3" spans="1:2" x14ac:dyDescent="0.2">
      <c r="A3">
        <v>1.37</v>
      </c>
      <c r="B3">
        <v>1.32</v>
      </c>
    </row>
    <row r="4" spans="1:2" x14ac:dyDescent="0.2">
      <c r="A4">
        <v>-0.86</v>
      </c>
      <c r="B4">
        <v>-0.27</v>
      </c>
    </row>
    <row r="5" spans="1:2" x14ac:dyDescent="0.2">
      <c r="A5">
        <v>0.74</v>
      </c>
      <c r="B5">
        <v>1.02</v>
      </c>
    </row>
    <row r="6" spans="1:2" x14ac:dyDescent="0.2">
      <c r="A6">
        <v>-1.88</v>
      </c>
      <c r="B6">
        <v>-1.89</v>
      </c>
    </row>
    <row r="7" spans="1:2" x14ac:dyDescent="0.2">
      <c r="A7">
        <v>0.99</v>
      </c>
      <c r="B7">
        <v>0.69</v>
      </c>
    </row>
    <row r="8" spans="1:2" x14ac:dyDescent="0.2">
      <c r="A8">
        <v>-0.05</v>
      </c>
      <c r="B8">
        <v>-0.4</v>
      </c>
    </row>
    <row r="9" spans="1:2" x14ac:dyDescent="0.2">
      <c r="A9">
        <v>-0.39</v>
      </c>
      <c r="B9">
        <v>0</v>
      </c>
    </row>
    <row r="10" spans="1:2" x14ac:dyDescent="0.2">
      <c r="A10">
        <v>-0.2</v>
      </c>
      <c r="B10">
        <v>-0.23</v>
      </c>
    </row>
    <row r="11" spans="1:2" x14ac:dyDescent="0.2">
      <c r="A11">
        <v>3.08</v>
      </c>
      <c r="B11">
        <v>2.4700000000000002</v>
      </c>
    </row>
    <row r="12" spans="1:2" x14ac:dyDescent="0.2">
      <c r="A12">
        <v>0.74</v>
      </c>
      <c r="B12">
        <v>-7.0000000000000007E-2</v>
      </c>
    </row>
    <row r="13" spans="1:2" x14ac:dyDescent="0.2">
      <c r="A13">
        <v>0.06</v>
      </c>
      <c r="B13">
        <v>-0.53</v>
      </c>
    </row>
    <row r="14" spans="1:2" x14ac:dyDescent="0.2">
      <c r="A14">
        <v>-0.09</v>
      </c>
      <c r="B14">
        <v>0</v>
      </c>
    </row>
    <row r="15" spans="1:2" x14ac:dyDescent="0.2">
      <c r="A15">
        <v>0.15</v>
      </c>
      <c r="B15">
        <v>0.2</v>
      </c>
    </row>
    <row r="16" spans="1:2" x14ac:dyDescent="0.2">
      <c r="A16">
        <v>6.16</v>
      </c>
      <c r="B16">
        <v>4.6900000000000004</v>
      </c>
    </row>
    <row r="17" spans="1:2" x14ac:dyDescent="0.2">
      <c r="A17">
        <v>1.2</v>
      </c>
      <c r="B17">
        <v>1.98</v>
      </c>
    </row>
    <row r="18" spans="1:2" x14ac:dyDescent="0.2">
      <c r="A18">
        <v>0.49</v>
      </c>
      <c r="B18">
        <v>0.99</v>
      </c>
    </row>
    <row r="19" spans="1:2" x14ac:dyDescent="0.2">
      <c r="A19">
        <v>1</v>
      </c>
      <c r="B19">
        <v>0.67</v>
      </c>
    </row>
    <row r="20" spans="1:2" x14ac:dyDescent="0.2">
      <c r="A20">
        <v>0.28999999999999998</v>
      </c>
      <c r="B20">
        <v>0.88</v>
      </c>
    </row>
    <row r="21" spans="1:2" x14ac:dyDescent="0.2">
      <c r="A21">
        <v>0.35</v>
      </c>
      <c r="B21">
        <v>0.87</v>
      </c>
    </row>
    <row r="22" spans="1:2" x14ac:dyDescent="0.2">
      <c r="A22">
        <v>0.11</v>
      </c>
      <c r="B22">
        <v>0.04</v>
      </c>
    </row>
    <row r="23" spans="1:2" x14ac:dyDescent="0.2">
      <c r="A23">
        <v>-0.43</v>
      </c>
      <c r="B23">
        <v>0.28999999999999998</v>
      </c>
    </row>
    <row r="24" spans="1:2" x14ac:dyDescent="0.2">
      <c r="A24">
        <v>0</v>
      </c>
      <c r="B24">
        <v>0.28999999999999998</v>
      </c>
    </row>
    <row r="25" spans="1:2" x14ac:dyDescent="0.2">
      <c r="A25">
        <v>2.5</v>
      </c>
    </row>
    <row r="26" spans="1:2" x14ac:dyDescent="0.2">
      <c r="A26">
        <v>1.92</v>
      </c>
      <c r="B26">
        <v>1.59</v>
      </c>
    </row>
    <row r="27" spans="1:2" x14ac:dyDescent="0.2">
      <c r="A27">
        <v>0.39</v>
      </c>
      <c r="B27">
        <v>0.41</v>
      </c>
    </row>
    <row r="28" spans="1:2" x14ac:dyDescent="0.2">
      <c r="A28">
        <v>-0.78</v>
      </c>
      <c r="B28">
        <v>-0.16</v>
      </c>
    </row>
    <row r="29" spans="1:2" x14ac:dyDescent="0.2">
      <c r="A29">
        <v>-0.22</v>
      </c>
      <c r="B29">
        <v>-0.13</v>
      </c>
    </row>
    <row r="30" spans="1:2" x14ac:dyDescent="0.2">
      <c r="A30">
        <v>0.38</v>
      </c>
      <c r="B30">
        <v>-0.15</v>
      </c>
    </row>
    <row r="31" spans="1:2" x14ac:dyDescent="0.2">
      <c r="B31">
        <v>1.36</v>
      </c>
    </row>
    <row r="32" spans="1:2" x14ac:dyDescent="0.2">
      <c r="A32">
        <v>0.12</v>
      </c>
      <c r="B32">
        <v>0.28999999999999998</v>
      </c>
    </row>
    <row r="33" spans="1:2" x14ac:dyDescent="0.2">
      <c r="A33">
        <v>-0.7</v>
      </c>
      <c r="B33">
        <v>-0.03</v>
      </c>
    </row>
    <row r="34" spans="1:2" x14ac:dyDescent="0.2">
      <c r="A34">
        <v>-0.41</v>
      </c>
      <c r="B34">
        <v>-0.44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G28" sqref="G28"/>
    </sheetView>
  </sheetViews>
  <sheetFormatPr baseColWidth="10" defaultRowHeight="16" x14ac:dyDescent="0.2"/>
  <sheetData>
    <row r="1" spans="1:19" ht="29" thickBot="1" x14ac:dyDescent="0.25">
      <c r="B1" s="2" t="s">
        <v>2</v>
      </c>
      <c r="C1" s="2" t="s">
        <v>3</v>
      </c>
      <c r="D1" s="3" t="s">
        <v>4</v>
      </c>
      <c r="E1" s="4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M1" s="4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</row>
    <row r="2" spans="1:19" ht="17" thickBot="1" x14ac:dyDescent="0.25">
      <c r="D2" s="6"/>
    </row>
    <row r="3" spans="1:19" x14ac:dyDescent="0.2">
      <c r="A3" s="7" t="s">
        <v>12</v>
      </c>
      <c r="B3" s="8" t="s">
        <v>13</v>
      </c>
      <c r="C3" s="9" t="s">
        <v>14</v>
      </c>
      <c r="D3" s="10" t="s">
        <v>15</v>
      </c>
      <c r="E3" s="11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/>
      <c r="L3" s="13"/>
      <c r="M3" s="14" t="s">
        <v>22</v>
      </c>
      <c r="N3" s="15" t="s">
        <v>23</v>
      </c>
      <c r="O3" s="15" t="s">
        <v>24</v>
      </c>
      <c r="P3" s="15" t="s">
        <v>25</v>
      </c>
      <c r="Q3" s="15" t="s">
        <v>26</v>
      </c>
      <c r="R3" s="15" t="s">
        <v>27</v>
      </c>
      <c r="S3" s="16" t="s">
        <v>28</v>
      </c>
    </row>
    <row r="4" spans="1:19" x14ac:dyDescent="0.2">
      <c r="A4" s="17"/>
      <c r="B4" s="18" t="s">
        <v>13</v>
      </c>
      <c r="C4" s="19" t="s">
        <v>14</v>
      </c>
      <c r="D4" s="20" t="s">
        <v>29</v>
      </c>
      <c r="E4" s="21" t="s">
        <v>30</v>
      </c>
      <c r="F4" s="22" t="s">
        <v>31</v>
      </c>
      <c r="G4" s="22" t="s">
        <v>32</v>
      </c>
      <c r="H4" s="22" t="s">
        <v>33</v>
      </c>
      <c r="I4" s="22" t="s">
        <v>34</v>
      </c>
      <c r="J4" s="22" t="s">
        <v>35</v>
      </c>
      <c r="K4" s="22" t="s">
        <v>36</v>
      </c>
      <c r="L4" s="23"/>
      <c r="M4" s="24" t="s">
        <v>37</v>
      </c>
      <c r="N4" s="25" t="s">
        <v>38</v>
      </c>
      <c r="O4" s="25" t="s">
        <v>39</v>
      </c>
      <c r="P4" s="25" t="s">
        <v>40</v>
      </c>
      <c r="Q4" s="25" t="s">
        <v>41</v>
      </c>
      <c r="R4" s="25" t="s">
        <v>42</v>
      </c>
      <c r="S4" s="26" t="s">
        <v>43</v>
      </c>
    </row>
    <row r="5" spans="1:19" x14ac:dyDescent="0.2">
      <c r="A5" s="17"/>
      <c r="B5" s="18" t="s">
        <v>13</v>
      </c>
      <c r="C5" s="19" t="s">
        <v>14</v>
      </c>
      <c r="D5" s="20" t="s">
        <v>44</v>
      </c>
      <c r="E5" s="21" t="s">
        <v>45</v>
      </c>
      <c r="F5" s="22" t="s">
        <v>46</v>
      </c>
      <c r="G5" s="22" t="s">
        <v>47</v>
      </c>
      <c r="H5" s="22" t="s">
        <v>48</v>
      </c>
      <c r="I5" s="22" t="s">
        <v>49</v>
      </c>
      <c r="J5" s="22" t="s">
        <v>50</v>
      </c>
      <c r="K5" s="22" t="s">
        <v>51</v>
      </c>
      <c r="L5" s="23"/>
      <c r="M5" s="24" t="s">
        <v>52</v>
      </c>
      <c r="N5" s="25" t="s">
        <v>53</v>
      </c>
      <c r="O5" s="25" t="s">
        <v>54</v>
      </c>
      <c r="P5" s="25" t="s">
        <v>55</v>
      </c>
      <c r="Q5" s="25" t="s">
        <v>56</v>
      </c>
      <c r="R5" s="25" t="s">
        <v>57</v>
      </c>
      <c r="S5" s="26" t="s">
        <v>58</v>
      </c>
    </row>
    <row r="6" spans="1:19" x14ac:dyDescent="0.2">
      <c r="A6" s="17"/>
      <c r="B6" s="18" t="s">
        <v>13</v>
      </c>
      <c r="C6" s="19" t="s">
        <v>14</v>
      </c>
      <c r="D6" s="20" t="s">
        <v>59</v>
      </c>
      <c r="E6" s="21" t="s">
        <v>60</v>
      </c>
      <c r="F6" s="22" t="s">
        <v>61</v>
      </c>
      <c r="G6" s="22" t="s">
        <v>62</v>
      </c>
      <c r="H6" s="22" t="s">
        <v>63</v>
      </c>
      <c r="I6" s="22" t="s">
        <v>64</v>
      </c>
      <c r="J6" s="22" t="s">
        <v>65</v>
      </c>
      <c r="K6" s="22" t="s">
        <v>27</v>
      </c>
      <c r="L6" s="23"/>
      <c r="M6" s="24" t="s">
        <v>66</v>
      </c>
      <c r="N6" s="25" t="s">
        <v>67</v>
      </c>
      <c r="O6" s="25" t="s">
        <v>68</v>
      </c>
      <c r="P6" s="25" t="s">
        <v>69</v>
      </c>
      <c r="Q6" s="25" t="s">
        <v>56</v>
      </c>
      <c r="R6" s="25" t="s">
        <v>70</v>
      </c>
      <c r="S6" s="26" t="s">
        <v>65</v>
      </c>
    </row>
    <row r="7" spans="1:19" x14ac:dyDescent="0.2">
      <c r="A7" s="17"/>
      <c r="B7" s="18" t="s">
        <v>13</v>
      </c>
      <c r="C7" s="19" t="s">
        <v>14</v>
      </c>
      <c r="D7" s="20" t="s">
        <v>71</v>
      </c>
      <c r="E7" s="21" t="s">
        <v>72</v>
      </c>
      <c r="F7" s="22" t="s">
        <v>56</v>
      </c>
      <c r="G7" s="22" t="s">
        <v>73</v>
      </c>
      <c r="H7" s="22"/>
      <c r="I7" s="22" t="s">
        <v>74</v>
      </c>
      <c r="J7" s="22" t="s">
        <v>75</v>
      </c>
      <c r="K7" s="22"/>
      <c r="L7" s="23"/>
      <c r="M7" s="24" t="s">
        <v>76</v>
      </c>
      <c r="N7" s="25" t="s">
        <v>72</v>
      </c>
      <c r="O7" s="25" t="s">
        <v>77</v>
      </c>
      <c r="P7" s="25"/>
      <c r="Q7" s="25"/>
      <c r="R7" s="25" t="s">
        <v>78</v>
      </c>
      <c r="S7" s="26"/>
    </row>
    <row r="8" spans="1:19" ht="17" thickBot="1" x14ac:dyDescent="0.25">
      <c r="A8" s="27"/>
      <c r="B8" s="28" t="s">
        <v>13</v>
      </c>
      <c r="C8" s="29" t="s">
        <v>14</v>
      </c>
      <c r="D8" s="30" t="s">
        <v>79</v>
      </c>
      <c r="E8" s="31" t="s">
        <v>80</v>
      </c>
      <c r="F8" s="32" t="s">
        <v>81</v>
      </c>
      <c r="G8" s="32" t="s">
        <v>38</v>
      </c>
      <c r="H8" s="32" t="s">
        <v>82</v>
      </c>
      <c r="I8" s="32" t="s">
        <v>64</v>
      </c>
      <c r="J8" s="32" t="s">
        <v>37</v>
      </c>
      <c r="K8" s="32" t="s">
        <v>83</v>
      </c>
      <c r="L8" s="33"/>
      <c r="M8" s="34" t="s">
        <v>84</v>
      </c>
      <c r="N8" s="35" t="s">
        <v>53</v>
      </c>
      <c r="O8" s="35" t="s">
        <v>54</v>
      </c>
      <c r="P8" s="35" t="s">
        <v>56</v>
      </c>
      <c r="Q8" s="35" t="s">
        <v>85</v>
      </c>
      <c r="R8" s="35" t="s">
        <v>86</v>
      </c>
      <c r="S8" s="36" t="s">
        <v>87</v>
      </c>
    </row>
    <row r="9" spans="1:19" ht="17" thickBot="1" x14ac:dyDescent="0.25"/>
    <row r="10" spans="1:19" x14ac:dyDescent="0.2">
      <c r="A10" s="37" t="s">
        <v>88</v>
      </c>
      <c r="B10" s="13"/>
      <c r="C10" s="13"/>
      <c r="D10" s="13"/>
      <c r="E10" s="38">
        <f>$E$8/E3</f>
        <v>3.2307692307692308E-2</v>
      </c>
      <c r="F10" s="38">
        <f>$F$8/F3</f>
        <v>0.19047619047619047</v>
      </c>
      <c r="G10" s="38">
        <f>$G$8/G3</f>
        <v>0.28999999999999998</v>
      </c>
      <c r="H10" s="38">
        <f>$H$8/H3</f>
        <v>0.13253012048192772</v>
      </c>
      <c r="I10" s="38">
        <f>$I$8/I3</f>
        <v>0.55555555555555558</v>
      </c>
      <c r="J10" s="38">
        <f>$J$8/J3</f>
        <v>4.0243902439024391E-2</v>
      </c>
      <c r="K10" s="38"/>
      <c r="L10" s="38"/>
      <c r="M10" s="38">
        <f>$M$8/M3</f>
        <v>4.4999999999999998E-2</v>
      </c>
      <c r="N10" s="38">
        <f>$N$8/N3</f>
        <v>0.31666666666666671</v>
      </c>
      <c r="O10" s="38">
        <f>$O$8/O3</f>
        <v>1.121951219512195</v>
      </c>
      <c r="P10" s="38">
        <f>$P$8/P3</f>
        <v>3.6206896551724141E-2</v>
      </c>
      <c r="Q10" s="38">
        <f>$Q$8/Q3</f>
        <v>0.23214285714285715</v>
      </c>
      <c r="R10" s="38">
        <f>$R$8/R3</f>
        <v>6.9090909090909092E-2</v>
      </c>
      <c r="S10" s="39">
        <f>$S$8/S3</f>
        <v>0.10212765957446808</v>
      </c>
    </row>
    <row r="11" spans="1:19" x14ac:dyDescent="0.2">
      <c r="A11" s="40"/>
      <c r="B11" s="23"/>
      <c r="C11" s="23"/>
      <c r="D11" s="23"/>
      <c r="E11" s="41">
        <f t="shared" ref="E11:E14" si="0">$E$8/E4</f>
        <v>0.10120481927710843</v>
      </c>
      <c r="F11" s="41">
        <f t="shared" ref="F11:F14" si="1">$F$8/F4</f>
        <v>1.0909090909090908</v>
      </c>
      <c r="G11" s="41">
        <f t="shared" ref="G11:G14" si="2">$G$8/G4</f>
        <v>0.90625</v>
      </c>
      <c r="H11" s="41">
        <f t="shared" ref="H11:H13" si="3">$H$8/H4</f>
        <v>0.44000000000000006</v>
      </c>
      <c r="I11" s="41">
        <f t="shared" ref="I11:I14" si="4">$I$8/I4</f>
        <v>0.83333333333333337</v>
      </c>
      <c r="J11" s="41">
        <f t="shared" ref="J11:J14" si="5">$J$8/J4</f>
        <v>0.515625</v>
      </c>
      <c r="K11" s="41">
        <f t="shared" ref="K11:K13" si="6">$K$8/K4</f>
        <v>0.81481481481481477</v>
      </c>
      <c r="L11" s="41"/>
      <c r="M11" s="41">
        <f t="shared" ref="M11:M14" si="7">$M$8/M4</f>
        <v>0.10909090909090909</v>
      </c>
      <c r="N11" s="41">
        <f t="shared" ref="N11:N14" si="8">$N$8/N4</f>
        <v>1.9655172413793103</v>
      </c>
      <c r="O11" s="41">
        <f t="shared" ref="O11:O14" si="9">$O$8/O4</f>
        <v>2.4210526315789473</v>
      </c>
      <c r="P11" s="41">
        <f t="shared" ref="P11:P13" si="10">$P$8/P4</f>
        <v>0.19090909090909092</v>
      </c>
      <c r="Q11" s="41">
        <f t="shared" ref="Q11:Q13" si="11">$Q$8/Q4</f>
        <v>0.9285714285714286</v>
      </c>
      <c r="R11" s="41">
        <f t="shared" ref="R11:R14" si="12">$R$8/R4</f>
        <v>0.50666666666666671</v>
      </c>
      <c r="S11" s="42">
        <f t="shared" ref="S11:S13" si="13">$S$8/S4</f>
        <v>0.61538461538461542</v>
      </c>
    </row>
    <row r="12" spans="1:19" x14ac:dyDescent="0.2">
      <c r="A12" s="40"/>
      <c r="B12" s="23"/>
      <c r="C12" s="23"/>
      <c r="D12" s="23"/>
      <c r="E12" s="41">
        <f t="shared" si="0"/>
        <v>4.2</v>
      </c>
      <c r="F12" s="41">
        <f t="shared" si="1"/>
        <v>1.9354838709677418</v>
      </c>
      <c r="G12" s="41">
        <f t="shared" si="2"/>
        <v>1.1599999999999999</v>
      </c>
      <c r="H12" s="41">
        <f t="shared" si="3"/>
        <v>0.1864406779661017</v>
      </c>
      <c r="I12" s="41">
        <f t="shared" si="4"/>
        <v>2.0408163265306123</v>
      </c>
      <c r="J12" s="41">
        <f t="shared" si="5"/>
        <v>3.707865168539326</v>
      </c>
      <c r="K12" s="41">
        <f t="shared" si="6"/>
        <v>3.2352941176470589</v>
      </c>
      <c r="L12" s="41"/>
      <c r="M12" s="41">
        <f t="shared" si="7"/>
        <v>1.5652173913043479</v>
      </c>
      <c r="N12" s="41">
        <f t="shared" si="8"/>
        <v>1</v>
      </c>
      <c r="O12" s="41">
        <f t="shared" si="9"/>
        <v>1</v>
      </c>
      <c r="P12" s="41">
        <f t="shared" si="10"/>
        <v>0.32307692307692309</v>
      </c>
      <c r="Q12" s="41">
        <f t="shared" si="11"/>
        <v>0.61904761904761907</v>
      </c>
      <c r="R12" s="41">
        <f t="shared" si="12"/>
        <v>1.3103448275862069</v>
      </c>
      <c r="S12" s="42">
        <f t="shared" si="13"/>
        <v>1.0434782608695652</v>
      </c>
    </row>
    <row r="13" spans="1:19" x14ac:dyDescent="0.2">
      <c r="A13" s="40"/>
      <c r="B13" s="23"/>
      <c r="C13" s="23"/>
      <c r="D13" s="23"/>
      <c r="E13" s="41">
        <f t="shared" si="0"/>
        <v>0.28965517241379313</v>
      </c>
      <c r="F13" s="41">
        <f t="shared" si="1"/>
        <v>1.3953488372093024</v>
      </c>
      <c r="G13" s="41">
        <f t="shared" si="2"/>
        <v>0.78378378378378388</v>
      </c>
      <c r="H13" s="41">
        <f t="shared" si="3"/>
        <v>0.61111111111111116</v>
      </c>
      <c r="I13" s="41">
        <f t="shared" si="4"/>
        <v>1</v>
      </c>
      <c r="J13" s="41">
        <f t="shared" si="5"/>
        <v>1.4347826086956521</v>
      </c>
      <c r="K13" s="41">
        <f t="shared" si="6"/>
        <v>2</v>
      </c>
      <c r="L13" s="41"/>
      <c r="M13" s="41">
        <f t="shared" si="7"/>
        <v>0.18</v>
      </c>
      <c r="N13" s="41">
        <f t="shared" si="8"/>
        <v>1.4615384615384617</v>
      </c>
      <c r="O13" s="41">
        <f t="shared" si="9"/>
        <v>0.71875</v>
      </c>
      <c r="P13" s="41">
        <f t="shared" si="10"/>
        <v>0.22826086956521738</v>
      </c>
      <c r="Q13" s="41">
        <f t="shared" si="11"/>
        <v>0.61904761904761907</v>
      </c>
      <c r="R13" s="41">
        <f t="shared" si="12"/>
        <v>1.2459016393442623</v>
      </c>
      <c r="S13" s="42">
        <f t="shared" si="13"/>
        <v>2.0869565217391304</v>
      </c>
    </row>
    <row r="14" spans="1:19" ht="17" thickBot="1" x14ac:dyDescent="0.25">
      <c r="A14" s="43"/>
      <c r="B14" s="33"/>
      <c r="C14" s="33"/>
      <c r="D14" s="33"/>
      <c r="E14" s="44">
        <f t="shared" si="0"/>
        <v>23.333333333333332</v>
      </c>
      <c r="F14" s="44">
        <f t="shared" si="1"/>
        <v>5.7142857142857143E-3</v>
      </c>
      <c r="G14" s="44">
        <f t="shared" si="2"/>
        <v>3.2584269662921352E-5</v>
      </c>
      <c r="H14" s="44"/>
      <c r="I14" s="44">
        <f t="shared" si="4"/>
        <v>1.5151515151515152E-2</v>
      </c>
      <c r="J14" s="44">
        <f t="shared" si="5"/>
        <v>0.532258064516129</v>
      </c>
      <c r="K14" s="44"/>
      <c r="L14" s="44"/>
      <c r="M14" s="44">
        <f t="shared" si="7"/>
        <v>24</v>
      </c>
      <c r="N14" s="44">
        <f t="shared" si="8"/>
        <v>1.5833333333333335E-2</v>
      </c>
      <c r="O14" s="44">
        <f t="shared" si="9"/>
        <v>3.8333333333333334E-4</v>
      </c>
      <c r="P14" s="44"/>
      <c r="Q14" s="44"/>
      <c r="R14" s="44">
        <f t="shared" si="12"/>
        <v>1.2881355932203389</v>
      </c>
      <c r="S14" s="45"/>
    </row>
    <row r="15" spans="1:19" x14ac:dyDescent="0.2">
      <c r="A15" s="46"/>
    </row>
    <row r="16" spans="1:19" ht="17" thickBot="1" x14ac:dyDescent="0.25"/>
    <row r="17" spans="1:19" x14ac:dyDescent="0.2">
      <c r="A17" s="47" t="s">
        <v>89</v>
      </c>
      <c r="B17" s="13"/>
      <c r="C17" s="13"/>
      <c r="D17" s="13"/>
      <c r="E17" s="48">
        <f>-$B$26*LN(E10)</f>
        <v>2.0460834003916073</v>
      </c>
      <c r="F17" s="48">
        <f t="shared" ref="F17:J17" si="14">-$B$26*LN(F10)</f>
        <v>0.98846975646336566</v>
      </c>
      <c r="G17" s="48">
        <f t="shared" si="14"/>
        <v>0.7378969036125641</v>
      </c>
      <c r="H17" s="48">
        <f t="shared" si="14"/>
        <v>1.2046855141924431</v>
      </c>
      <c r="I17" s="48">
        <f t="shared" si="14"/>
        <v>0.35037963094815311</v>
      </c>
      <c r="J17" s="48">
        <f t="shared" si="14"/>
        <v>1.9151481598378028</v>
      </c>
      <c r="K17" s="48"/>
      <c r="L17" s="13"/>
      <c r="M17" s="49">
        <f>-$B$26*LN(M10)</f>
        <v>1.8485614116491642</v>
      </c>
      <c r="N17" s="49">
        <f t="shared" ref="N17:S17" si="15">-$B$26*LN(N10)</f>
        <v>0.685458718059479</v>
      </c>
      <c r="O17" s="49">
        <f t="shared" si="15"/>
        <v>-6.8592827484711585E-2</v>
      </c>
      <c r="P17" s="49">
        <f t="shared" si="15"/>
        <v>1.9781612273935385</v>
      </c>
      <c r="Q17" s="49">
        <f t="shared" si="15"/>
        <v>0.87054583086440029</v>
      </c>
      <c r="R17" s="49">
        <f t="shared" si="15"/>
        <v>1.5929771758379281</v>
      </c>
      <c r="S17" s="50">
        <f t="shared" si="15"/>
        <v>1.3600210367109227</v>
      </c>
    </row>
    <row r="18" spans="1:19" x14ac:dyDescent="0.2">
      <c r="A18" s="51"/>
      <c r="B18" s="23"/>
      <c r="C18" s="23"/>
      <c r="D18" s="23"/>
      <c r="E18" s="52">
        <f t="shared" ref="E18:K21" si="16">-$B$26*LN(E11)</f>
        <v>1.3654319664508032</v>
      </c>
      <c r="F18" s="52">
        <f t="shared" si="16"/>
        <v>-5.1867481823518261E-2</v>
      </c>
      <c r="G18" s="52">
        <f t="shared" si="16"/>
        <v>5.8680127403979827E-2</v>
      </c>
      <c r="H18" s="52">
        <f t="shared" si="16"/>
        <v>0.4893865070888257</v>
      </c>
      <c r="I18" s="52">
        <f t="shared" si="16"/>
        <v>0.10868188000487633</v>
      </c>
      <c r="J18" s="52">
        <f t="shared" si="16"/>
        <v>0.39484204860053151</v>
      </c>
      <c r="K18" s="52">
        <f t="shared" si="16"/>
        <v>0.1220779493782885</v>
      </c>
      <c r="L18" s="23"/>
      <c r="M18" s="53">
        <f t="shared" ref="M18:S21" si="17">-$B$26*LN(M11)</f>
        <v>1.3207034921102321</v>
      </c>
      <c r="N18" s="53">
        <f t="shared" si="17"/>
        <v>-0.40281781650123816</v>
      </c>
      <c r="O18" s="53">
        <f t="shared" si="17"/>
        <v>-0.52707306096603435</v>
      </c>
      <c r="P18" s="53">
        <f t="shared" si="17"/>
        <v>0.9871165209219267</v>
      </c>
      <c r="Q18" s="53">
        <f t="shared" si="17"/>
        <v>4.4175762200833593E-2</v>
      </c>
      <c r="R18" s="53">
        <f t="shared" si="17"/>
        <v>0.40528955466609601</v>
      </c>
      <c r="S18" s="54">
        <f t="shared" si="17"/>
        <v>0.2894112089874718</v>
      </c>
    </row>
    <row r="19" spans="1:19" x14ac:dyDescent="0.2">
      <c r="A19" s="51"/>
      <c r="B19" s="23"/>
      <c r="C19" s="23"/>
      <c r="D19" s="23"/>
      <c r="E19" s="52">
        <f t="shared" si="16"/>
        <v>-0.85545388552496526</v>
      </c>
      <c r="F19" s="52">
        <f t="shared" si="16"/>
        <v>-0.39363902094699849</v>
      </c>
      <c r="G19" s="52">
        <f t="shared" si="16"/>
        <v>-8.8473165051002667E-2</v>
      </c>
      <c r="H19" s="52">
        <f t="shared" si="16"/>
        <v>1.0012346981970905</v>
      </c>
      <c r="I19" s="52">
        <f t="shared" si="16"/>
        <v>-0.42522786816375674</v>
      </c>
      <c r="J19" s="52">
        <f t="shared" si="16"/>
        <v>-0.78116299132659084</v>
      </c>
      <c r="K19" s="52">
        <f t="shared" si="16"/>
        <v>-0.69989283732516538</v>
      </c>
      <c r="L19" s="23"/>
      <c r="M19" s="53">
        <f t="shared" si="17"/>
        <v>-0.26706753709832104</v>
      </c>
      <c r="N19" s="53">
        <f t="shared" si="17"/>
        <v>0</v>
      </c>
      <c r="O19" s="53">
        <f t="shared" si="17"/>
        <v>0</v>
      </c>
      <c r="P19" s="53">
        <f t="shared" si="17"/>
        <v>0.67351242645785669</v>
      </c>
      <c r="Q19" s="53">
        <f t="shared" si="17"/>
        <v>0.28587351314411036</v>
      </c>
      <c r="R19" s="53">
        <f t="shared" si="17"/>
        <v>-0.16112006555796135</v>
      </c>
      <c r="S19" s="54">
        <f t="shared" si="17"/>
        <v>-2.5369786155044236E-2</v>
      </c>
    </row>
    <row r="20" spans="1:19" x14ac:dyDescent="0.2">
      <c r="A20" s="51"/>
      <c r="B20" s="23"/>
      <c r="C20" s="23"/>
      <c r="D20" s="23"/>
      <c r="E20" s="52">
        <f t="shared" si="16"/>
        <v>0.73860612439818851</v>
      </c>
      <c r="F20" s="52">
        <f t="shared" si="16"/>
        <v>-0.19858740457566168</v>
      </c>
      <c r="G20" s="52">
        <f t="shared" si="16"/>
        <v>0.14522312347228494</v>
      </c>
      <c r="H20" s="52">
        <f t="shared" si="16"/>
        <v>0.29356523276679503</v>
      </c>
      <c r="I20" s="52">
        <f t="shared" si="16"/>
        <v>0</v>
      </c>
      <c r="J20" s="52">
        <f t="shared" si="16"/>
        <v>-0.21520005527480271</v>
      </c>
      <c r="K20" s="52">
        <f t="shared" si="16"/>
        <v>-0.41318503433178339</v>
      </c>
      <c r="L20" s="23"/>
      <c r="M20" s="53">
        <f t="shared" si="17"/>
        <v>1.0221913429855973</v>
      </c>
      <c r="N20" s="53">
        <f t="shared" si="17"/>
        <v>-0.22621376349829314</v>
      </c>
      <c r="O20" s="53">
        <f t="shared" si="17"/>
        <v>0.19685706954355087</v>
      </c>
      <c r="P20" s="53">
        <f t="shared" si="17"/>
        <v>0.88059834565200046</v>
      </c>
      <c r="Q20" s="53">
        <f t="shared" si="17"/>
        <v>0.28587351314411036</v>
      </c>
      <c r="R20" s="53">
        <f t="shared" si="17"/>
        <v>-0.13105823371097114</v>
      </c>
      <c r="S20" s="54">
        <f t="shared" si="17"/>
        <v>-0.43855482048682765</v>
      </c>
    </row>
    <row r="21" spans="1:19" ht="17" thickBot="1" x14ac:dyDescent="0.25">
      <c r="A21" s="55"/>
      <c r="B21" s="33"/>
      <c r="C21" s="33"/>
      <c r="D21" s="33"/>
      <c r="E21" s="56">
        <f t="shared" si="16"/>
        <v>-1.8776452285105627</v>
      </c>
      <c r="F21" s="56">
        <f t="shared" si="16"/>
        <v>3.0787289190558069</v>
      </c>
      <c r="G21" s="56">
        <f t="shared" si="16"/>
        <v>6.1587149914773933</v>
      </c>
      <c r="H21" s="56"/>
      <c r="I21" s="56">
        <f t="shared" si="16"/>
        <v>2.4974531917219518</v>
      </c>
      <c r="J21" s="56">
        <f t="shared" si="16"/>
        <v>0.3759166495352102</v>
      </c>
      <c r="K21" s="56"/>
      <c r="L21" s="33"/>
      <c r="M21" s="57">
        <f t="shared" si="17"/>
        <v>-1.8944378882704103</v>
      </c>
      <c r="N21" s="57">
        <f t="shared" si="17"/>
        <v>2.4712147263250133</v>
      </c>
      <c r="O21" s="57">
        <f t="shared" si="17"/>
        <v>4.6892836132264799</v>
      </c>
      <c r="P21" s="57"/>
      <c r="Q21" s="57"/>
      <c r="R21" s="57">
        <f t="shared" si="17"/>
        <v>-0.15093007383248255</v>
      </c>
      <c r="S21" s="58"/>
    </row>
    <row r="24" spans="1:19" ht="20" x14ac:dyDescent="0.2">
      <c r="A24" s="59" t="s">
        <v>90</v>
      </c>
      <c r="B24" s="59">
        <v>300</v>
      </c>
    </row>
    <row r="25" spans="1:19" ht="20" x14ac:dyDescent="0.2">
      <c r="A25" s="59" t="s">
        <v>91</v>
      </c>
      <c r="B25" s="59">
        <v>1.9870000000000001E-3</v>
      </c>
    </row>
    <row r="26" spans="1:19" ht="20" x14ac:dyDescent="0.2">
      <c r="A26" s="60" t="s">
        <v>92</v>
      </c>
      <c r="B26" s="60">
        <f>B25*B24</f>
        <v>0.59609999999999996</v>
      </c>
    </row>
  </sheetData>
  <mergeCells count="3">
    <mergeCell ref="A3:A8"/>
    <mergeCell ref="A10:A14"/>
    <mergeCell ref="A1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 energies from Davis et al.</vt:lpstr>
      <vt:lpstr>Davis et al.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2018-03-30T16:42:28Z</dcterms:created>
  <dcterms:modified xsi:type="dcterms:W3CDTF">2018-03-30T16:53:38Z</dcterms:modified>
</cp:coreProperties>
</file>